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08F83311-9AF5-4243-AA41-B8C9D3B708AE}" xr6:coauthVersionLast="40" xr6:coauthVersionMax="40" xr10:uidLastSave="{00000000-0000-0000-0000-000000000000}"/>
  <bookViews>
    <workbookView xWindow="0" yWindow="0" windowWidth="16296" windowHeight="5556" tabRatio="879" activeTab="5"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N75" i="289" s="1"/>
  <c r="N41" i="289" s="1"/>
  <c r="N43"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N77" i="250" s="1"/>
  <c r="N4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N87" i="246" s="1"/>
  <c r="N45"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N76" i="242" s="1"/>
  <c r="N4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N76" i="231" s="1"/>
  <c r="N4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N43"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92" l="1"/>
  <c r="N41" i="92" s="1"/>
  <c r="N76" i="96"/>
  <c r="N41" i="96" s="1"/>
  <c r="N76" i="107"/>
  <c r="N41" i="107" s="1"/>
  <c r="N75" i="133"/>
  <c r="N41" i="133" s="1"/>
  <c r="N76" i="135"/>
  <c r="N41" i="135" s="1"/>
  <c r="N83" i="221"/>
  <c r="N46" i="221" s="1"/>
  <c r="N48" i="221" s="1"/>
  <c r="N72" i="227"/>
  <c r="N41" i="227" s="1"/>
  <c r="N43" i="227" s="1"/>
  <c r="N81" i="282"/>
  <c r="N44" i="282" s="1"/>
  <c r="N76" i="65"/>
  <c r="N41" i="65" s="1"/>
  <c r="N43" i="65" s="1"/>
  <c r="N76" i="98"/>
  <c r="N41" i="98" s="1"/>
  <c r="N76" i="101"/>
  <c r="N41" i="101" s="1"/>
  <c r="N76" i="134"/>
  <c r="N41" i="134" s="1"/>
  <c r="N76" i="136"/>
  <c r="N41" i="136" s="1"/>
  <c r="N76" i="144"/>
  <c r="N41" i="144" s="1"/>
  <c r="N43" i="144" s="1"/>
  <c r="N84" i="220"/>
  <c r="N46" i="220" s="1"/>
  <c r="N48" i="220" s="1"/>
  <c r="N78" i="273"/>
  <c r="N41" i="273" s="1"/>
  <c r="N43" i="273" s="1"/>
  <c r="N75" i="293"/>
  <c r="N41" i="293" s="1"/>
  <c r="N43" i="293" s="1"/>
  <c r="N77" i="295"/>
  <c r="N41" i="295" s="1"/>
  <c r="N43" i="295" s="1"/>
  <c r="N75" i="325"/>
  <c r="N41" i="325" s="1"/>
  <c r="N77" i="329"/>
  <c r="N41" i="329" s="1"/>
  <c r="N83" i="279"/>
  <c r="N46" i="279" s="1"/>
  <c r="N91" i="260"/>
  <c r="N47" i="260" s="1"/>
  <c r="N49" i="260" s="1"/>
  <c r="N81" i="280"/>
  <c r="N44" i="280" s="1"/>
  <c r="N46" i="280" s="1"/>
  <c r="N76" i="26"/>
  <c r="N42" i="26" s="1"/>
  <c r="N76" i="56"/>
  <c r="N42" i="56" s="1"/>
  <c r="N43" i="56" s="1"/>
  <c r="N76" i="67"/>
  <c r="N41" i="67" s="1"/>
  <c r="N76" i="68"/>
  <c r="N41" i="68" s="1"/>
  <c r="N75" i="75"/>
  <c r="N41" i="75" s="1"/>
  <c r="N76" i="80"/>
  <c r="N41" i="80" s="1"/>
  <c r="N76" i="84"/>
  <c r="N41" i="84" s="1"/>
  <c r="N43" i="84" s="1"/>
  <c r="N76" i="86"/>
  <c r="N41" i="86" s="1"/>
  <c r="N43" i="86" s="1"/>
  <c r="N76" i="90"/>
  <c r="N41" i="90" s="1"/>
  <c r="N43" i="90" s="1"/>
  <c r="N76" i="102"/>
  <c r="N41" i="102" s="1"/>
  <c r="N80" i="164"/>
  <c r="N46" i="164" s="1"/>
  <c r="N83" i="165"/>
  <c r="N49" i="165" s="1"/>
  <c r="N81" i="170"/>
  <c r="N47" i="170" s="1"/>
  <c r="N81" i="176"/>
  <c r="N47" i="176" s="1"/>
  <c r="N81" i="171"/>
  <c r="N47" i="171" s="1"/>
  <c r="N49" i="171" s="1"/>
  <c r="N81" i="178"/>
  <c r="N47" i="178" s="1"/>
  <c r="N49" i="178" s="1"/>
  <c r="N80" i="179"/>
  <c r="N46" i="179" s="1"/>
  <c r="N48" i="179" s="1"/>
  <c r="N80" i="180"/>
  <c r="N46" i="180" s="1"/>
  <c r="N80" i="177"/>
  <c r="N46" i="177" s="1"/>
  <c r="N80" i="181"/>
  <c r="N46" i="181" s="1"/>
  <c r="N80" i="183"/>
  <c r="N46" i="183" s="1"/>
  <c r="N80" i="184"/>
  <c r="N46" i="184" s="1"/>
  <c r="N81" i="185"/>
  <c r="N47" i="185" s="1"/>
  <c r="N49" i="185" s="1"/>
  <c r="N81" i="186"/>
  <c r="N47" i="186" s="1"/>
  <c r="N49" i="186" s="1"/>
  <c r="N80" i="188"/>
  <c r="N46" i="188" s="1"/>
  <c r="N48" i="188" s="1"/>
  <c r="N81" i="187"/>
  <c r="N47" i="187" s="1"/>
  <c r="N77" i="233"/>
  <c r="N41" i="233" s="1"/>
  <c r="N76" i="243"/>
  <c r="N40" i="243" s="1"/>
  <c r="N75" i="302"/>
  <c r="N41" i="302" s="1"/>
  <c r="N43" i="302" s="1"/>
  <c r="N77" i="323"/>
  <c r="N77" i="328"/>
  <c r="N41" i="328" s="1"/>
  <c r="N43" i="328" s="1"/>
  <c r="N77" i="337"/>
  <c r="N41" i="337" s="1"/>
  <c r="N43" i="337" s="1"/>
  <c r="N53" i="325"/>
  <c r="N61" i="221"/>
  <c r="N76" i="137"/>
  <c r="N41" i="137" s="1"/>
  <c r="N76" i="146"/>
  <c r="N41" i="146" s="1"/>
  <c r="N76" i="19"/>
  <c r="N42" i="19" s="1"/>
  <c r="N43" i="22"/>
  <c r="N76" i="24"/>
  <c r="N42" i="24" s="1"/>
  <c r="N43" i="24" s="1"/>
  <c r="N76" i="25"/>
  <c r="N42" i="25" s="1"/>
  <c r="N43" i="25" s="1"/>
  <c r="N43" i="50"/>
  <c r="N76" i="61"/>
  <c r="N42" i="61" s="1"/>
  <c r="N76" i="64"/>
  <c r="N41" i="64" s="1"/>
  <c r="N43" i="64" s="1"/>
  <c r="N75" i="72"/>
  <c r="N41" i="72" s="1"/>
  <c r="N75" i="74"/>
  <c r="N41" i="74" s="1"/>
  <c r="N76" i="79"/>
  <c r="N41" i="79" s="1"/>
  <c r="N76" i="81"/>
  <c r="N41" i="81" s="1"/>
  <c r="N43" i="81" s="1"/>
  <c r="N76" i="83"/>
  <c r="N41" i="83" s="1"/>
  <c r="N43" i="83" s="1"/>
  <c r="N76" i="85"/>
  <c r="N41" i="85" s="1"/>
  <c r="N43" i="85" s="1"/>
  <c r="N76" i="87"/>
  <c r="N41" i="87" s="1"/>
  <c r="N76" i="89"/>
  <c r="N41" i="89" s="1"/>
  <c r="N76" i="91"/>
  <c r="N41" i="91" s="1"/>
  <c r="N76" i="100"/>
  <c r="N41" i="100" s="1"/>
  <c r="N76" i="106"/>
  <c r="N41" i="106" s="1"/>
  <c r="N80" i="160"/>
  <c r="N46" i="160" s="1"/>
  <c r="N78" i="232"/>
  <c r="N41" i="232" s="1"/>
  <c r="N43" i="232" s="1"/>
  <c r="N76" i="234"/>
  <c r="N40" i="234" s="1"/>
  <c r="N42" i="234" s="1"/>
  <c r="N81" i="244"/>
  <c r="N45" i="244" s="1"/>
  <c r="N77" i="254"/>
  <c r="N41" i="254" s="1"/>
  <c r="N81" i="266"/>
  <c r="N41" i="266" s="1"/>
  <c r="N43" i="267"/>
  <c r="N78" i="272"/>
  <c r="N41" i="272" s="1"/>
  <c r="N75" i="290"/>
  <c r="N41" i="290" s="1"/>
  <c r="N43" i="290" s="1"/>
  <c r="N77" i="294"/>
  <c r="N41" i="294" s="1"/>
  <c r="N43" i="294" s="1"/>
  <c r="N75" i="299"/>
  <c r="N41" i="299" s="1"/>
  <c r="N43" i="299" s="1"/>
  <c r="N77" i="321"/>
  <c r="N77" i="342"/>
  <c r="N41" i="342" s="1"/>
  <c r="N77" i="347"/>
  <c r="N41" i="347" s="1"/>
  <c r="N43" i="347" s="1"/>
  <c r="N77" i="364"/>
  <c r="N41" i="364" s="1"/>
  <c r="N76" i="63"/>
  <c r="N41" i="63" s="1"/>
  <c r="N43" i="63" s="1"/>
  <c r="N76" i="95"/>
  <c r="N41" i="95" s="1"/>
  <c r="N43" i="95" s="1"/>
  <c r="N76" i="97"/>
  <c r="N41" i="97" s="1"/>
  <c r="N43" i="97" s="1"/>
  <c r="N76" i="99"/>
  <c r="N41" i="99" s="1"/>
  <c r="N43" i="99" s="1"/>
  <c r="N76" i="103"/>
  <c r="N41" i="103" s="1"/>
  <c r="N81" i="154"/>
  <c r="N47" i="154" s="1"/>
  <c r="N73" i="229"/>
  <c r="N40" i="229" s="1"/>
  <c r="N77" i="258"/>
  <c r="N41"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43" i="365" s="1"/>
  <c r="N75" i="283"/>
  <c r="N41" i="283" s="1"/>
  <c r="N43" i="283" s="1"/>
  <c r="N75" i="292"/>
  <c r="N41" i="292" s="1"/>
  <c r="N43" i="292" s="1"/>
  <c r="N43" i="306"/>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L64" i="160"/>
  <c r="N64" i="160" s="1"/>
  <c r="L65" i="182"/>
  <c r="N65" i="182" s="1"/>
  <c r="L58" i="305"/>
  <c r="L60" i="306"/>
  <c r="N60" i="306" s="1"/>
  <c r="N66" i="306" s="1"/>
  <c r="N79" i="306" s="1"/>
  <c r="L86" i="306" s="1"/>
  <c r="L66" i="268"/>
  <c r="N66" i="268" s="1"/>
  <c r="L64" i="174"/>
  <c r="N64" i="174" s="1"/>
  <c r="L65" i="158"/>
  <c r="N65" i="158" s="1"/>
  <c r="L65" i="185"/>
  <c r="L64" i="181"/>
  <c r="N64" i="181" s="1"/>
  <c r="L63" i="247"/>
  <c r="N63" i="247" s="1"/>
  <c r="N68" i="247" s="1"/>
  <c r="L59" i="79"/>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139"/>
  <c r="N48" i="160"/>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N81" i="248" s="1"/>
  <c r="N43" i="248" s="1"/>
  <c r="N45" i="248" s="1"/>
  <c r="I73" i="248"/>
  <c r="N74" i="248"/>
  <c r="I74" i="248"/>
  <c r="N75" i="248"/>
  <c r="I75" i="248"/>
  <c r="N76" i="248"/>
  <c r="I76" i="248"/>
  <c r="N43" i="333"/>
  <c r="N43" i="342"/>
  <c r="N86" i="252"/>
  <c r="N45"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2"/>
  <c r="N43" i="94"/>
  <c r="N43" i="96"/>
  <c r="I70" i="96"/>
  <c r="I71" i="96"/>
  <c r="N43" i="100"/>
  <c r="N43" i="102"/>
  <c r="N43" i="106"/>
  <c r="I70" i="106"/>
  <c r="I71" i="106"/>
  <c r="I70" i="107"/>
  <c r="I71" i="107"/>
  <c r="I70" i="108"/>
  <c r="I71" i="108"/>
  <c r="N43" i="134"/>
  <c r="N43" i="136"/>
  <c r="I69" i="149"/>
  <c r="I70" i="149"/>
  <c r="I70" i="148"/>
  <c r="I71" i="148"/>
  <c r="I69" i="145"/>
  <c r="I70" i="145"/>
  <c r="I69" i="144"/>
  <c r="I70" i="144"/>
  <c r="N61" i="150"/>
  <c r="N49" i="154"/>
  <c r="I75" i="154"/>
  <c r="I76" i="154"/>
  <c r="I77" i="154"/>
  <c r="N77" i="157"/>
  <c r="N81" i="157" s="1"/>
  <c r="N47" i="157" s="1"/>
  <c r="N49" i="157" s="1"/>
  <c r="I77" i="157"/>
  <c r="N49" i="170"/>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8" i="279"/>
  <c r="I69" i="293"/>
  <c r="I70" i="293"/>
  <c r="I69" i="297"/>
  <c r="I70" i="297"/>
  <c r="I69" i="299"/>
  <c r="I70" i="299"/>
  <c r="I69" i="301"/>
  <c r="I70" i="301"/>
  <c r="N53" i="302"/>
  <c r="I69" i="302"/>
  <c r="I70" i="302"/>
  <c r="I69" i="303"/>
  <c r="N58" i="305"/>
  <c r="N64" i="305" s="1"/>
  <c r="N77" i="305" s="1"/>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8"/>
  <c r="N43" i="91"/>
  <c r="N43" i="98"/>
  <c r="N43" i="101"/>
  <c r="N43" i="103"/>
  <c r="N43" i="107"/>
  <c r="N43" i="108"/>
  <c r="N43" i="133"/>
  <c r="N43" i="135"/>
  <c r="N78" i="65"/>
  <c r="L85" i="65" s="1"/>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N59" i="79"/>
  <c r="N65" i="79" s="1"/>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6"/>
  <c r="N48" i="180"/>
  <c r="N48" i="181"/>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9" i="187"/>
  <c r="N42" i="231"/>
  <c r="N43" i="233"/>
  <c r="N41" i="239"/>
  <c r="N47" i="244"/>
  <c r="N47" i="252"/>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3" i="272"/>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78" i="39" s="1"/>
  <c r="L85" i="39" s="1"/>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L84" i="226"/>
  <c r="N61" i="207"/>
  <c r="N55" i="235"/>
  <c r="N55" i="236"/>
  <c r="N55" i="237"/>
  <c r="N55" i="238"/>
  <c r="L82" i="289"/>
  <c r="N59" i="282"/>
  <c r="N53" i="287"/>
  <c r="N53" i="290"/>
  <c r="N53" i="292"/>
  <c r="N55" i="295"/>
  <c r="L86" i="323"/>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47"/>
  <c r="I70" i="38"/>
  <c r="N43" i="38"/>
  <c r="L84" i="28"/>
  <c r="L83" i="28"/>
  <c r="L85" i="28"/>
  <c r="I70" i="15"/>
  <c r="N76" i="12"/>
  <c r="N42" i="12" s="1"/>
  <c r="N43" i="12" s="1"/>
  <c r="I70" i="12"/>
  <c r="N81" i="50" l="1"/>
  <c r="L87" i="50" s="1"/>
  <c r="N78" i="37"/>
  <c r="L85" i="37" s="1"/>
  <c r="L83" i="51"/>
  <c r="N79" i="328"/>
  <c r="L84" i="328" s="1"/>
  <c r="N78" i="43"/>
  <c r="L85" i="43" s="1"/>
  <c r="N79" i="333"/>
  <c r="L84" i="333" s="1"/>
  <c r="L84" i="65"/>
  <c r="L84" i="67"/>
  <c r="L83" i="67"/>
  <c r="N86" i="67" s="1"/>
  <c r="N88" i="67" s="1"/>
  <c r="D58" i="5" s="1"/>
  <c r="N93" i="260"/>
  <c r="L99" i="260" s="1"/>
  <c r="L83" i="7"/>
  <c r="N78" i="34"/>
  <c r="L83" i="34" s="1"/>
  <c r="L84" i="208"/>
  <c r="L83" i="78"/>
  <c r="L84" i="78"/>
  <c r="N85" i="78" s="1"/>
  <c r="N87" i="78" s="1"/>
  <c r="D69" i="5" s="1"/>
  <c r="N78" i="42"/>
  <c r="L85" i="42" s="1"/>
  <c r="L84" i="63"/>
  <c r="N78" i="25"/>
  <c r="L85" i="25" s="1"/>
  <c r="N78" i="21"/>
  <c r="L83" i="21" s="1"/>
  <c r="L82" i="74"/>
  <c r="L86" i="253"/>
  <c r="L84" i="253"/>
  <c r="L85" i="51"/>
  <c r="N86" i="51" s="1"/>
  <c r="N88" i="51" s="1"/>
  <c r="D43" i="5" s="1"/>
  <c r="L83" i="65"/>
  <c r="N86" i="65" s="1"/>
  <c r="N88" i="65" s="1"/>
  <c r="D56" i="5" s="1"/>
  <c r="L83" i="74"/>
  <c r="N79" i="364"/>
  <c r="L84" i="364" s="1"/>
  <c r="L83" i="289"/>
  <c r="N85" i="289" s="1"/>
  <c r="N87" i="289" s="1"/>
  <c r="D245" i="5" s="1"/>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N86" i="121" s="1"/>
  <c r="N88" i="121" s="1"/>
  <c r="D111" i="5" s="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85" i="100" s="1"/>
  <c r="L59" i="99"/>
  <c r="N59" i="99" s="1"/>
  <c r="N65" i="99" s="1"/>
  <c r="L59" i="95"/>
  <c r="N59" i="95" s="1"/>
  <c r="N65"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N70"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L56" i="229"/>
  <c r="N56" i="229" s="1"/>
  <c r="N62" i="229" s="1"/>
  <c r="L63" i="217"/>
  <c r="N63" i="217" s="1"/>
  <c r="N69" i="217" s="1"/>
  <c r="N82" i="217" s="1"/>
  <c r="L89" i="217" s="1"/>
  <c r="L64" i="177"/>
  <c r="N64"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L58" i="147"/>
  <c r="N58" i="147" s="1"/>
  <c r="N64" i="147" s="1"/>
  <c r="L59" i="90"/>
  <c r="N59" i="90" s="1"/>
  <c r="N65" i="90" s="1"/>
  <c r="L59" i="88"/>
  <c r="N59" i="88" s="1"/>
  <c r="N65" i="88" s="1"/>
  <c r="N78" i="88" s="1"/>
  <c r="L85" i="88" s="1"/>
  <c r="L59" i="86"/>
  <c r="N59" i="86" s="1"/>
  <c r="N65" i="86" s="1"/>
  <c r="N78" i="86" s="1"/>
  <c r="L85" i="86" s="1"/>
  <c r="L59" i="84"/>
  <c r="N59" i="84" s="1"/>
  <c r="N65" i="84" s="1"/>
  <c r="L59" i="82"/>
  <c r="N59" i="82" s="1"/>
  <c r="N6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5"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333"/>
  <c r="L85" i="64"/>
  <c r="L85" i="360"/>
  <c r="N79" i="336"/>
  <c r="L86" i="336" s="1"/>
  <c r="L85" i="347"/>
  <c r="L88" i="219"/>
  <c r="L89" i="219"/>
  <c r="L87" i="219"/>
  <c r="L84" i="21"/>
  <c r="N78" i="147"/>
  <c r="L83" i="147" s="1"/>
  <c r="L85" i="7"/>
  <c r="L83" i="43"/>
  <c r="L84" i="46"/>
  <c r="L86" i="50"/>
  <c r="L84" i="339"/>
  <c r="N83" i="282"/>
  <c r="L89" i="282" s="1"/>
  <c r="N79" i="256"/>
  <c r="L84" i="256" s="1"/>
  <c r="N78" i="35"/>
  <c r="N77" i="284"/>
  <c r="L84" i="284" s="1"/>
  <c r="L88" i="218"/>
  <c r="L85" i="253"/>
  <c r="N87" i="253" s="1"/>
  <c r="N89" i="253" s="1"/>
  <c r="D213" i="5" s="1"/>
  <c r="N78" i="33"/>
  <c r="L83" i="33" s="1"/>
  <c r="L84" i="64"/>
  <c r="N78" i="53"/>
  <c r="L85" i="53" s="1"/>
  <c r="N78" i="215"/>
  <c r="L84" i="215" s="1"/>
  <c r="N79" i="262"/>
  <c r="L84" i="262" s="1"/>
  <c r="L84" i="348"/>
  <c r="L86" i="328"/>
  <c r="N78" i="84"/>
  <c r="L83" i="84" s="1"/>
  <c r="N79" i="312"/>
  <c r="L86" i="312" s="1"/>
  <c r="N80" i="272"/>
  <c r="L85" i="272" s="1"/>
  <c r="N79" i="257"/>
  <c r="L86" i="257" s="1"/>
  <c r="L83" i="135"/>
  <c r="L85" i="32"/>
  <c r="L84" i="31"/>
  <c r="L84" i="32"/>
  <c r="L85" i="31"/>
  <c r="N79" i="264"/>
  <c r="L86" i="264" s="1"/>
  <c r="N74" i="227"/>
  <c r="L79" i="227" s="1"/>
  <c r="N69" i="188"/>
  <c r="N82" i="188" s="1"/>
  <c r="L87" i="188" s="1"/>
  <c r="N70" i="182"/>
  <c r="N69" i="160"/>
  <c r="N82" i="160" s="1"/>
  <c r="N79" i="261"/>
  <c r="L84" i="261" s="1"/>
  <c r="L82" i="305"/>
  <c r="L83" i="305"/>
  <c r="L85" i="240"/>
  <c r="L87" i="281"/>
  <c r="N78" i="243"/>
  <c r="L83" i="243" s="1"/>
  <c r="N70" i="158"/>
  <c r="L83" i="39"/>
  <c r="L85" i="128"/>
  <c r="L85" i="92"/>
  <c r="L84" i="306"/>
  <c r="N78" i="231"/>
  <c r="L84" i="231" s="1"/>
  <c r="N77" i="190"/>
  <c r="L83" i="190" s="1"/>
  <c r="N78" i="209"/>
  <c r="L85" i="209" s="1"/>
  <c r="N74" i="246"/>
  <c r="N89" i="246" s="1"/>
  <c r="L84" i="39"/>
  <c r="N79" i="332"/>
  <c r="L85" i="332" s="1"/>
  <c r="N78" i="9"/>
  <c r="L84" i="9" s="1"/>
  <c r="N80" i="273"/>
  <c r="L86" i="273" s="1"/>
  <c r="N78" i="19"/>
  <c r="L85" i="19" s="1"/>
  <c r="N79" i="334"/>
  <c r="L84" i="334" s="1"/>
  <c r="L83" i="132"/>
  <c r="L85" i="132"/>
  <c r="L84" i="127"/>
  <c r="L82" i="127"/>
  <c r="L83" i="22"/>
  <c r="L85" i="22"/>
  <c r="L84" i="22"/>
  <c r="L83" i="130"/>
  <c r="L85" i="130"/>
  <c r="L85" i="58"/>
  <c r="L84" i="58"/>
  <c r="L84" i="34"/>
  <c r="L85" i="47"/>
  <c r="N86" i="47" s="1"/>
  <c r="N88" i="47" s="1"/>
  <c r="D39" i="5" s="1"/>
  <c r="L83" i="72"/>
  <c r="L86" i="360"/>
  <c r="L86" i="348"/>
  <c r="L85" i="131"/>
  <c r="N78" i="98"/>
  <c r="L83" i="98" s="1"/>
  <c r="N78" i="79"/>
  <c r="L83" i="79" s="1"/>
  <c r="N78" i="68"/>
  <c r="L84" i="130"/>
  <c r="L85" i="208"/>
  <c r="N86" i="208" s="1"/>
  <c r="N88" i="208" s="1"/>
  <c r="D119" i="5" s="1"/>
  <c r="N79" i="342"/>
  <c r="L85" i="342" s="1"/>
  <c r="N78" i="40"/>
  <c r="L84" i="40" s="1"/>
  <c r="L83" i="105"/>
  <c r="N77" i="309"/>
  <c r="L84" i="309" s="1"/>
  <c r="L87" i="277"/>
  <c r="L86" i="277"/>
  <c r="L85" i="250"/>
  <c r="L84" i="250"/>
  <c r="N78" i="95"/>
  <c r="N78" i="61"/>
  <c r="L85" i="61" s="1"/>
  <c r="N69" i="181"/>
  <c r="N82" i="181" s="1"/>
  <c r="L89" i="181" s="1"/>
  <c r="N77" i="290"/>
  <c r="L84" i="290" s="1"/>
  <c r="N78" i="96"/>
  <c r="L85" i="96" s="1"/>
  <c r="N78" i="45"/>
  <c r="L85" i="45" s="1"/>
  <c r="N78" i="36"/>
  <c r="N80" i="274"/>
  <c r="L86" i="274" s="1"/>
  <c r="N79" i="263"/>
  <c r="L85" i="263" s="1"/>
  <c r="N79" i="259"/>
  <c r="L84" i="259" s="1"/>
  <c r="N78" i="143"/>
  <c r="L84" i="143" s="1"/>
  <c r="N78" i="99"/>
  <c r="L85" i="99" s="1"/>
  <c r="N78" i="90"/>
  <c r="L85" i="90" s="1"/>
  <c r="N78" i="82"/>
  <c r="L85" i="82" s="1"/>
  <c r="N78" i="144"/>
  <c r="L85" i="144" s="1"/>
  <c r="N77" i="283"/>
  <c r="N85" i="279"/>
  <c r="N83" i="244"/>
  <c r="L90"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4" i="43"/>
  <c r="L88" i="50"/>
  <c r="L84" i="57"/>
  <c r="L86" i="347"/>
  <c r="L85" i="371"/>
  <c r="L86" i="343"/>
  <c r="L86" i="321"/>
  <c r="L85" i="328"/>
  <c r="L84" i="323"/>
  <c r="N87" i="323" s="1"/>
  <c r="N89" i="323" s="1"/>
  <c r="D279" i="5" s="1"/>
  <c r="L86" i="250"/>
  <c r="L86" i="240"/>
  <c r="L85" i="224"/>
  <c r="N86" i="224" s="1"/>
  <c r="N88" i="224" s="1"/>
  <c r="D185" i="5" s="1"/>
  <c r="L84" i="132"/>
  <c r="L83" i="131"/>
  <c r="L83" i="127"/>
  <c r="N85" i="245"/>
  <c r="L91" i="245" s="1"/>
  <c r="L83" i="129"/>
  <c r="L84" i="129"/>
  <c r="L85" i="129"/>
  <c r="L84" i="52"/>
  <c r="L85" i="52"/>
  <c r="L83" i="52"/>
  <c r="L84" i="365"/>
  <c r="L85" i="306"/>
  <c r="N79" i="337"/>
  <c r="N75" i="229"/>
  <c r="L80" i="229" s="1"/>
  <c r="N83" i="280"/>
  <c r="N78" i="44"/>
  <c r="N86" i="11"/>
  <c r="N88" i="11" s="1"/>
  <c r="D319" i="5" s="1"/>
  <c r="L85" i="14"/>
  <c r="L85" i="16"/>
  <c r="L84" i="332"/>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3" i="157"/>
  <c r="L90" i="157"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9"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N87" i="321" s="1"/>
  <c r="N89" i="321" s="1"/>
  <c r="D277" i="5" s="1"/>
  <c r="L85" i="281"/>
  <c r="L87" i="274"/>
  <c r="L83" i="225"/>
  <c r="L85" i="225"/>
  <c r="N79" i="193"/>
  <c r="L85" i="193" s="1"/>
  <c r="L84" i="216"/>
  <c r="L83" i="216"/>
  <c r="L83" i="128"/>
  <c r="L83" i="125"/>
  <c r="L84" i="125"/>
  <c r="L84" i="124"/>
  <c r="L85" i="110"/>
  <c r="L86" i="364"/>
  <c r="L86" i="363"/>
  <c r="L85" i="354"/>
  <c r="L86" i="354"/>
  <c r="L84" i="354"/>
  <c r="D234" i="5"/>
  <c r="N86" i="126"/>
  <c r="N88" i="126" s="1"/>
  <c r="D116" i="5" s="1"/>
  <c r="N86" i="123"/>
  <c r="N88" i="123" s="1"/>
  <c r="D114"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3" i="24"/>
  <c r="L84" i="24"/>
  <c r="L85" i="18"/>
  <c r="L83" i="18"/>
  <c r="L85" i="15"/>
  <c r="L83" i="15"/>
  <c r="N78" i="12"/>
  <c r="L85" i="12" s="1"/>
  <c r="N79" i="313" l="1"/>
  <c r="N70" i="176"/>
  <c r="N83" i="176" s="1"/>
  <c r="L88" i="176" s="1"/>
  <c r="N69" i="179"/>
  <c r="N82" i="179" s="1"/>
  <c r="N70" i="266"/>
  <c r="N83" i="266" s="1"/>
  <c r="N70" i="178"/>
  <c r="N83" i="178" s="1"/>
  <c r="N69" i="184"/>
  <c r="N82" i="184" s="1"/>
  <c r="L88" i="184" s="1"/>
  <c r="L86" i="365"/>
  <c r="L84" i="135"/>
  <c r="N87" i="340"/>
  <c r="N89" i="340" s="1"/>
  <c r="D294" i="5" s="1"/>
  <c r="L86" i="251"/>
  <c r="L84" i="251"/>
  <c r="L85" i="21"/>
  <c r="L85" i="254"/>
  <c r="N86" i="7"/>
  <c r="N88" i="7" s="1"/>
  <c r="D3" i="5" s="1"/>
  <c r="L86" i="333"/>
  <c r="N87" i="333" s="1"/>
  <c r="N89" i="333" s="1"/>
  <c r="D287" i="5" s="1"/>
  <c r="L85" i="364"/>
  <c r="N87" i="364" s="1"/>
  <c r="N89" i="364" s="1"/>
  <c r="D314" i="5" s="1"/>
  <c r="L92" i="221"/>
  <c r="N89" i="50"/>
  <c r="N91" i="50" s="1"/>
  <c r="D42" i="5" s="1"/>
  <c r="L84" i="25"/>
  <c r="L100" i="260"/>
  <c r="L83" i="25"/>
  <c r="L87" i="232"/>
  <c r="L85" i="232"/>
  <c r="L86" i="232"/>
  <c r="N64" i="297"/>
  <c r="N77" i="297" s="1"/>
  <c r="L82" i="297" s="1"/>
  <c r="N69" i="164"/>
  <c r="N82" i="164" s="1"/>
  <c r="L88" i="164" s="1"/>
  <c r="N70" i="168"/>
  <c r="L83" i="38"/>
  <c r="N86" i="21"/>
  <c r="N88" i="21" s="1"/>
  <c r="D13" i="5" s="1"/>
  <c r="N79" i="239"/>
  <c r="L86" i="239" s="1"/>
  <c r="N87" i="343"/>
  <c r="N89" i="343" s="1"/>
  <c r="D296" i="5" s="1"/>
  <c r="N79" i="316"/>
  <c r="L83" i="42"/>
  <c r="N86" i="63"/>
  <c r="N88" i="63" s="1"/>
  <c r="D54" i="5" s="1"/>
  <c r="L85" i="27"/>
  <c r="N77" i="285"/>
  <c r="N72" i="165"/>
  <c r="N85" i="165" s="1"/>
  <c r="L91" i="165" s="1"/>
  <c r="N70" i="171"/>
  <c r="N83" i="171" s="1"/>
  <c r="L90" i="171" s="1"/>
  <c r="N69" i="177"/>
  <c r="N82" i="177" s="1"/>
  <c r="L89" i="177" s="1"/>
  <c r="N70" i="268"/>
  <c r="N83" i="268" s="1"/>
  <c r="L90" i="268" s="1"/>
  <c r="N79" i="311"/>
  <c r="L84" i="311" s="1"/>
  <c r="N66" i="294"/>
  <c r="N79" i="294" s="1"/>
  <c r="L85" i="294" s="1"/>
  <c r="N79" i="319"/>
  <c r="L84" i="319" s="1"/>
  <c r="L84" i="30"/>
  <c r="L83" i="30"/>
  <c r="N86" i="30" s="1"/>
  <c r="N88" i="30" s="1"/>
  <c r="D22" i="5" s="1"/>
  <c r="L84" i="27"/>
  <c r="N86" i="27" s="1"/>
  <c r="N88" i="27" s="1"/>
  <c r="D19" i="5" s="1"/>
  <c r="N79" i="318"/>
  <c r="L86" i="318" s="1"/>
  <c r="L82" i="75"/>
  <c r="N87" i="371"/>
  <c r="N89" i="371" s="1"/>
  <c r="D293" i="5" s="1"/>
  <c r="L84" i="42"/>
  <c r="L83" i="75"/>
  <c r="N86" i="131"/>
  <c r="N88" i="131" s="1"/>
  <c r="D122" i="5" s="1"/>
  <c r="L83" i="286"/>
  <c r="L82" i="284"/>
  <c r="L85" i="69"/>
  <c r="L84" i="103"/>
  <c r="L85" i="138"/>
  <c r="N86" i="58"/>
  <c r="N88" i="58" s="1"/>
  <c r="D49" i="5" s="1"/>
  <c r="L90" i="282"/>
  <c r="L85" i="363"/>
  <c r="N86" i="124"/>
  <c r="N88" i="124" s="1"/>
  <c r="D113" i="5" s="1"/>
  <c r="L85" i="147"/>
  <c r="L85" i="142"/>
  <c r="L83" i="302"/>
  <c r="L91" i="221"/>
  <c r="N93" i="221" s="1"/>
  <c r="N95" i="221" s="1"/>
  <c r="D184" i="5" s="1"/>
  <c r="N86" i="130"/>
  <c r="N88" i="130" s="1"/>
  <c r="D121" i="5" s="1"/>
  <c r="N86" i="43"/>
  <c r="N88" i="43" s="1"/>
  <c r="D34" i="5" s="1"/>
  <c r="N85" i="74"/>
  <c r="N87" i="74" s="1"/>
  <c r="D65" i="5" s="1"/>
  <c r="L85" i="41"/>
  <c r="L85" i="262"/>
  <c r="L82" i="298"/>
  <c r="L83" i="215"/>
  <c r="L86" i="332"/>
  <c r="N87" i="332" s="1"/>
  <c r="N89" i="332" s="1"/>
  <c r="D286" i="5" s="1"/>
  <c r="N87" i="328"/>
  <c r="N89" i="328" s="1"/>
  <c r="D282" i="5" s="1"/>
  <c r="L83" i="92"/>
  <c r="L83" i="102"/>
  <c r="L84" i="100"/>
  <c r="N87" i="339"/>
  <c r="N89" i="339" s="1"/>
  <c r="D292" i="5" s="1"/>
  <c r="N86" i="46"/>
  <c r="N88" i="46" s="1"/>
  <c r="D38" i="5" s="1"/>
  <c r="N87" i="327"/>
  <c r="N89" i="327" s="1"/>
  <c r="D281" i="5" s="1"/>
  <c r="N85" i="303"/>
  <c r="N87" i="303" s="1"/>
  <c r="D259" i="5" s="1"/>
  <c r="L88" i="282"/>
  <c r="L85" i="213"/>
  <c r="L84" i="147"/>
  <c r="L85" i="215"/>
  <c r="L84" i="342"/>
  <c r="L84" i="298"/>
  <c r="N90" i="219"/>
  <c r="N92" i="219" s="1"/>
  <c r="D181" i="5" s="1"/>
  <c r="N90" i="218"/>
  <c r="N92" i="218" s="1"/>
  <c r="D180" i="5" s="1"/>
  <c r="L84" i="356"/>
  <c r="L86" i="356"/>
  <c r="L84" i="38"/>
  <c r="N86" i="38" s="1"/>
  <c r="N88" i="38" s="1"/>
  <c r="D29" i="5" s="1"/>
  <c r="L84" i="142"/>
  <c r="L86" i="241"/>
  <c r="L86" i="262"/>
  <c r="L85" i="241"/>
  <c r="L82" i="302"/>
  <c r="N85" i="302" s="1"/>
  <c r="N87" i="302" s="1"/>
  <c r="L84" i="346"/>
  <c r="L84" i="19"/>
  <c r="L83" i="19"/>
  <c r="L84" i="26"/>
  <c r="L86" i="256"/>
  <c r="N86" i="132"/>
  <c r="N88" i="132" s="1"/>
  <c r="D123" i="5" s="1"/>
  <c r="L85" i="336"/>
  <c r="L83" i="59"/>
  <c r="L83" i="26"/>
  <c r="L85" i="105"/>
  <c r="N86" i="105" s="1"/>
  <c r="N88" i="105" s="1"/>
  <c r="D95" i="5" s="1"/>
  <c r="N85" i="72"/>
  <c r="N87" i="72" s="1"/>
  <c r="D63" i="5" s="1"/>
  <c r="L83" i="284"/>
  <c r="L82" i="286"/>
  <c r="L84" i="102"/>
  <c r="L82" i="325"/>
  <c r="L86" i="254"/>
  <c r="L85" i="356"/>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6" i="294"/>
  <c r="L83" i="96"/>
  <c r="N86" i="128"/>
  <c r="N88" i="128" s="1"/>
  <c r="D120" i="5" s="1"/>
  <c r="L84" i="213"/>
  <c r="N86" i="213" s="1"/>
  <c r="N88" i="213" s="1"/>
  <c r="D175" i="5" s="1"/>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N87" i="235" s="1"/>
  <c r="N89" i="235" s="1"/>
  <c r="D195" i="5" s="1"/>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N87" i="251"/>
  <c r="N89" i="251" s="1"/>
  <c r="D211" i="5" s="1"/>
  <c r="L82" i="190"/>
  <c r="N83" i="182"/>
  <c r="L89" i="182" s="1"/>
  <c r="L84" i="209"/>
  <c r="L85" i="84"/>
  <c r="L85" i="265"/>
  <c r="N86" i="92"/>
  <c r="N88" i="92" s="1"/>
  <c r="D83" i="5" s="1"/>
  <c r="L85" i="87"/>
  <c r="L83" i="106"/>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7" i="240"/>
  <c r="N89" i="240" s="1"/>
  <c r="D200" i="5" s="1"/>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90" i="155"/>
  <c r="L84" i="212"/>
  <c r="L84" i="86"/>
  <c r="L85" i="97"/>
  <c r="L90" i="245"/>
  <c r="L89" i="154"/>
  <c r="L85" i="264"/>
  <c r="N87" i="306"/>
  <c r="N89" i="306" s="1"/>
  <c r="D262" i="5" s="1"/>
  <c r="L84" i="264"/>
  <c r="N86" i="135"/>
  <c r="N88" i="135" s="1"/>
  <c r="D126" i="5" s="1"/>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0"/>
  <c r="L88" i="170"/>
  <c r="L88" i="178"/>
  <c r="L89" i="178"/>
  <c r="L90" i="178"/>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7" i="365"/>
  <c r="N89" i="365" s="1"/>
  <c r="D315" i="5" s="1"/>
  <c r="N86" i="129"/>
  <c r="N88" i="129" s="1"/>
  <c r="D118" i="5" s="1"/>
  <c r="L86" i="271"/>
  <c r="L88" i="249"/>
  <c r="L88" i="157"/>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L87" i="181"/>
  <c r="L83" i="145"/>
  <c r="L89" i="157"/>
  <c r="L84" i="193"/>
  <c r="L86" i="193"/>
  <c r="L82" i="229"/>
  <c r="L90" i="248"/>
  <c r="L94" i="252"/>
  <c r="L85" i="44"/>
  <c r="L83" i="44"/>
  <c r="L84" i="44"/>
  <c r="L84" i="337"/>
  <c r="L86" i="337"/>
  <c r="L85" i="337"/>
  <c r="L90" i="280"/>
  <c r="L88" i="280"/>
  <c r="L89" i="280"/>
  <c r="L89" i="189"/>
  <c r="L84" i="287"/>
  <c r="L83" i="287"/>
  <c r="L82" i="287"/>
  <c r="L84" i="285"/>
  <c r="L82" i="285"/>
  <c r="L83"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5" i="315"/>
  <c r="L86" i="315"/>
  <c r="L86" i="319"/>
  <c r="L86" i="352"/>
  <c r="L84" i="352"/>
  <c r="L85" i="352"/>
  <c r="L94" i="246"/>
  <c r="L95" i="246"/>
  <c r="L96" i="246"/>
  <c r="N86" i="125"/>
  <c r="N88" i="125" s="1"/>
  <c r="D115" i="5" s="1"/>
  <c r="N86" i="225"/>
  <c r="N88" i="225" s="1"/>
  <c r="D186" i="5" s="1"/>
  <c r="L91" i="220"/>
  <c r="L93" i="220"/>
  <c r="L82" i="192"/>
  <c r="L90" i="186"/>
  <c r="L85" i="146"/>
  <c r="L83" i="146"/>
  <c r="L84" i="146"/>
  <c r="L89" i="164"/>
  <c r="N86" i="56"/>
  <c r="N88" i="56" s="1"/>
  <c r="D48" i="5" s="1"/>
  <c r="N86" i="70"/>
  <c r="N88" i="70" s="1"/>
  <c r="D61" i="5" s="1"/>
  <c r="N86" i="76"/>
  <c r="N88" i="76" s="1"/>
  <c r="D67" i="5" s="1"/>
  <c r="N86" i="116"/>
  <c r="N88" i="116" s="1"/>
  <c r="D105" i="5" s="1"/>
  <c r="N86" i="115"/>
  <c r="N88" i="115" s="1"/>
  <c r="D106" i="5" s="1"/>
  <c r="N87" i="363"/>
  <c r="N89" i="363" s="1"/>
  <c r="D313" i="5" s="1"/>
  <c r="N86" i="73"/>
  <c r="N88" i="73" s="1"/>
  <c r="D64" i="5" s="1"/>
  <c r="N87" i="354"/>
  <c r="N89" i="354" s="1"/>
  <c r="D306" i="5" s="1"/>
  <c r="N86" i="24"/>
  <c r="N88" i="24" s="1"/>
  <c r="D16" i="5" s="1"/>
  <c r="N86" i="15"/>
  <c r="N88" i="15" s="1"/>
  <c r="D7" i="5" s="1"/>
  <c r="L83" i="12"/>
  <c r="L84" i="12"/>
  <c r="L84" i="239" l="1"/>
  <c r="L87" i="184"/>
  <c r="L85" i="239"/>
  <c r="L89" i="184"/>
  <c r="L88" i="171"/>
  <c r="N87" i="254"/>
  <c r="N89" i="254" s="1"/>
  <c r="D214" i="5" s="1"/>
  <c r="L89" i="171"/>
  <c r="N91" i="171" s="1"/>
  <c r="N93" i="171" s="1"/>
  <c r="D156" i="5" s="1"/>
  <c r="N88" i="232"/>
  <c r="N90" i="232" s="1"/>
  <c r="D192" i="5" s="1"/>
  <c r="L88" i="268"/>
  <c r="N87" i="336"/>
  <c r="N89" i="336" s="1"/>
  <c r="D290" i="5" s="1"/>
  <c r="N87" i="342"/>
  <c r="N89" i="342" s="1"/>
  <c r="D295" i="5" s="1"/>
  <c r="N85" i="286"/>
  <c r="N87" i="286" s="1"/>
  <c r="D243" i="5" s="1"/>
  <c r="L89" i="268"/>
  <c r="L85" i="311"/>
  <c r="N86" i="42"/>
  <c r="N88" i="42" s="1"/>
  <c r="D33" i="5" s="1"/>
  <c r="L84" i="297"/>
  <c r="L86" i="311"/>
  <c r="L83" i="297"/>
  <c r="L87" i="164"/>
  <c r="N90" i="164" s="1"/>
  <c r="N92" i="164" s="1"/>
  <c r="D149" i="5" s="1"/>
  <c r="N86" i="100"/>
  <c r="N88" i="100" s="1"/>
  <c r="D90" i="5" s="1"/>
  <c r="L92" i="165"/>
  <c r="L90" i="165"/>
  <c r="N86" i="41"/>
  <c r="N88" i="41" s="1"/>
  <c r="D32" i="5" s="1"/>
  <c r="N86" i="140"/>
  <c r="N88" i="140" s="1"/>
  <c r="D132" i="5" s="1"/>
  <c r="N86" i="138"/>
  <c r="N88" i="138" s="1"/>
  <c r="D129" i="5" s="1"/>
  <c r="N85" i="284"/>
  <c r="N87" i="284" s="1"/>
  <c r="D241" i="5" s="1"/>
  <c r="L84" i="294"/>
  <c r="N87" i="294" s="1"/>
  <c r="N89" i="294" s="1"/>
  <c r="D250" i="5" s="1"/>
  <c r="L85" i="319"/>
  <c r="N87" i="319" s="1"/>
  <c r="N89" i="319" s="1"/>
  <c r="D275" i="5" s="1"/>
  <c r="L84" i="318"/>
  <c r="L87" i="177"/>
  <c r="L85" i="318"/>
  <c r="L88" i="177"/>
  <c r="N90" i="177" s="1"/>
  <c r="N92" i="177" s="1"/>
  <c r="N91" i="249"/>
  <c r="N93" i="249" s="1"/>
  <c r="D209" i="5" s="1"/>
  <c r="N86" i="147"/>
  <c r="N88" i="147" s="1"/>
  <c r="D137" i="5" s="1"/>
  <c r="N85" i="75"/>
  <c r="N87" i="75" s="1"/>
  <c r="D66" i="5" s="1"/>
  <c r="N86" i="103"/>
  <c r="N88" i="103" s="1"/>
  <c r="D93" i="5" s="1"/>
  <c r="N86" i="69"/>
  <c r="N88" i="69" s="1"/>
  <c r="D60" i="5" s="1"/>
  <c r="N86" i="83"/>
  <c r="N88" i="83" s="1"/>
  <c r="D74" i="5" s="1"/>
  <c r="N85" i="325"/>
  <c r="N87" i="325" s="1"/>
  <c r="D280" i="5" s="1"/>
  <c r="N86" i="209"/>
  <c r="N88" i="209" s="1"/>
  <c r="D131" i="5" s="1"/>
  <c r="N86" i="99"/>
  <c r="N88" i="99" s="1"/>
  <c r="D89" i="5" s="1"/>
  <c r="N90" i="217"/>
  <c r="N92" i="217" s="1"/>
  <c r="D179" i="5" s="1"/>
  <c r="N91" i="282"/>
  <c r="N93" i="282" s="1"/>
  <c r="D239" i="5" s="1"/>
  <c r="N86" i="142"/>
  <c r="N88" i="142" s="1"/>
  <c r="D134" i="5" s="1"/>
  <c r="N86" i="80"/>
  <c r="N88" i="80" s="1"/>
  <c r="D71" i="5" s="1"/>
  <c r="N86" i="231"/>
  <c r="N88" i="231" s="1"/>
  <c r="D191" i="5" s="1"/>
  <c r="N86" i="53"/>
  <c r="N88" i="53" s="1"/>
  <c r="D45" i="5" s="1"/>
  <c r="N87" i="241"/>
  <c r="N89" i="241" s="1"/>
  <c r="D201" i="5" s="1"/>
  <c r="N87" i="264"/>
  <c r="N89" i="264" s="1"/>
  <c r="D223" i="5" s="1"/>
  <c r="L83" i="60"/>
  <c r="N86" i="9"/>
  <c r="N88" i="9" s="1"/>
  <c r="D4" i="5" s="1"/>
  <c r="N86" i="88"/>
  <c r="N88" i="88" s="1"/>
  <c r="D79" i="5" s="1"/>
  <c r="N87" i="256"/>
  <c r="N89" i="256" s="1"/>
  <c r="D215" i="5" s="1"/>
  <c r="N86" i="149"/>
  <c r="N88" i="149" s="1"/>
  <c r="D135" i="5" s="1"/>
  <c r="N86" i="102"/>
  <c r="N88" i="102" s="1"/>
  <c r="D92" i="5" s="1"/>
  <c r="N86" i="26"/>
  <c r="N88" i="26" s="1"/>
  <c r="D18" i="5" s="1"/>
  <c r="N87" i="262"/>
  <c r="N89" i="262" s="1"/>
  <c r="D221" i="5" s="1"/>
  <c r="N86" i="215"/>
  <c r="N88" i="215" s="1"/>
  <c r="D177" i="5" s="1"/>
  <c r="N87" i="238"/>
  <c r="N89" i="238" s="1"/>
  <c r="D198" i="5" s="1"/>
  <c r="N86" i="59"/>
  <c r="N88" i="59" s="1"/>
  <c r="D50" i="5" s="1"/>
  <c r="N85" i="298"/>
  <c r="N87" i="298" s="1"/>
  <c r="D254" i="5" s="1"/>
  <c r="N82" i="227"/>
  <c r="N84" i="227" s="1"/>
  <c r="D188" i="5" s="1"/>
  <c r="N86" i="33"/>
  <c r="N88" i="33" s="1"/>
  <c r="D25" i="5" s="1"/>
  <c r="N86" i="29"/>
  <c r="N88" i="29" s="1"/>
  <c r="D21" i="5" s="1"/>
  <c r="L87" i="189"/>
  <c r="N90" i="189" s="1"/>
  <c r="N92" i="189" s="1"/>
  <c r="D169" i="5" s="1"/>
  <c r="N91" i="268"/>
  <c r="N93" i="268" s="1"/>
  <c r="D227" i="5" s="1"/>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5" i="297" l="1"/>
  <c r="N87" i="297" s="1"/>
  <c r="D253" i="5" s="1"/>
  <c r="N93" i="165"/>
  <c r="N95" i="165" s="1"/>
  <c r="D150"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<sst xmlns="http://schemas.openxmlformats.org/spreadsheetml/2006/main" count="38555" uniqueCount="2343">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</sst>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999">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3" fillId="16" borderId="63" xfId="3" applyNumberForma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3" fontId="5" fillId="3" borderId="3" xfId="2" applyNumberFormat="1" applyFont="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SUCRE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57"/>
      <c r="B32" s="657"/>
      <c r="C32" s="657"/>
      <c r="D32" s="657"/>
      <c r="E32" s="657"/>
      <c r="F32" s="657"/>
      <c r="G32" s="657"/>
      <c r="H32" s="657"/>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57"/>
      <c r="B33" s="657"/>
      <c r="C33" s="657"/>
      <c r="D33" s="657"/>
      <c r="E33" s="657"/>
      <c r="F33" s="657"/>
      <c r="G33" s="657"/>
      <c r="H33" s="657"/>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57"/>
      <c r="B34" s="657"/>
      <c r="C34" s="657"/>
      <c r="D34" s="657"/>
      <c r="E34" s="657"/>
      <c r="F34" s="657"/>
      <c r="G34" s="657"/>
      <c r="H34" s="657"/>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57"/>
      <c r="B35" s="657"/>
      <c r="C35" s="657"/>
      <c r="D35" s="657"/>
      <c r="E35" s="657"/>
      <c r="F35" s="657"/>
      <c r="G35" s="657"/>
      <c r="H35" s="657"/>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57"/>
      <c r="B36" s="657"/>
      <c r="C36" s="657"/>
      <c r="D36" s="657"/>
      <c r="E36" s="657"/>
      <c r="F36" s="657"/>
      <c r="G36" s="657"/>
      <c r="H36" s="657"/>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57"/>
      <c r="B37" s="657"/>
      <c r="C37" s="657"/>
      <c r="D37" s="657"/>
      <c r="E37" s="657"/>
      <c r="F37" s="657"/>
      <c r="G37" s="657"/>
      <c r="H37" s="657"/>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57"/>
      <c r="B38" s="657"/>
      <c r="C38" s="657"/>
      <c r="D38" s="657"/>
      <c r="E38" s="657"/>
      <c r="F38" s="657"/>
      <c r="G38" s="657"/>
      <c r="H38" s="657"/>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activeCell="G3" sqref="G3"/>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58" t="s">
        <v>1933</v>
      </c>
      <c r="B1" s="659"/>
      <c r="C1" s="659"/>
      <c r="D1" s="660"/>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2492531.2533333334</v>
      </c>
      <c r="G3" t="s">
        <v>1064</v>
      </c>
      <c r="J3" s="1"/>
    </row>
    <row r="4" spans="1:10" ht="54" thickTop="1" thickBot="1">
      <c r="A4" s="137" t="s">
        <v>1069</v>
      </c>
      <c r="B4" s="138" t="s">
        <v>1253</v>
      </c>
      <c r="C4" s="136" t="s">
        <v>1068</v>
      </c>
      <c r="D4" s="183">
        <f>VLOOKUP('200.2'!A88,'200.2'!A37:N108,14,FALSE)</f>
        <v>257007.47457279102</v>
      </c>
      <c r="J4" s="1"/>
    </row>
    <row r="5" spans="1:10" ht="54" thickTop="1" thickBot="1">
      <c r="A5" s="137" t="s">
        <v>1070</v>
      </c>
      <c r="B5" s="138" t="s">
        <v>1254</v>
      </c>
      <c r="C5" s="139" t="s">
        <v>1071</v>
      </c>
      <c r="D5" s="183">
        <f>VLOOKUP('201.1'!A88,'201.1'!A38:N109,14,FALSE)</f>
        <v>124942.80929186603</v>
      </c>
    </row>
    <row r="6" spans="1:10" ht="54" thickTop="1" thickBot="1">
      <c r="A6" s="137" t="s">
        <v>1072</v>
      </c>
      <c r="B6" s="138" t="s">
        <v>1255</v>
      </c>
      <c r="C6" s="139" t="s">
        <v>1071</v>
      </c>
      <c r="D6" s="183">
        <f>VLOOKUP('201.2'!A88,'201.2'!A39:N110,14,FALSE)</f>
        <v>160912.11251818182</v>
      </c>
    </row>
    <row r="7" spans="1:10" ht="70.5" customHeight="1" thickTop="1" thickBot="1">
      <c r="A7" s="137" t="s">
        <v>1073</v>
      </c>
      <c r="B7" s="138" t="s">
        <v>1256</v>
      </c>
      <c r="C7" s="139" t="s">
        <v>1071</v>
      </c>
      <c r="D7" s="183">
        <f>VLOOKUP('201.3'!A88,'201.3'!A40:N111,14,FALSE)</f>
        <v>30070.065169533169</v>
      </c>
    </row>
    <row r="8" spans="1:10" ht="54" thickTop="1" thickBot="1">
      <c r="A8" s="137" t="s">
        <v>1074</v>
      </c>
      <c r="B8" s="138" t="s">
        <v>1257</v>
      </c>
      <c r="C8" s="139" t="s">
        <v>1071</v>
      </c>
      <c r="D8" s="184">
        <f>VLOOKUP('201.4'!A88,'201.4'!A41:N112,14,FALSE)</f>
        <v>54737.34381818182</v>
      </c>
    </row>
    <row r="9" spans="1:10" ht="54" thickTop="1" thickBot="1">
      <c r="A9" s="137" t="s">
        <v>1075</v>
      </c>
      <c r="B9" s="138" t="s">
        <v>1254</v>
      </c>
      <c r="C9" s="139" t="s">
        <v>1929</v>
      </c>
      <c r="D9" s="184">
        <f>VLOOKUP('201.5'!A88,'201.5'!A42:N113,14,FALSE)</f>
        <v>124942.80929186603</v>
      </c>
    </row>
    <row r="10" spans="1:10" ht="54" thickTop="1" thickBot="1">
      <c r="A10" s="137" t="s">
        <v>1076</v>
      </c>
      <c r="B10" s="138" t="s">
        <v>1255</v>
      </c>
      <c r="C10" s="139" t="s">
        <v>1929</v>
      </c>
      <c r="D10" s="184">
        <f>VLOOKUP('201.6'!A88,'201.6'!A43:N114,14,FALSE)</f>
        <v>160912.11251818182</v>
      </c>
    </row>
    <row r="11" spans="1:10" ht="54" thickTop="1" thickBot="1">
      <c r="A11" s="137" t="s">
        <v>1077</v>
      </c>
      <c r="B11" s="138" t="s">
        <v>1255</v>
      </c>
      <c r="C11" s="139" t="s">
        <v>388</v>
      </c>
      <c r="D11" s="184">
        <f>VLOOKUP('201.7'!A88,'201.7'!A44:N115,14,FALSE)</f>
        <v>158353.64314545452</v>
      </c>
    </row>
    <row r="12" spans="1:10" ht="54" thickTop="1" thickBot="1">
      <c r="A12" s="137" t="s">
        <v>1078</v>
      </c>
      <c r="B12" s="138" t="s">
        <v>1258</v>
      </c>
      <c r="C12" s="139" t="s">
        <v>233</v>
      </c>
      <c r="D12" s="184">
        <f>VLOOKUP('201.8'!A88,'201.8'!A45:N116,14,FALSE)</f>
        <v>12642.155499999999</v>
      </c>
    </row>
    <row r="13" spans="1:10" ht="54" thickTop="1" thickBot="1">
      <c r="A13" s="137" t="s">
        <v>1079</v>
      </c>
      <c r="B13" s="138" t="s">
        <v>1259</v>
      </c>
      <c r="C13" s="139" t="s">
        <v>233</v>
      </c>
      <c r="D13" s="184">
        <f>VLOOKUP('201.9'!A88,'201.9'!A46:N117,14,FALSE)</f>
        <v>12207.837318181817</v>
      </c>
    </row>
    <row r="14" spans="1:10" ht="54" thickTop="1" thickBot="1">
      <c r="A14" s="137" t="s">
        <v>1080</v>
      </c>
      <c r="B14" s="138" t="s">
        <v>1260</v>
      </c>
      <c r="C14" s="139" t="s">
        <v>144</v>
      </c>
      <c r="D14" s="184">
        <f>VLOOKUP('201.10'!A88,'201.10'!A47:N118,14,FALSE)</f>
        <v>5836.2771704545457</v>
      </c>
    </row>
    <row r="15" spans="1:10" ht="54" thickTop="1" thickBot="1">
      <c r="A15" s="137" t="s">
        <v>1081</v>
      </c>
      <c r="B15" s="138" t="s">
        <v>1261</v>
      </c>
      <c r="C15" s="139" t="s">
        <v>1082</v>
      </c>
      <c r="D15" s="184">
        <f>VLOOKUP('201.11'!A88,'201.11'!A48:N119,14,FALSE)</f>
        <v>1321.6956635514018</v>
      </c>
    </row>
    <row r="16" spans="1:10" ht="54" thickTop="1" thickBot="1">
      <c r="A16" s="137" t="s">
        <v>1083</v>
      </c>
      <c r="B16" s="138" t="s">
        <v>1262</v>
      </c>
      <c r="C16" s="139" t="s">
        <v>1929</v>
      </c>
      <c r="D16" s="184">
        <f>VLOOKUP('201.12'!A88,'201.12'!A49:N120,14,FALSE)</f>
        <v>106750.67758333337</v>
      </c>
    </row>
    <row r="17" spans="1:4" ht="67.2" thickTop="1" thickBot="1">
      <c r="A17" s="140" t="s">
        <v>1084</v>
      </c>
      <c r="B17" s="141" t="s">
        <v>1263</v>
      </c>
      <c r="C17" s="139" t="s">
        <v>1929</v>
      </c>
      <c r="D17" s="184">
        <f>VLOOKUP('201.13'!A88,'201.13'!A50:N121,14,FALSE)</f>
        <v>101457.383625</v>
      </c>
    </row>
    <row r="18" spans="1:4" ht="54" thickTop="1" thickBot="1">
      <c r="A18" s="137" t="s">
        <v>1085</v>
      </c>
      <c r="B18" s="138" t="s">
        <v>1264</v>
      </c>
      <c r="C18" s="139" t="s">
        <v>144</v>
      </c>
      <c r="D18" s="184">
        <f>VLOOKUP('201.14'!A88,'201.14'!A51:N122,14,FALSE)</f>
        <v>36709.660000000003</v>
      </c>
    </row>
    <row r="19" spans="1:4" ht="54" thickTop="1" thickBot="1">
      <c r="A19" s="137" t="s">
        <v>1086</v>
      </c>
      <c r="B19" s="138" t="s">
        <v>1265</v>
      </c>
      <c r="C19" s="139" t="s">
        <v>144</v>
      </c>
      <c r="D19" s="184">
        <f>VLOOKUP('201.15'!A88,'201.15'!A52:N123,14,FALSE)</f>
        <v>44033.409875000005</v>
      </c>
    </row>
    <row r="20" spans="1:4" ht="54" thickTop="1" thickBot="1">
      <c r="A20" s="137" t="s">
        <v>1087</v>
      </c>
      <c r="B20" s="138" t="s">
        <v>1266</v>
      </c>
      <c r="C20" s="139" t="s">
        <v>144</v>
      </c>
      <c r="D20" s="184">
        <f>VLOOKUP('201.16'!A88,'201.16'!A53:N124,14,FALSE)</f>
        <v>1947.3549333333335</v>
      </c>
    </row>
    <row r="21" spans="1:4" ht="54" thickTop="1" thickBot="1">
      <c r="A21" s="137" t="s">
        <v>1088</v>
      </c>
      <c r="B21" s="138" t="s">
        <v>1267</v>
      </c>
      <c r="C21" s="139" t="s">
        <v>1929</v>
      </c>
      <c r="D21" s="184">
        <f>VLOOKUP('201.17'!A88,'201.17'!A54:N125,14,FALSE)</f>
        <v>64470.449766666665</v>
      </c>
    </row>
    <row r="22" spans="1:4" ht="54" thickTop="1" thickBot="1">
      <c r="A22" s="137" t="s">
        <v>1089</v>
      </c>
      <c r="B22" s="138" t="s">
        <v>1268</v>
      </c>
      <c r="C22" s="139" t="s">
        <v>1929</v>
      </c>
      <c r="D22" s="184">
        <f>VLOOKUP('201.18'!A88,'201.18'!A55:N126,14,FALSE)</f>
        <v>64470.449766666665</v>
      </c>
    </row>
    <row r="23" spans="1:4" ht="54" thickTop="1" thickBot="1">
      <c r="A23" s="137" t="s">
        <v>1090</v>
      </c>
      <c r="B23" s="138" t="s">
        <v>1269</v>
      </c>
      <c r="C23" s="139" t="s">
        <v>144</v>
      </c>
      <c r="D23" s="184">
        <f>VLOOKUP('201.19'!A88,'201.19'!A56:N127,14,FALSE)</f>
        <v>5498.4962138888895</v>
      </c>
    </row>
    <row r="24" spans="1:4" ht="54" thickTop="1" thickBot="1">
      <c r="A24" s="137" t="s">
        <v>1091</v>
      </c>
      <c r="B24" s="138" t="s">
        <v>1270</v>
      </c>
      <c r="C24" s="139" t="s">
        <v>144</v>
      </c>
      <c r="D24" s="184">
        <f>VLOOKUP('201.20'!A88,'201.20'!A57:N128,14,FALSE)</f>
        <v>814.26276388888891</v>
      </c>
    </row>
    <row r="25" spans="1:4" ht="54" thickTop="1" thickBot="1">
      <c r="A25" s="137" t="s">
        <v>1092</v>
      </c>
      <c r="B25" s="138" t="s">
        <v>1271</v>
      </c>
      <c r="C25" s="139" t="s">
        <v>144</v>
      </c>
      <c r="D25" s="184">
        <f>VLOOKUP('201.21'!A88,'201.21'!A58:N129,14,FALSE)</f>
        <v>6256.8296358713906</v>
      </c>
    </row>
    <row r="26" spans="1:4" ht="54" thickTop="1" thickBot="1">
      <c r="A26" s="137" t="s">
        <v>1509</v>
      </c>
      <c r="B26" s="138" t="s">
        <v>1497</v>
      </c>
      <c r="C26" s="139" t="s">
        <v>1929</v>
      </c>
      <c r="D26" s="184">
        <f>VLOOKUP('203.1'!A88,'203.1'!A59:N130,14,FALSE)</f>
        <v>1018395.6667725903</v>
      </c>
    </row>
    <row r="27" spans="1:4" ht="54" thickTop="1" thickBot="1">
      <c r="A27" s="137" t="s">
        <v>1510</v>
      </c>
      <c r="B27" s="138" t="s">
        <v>1501</v>
      </c>
      <c r="C27" s="139" t="s">
        <v>1929</v>
      </c>
      <c r="D27" s="184">
        <f>VLOOKUP('203.2'!A88,'203.2'!A60:N131,14,FALSE)</f>
        <v>1234397.8291225904</v>
      </c>
    </row>
    <row r="28" spans="1:4" ht="54" thickTop="1" thickBot="1">
      <c r="A28" s="137" t="s">
        <v>1511</v>
      </c>
      <c r="B28" s="138" t="s">
        <v>1502</v>
      </c>
      <c r="C28" s="139" t="s">
        <v>1929</v>
      </c>
      <c r="D28" s="184">
        <f>VLOOKUP('203.3'!A88,'203.3'!A61:N132,14,FALSE)</f>
        <v>1388685.0879440189</v>
      </c>
    </row>
    <row r="29" spans="1:4" ht="54" thickTop="1" thickBot="1">
      <c r="A29" s="137" t="s">
        <v>1512</v>
      </c>
      <c r="B29" s="138" t="s">
        <v>1503</v>
      </c>
      <c r="C29" s="139" t="s">
        <v>1929</v>
      </c>
      <c r="D29" s="184">
        <f>VLOOKUP('203.4'!A88,'203.4'!A62:N133,14,FALSE)</f>
        <v>655617.96578571433</v>
      </c>
    </row>
    <row r="30" spans="1:4" ht="54" thickTop="1" thickBot="1">
      <c r="A30" s="137" t="s">
        <v>1513</v>
      </c>
      <c r="B30" s="138" t="s">
        <v>1504</v>
      </c>
      <c r="C30" s="139" t="s">
        <v>1929</v>
      </c>
      <c r="D30" s="184">
        <f>VLOOKUP('203.5'!A88,'203.5'!A63:N134,14,FALSE)</f>
        <v>756816.46083333332</v>
      </c>
    </row>
    <row r="31" spans="1:4" ht="54" thickTop="1" thickBot="1">
      <c r="A31" s="137" t="s">
        <v>1514</v>
      </c>
      <c r="B31" s="138" t="s">
        <v>1505</v>
      </c>
      <c r="C31" s="139" t="s">
        <v>1929</v>
      </c>
      <c r="D31" s="184">
        <f>VLOOKUP('203.6'!A88,'203.6'!A64:N135,14,FALSE)</f>
        <v>821215.50313636358</v>
      </c>
    </row>
    <row r="32" spans="1:4" ht="54" thickTop="1" thickBot="1">
      <c r="A32" s="137" t="s">
        <v>1515</v>
      </c>
      <c r="B32" s="138" t="s">
        <v>1506</v>
      </c>
      <c r="C32" s="139" t="s">
        <v>1929</v>
      </c>
      <c r="D32" s="184">
        <f>VLOOKUP('203.7'!A88,'203.7'!A65:N136,14,FALSE)</f>
        <v>204010.68349999998</v>
      </c>
    </row>
    <row r="33" spans="1:4" ht="54" thickTop="1" thickBot="1">
      <c r="A33" s="137" t="s">
        <v>1516</v>
      </c>
      <c r="B33" s="138" t="s">
        <v>1955</v>
      </c>
      <c r="C33" s="139" t="s">
        <v>1929</v>
      </c>
      <c r="D33" s="184">
        <f>VLOOKUP('203.8'!A88,'203.8'!A66:N137,14,FALSE)</f>
        <v>359958.64450000005</v>
      </c>
    </row>
    <row r="34" spans="1:4" ht="54" thickTop="1" thickBot="1">
      <c r="A34" s="137" t="s">
        <v>1517</v>
      </c>
      <c r="B34" s="138" t="s">
        <v>1508</v>
      </c>
      <c r="C34" s="139" t="s">
        <v>1929</v>
      </c>
      <c r="D34" s="184">
        <f>VLOOKUP('203.9'!A88,'203.9'!A67:N138,14,FALSE)</f>
        <v>380727.42110000004</v>
      </c>
    </row>
    <row r="35" spans="1:4" ht="54" thickTop="1" thickBot="1">
      <c r="A35" s="137" t="s">
        <v>1518</v>
      </c>
      <c r="B35" s="138" t="s">
        <v>1498</v>
      </c>
      <c r="C35" s="139" t="s">
        <v>1929</v>
      </c>
      <c r="D35" s="184">
        <f>VLOOKUP('203.10'!A88,'203.10'!A68:N139,14,FALSE)</f>
        <v>165114.76149999999</v>
      </c>
    </row>
    <row r="36" spans="1:4" ht="54" thickTop="1" thickBot="1">
      <c r="A36" s="137" t="s">
        <v>1519</v>
      </c>
      <c r="B36" s="138" t="s">
        <v>1499</v>
      </c>
      <c r="C36" s="139" t="s">
        <v>1929</v>
      </c>
      <c r="D36" s="184">
        <f>VLOOKUP('203.11'!A88,'203.11'!A69:N140,14,FALSE)</f>
        <v>274995.46750000003</v>
      </c>
    </row>
    <row r="37" spans="1:4" ht="54" thickTop="1" thickBot="1">
      <c r="A37" s="137" t="s">
        <v>1520</v>
      </c>
      <c r="B37" s="225" t="s">
        <v>1500</v>
      </c>
      <c r="C37" s="139" t="s">
        <v>1929</v>
      </c>
      <c r="D37" s="184">
        <f>VLOOKUP('203.12'!A88,'203.12'!A70:N141,14,FALSE)</f>
        <v>285784.44235714281</v>
      </c>
    </row>
    <row r="38" spans="1:4" ht="54" thickTop="1" thickBot="1">
      <c r="A38" s="137" t="s">
        <v>1093</v>
      </c>
      <c r="B38" s="138" t="s">
        <v>1272</v>
      </c>
      <c r="C38" s="139" t="s">
        <v>388</v>
      </c>
      <c r="D38" s="184">
        <f>VLOOKUP('210.1.1'!A88,'210.1.1'!A71:N142,14,FALSE)</f>
        <v>11443.540407196972</v>
      </c>
    </row>
    <row r="39" spans="1:4" ht="54" thickTop="1" thickBot="1">
      <c r="A39" s="137" t="s">
        <v>1094</v>
      </c>
      <c r="B39" s="138" t="s">
        <v>1273</v>
      </c>
      <c r="C39" s="139" t="s">
        <v>388</v>
      </c>
      <c r="D39" s="184">
        <f>VLOOKUP('210.1.2'!A88,'210.1.2'!A72:N143,14,FALSE)</f>
        <v>3742.1714071969695</v>
      </c>
    </row>
    <row r="40" spans="1:4" ht="54" thickTop="1" thickBot="1">
      <c r="A40" s="137" t="s">
        <v>1095</v>
      </c>
      <c r="B40" s="138" t="s">
        <v>1274</v>
      </c>
      <c r="C40" s="139" t="s">
        <v>388</v>
      </c>
      <c r="D40" s="184">
        <f>VLOOKUP('210.2.1'!A90,'210.2.1'!A73:N144,14,FALSE)</f>
        <v>31389.390676090912</v>
      </c>
    </row>
    <row r="41" spans="1:4" ht="54" thickTop="1" thickBot="1">
      <c r="A41" s="137" t="s">
        <v>1096</v>
      </c>
      <c r="B41" s="138" t="s">
        <v>1275</v>
      </c>
      <c r="C41" s="139" t="s">
        <v>388</v>
      </c>
      <c r="D41" s="184">
        <f>VLOOKUP('210.2.2'!A88,'210.2.2'!A74:N145,14,FALSE)</f>
        <v>11443.540407196972</v>
      </c>
    </row>
    <row r="42" spans="1:4" ht="54" thickTop="1" thickBot="1">
      <c r="A42" s="137" t="s">
        <v>1097</v>
      </c>
      <c r="B42" s="138" t="s">
        <v>1276</v>
      </c>
      <c r="C42" s="139" t="s">
        <v>388</v>
      </c>
      <c r="D42" s="184">
        <f>VLOOKUP('210.2.3'!A91,'210.2.3'!A91:N146,14,FALSE)</f>
        <v>23688.02167609091</v>
      </c>
    </row>
    <row r="43" spans="1:4" ht="54" thickTop="1" thickBot="1">
      <c r="A43" s="137" t="s">
        <v>1098</v>
      </c>
      <c r="B43" s="138" t="s">
        <v>1277</v>
      </c>
      <c r="C43" s="139" t="s">
        <v>388</v>
      </c>
      <c r="D43" s="184">
        <f>VLOOKUP('210.2.4'!A88,'210.2.4'!A88:N147,14,FALSE)</f>
        <v>3742.1714071969695</v>
      </c>
    </row>
    <row r="44" spans="1:4" ht="54" thickTop="1" thickBot="1">
      <c r="A44" s="137" t="s">
        <v>1099</v>
      </c>
      <c r="B44" s="138" t="s">
        <v>1278</v>
      </c>
      <c r="C44" s="139" t="s">
        <v>388</v>
      </c>
      <c r="D44" s="184">
        <f>VLOOKUP('211.1'!A88,'211.1'!A88:N148,14,FALSE)</f>
        <v>6889.747632575758</v>
      </c>
    </row>
    <row r="45" spans="1:4" ht="54" thickTop="1" thickBot="1">
      <c r="A45" s="137" t="s">
        <v>1100</v>
      </c>
      <c r="B45" s="138" t="s">
        <v>1279</v>
      </c>
      <c r="C45" s="139" t="s">
        <v>388</v>
      </c>
      <c r="D45" s="184">
        <f>VLOOKUP('220.1'!A88,'220.1'!A88:N149,14,FALSE)</f>
        <v>14176.158490000002</v>
      </c>
    </row>
    <row r="46" spans="1:4" ht="54" thickTop="1" thickBot="1">
      <c r="A46" s="137" t="s">
        <v>1101</v>
      </c>
      <c r="B46" s="138" t="s">
        <v>1280</v>
      </c>
      <c r="C46" s="139" t="s">
        <v>388</v>
      </c>
      <c r="D46" s="184">
        <f>VLOOKUP('221.1'!A88,'221.1'!A88:N150,14,FALSE)</f>
        <v>10082.6981125</v>
      </c>
    </row>
    <row r="47" spans="1:4" ht="54" thickTop="1" thickBot="1">
      <c r="A47" s="137" t="s">
        <v>1102</v>
      </c>
      <c r="B47" s="138" t="s">
        <v>1281</v>
      </c>
      <c r="C47" s="139" t="s">
        <v>388</v>
      </c>
      <c r="D47" s="184">
        <f>VLOOKUP('221.2'!A88,'221.2'!A88:N151,14,FALSE)</f>
        <v>5443.2178125</v>
      </c>
    </row>
    <row r="48" spans="1:4" ht="67.2" thickTop="1" thickBot="1">
      <c r="A48" s="137" t="s">
        <v>1525</v>
      </c>
      <c r="B48" s="138" t="s">
        <v>1522</v>
      </c>
      <c r="C48" s="139" t="s">
        <v>233</v>
      </c>
      <c r="D48" s="184">
        <f>VLOOKUP('223.1'!A88,'223.1'!A88:N152,14,FALSE)</f>
        <v>9471.8762839999999</v>
      </c>
    </row>
    <row r="49" spans="1:4" ht="54" thickTop="1" thickBot="1">
      <c r="A49" s="137" t="s">
        <v>1526</v>
      </c>
      <c r="B49" s="138" t="s">
        <v>1523</v>
      </c>
      <c r="C49" s="139" t="s">
        <v>233</v>
      </c>
      <c r="D49" s="184">
        <f>VLOOKUP('223.2'!A88,'223.2'!A88:N153,14,FALSE)</f>
        <v>10547.192083999998</v>
      </c>
    </row>
    <row r="50" spans="1:4" ht="54" thickTop="1" thickBot="1">
      <c r="A50" s="137" t="s">
        <v>1527</v>
      </c>
      <c r="B50" s="138" t="s">
        <v>1524</v>
      </c>
      <c r="C50" s="139" t="s">
        <v>388</v>
      </c>
      <c r="D50" s="184">
        <f>VLOOKUP('223.3.1'!A88,'223.3.1'!A88:N154,14,FALSE)</f>
        <v>55040</v>
      </c>
    </row>
    <row r="51" spans="1:4" ht="67.2" thickTop="1" thickBot="1">
      <c r="A51" s="137" t="s">
        <v>1528</v>
      </c>
      <c r="B51" s="138" t="s">
        <v>1530</v>
      </c>
      <c r="C51" s="139" t="s">
        <v>388</v>
      </c>
      <c r="D51" s="184">
        <f>VLOOKUP('223.3.2'!A88,'223.3.2'!A88:N155,14,FALSE)</f>
        <v>212331.69851111114</v>
      </c>
    </row>
    <row r="52" spans="1:4" ht="54" thickTop="1" thickBot="1">
      <c r="A52" s="137" t="s">
        <v>1529</v>
      </c>
      <c r="B52" s="138" t="s">
        <v>1531</v>
      </c>
      <c r="C52" s="139" t="s">
        <v>388</v>
      </c>
      <c r="D52" s="184">
        <f>VLOOKUP('223.3.3'!A88,'223.3.3'!A88:N156,14,FALSE)</f>
        <v>231383.19851111114</v>
      </c>
    </row>
    <row r="53" spans="1:4" ht="54" thickTop="1" thickBot="1">
      <c r="A53" s="143" t="s">
        <v>1103</v>
      </c>
      <c r="B53" s="144" t="s">
        <v>2062</v>
      </c>
      <c r="C53" s="139" t="s">
        <v>233</v>
      </c>
      <c r="D53" s="184">
        <f>VLOOKUP('230.1'!A88,'230.1'!A88:N157,14,FALSE)</f>
        <v>3106.7670399999997</v>
      </c>
    </row>
    <row r="54" spans="1:4" ht="54" thickTop="1" thickBot="1">
      <c r="A54" s="143" t="s">
        <v>1104</v>
      </c>
      <c r="B54" s="144" t="s">
        <v>1282</v>
      </c>
      <c r="C54" s="139" t="s">
        <v>233</v>
      </c>
      <c r="D54" s="184">
        <f>VLOOKUP('231.1'!A88,'231.1'!A88:N159,14,FALSE)</f>
        <v>9637.5638839999992</v>
      </c>
    </row>
    <row r="55" spans="1:4" ht="54" thickTop="1" thickBot="1">
      <c r="A55" s="143" t="s">
        <v>1105</v>
      </c>
      <c r="B55" s="144" t="s">
        <v>1532</v>
      </c>
      <c r="C55" s="139" t="s">
        <v>233</v>
      </c>
      <c r="D55" s="184">
        <f>VLOOKUP('232.1'!A88,'232.1'!A88:N160,14,FALSE)</f>
        <v>7529.1718840000003</v>
      </c>
    </row>
    <row r="56" spans="1:4" ht="54" thickTop="1" thickBot="1">
      <c r="A56" s="143" t="s">
        <v>1533</v>
      </c>
      <c r="B56" s="144" t="s">
        <v>1956</v>
      </c>
      <c r="C56" s="139" t="s">
        <v>233</v>
      </c>
      <c r="D56" s="184">
        <f>VLOOKUP('233.1'!A88,'233.1'!A88:N161,14,FALSE)</f>
        <v>12606.431084</v>
      </c>
    </row>
    <row r="57" spans="1:4" ht="54" thickTop="1" thickBot="1">
      <c r="A57" s="143" t="s">
        <v>1535</v>
      </c>
      <c r="B57" s="144" t="s">
        <v>1536</v>
      </c>
      <c r="C57" s="139" t="s">
        <v>233</v>
      </c>
      <c r="D57" s="184">
        <f>VLOOKUP('233.10'!A88,'233.10'!A88:N162,14,FALSE)</f>
        <v>24920.352183999996</v>
      </c>
    </row>
    <row r="58" spans="1:4" ht="54" thickTop="1" thickBot="1">
      <c r="A58" s="143" t="s">
        <v>1106</v>
      </c>
      <c r="B58" s="144" t="s">
        <v>1537</v>
      </c>
      <c r="C58" s="139" t="s">
        <v>233</v>
      </c>
      <c r="D58" s="184">
        <f>VLOOKUP('234.1'!A88,'234.1'!A88:N163,14,FALSE)</f>
        <v>1325.0421600000002</v>
      </c>
    </row>
    <row r="59" spans="1:4" ht="54" thickTop="1" thickBot="1">
      <c r="A59" s="143" t="s">
        <v>1540</v>
      </c>
      <c r="B59" s="144" t="s">
        <v>1541</v>
      </c>
      <c r="C59" s="139" t="s">
        <v>388</v>
      </c>
      <c r="D59" s="184">
        <f>VLOOKUP('235.1'!A88,'235.1'!A88:N164,14,FALSE)</f>
        <v>62396.18951428571</v>
      </c>
    </row>
    <row r="60" spans="1:4" ht="54" thickTop="1" thickBot="1">
      <c r="A60" s="145" t="s">
        <v>1542</v>
      </c>
      <c r="B60" s="144" t="s">
        <v>1543</v>
      </c>
      <c r="C60" s="139" t="s">
        <v>388</v>
      </c>
      <c r="D60" s="184">
        <f>VLOOKUP('235.10'!A88,'235.10'!A88:N165,14,FALSE)</f>
        <v>15388.189514285714</v>
      </c>
    </row>
    <row r="61" spans="1:4" ht="54" thickTop="1" thickBot="1">
      <c r="A61" s="145" t="s">
        <v>1544</v>
      </c>
      <c r="B61" s="144" t="s">
        <v>1545</v>
      </c>
      <c r="C61" s="139" t="s">
        <v>377</v>
      </c>
      <c r="D61" s="184">
        <f>VLOOKUP('235.11'!A88,'235.11'!A88:N166,14,FALSE)</f>
        <v>587.6</v>
      </c>
    </row>
    <row r="62" spans="1:4" ht="54" thickTop="1" thickBot="1">
      <c r="A62" s="145" t="s">
        <v>1546</v>
      </c>
      <c r="B62" s="144" t="s">
        <v>1957</v>
      </c>
      <c r="C62" s="139" t="s">
        <v>388</v>
      </c>
      <c r="D62" s="184">
        <f>VLOOKUP('236.1'!A88,'236.1'!A88:N167,14,FALSE)</f>
        <v>603352.18951428565</v>
      </c>
    </row>
    <row r="63" spans="1:4" ht="54" thickTop="1" thickBot="1">
      <c r="A63" s="145" t="s">
        <v>1549</v>
      </c>
      <c r="B63" s="144" t="s">
        <v>1958</v>
      </c>
      <c r="C63" s="139" t="s">
        <v>388</v>
      </c>
      <c r="D63" s="184">
        <f>VLOOKUP('236.10'!A87,'236.10'!A87:N168,14,FALSE)</f>
        <v>15388.189514285714</v>
      </c>
    </row>
    <row r="64" spans="1:4" ht="54" thickTop="1" thickBot="1">
      <c r="A64" s="145" t="s">
        <v>1550</v>
      </c>
      <c r="B64" s="146" t="s">
        <v>1551</v>
      </c>
      <c r="C64" s="180" t="s">
        <v>377</v>
      </c>
      <c r="D64" s="184">
        <f>VLOOKUP('236.11'!A88,'236.11'!A88:N169,14,FALSE)</f>
        <v>7349.55</v>
      </c>
    </row>
    <row r="65" spans="1:4" ht="54" thickTop="1" thickBot="1">
      <c r="A65" s="143" t="s">
        <v>1107</v>
      </c>
      <c r="B65" s="144" t="s">
        <v>1283</v>
      </c>
      <c r="C65" s="139" t="s">
        <v>233</v>
      </c>
      <c r="D65" s="184">
        <f>VLOOKUP('310.1'!A87,'310.1'!A87:N170,14,FALSE)</f>
        <v>921.14116249999995</v>
      </c>
    </row>
    <row r="66" spans="1:4" ht="54" thickTop="1" thickBot="1">
      <c r="A66" s="143" t="s">
        <v>1108</v>
      </c>
      <c r="B66" s="144" t="s">
        <v>1284</v>
      </c>
      <c r="C66" s="139" t="s">
        <v>388</v>
      </c>
      <c r="D66" s="184">
        <f>VLOOKUP('311.1'!A87,'311.1'!A87:N171,14,FALSE)</f>
        <v>94686.508511111111</v>
      </c>
    </row>
    <row r="67" spans="1:4" ht="54" thickTop="1" thickBot="1">
      <c r="A67" s="143" t="s">
        <v>1109</v>
      </c>
      <c r="B67" s="144" t="s">
        <v>1285</v>
      </c>
      <c r="C67" s="139" t="s">
        <v>1082</v>
      </c>
      <c r="D67" s="184">
        <f>VLOOKUP('312.1'!A88,'312.1'!A88:N172,14,FALSE)</f>
        <v>7280.2404999999999</v>
      </c>
    </row>
    <row r="68" spans="1:4" ht="54" thickTop="1" thickBot="1">
      <c r="A68" s="143" t="s">
        <v>1110</v>
      </c>
      <c r="B68" s="144" t="s">
        <v>1286</v>
      </c>
      <c r="C68" s="139" t="s">
        <v>1082</v>
      </c>
      <c r="D68" s="184">
        <f>VLOOKUP('312.2'!A88,'312.2'!A88:N173,14,FALSE)</f>
        <v>4618.6790000000001</v>
      </c>
    </row>
    <row r="69" spans="1:4" ht="54" thickTop="1" thickBot="1">
      <c r="A69" s="143" t="s">
        <v>1111</v>
      </c>
      <c r="B69" s="144" t="s">
        <v>1287</v>
      </c>
      <c r="C69" s="139" t="s">
        <v>1548</v>
      </c>
      <c r="D69" s="184">
        <f>VLOOKUP('312.3'!A87,'312.3'!A87:N174,14,FALSE)</f>
        <v>1678.3244399999999</v>
      </c>
    </row>
    <row r="70" spans="1:4" ht="54" thickTop="1" thickBot="1">
      <c r="A70" s="143" t="s">
        <v>1112</v>
      </c>
      <c r="B70" s="144" t="s">
        <v>1288</v>
      </c>
      <c r="C70" s="139" t="s">
        <v>388</v>
      </c>
      <c r="D70" s="185">
        <f>VLOOKUP('312.4'!A88,'312.4'!A88:N175,14,FALSE)</f>
        <v>94679.132166666677</v>
      </c>
    </row>
    <row r="71" spans="1:4" ht="54" thickTop="1" thickBot="1">
      <c r="A71" s="143" t="s">
        <v>1113</v>
      </c>
      <c r="B71" s="144" t="s">
        <v>1553</v>
      </c>
      <c r="C71" s="139" t="s">
        <v>388</v>
      </c>
      <c r="D71" s="185">
        <f>VLOOKUP('320.1'!A88,'320.1'!A88:N176,14,FALSE)</f>
        <v>182468.7821666667</v>
      </c>
    </row>
    <row r="72" spans="1:4" ht="54" thickTop="1" thickBot="1">
      <c r="A72" s="143" t="s">
        <v>1114</v>
      </c>
      <c r="B72" s="144" t="s">
        <v>1554</v>
      </c>
      <c r="C72" s="139" t="s">
        <v>388</v>
      </c>
      <c r="D72" s="185">
        <f>VLOOKUP('320.2'!A88,'320.2'!A88:N177,14,FALSE)</f>
        <v>199368.7821666667</v>
      </c>
    </row>
    <row r="73" spans="1:4" ht="54" thickTop="1" thickBot="1">
      <c r="A73" s="143" t="s">
        <v>1557</v>
      </c>
      <c r="B73" s="144" t="s">
        <v>1558</v>
      </c>
      <c r="C73" s="139" t="s">
        <v>388</v>
      </c>
      <c r="D73" s="185">
        <f>VLOOKUP('320.3'!A88,'320.3'!A88:N178,14,FALSE)</f>
        <v>216268.7821666667</v>
      </c>
    </row>
    <row r="74" spans="1:4" ht="54" thickTop="1" thickBot="1">
      <c r="A74" s="143" t="s">
        <v>1559</v>
      </c>
      <c r="B74" s="144" t="s">
        <v>1560</v>
      </c>
      <c r="C74" s="139" t="s">
        <v>388</v>
      </c>
      <c r="D74" s="185">
        <f>VLOOKUP('320.4'!A88,'320.4'!A88:N179,14,FALSE)</f>
        <v>197308.62709999998</v>
      </c>
    </row>
    <row r="75" spans="1:4" ht="54" thickTop="1" thickBot="1">
      <c r="A75" s="143" t="s">
        <v>1561</v>
      </c>
      <c r="B75" s="144" t="s">
        <v>1562</v>
      </c>
      <c r="C75" s="139" t="s">
        <v>388</v>
      </c>
      <c r="D75" s="185">
        <f>VLOOKUP('320.5'!A88,'320.5'!A88:N180,14,FALSE)</f>
        <v>214208.62709999998</v>
      </c>
    </row>
    <row r="76" spans="1:4" ht="54" thickTop="1" thickBot="1">
      <c r="A76" s="143" t="s">
        <v>1563</v>
      </c>
      <c r="B76" s="144" t="s">
        <v>1564</v>
      </c>
      <c r="C76" s="139" t="s">
        <v>388</v>
      </c>
      <c r="D76" s="185">
        <f>VLOOKUP('320.6'!A88,'320.6'!A88:N181,14,FALSE)</f>
        <v>231108.62709999998</v>
      </c>
    </row>
    <row r="77" spans="1:4" ht="54" thickTop="1" thickBot="1">
      <c r="A77" s="143" t="s">
        <v>1115</v>
      </c>
      <c r="B77" s="144" t="s">
        <v>1565</v>
      </c>
      <c r="C77" s="139" t="s">
        <v>388</v>
      </c>
      <c r="D77" s="185">
        <f>VLOOKUP('330.1'!A88,'330.1'!A88:N182,14,FALSE)</f>
        <v>95065.41286666668</v>
      </c>
    </row>
    <row r="78" spans="1:4" ht="54" thickTop="1" thickBot="1">
      <c r="A78" s="145" t="s">
        <v>1116</v>
      </c>
      <c r="B78" s="144" t="s">
        <v>1566</v>
      </c>
      <c r="C78" s="139" t="s">
        <v>388</v>
      </c>
      <c r="D78" s="185">
        <f>VLOOKUP('330.2'!A88,'330.1'!A88:N183,14,FALSE)</f>
        <v>95065.41286666668</v>
      </c>
    </row>
    <row r="79" spans="1:4" ht="54" thickTop="1" thickBot="1">
      <c r="A79" s="145" t="s">
        <v>1567</v>
      </c>
      <c r="B79" s="146" t="s">
        <v>1568</v>
      </c>
      <c r="C79" s="139" t="s">
        <v>388</v>
      </c>
      <c r="D79" s="185">
        <f>VLOOKUP('330.3'!A88,'330.3'!A88:N184,14,FALSE)</f>
        <v>92885.422716666682</v>
      </c>
    </row>
    <row r="80" spans="1:4" ht="54" thickTop="1" thickBot="1">
      <c r="A80" s="145" t="s">
        <v>1569</v>
      </c>
      <c r="B80" s="146" t="s">
        <v>1570</v>
      </c>
      <c r="C80" s="139" t="s">
        <v>388</v>
      </c>
      <c r="D80" s="185">
        <f>VLOOKUP('330.4'!A88,'330.4'!A88:N185,14,FALSE)</f>
        <v>109905.25779999999</v>
      </c>
    </row>
    <row r="81" spans="1:4" ht="54" thickTop="1" thickBot="1">
      <c r="A81" s="145" t="s">
        <v>1571</v>
      </c>
      <c r="B81" s="146" t="s">
        <v>1572</v>
      </c>
      <c r="C81" s="139" t="s">
        <v>388</v>
      </c>
      <c r="D81" s="185">
        <f>VLOOKUP('330.5'!A88,'330.5'!A88:N186,14,FALSE)</f>
        <v>108406.65030000001</v>
      </c>
    </row>
    <row r="82" spans="1:4" ht="54" thickTop="1" thickBot="1">
      <c r="A82" s="145" t="s">
        <v>1573</v>
      </c>
      <c r="B82" s="146" t="s">
        <v>1574</v>
      </c>
      <c r="C82" s="139" t="s">
        <v>388</v>
      </c>
      <c r="D82" s="185">
        <f>VLOOKUP('330.6'!A88,'330.6'!A88:N187,14,FALSE)</f>
        <v>107725.26764999999</v>
      </c>
    </row>
    <row r="83" spans="1:4" ht="54" thickTop="1" thickBot="1">
      <c r="A83" s="143" t="s">
        <v>1117</v>
      </c>
      <c r="B83" s="144" t="s">
        <v>1575</v>
      </c>
      <c r="C83" s="139" t="s">
        <v>388</v>
      </c>
      <c r="D83" s="185">
        <f>VLOOKUP('340.1'!A88,'340.1'!A88:N188,14,FALSE)</f>
        <v>97109.705333333332</v>
      </c>
    </row>
    <row r="84" spans="1:4" ht="54" thickTop="1" thickBot="1">
      <c r="A84" s="143" t="s">
        <v>1118</v>
      </c>
      <c r="B84" s="144" t="s">
        <v>1576</v>
      </c>
      <c r="C84" s="139" t="s">
        <v>388</v>
      </c>
      <c r="D84" s="185">
        <f>VLOOKUP('340.2'!A88,'340.2'!A88:N190,14,FALSE)</f>
        <v>95013.560958333343</v>
      </c>
    </row>
    <row r="85" spans="1:4" ht="54" thickTop="1" thickBot="1">
      <c r="A85" s="143" t="s">
        <v>1119</v>
      </c>
      <c r="B85" s="144" t="s">
        <v>1577</v>
      </c>
      <c r="C85" s="139" t="s">
        <v>388</v>
      </c>
      <c r="D85" s="185">
        <f>VLOOKUP('340.3'!A88,'340.3'!A88:N191,14,FALSE)</f>
        <v>95013.560958333343</v>
      </c>
    </row>
    <row r="86" spans="1:4" ht="54" thickTop="1" thickBot="1">
      <c r="A86" s="143" t="s">
        <v>1578</v>
      </c>
      <c r="B86" s="144" t="s">
        <v>2127</v>
      </c>
      <c r="C86" s="139" t="s">
        <v>388</v>
      </c>
      <c r="D86" s="185">
        <f>VLOOKUP('350.1'!A88,'350.1'!A88:N192,14,FALSE)</f>
        <v>146708.3462</v>
      </c>
    </row>
    <row r="87" spans="1:4" ht="54" thickTop="1" thickBot="1">
      <c r="A87" s="203" t="s">
        <v>1579</v>
      </c>
      <c r="B87" s="144" t="s">
        <v>2128</v>
      </c>
      <c r="C87" s="139" t="s">
        <v>388</v>
      </c>
      <c r="D87" s="185">
        <f>VLOOKUP('350.2'!A88,'350.2'!A88:N193,14,FALSE)</f>
        <v>145209.73869999999</v>
      </c>
    </row>
    <row r="88" spans="1:4" ht="54" thickTop="1" thickBot="1">
      <c r="A88" s="145" t="s">
        <v>1580</v>
      </c>
      <c r="B88" s="146" t="s">
        <v>1581</v>
      </c>
      <c r="C88" s="139" t="s">
        <v>388</v>
      </c>
      <c r="D88" s="185">
        <f>VLOOKUP('350.3'!A88,'350.3'!A88:N194,14,FALSE)</f>
        <v>146708.3462</v>
      </c>
    </row>
    <row r="89" spans="1:4" ht="54" thickTop="1" thickBot="1">
      <c r="A89" s="143" t="s">
        <v>1582</v>
      </c>
      <c r="B89" s="144" t="s">
        <v>1583</v>
      </c>
      <c r="C89" s="139" t="s">
        <v>388</v>
      </c>
      <c r="D89" s="185">
        <f>VLOOKUP('350.4'!A88,'350.4'!A88:N195,14,FALSE)</f>
        <v>145209.73869999999</v>
      </c>
    </row>
    <row r="90" spans="1:4" ht="54" thickTop="1" thickBot="1">
      <c r="A90" s="145" t="s">
        <v>1584</v>
      </c>
      <c r="B90" s="146" t="s">
        <v>1585</v>
      </c>
      <c r="C90" s="139" t="s">
        <v>388</v>
      </c>
      <c r="D90" s="185">
        <f>VLOOKUP('350.10'!A88,'350.10'!A88:N196,14,FALSE)</f>
        <v>93824.346200000015</v>
      </c>
    </row>
    <row r="91" spans="1:4" ht="54" thickTop="1" thickBot="1">
      <c r="A91" s="145" t="s">
        <v>1586</v>
      </c>
      <c r="B91" s="146" t="s">
        <v>1587</v>
      </c>
      <c r="C91" s="139" t="s">
        <v>388</v>
      </c>
      <c r="D91" s="185">
        <f>VLOOKUP('350.11'!A88,'350.11'!A88:N197,14,FALSE)</f>
        <v>92325.738700000002</v>
      </c>
    </row>
    <row r="92" spans="1:4" ht="54" thickTop="1" thickBot="1">
      <c r="A92" s="145" t="s">
        <v>1588</v>
      </c>
      <c r="B92" s="146" t="s">
        <v>1589</v>
      </c>
      <c r="C92" s="139" t="s">
        <v>388</v>
      </c>
      <c r="D92" s="185">
        <f>VLOOKUP('350.12'!A88,'350.12'!A88:N198,14,FALSE)</f>
        <v>93824.346200000015</v>
      </c>
    </row>
    <row r="93" spans="1:4" ht="54" thickTop="1" thickBot="1">
      <c r="A93" s="145" t="s">
        <v>1590</v>
      </c>
      <c r="B93" s="146" t="s">
        <v>1591</v>
      </c>
      <c r="C93" s="139" t="s">
        <v>388</v>
      </c>
      <c r="D93" s="185">
        <f>VLOOKUP('350.13'!A88,'350.13'!A88:N199,14,FALSE)</f>
        <v>92325.738700000002</v>
      </c>
    </row>
    <row r="94" spans="1:4" ht="54" thickTop="1" thickBot="1">
      <c r="A94" s="143" t="s">
        <v>1592</v>
      </c>
      <c r="B94" s="144" t="s">
        <v>1593</v>
      </c>
      <c r="C94" s="139" t="s">
        <v>1082</v>
      </c>
      <c r="D94" s="185">
        <f>VLOOKUP('350.14'!A88,'350.14'!A88:N200,14,FALSE)</f>
        <v>587.6</v>
      </c>
    </row>
    <row r="95" spans="1:4" ht="54" thickTop="1" thickBot="1">
      <c r="A95" s="145" t="s">
        <v>1594</v>
      </c>
      <c r="B95" s="146" t="s">
        <v>1595</v>
      </c>
      <c r="C95" s="139" t="s">
        <v>388</v>
      </c>
      <c r="D95" s="185">
        <f>VLOOKUP('351.1'!A88,'351.1'!A88:N201,14,FALSE)</f>
        <v>145209.73869999999</v>
      </c>
    </row>
    <row r="96" spans="1:4" ht="54" thickTop="1" thickBot="1">
      <c r="A96" s="145" t="s">
        <v>1596</v>
      </c>
      <c r="B96" s="146" t="s">
        <v>1597</v>
      </c>
      <c r="C96" s="139" t="s">
        <v>388</v>
      </c>
      <c r="D96" s="185">
        <f>VLOOKUP('351.2'!A88,'351.2'!A88:N202,14,FALSE)</f>
        <v>145209.73869999999</v>
      </c>
    </row>
    <row r="97" spans="1:4" ht="54" thickTop="1" thickBot="1">
      <c r="A97" s="145" t="s">
        <v>1598</v>
      </c>
      <c r="B97" s="146" t="s">
        <v>1599</v>
      </c>
      <c r="C97" s="139" t="s">
        <v>388</v>
      </c>
      <c r="D97" s="185">
        <f>VLOOKUP('351.10'!A88,'351.10'!A88:N203,14,FALSE)</f>
        <v>92325.738700000002</v>
      </c>
    </row>
    <row r="98" spans="1:4" ht="54" thickTop="1" thickBot="1">
      <c r="A98" s="145" t="s">
        <v>1600</v>
      </c>
      <c r="B98" s="146" t="s">
        <v>1601</v>
      </c>
      <c r="C98" s="139" t="s">
        <v>388</v>
      </c>
      <c r="D98" s="185">
        <f>VLOOKUP('351.11'!A88,'351.11'!A88:N204,14,FALSE)</f>
        <v>92325.738700000002</v>
      </c>
    </row>
    <row r="99" spans="1:4" ht="54" thickTop="1" thickBot="1">
      <c r="A99" s="145" t="s">
        <v>1602</v>
      </c>
      <c r="B99" s="146" t="s">
        <v>1603</v>
      </c>
      <c r="C99" s="139" t="s">
        <v>1082</v>
      </c>
      <c r="D99" s="185">
        <f>VLOOKUP('351.12'!A88,'351.12'!A88:N205,14,FALSE)</f>
        <v>587.6</v>
      </c>
    </row>
    <row r="100" spans="1:4" ht="54" thickTop="1" thickBot="1">
      <c r="A100" s="145" t="s">
        <v>1606</v>
      </c>
      <c r="B100" s="146" t="s">
        <v>1604</v>
      </c>
      <c r="C100" s="139" t="s">
        <v>1082</v>
      </c>
      <c r="D100" s="185">
        <f>VLOOKUP('410.1'!A88,'410.1'!A88:N206,14,FALSE)</f>
        <v>2039.5895</v>
      </c>
    </row>
    <row r="101" spans="1:4" ht="54" thickTop="1" thickBot="1">
      <c r="A101" s="145" t="s">
        <v>1607</v>
      </c>
      <c r="B101" s="146" t="s">
        <v>1605</v>
      </c>
      <c r="C101" s="139" t="s">
        <v>1082</v>
      </c>
      <c r="D101" s="185">
        <f>VLOOKUP('410.2'!A88,'410.2'!A88:N207,14,FALSE)</f>
        <v>1950.2145</v>
      </c>
    </row>
    <row r="102" spans="1:4" ht="54" thickTop="1" thickBot="1">
      <c r="A102" s="145" t="s">
        <v>1609</v>
      </c>
      <c r="B102" s="146" t="s">
        <v>1608</v>
      </c>
      <c r="C102" s="139" t="s">
        <v>377</v>
      </c>
      <c r="D102" s="185">
        <f>VLOOKUP('410.3'!A88,'410.3'!A88:N208,14,FALSE)</f>
        <v>2408.9</v>
      </c>
    </row>
    <row r="103" spans="1:4" ht="54" thickTop="1" thickBot="1">
      <c r="A103" s="145" t="s">
        <v>1611</v>
      </c>
      <c r="B103" s="146" t="s">
        <v>1610</v>
      </c>
      <c r="C103" s="139" t="s">
        <v>1548</v>
      </c>
      <c r="D103" s="185">
        <f>VLOOKUP('411.1'!A88,'411.1'!A88:N209,14,FALSE)</f>
        <v>2359.4674999999997</v>
      </c>
    </row>
    <row r="104" spans="1:4" ht="54" thickTop="1" thickBot="1">
      <c r="A104" s="143" t="s">
        <v>1120</v>
      </c>
      <c r="B104" s="144" t="s">
        <v>2064</v>
      </c>
      <c r="C104" s="139" t="s">
        <v>1548</v>
      </c>
      <c r="D104" s="185">
        <f>VLOOKUP('411.2'!A88,'411.2'!A88:N210,14,FALSE)</f>
        <v>1916.0960000000002</v>
      </c>
    </row>
    <row r="105" spans="1:4" ht="54" thickTop="1" thickBot="1">
      <c r="A105" s="143" t="s">
        <v>1121</v>
      </c>
      <c r="B105" s="144" t="s">
        <v>2160</v>
      </c>
      <c r="C105" s="139" t="s">
        <v>1548</v>
      </c>
      <c r="D105" s="185">
        <f>VLOOKUP('411.3'!A88,'411.3'!A88:N211,14,FALSE)</f>
        <v>5200</v>
      </c>
    </row>
    <row r="106" spans="1:4" ht="54" thickTop="1" thickBot="1">
      <c r="A106" s="143" t="s">
        <v>1612</v>
      </c>
      <c r="B106" s="144" t="s">
        <v>2161</v>
      </c>
      <c r="C106" s="139" t="s">
        <v>1548</v>
      </c>
      <c r="D106" s="185">
        <f>VLOOKUP('411.4'!A88,'411.4'!A88:N212,14,FALSE)</f>
        <v>2211.4559999999997</v>
      </c>
    </row>
    <row r="107" spans="1:4" ht="54" thickTop="1" thickBot="1">
      <c r="A107" s="143" t="s">
        <v>1619</v>
      </c>
      <c r="B107" s="199" t="s">
        <v>1690</v>
      </c>
      <c r="C107" s="139" t="s">
        <v>1082</v>
      </c>
      <c r="D107" s="185">
        <f>VLOOKUP('413.1'!A88,'413.1'!A88:N213,14,FALSE)</f>
        <v>2100.5335</v>
      </c>
    </row>
    <row r="108" spans="1:4" ht="54" thickTop="1" thickBot="1">
      <c r="A108" s="143" t="s">
        <v>1621</v>
      </c>
      <c r="B108" s="144" t="s">
        <v>1691</v>
      </c>
      <c r="C108" s="139" t="s">
        <v>1082</v>
      </c>
      <c r="D108" s="185">
        <f>VLOOKUP('413.2'!A88,'413.2'!A88:N214,14,FALSE)</f>
        <v>2198.0335</v>
      </c>
    </row>
    <row r="109" spans="1:4" ht="54" thickTop="1" thickBot="1">
      <c r="A109" s="143" t="s">
        <v>1623</v>
      </c>
      <c r="B109" s="144" t="s">
        <v>1692</v>
      </c>
      <c r="C109" s="139" t="s">
        <v>1082</v>
      </c>
      <c r="D109" s="185">
        <f>VLOOKUP('413.3'!A88,'413.3'!A88:N215,14,FALSE)</f>
        <v>2221.6480000000001</v>
      </c>
    </row>
    <row r="110" spans="1:4" ht="54" thickTop="1" thickBot="1">
      <c r="A110" s="143" t="s">
        <v>1122</v>
      </c>
      <c r="B110" s="144" t="s">
        <v>1289</v>
      </c>
      <c r="C110" s="139" t="s">
        <v>1082</v>
      </c>
      <c r="D110" s="185">
        <f>VLOOKUP('414.1'!A88,'414.1'!A88:N216,14,FALSE)</f>
        <v>2299.9795000000004</v>
      </c>
    </row>
    <row r="111" spans="1:4" ht="54" thickTop="1" thickBot="1">
      <c r="A111" s="143" t="s">
        <v>1123</v>
      </c>
      <c r="B111" s="144" t="s">
        <v>2065</v>
      </c>
      <c r="C111" s="139" t="s">
        <v>1082</v>
      </c>
      <c r="D111" s="185">
        <f>VLOOKUP('414.2'!A88,'414.2'!A88:N217,14,FALSE)</f>
        <v>3424.4989999999998</v>
      </c>
    </row>
    <row r="112" spans="1:4" ht="54" thickTop="1" thickBot="1">
      <c r="A112" s="143" t="s">
        <v>1124</v>
      </c>
      <c r="B112" s="144" t="s">
        <v>2066</v>
      </c>
      <c r="C112" s="139" t="s">
        <v>1082</v>
      </c>
      <c r="D112" s="185">
        <f>VLOOKUP('414.3'!A88,'414.3'!A88:N218,14,FALSE)</f>
        <v>3424.4989999999998</v>
      </c>
    </row>
    <row r="113" spans="1:4" ht="54" thickTop="1" thickBot="1">
      <c r="A113" s="143" t="s">
        <v>1125</v>
      </c>
      <c r="B113" s="144" t="s">
        <v>1290</v>
      </c>
      <c r="C113" s="139" t="s">
        <v>1082</v>
      </c>
      <c r="D113" s="185">
        <f>VLOOKUP('414.4'!A88,'414.4'!A88:N219,14,FALSE)</f>
        <v>3604.7894999999999</v>
      </c>
    </row>
    <row r="114" spans="1:4" ht="54" thickTop="1" thickBot="1">
      <c r="A114" s="143" t="s">
        <v>1126</v>
      </c>
      <c r="B114" s="144" t="s">
        <v>1291</v>
      </c>
      <c r="C114" s="139" t="s">
        <v>1082</v>
      </c>
      <c r="D114" s="185">
        <f>VLOOKUP('414.5'!A88,'414.5'!A88:N220,14,FALSE)</f>
        <v>3785.7820000000002</v>
      </c>
    </row>
    <row r="115" spans="1:4" ht="54" thickTop="1" thickBot="1">
      <c r="A115" s="143" t="s">
        <v>1630</v>
      </c>
      <c r="B115" s="144" t="s">
        <v>2162</v>
      </c>
      <c r="C115" s="139" t="s">
        <v>1082</v>
      </c>
      <c r="D115" s="185">
        <f>VLOOKUP('414.6'!A88,'414.6'!A88:N221,14,FALSE)</f>
        <v>3785.7820000000002</v>
      </c>
    </row>
    <row r="116" spans="1:4" ht="54" thickTop="1" thickBot="1">
      <c r="A116" s="143" t="s">
        <v>1127</v>
      </c>
      <c r="B116" s="144" t="s">
        <v>2067</v>
      </c>
      <c r="C116" s="139" t="s">
        <v>1548</v>
      </c>
      <c r="D116" s="185">
        <f>VLOOKUP('415.1'!A88,'415.1'!A88:N222,14,FALSE)</f>
        <v>3243.5065000000004</v>
      </c>
    </row>
    <row r="117" spans="1:4" ht="54" thickTop="1" thickBot="1">
      <c r="A117" s="143" t="s">
        <v>1128</v>
      </c>
      <c r="B117" s="144" t="s">
        <v>2164</v>
      </c>
      <c r="C117" s="139" t="s">
        <v>233</v>
      </c>
      <c r="D117" s="185">
        <f>VLOOKUP('420.1'!A87,'420.1'!A87:N223,14,FALSE)</f>
        <v>3118.9179709999999</v>
      </c>
    </row>
    <row r="118" spans="1:4" ht="54" thickTop="1" thickBot="1">
      <c r="A118" s="143" t="s">
        <v>1129</v>
      </c>
      <c r="B118" s="144" t="s">
        <v>2163</v>
      </c>
      <c r="C118" s="148" t="s">
        <v>233</v>
      </c>
      <c r="D118" s="185">
        <f>VLOOKUP('420.2 '!A88,'420.2 '!A59:N107,14,FALSE)</f>
        <v>5015.4359709999999</v>
      </c>
    </row>
    <row r="119" spans="1:4" ht="54" thickTop="1" thickBot="1">
      <c r="A119" s="143" t="s">
        <v>1635</v>
      </c>
      <c r="B119" s="144" t="s">
        <v>1636</v>
      </c>
      <c r="C119" s="139" t="s">
        <v>233</v>
      </c>
      <c r="D119" s="185">
        <f>VLOOKUP('420.3'!A88,'420.3'!A88:N225,14,FALSE)</f>
        <v>3966.8930210000008</v>
      </c>
    </row>
    <row r="120" spans="1:4" ht="54" thickTop="1" thickBot="1">
      <c r="A120" s="143" t="s">
        <v>1130</v>
      </c>
      <c r="B120" s="144" t="s">
        <v>1292</v>
      </c>
      <c r="C120" s="139" t="s">
        <v>233</v>
      </c>
      <c r="D120" s="185">
        <f>VLOOKUP('421.1'!A88,'421.1'!A88:N226,14,FALSE)</f>
        <v>2512.9359709999999</v>
      </c>
    </row>
    <row r="121" spans="1:4" ht="54" thickTop="1" thickBot="1">
      <c r="A121" s="143" t="s">
        <v>1131</v>
      </c>
      <c r="B121" s="144" t="s">
        <v>1293</v>
      </c>
      <c r="C121" s="139" t="s">
        <v>233</v>
      </c>
      <c r="D121" s="185">
        <f>VLOOKUP('421.2'!A88,'421.2'!A88:N227,14,FALSE)</f>
        <v>1460.591171</v>
      </c>
    </row>
    <row r="122" spans="1:4" ht="54" thickTop="1" thickBot="1">
      <c r="A122" s="143" t="s">
        <v>1132</v>
      </c>
      <c r="B122" s="144" t="s">
        <v>2068</v>
      </c>
      <c r="C122" s="139" t="s">
        <v>233</v>
      </c>
      <c r="D122" s="185">
        <f>VLOOKUP('421.3'!A88,'421.3'!A88:N228,14,FALSE)</f>
        <v>1394.2814209999999</v>
      </c>
    </row>
    <row r="123" spans="1:4" ht="54" thickTop="1" thickBot="1">
      <c r="A123" s="143" t="s">
        <v>1133</v>
      </c>
      <c r="B123" s="144" t="s">
        <v>2069</v>
      </c>
      <c r="C123" s="139" t="s">
        <v>233</v>
      </c>
      <c r="D123" s="185">
        <f>VLOOKUP('421.4'!A88,'421.4'!A88:N229,14,FALSE)</f>
        <v>1659.5028709999997</v>
      </c>
    </row>
    <row r="124" spans="1:4" ht="54" thickTop="1" thickBot="1">
      <c r="A124" s="143" t="s">
        <v>1640</v>
      </c>
      <c r="B124" s="146" t="s">
        <v>1641</v>
      </c>
      <c r="C124" s="139" t="s">
        <v>233</v>
      </c>
      <c r="D124" s="185">
        <f>VLOOKUP('430.1.1'!A87,'430.1.1'!A87:N230,14,FALSE)</f>
        <v>7263.1977193749981</v>
      </c>
    </row>
    <row r="125" spans="1:4" ht="54" thickTop="1" thickBot="1">
      <c r="A125" s="143" t="s">
        <v>1642</v>
      </c>
      <c r="B125" s="144" t="s">
        <v>1643</v>
      </c>
      <c r="C125" s="139" t="s">
        <v>233</v>
      </c>
      <c r="D125" s="185">
        <f>VLOOKUP('430.1.2'!A88,'430.1.2'!A88:N231,14,FALSE)</f>
        <v>5984.3079643750007</v>
      </c>
    </row>
    <row r="126" spans="1:4" ht="54" thickTop="1" thickBot="1">
      <c r="A126" s="143" t="s">
        <v>1644</v>
      </c>
      <c r="B126" s="144" t="s">
        <v>1693</v>
      </c>
      <c r="C126" s="139" t="s">
        <v>233</v>
      </c>
      <c r="D126" s="185">
        <f>VLOOKUP('430.2.1'!A88,'430.2.1'!A88:N232,14,FALSE)</f>
        <v>7263.1977193749981</v>
      </c>
    </row>
    <row r="127" spans="1:4" ht="54" thickTop="1" thickBot="1">
      <c r="A127" s="143" t="s">
        <v>1646</v>
      </c>
      <c r="B127" s="144" t="s">
        <v>1694</v>
      </c>
      <c r="C127" s="139" t="s">
        <v>233</v>
      </c>
      <c r="D127" s="185">
        <f>VLOOKUP('430.2.2'!A88,'430.2.2'!A88:N233,14,FALSE)</f>
        <v>5984.3079643750007</v>
      </c>
    </row>
    <row r="128" spans="1:4" ht="54" thickTop="1" thickBot="1">
      <c r="A128" s="143" t="s">
        <v>1647</v>
      </c>
      <c r="B128" s="144" t="s">
        <v>1695</v>
      </c>
      <c r="C128" s="139" t="s">
        <v>233</v>
      </c>
      <c r="D128" s="185">
        <f>VLOOKUP('431.1.1'!A88,'431.1.1'!A88:N234,14,FALSE)</f>
        <v>15003.19235409091</v>
      </c>
    </row>
    <row r="129" spans="1:4" ht="54" thickTop="1" thickBot="1">
      <c r="A129" s="143" t="s">
        <v>1649</v>
      </c>
      <c r="B129" s="144" t="s">
        <v>1696</v>
      </c>
      <c r="C129" s="139" t="s">
        <v>233</v>
      </c>
      <c r="D129" s="185">
        <f>VLOOKUP('431.1.2'!A88,'431.1.2'!A88:N235,14,FALSE)</f>
        <v>11968.072441590908</v>
      </c>
    </row>
    <row r="130" spans="1:4" ht="54" thickTop="1" thickBot="1">
      <c r="A130" s="143" t="s">
        <v>1652</v>
      </c>
      <c r="B130" s="144" t="s">
        <v>1697</v>
      </c>
      <c r="C130" s="139" t="s">
        <v>233</v>
      </c>
      <c r="D130" s="185">
        <f>VLOOKUP('431.2.1'!A88,'431.2.1'!A88:N236,14,FALSE)</f>
        <v>16877.382594090908</v>
      </c>
    </row>
    <row r="131" spans="1:4" ht="54" thickTop="1" thickBot="1">
      <c r="A131" s="143" t="s">
        <v>1653</v>
      </c>
      <c r="B131" s="144" t="s">
        <v>1698</v>
      </c>
      <c r="C131" s="139" t="s">
        <v>233</v>
      </c>
      <c r="D131" s="185">
        <f>VLOOKUP('431.2.2'!A88,'431.2.2'!A88:N237,14,FALSE)</f>
        <v>13400.236681590906</v>
      </c>
    </row>
    <row r="132" spans="1:4" ht="54" thickTop="1" thickBot="1">
      <c r="A132" s="143" t="s">
        <v>1134</v>
      </c>
      <c r="B132" s="144" t="s">
        <v>1294</v>
      </c>
      <c r="C132" s="139" t="s">
        <v>233</v>
      </c>
      <c r="D132" s="185">
        <f>VLOOKUP('432.1'!A88,'432.1'!A88:N238,14,FALSE)</f>
        <v>4688.2669037081341</v>
      </c>
    </row>
    <row r="133" spans="1:4" ht="54" thickTop="1" thickBot="1">
      <c r="A133" s="143" t="s">
        <v>1135</v>
      </c>
      <c r="B133" s="144" t="s">
        <v>2070</v>
      </c>
      <c r="C133" s="139" t="s">
        <v>233</v>
      </c>
      <c r="D133" s="185">
        <f>VLOOKUP('432.2'!A88,'432.2'!A88:N239,14,FALSE)</f>
        <v>7611.4469037081344</v>
      </c>
    </row>
    <row r="134" spans="1:4" ht="54" thickTop="1" thickBot="1">
      <c r="A134" s="143" t="s">
        <v>1136</v>
      </c>
      <c r="B134" s="144" t="s">
        <v>2071</v>
      </c>
      <c r="C134" s="139" t="s">
        <v>233</v>
      </c>
      <c r="D134" s="185">
        <f>VLOOKUP('433.1'!A88,'433.1'!A88:N240,14,FALSE)</f>
        <v>4735.2583308333333</v>
      </c>
    </row>
    <row r="135" spans="1:4" ht="54" thickTop="1" thickBot="1">
      <c r="A135" s="143" t="s">
        <v>1137</v>
      </c>
      <c r="B135" s="144" t="s">
        <v>2072</v>
      </c>
      <c r="C135" s="139" t="s">
        <v>233</v>
      </c>
      <c r="D135" s="185">
        <f>VLOOKUP('433.2'!A88,'433.2'!A88:N241,14,FALSE)</f>
        <v>4403.4931275833333</v>
      </c>
    </row>
    <row r="136" spans="1:4" ht="54" thickTop="1" thickBot="1">
      <c r="A136" s="143" t="s">
        <v>1138</v>
      </c>
      <c r="B136" s="144" t="s">
        <v>2073</v>
      </c>
      <c r="C136" s="139" t="s">
        <v>233</v>
      </c>
      <c r="D136" s="185">
        <f>VLOOKUP('433.3'!A88,'433.3'!A88:N242,14,FALSE)</f>
        <v>5082.5983238333329</v>
      </c>
    </row>
    <row r="137" spans="1:4" ht="54" thickTop="1" thickBot="1">
      <c r="A137" s="143" t="s">
        <v>1139</v>
      </c>
      <c r="B137" s="144" t="s">
        <v>1295</v>
      </c>
      <c r="C137" s="139" t="s">
        <v>233</v>
      </c>
      <c r="D137" s="185">
        <f>VLOOKUP('433.4'!A88,'433.4'!A88:N243,14,FALSE)</f>
        <v>3326.6042804583326</v>
      </c>
    </row>
    <row r="138" spans="1:4" ht="54" thickTop="1" thickBot="1">
      <c r="A138" s="143" t="s">
        <v>1140</v>
      </c>
      <c r="B138" s="144" t="s">
        <v>2074</v>
      </c>
      <c r="C138" s="139" t="s">
        <v>233</v>
      </c>
      <c r="D138" s="185">
        <f>VLOOKUP('433.5'!A88,'433.5'!A88:N244,14,FALSE)</f>
        <v>9106.0039308333344</v>
      </c>
    </row>
    <row r="139" spans="1:4" ht="54" thickTop="1" thickBot="1">
      <c r="A139" s="143" t="s">
        <v>1141</v>
      </c>
      <c r="B139" s="144" t="s">
        <v>2075</v>
      </c>
      <c r="C139" s="139" t="s">
        <v>233</v>
      </c>
      <c r="D139" s="185">
        <f>VLOOKUP('433.6'!A88,'433.6'!A88:N245,14,FALSE)</f>
        <v>8619.5815755833319</v>
      </c>
    </row>
    <row r="140" spans="1:4" ht="54" thickTop="1" thickBot="1">
      <c r="A140" s="143" t="s">
        <v>1142</v>
      </c>
      <c r="B140" s="144" t="s">
        <v>2076</v>
      </c>
      <c r="C140" s="139" t="s">
        <v>233</v>
      </c>
      <c r="D140" s="185">
        <f>VLOOKUP('433.7'!A88,'433.7'!A88:N246,14,FALSE)</f>
        <v>10193.008563833333</v>
      </c>
    </row>
    <row r="141" spans="1:4" ht="54" thickTop="1" thickBot="1">
      <c r="A141" s="143" t="s">
        <v>1143</v>
      </c>
      <c r="B141" s="144" t="s">
        <v>1296</v>
      </c>
      <c r="C141" s="139" t="s">
        <v>233</v>
      </c>
      <c r="D141" s="185">
        <f>VLOOKUP('433.8'!A88,'433.8'!A88:N247,14,FALSE)</f>
        <v>6520.6106804583324</v>
      </c>
    </row>
    <row r="142" spans="1:4" ht="54" thickTop="1" thickBot="1">
      <c r="A142" s="143" t="s">
        <v>1144</v>
      </c>
      <c r="B142" s="144" t="s">
        <v>2077</v>
      </c>
      <c r="C142" s="139" t="s">
        <v>388</v>
      </c>
      <c r="D142" s="185">
        <f>VLOOKUP('440.1'!A89,'440.1'!A89:N248,14,FALSE)</f>
        <v>464570.42919444444</v>
      </c>
    </row>
    <row r="143" spans="1:4" ht="54" thickTop="1" thickBot="1">
      <c r="A143" s="143" t="s">
        <v>1145</v>
      </c>
      <c r="B143" s="144" t="s">
        <v>2078</v>
      </c>
      <c r="C143" s="139" t="s">
        <v>388</v>
      </c>
      <c r="D143" s="185">
        <f>VLOOKUP('440.2'!A93,'440.2'!A93:N250,14,FALSE)</f>
        <v>464570.42919444444</v>
      </c>
    </row>
    <row r="144" spans="1:4" ht="54" thickTop="1" thickBot="1">
      <c r="A144" s="143" t="s">
        <v>1146</v>
      </c>
      <c r="B144" s="144" t="s">
        <v>2079</v>
      </c>
      <c r="C144" s="139" t="s">
        <v>388</v>
      </c>
      <c r="D144" s="185">
        <f>VLOOKUP('440.3'!A93,'440.3'!A93:N252,14,FALSE)</f>
        <v>464570.42919444444</v>
      </c>
    </row>
    <row r="145" spans="1:4" ht="54" thickTop="1" thickBot="1">
      <c r="A145" s="143" t="s">
        <v>1147</v>
      </c>
      <c r="B145" s="144" t="s">
        <v>1297</v>
      </c>
      <c r="C145" s="139" t="s">
        <v>388</v>
      </c>
      <c r="D145" s="185">
        <f>VLOOKUP('440.4'!A93,'440.4'!A93:N254,14,FALSE)</f>
        <v>502630.22224999993</v>
      </c>
    </row>
    <row r="146" spans="1:4" ht="54" thickTop="1" thickBot="1">
      <c r="A146" s="143" t="s">
        <v>1148</v>
      </c>
      <c r="B146" s="144" t="s">
        <v>2080</v>
      </c>
      <c r="C146" s="139" t="s">
        <v>388</v>
      </c>
      <c r="D146" s="185">
        <f>VLOOKUP('441.1'!A93,'441.1'!A93:N256,14,FALSE)</f>
        <v>464570.42919444444</v>
      </c>
    </row>
    <row r="147" spans="1:4" ht="54" thickTop="1" thickBot="1">
      <c r="A147" s="143" t="s">
        <v>1149</v>
      </c>
      <c r="B147" s="144" t="s">
        <v>2081</v>
      </c>
      <c r="C147" s="139" t="s">
        <v>388</v>
      </c>
      <c r="D147" s="185">
        <f>VLOOKUP('441.2'!A92,'441.2'!A92:N258,14,FALSE)</f>
        <v>464570.42919444444</v>
      </c>
    </row>
    <row r="148" spans="1:4" ht="54" thickTop="1" thickBot="1">
      <c r="A148" s="143" t="s">
        <v>1150</v>
      </c>
      <c r="B148" s="144" t="s">
        <v>2082</v>
      </c>
      <c r="C148" s="139" t="s">
        <v>388</v>
      </c>
      <c r="D148" s="185">
        <f>VLOOKUP('441.3'!A93,'441.3'!A93:N260,14,FALSE)</f>
        <v>464394.37669444445</v>
      </c>
    </row>
    <row r="149" spans="1:4" ht="54" thickTop="1" thickBot="1">
      <c r="A149" s="143" t="s">
        <v>1151</v>
      </c>
      <c r="B149" s="144" t="s">
        <v>2083</v>
      </c>
      <c r="C149" s="139" t="s">
        <v>388</v>
      </c>
      <c r="D149" s="185">
        <f>VLOOKUP('441.4'!A92,'441.4'!A92:N262,14,FALSE)</f>
        <v>502860.41975</v>
      </c>
    </row>
    <row r="150" spans="1:4" ht="54" thickTop="1" thickBot="1">
      <c r="A150" s="143" t="s">
        <v>1152</v>
      </c>
      <c r="B150" s="144" t="s">
        <v>2063</v>
      </c>
      <c r="C150" s="139" t="s">
        <v>388</v>
      </c>
      <c r="D150" s="185">
        <f>VLOOKUP('450.1'!A95,'450.1'!A95:N264,14,FALSE)</f>
        <v>484848.67751666665</v>
      </c>
    </row>
    <row r="151" spans="1:4" ht="54" thickTop="1" thickBot="1">
      <c r="A151" s="143" t="s">
        <v>1153</v>
      </c>
      <c r="B151" s="144" t="s">
        <v>2084</v>
      </c>
      <c r="C151" s="139" t="s">
        <v>388</v>
      </c>
      <c r="D151" s="185">
        <f>VLOOKUP('450.2'!A93,'450.2'!A93:N266,14,FALSE)</f>
        <v>484848.67751666665</v>
      </c>
    </row>
    <row r="152" spans="1:4" ht="54" thickTop="1" thickBot="1">
      <c r="A152" s="143" t="s">
        <v>1154</v>
      </c>
      <c r="B152" s="144" t="s">
        <v>2085</v>
      </c>
      <c r="C152" s="139" t="s">
        <v>388</v>
      </c>
      <c r="D152" s="185">
        <f>VLOOKUP('450.3'!A93,'450.3'!A93:N268,14,FALSE)</f>
        <v>484848.67751666665</v>
      </c>
    </row>
    <row r="153" spans="1:4" ht="54" thickTop="1" thickBot="1">
      <c r="A153" s="143" t="s">
        <v>1155</v>
      </c>
      <c r="B153" s="144" t="s">
        <v>2086</v>
      </c>
      <c r="C153" s="139" t="s">
        <v>388</v>
      </c>
      <c r="D153" s="185">
        <f>VLOOKUP('450.4'!A92,'450.4'!A92:N270,14,FALSE)</f>
        <v>484848.67751666665</v>
      </c>
    </row>
    <row r="154" spans="1:4" ht="63.75" customHeight="1" thickTop="1" thickBot="1">
      <c r="A154" s="143" t="s">
        <v>1156</v>
      </c>
      <c r="B154" s="144" t="s">
        <v>2087</v>
      </c>
      <c r="C154" s="139" t="s">
        <v>388</v>
      </c>
      <c r="D154" s="185">
        <f>VLOOKUP('450.5'!A92,'450.5'!A92:N272,14,FALSE)</f>
        <v>484848.67751666665</v>
      </c>
    </row>
    <row r="155" spans="1:4" ht="54" thickTop="1" thickBot="1">
      <c r="A155" s="143" t="s">
        <v>1157</v>
      </c>
      <c r="B155" s="144" t="s">
        <v>2088</v>
      </c>
      <c r="C155" s="139" t="s">
        <v>388</v>
      </c>
      <c r="D155" s="185">
        <f>VLOOKUP('450.6'!A93,'450.6'!A93:N274,14,FALSE)</f>
        <v>484848.67751666665</v>
      </c>
    </row>
    <row r="156" spans="1:4" ht="54" thickTop="1" thickBot="1">
      <c r="A156" s="143" t="s">
        <v>1158</v>
      </c>
      <c r="B156" s="144" t="s">
        <v>2089</v>
      </c>
      <c r="C156" s="139" t="s">
        <v>388</v>
      </c>
      <c r="D156" s="185">
        <f>VLOOKUP('450.7'!A93,'450.7'!A93:N275,14,FALSE)</f>
        <v>484848.67751666665</v>
      </c>
    </row>
    <row r="157" spans="1:4" ht="54" thickTop="1" thickBot="1">
      <c r="A157" s="143" t="s">
        <v>1159</v>
      </c>
      <c r="B157" s="144" t="s">
        <v>2090</v>
      </c>
      <c r="C157" s="139" t="s">
        <v>388</v>
      </c>
      <c r="D157" s="185">
        <f>VLOOKUP('450.8'!A93,'450.8'!A93:N276,14,FALSE)</f>
        <v>484848.67751666665</v>
      </c>
    </row>
    <row r="158" spans="1:4" ht="54" thickTop="1" thickBot="1">
      <c r="A158" s="143" t="s">
        <v>1668</v>
      </c>
      <c r="B158" s="144" t="s">
        <v>1699</v>
      </c>
      <c r="C158" s="139" t="s">
        <v>388</v>
      </c>
      <c r="D158" s="185">
        <f>VLOOKUP('450.10'!A92,'450.10'!A92:N277,14,FALSE)</f>
        <v>536429.11481249996</v>
      </c>
    </row>
    <row r="159" spans="1:4" ht="54" thickTop="1" thickBot="1">
      <c r="A159" s="143" t="s">
        <v>1670</v>
      </c>
      <c r="B159" s="144" t="s">
        <v>1700</v>
      </c>
      <c r="C159" s="139" t="s">
        <v>388</v>
      </c>
      <c r="D159" s="185">
        <f>VLOOKUP('450.11'!A92,'450.11'!A92:N278,14,FALSE)</f>
        <v>536429.11481249996</v>
      </c>
    </row>
    <row r="160" spans="1:4" ht="54" thickTop="1" thickBot="1">
      <c r="A160" s="143" t="s">
        <v>1672</v>
      </c>
      <c r="B160" s="144" t="s">
        <v>1701</v>
      </c>
      <c r="C160" s="139" t="s">
        <v>388</v>
      </c>
      <c r="D160" s="185">
        <f>VLOOKUP('450.12'!A92,'450.11'!A92:N279,14,FALSE)</f>
        <v>536429.11481249996</v>
      </c>
    </row>
    <row r="161" spans="1:4" ht="54" thickTop="1" thickBot="1">
      <c r="A161" s="143" t="s">
        <v>1160</v>
      </c>
      <c r="B161" s="144" t="s">
        <v>2091</v>
      </c>
      <c r="C161" s="139" t="s">
        <v>388</v>
      </c>
      <c r="D161" s="185">
        <f>VLOOKUP('451.1'!A92,'451.1'!A92:N280,14,FALSE)</f>
        <v>484848.67751666665</v>
      </c>
    </row>
    <row r="162" spans="1:4" ht="54" thickTop="1" thickBot="1">
      <c r="A162" s="143" t="s">
        <v>1161</v>
      </c>
      <c r="B162" s="144" t="s">
        <v>2092</v>
      </c>
      <c r="C162" s="139" t="s">
        <v>388</v>
      </c>
      <c r="D162" s="185">
        <f>VLOOKUP('451.2'!A93,'451.2'!A93:N281,14,FALSE)</f>
        <v>484848.67751666665</v>
      </c>
    </row>
    <row r="163" spans="1:4" ht="54" thickTop="1" thickBot="1">
      <c r="A163" s="143" t="s">
        <v>1162</v>
      </c>
      <c r="B163" s="144" t="s">
        <v>2093</v>
      </c>
      <c r="C163" s="139" t="s">
        <v>388</v>
      </c>
      <c r="D163" s="185">
        <f>VLOOKUP('451.3'!A92,'451.3'!A92:N282,14,FALSE)</f>
        <v>484848.67751666665</v>
      </c>
    </row>
    <row r="164" spans="1:4" ht="54" thickTop="1" thickBot="1">
      <c r="A164" s="143" t="s">
        <v>1163</v>
      </c>
      <c r="B164" s="144" t="s">
        <v>2094</v>
      </c>
      <c r="C164" s="139" t="s">
        <v>388</v>
      </c>
      <c r="D164" s="185">
        <f>VLOOKUP('451.4'!A92,'451.4'!A92:N283,14,FALSE)</f>
        <v>536429.11481249996</v>
      </c>
    </row>
    <row r="165" spans="1:4" ht="54" thickTop="1" thickBot="1">
      <c r="A165" s="143" t="s">
        <v>1164</v>
      </c>
      <c r="B165" s="144" t="s">
        <v>2095</v>
      </c>
      <c r="C165" s="139" t="s">
        <v>388</v>
      </c>
      <c r="D165" s="185">
        <f>VLOOKUP('452.1'!A93,'452.1'!A93:N284,14,FALSE)</f>
        <v>484848.67751666665</v>
      </c>
    </row>
    <row r="166" spans="1:4" ht="54" thickTop="1" thickBot="1">
      <c r="A166" s="143" t="s">
        <v>1165</v>
      </c>
      <c r="B166" s="144" t="s">
        <v>2096</v>
      </c>
      <c r="C166" s="139" t="s">
        <v>388</v>
      </c>
      <c r="D166" s="185">
        <f>VLOOKUP('452.2'!A93,'452.2'!A93:N285,14,FALSE)</f>
        <v>484848.67751666665</v>
      </c>
    </row>
    <row r="167" spans="1:4" ht="54" thickTop="1" thickBot="1">
      <c r="A167" s="143" t="s">
        <v>1166</v>
      </c>
      <c r="B167" s="144" t="s">
        <v>2097</v>
      </c>
      <c r="C167" s="139" t="s">
        <v>388</v>
      </c>
      <c r="D167" s="185">
        <f>VLOOKUP('452.3'!A92,'452.3'!A92:N286,14,FALSE)</f>
        <v>484848.67751666665</v>
      </c>
    </row>
    <row r="168" spans="1:4" ht="54" thickTop="1" thickBot="1">
      <c r="A168" s="143" t="s">
        <v>1167</v>
      </c>
      <c r="B168" s="144" t="s">
        <v>2098</v>
      </c>
      <c r="C168" s="139" t="s">
        <v>388</v>
      </c>
      <c r="D168" s="185">
        <f>VLOOKUP('452.4'!A93,'452.4'!A93:N287,14,FALSE)</f>
        <v>484848.67751666665</v>
      </c>
    </row>
    <row r="169" spans="1:4" ht="54" thickTop="1" thickBot="1">
      <c r="A169" s="143" t="s">
        <v>1168</v>
      </c>
      <c r="B169" s="144" t="s">
        <v>1298</v>
      </c>
      <c r="C169" s="139" t="s">
        <v>388</v>
      </c>
      <c r="D169" s="185">
        <f>VLOOKUP('453.1'!A92,'453.1'!A92:N288,14,FALSE)</f>
        <v>488360.87928333326</v>
      </c>
    </row>
    <row r="170" spans="1:4" ht="54" thickTop="1" thickBot="1">
      <c r="A170" s="143" t="s">
        <v>1169</v>
      </c>
      <c r="B170" s="144" t="s">
        <v>2099</v>
      </c>
      <c r="C170" s="139" t="s">
        <v>233</v>
      </c>
      <c r="D170" s="185">
        <f>VLOOKUP('460.1'!A87,'460.1'!A87:N289,14,FALSE)</f>
        <v>4834.9659140148387</v>
      </c>
    </row>
    <row r="171" spans="1:4" ht="54" thickTop="1" thickBot="1">
      <c r="A171" s="204" t="s">
        <v>2123</v>
      </c>
      <c r="B171" s="144" t="s">
        <v>2179</v>
      </c>
      <c r="C171" s="139" t="s">
        <v>233</v>
      </c>
      <c r="D171" s="185">
        <f>VLOOKUP('460.2'!A87,'460.2'!A87:N290,14,FALSE)</f>
        <v>2417.4829570074194</v>
      </c>
    </row>
    <row r="172" spans="1:4" ht="51.75" customHeight="1" thickTop="1" thickBot="1">
      <c r="A172" s="143" t="s">
        <v>1170</v>
      </c>
      <c r="B172" s="144" t="s">
        <v>1299</v>
      </c>
      <c r="C172" s="139" t="s">
        <v>388</v>
      </c>
      <c r="D172" s="185">
        <f>VLOOKUP('461.1'!A87,'461.1'!A87:N291,14,FALSE)</f>
        <v>132229.94265000001</v>
      </c>
    </row>
    <row r="173" spans="1:4" ht="54" thickTop="1" thickBot="1">
      <c r="A173" s="143" t="s">
        <v>1171</v>
      </c>
      <c r="B173" s="144" t="s">
        <v>1300</v>
      </c>
      <c r="C173" s="139" t="s">
        <v>388</v>
      </c>
      <c r="D173" s="185">
        <f>VLOOKUP('461.2'!A89,'461.2'!A89:N294,14,FALSE)</f>
        <v>115170.731</v>
      </c>
    </row>
    <row r="174" spans="1:4" ht="54" thickTop="1" thickBot="1">
      <c r="A174" s="143" t="s">
        <v>1682</v>
      </c>
      <c r="B174" s="144" t="s">
        <v>2184</v>
      </c>
      <c r="C174" s="139" t="s">
        <v>388</v>
      </c>
      <c r="D174" s="185">
        <f>VLOOKUP('462.1.1'!A88,'462.1.1'!A88:N293,14,FALSE)</f>
        <v>161275.7978</v>
      </c>
    </row>
    <row r="175" spans="1:4" ht="54" thickTop="1" thickBot="1">
      <c r="A175" s="143" t="s">
        <v>1683</v>
      </c>
      <c r="B175" s="144" t="s">
        <v>2185</v>
      </c>
      <c r="C175" s="139" t="s">
        <v>388</v>
      </c>
      <c r="D175" s="185">
        <f>VLOOKUP('462.1.2'!A88,'462.1.2'!A88:N294,14,FALSE)</f>
        <v>163690.046</v>
      </c>
    </row>
    <row r="176" spans="1:4" ht="54" thickTop="1" thickBot="1">
      <c r="A176" s="143" t="s">
        <v>1684</v>
      </c>
      <c r="B176" s="144" t="s">
        <v>2188</v>
      </c>
      <c r="C176" s="139" t="s">
        <v>388</v>
      </c>
      <c r="D176" s="185">
        <f>VLOOKUP('462.2.1'!A88,'462.2.1'!A88:N295,14,FALSE)</f>
        <v>175863.1875</v>
      </c>
    </row>
    <row r="177" spans="1:4" ht="54" thickTop="1" thickBot="1">
      <c r="A177" s="143" t="s">
        <v>1685</v>
      </c>
      <c r="B177" s="144" t="s">
        <v>2189</v>
      </c>
      <c r="C177" s="139" t="s">
        <v>388</v>
      </c>
      <c r="D177" s="185">
        <f>VLOOKUP('462.2.2'!A88,'462.2.2'!A88:N296,14,FALSE)</f>
        <v>178277.4357</v>
      </c>
    </row>
    <row r="178" spans="1:4" ht="54" thickTop="1" thickBot="1">
      <c r="A178" s="143" t="s">
        <v>1172</v>
      </c>
      <c r="B178" s="144" t="s">
        <v>1702</v>
      </c>
      <c r="C178" s="139" t="s">
        <v>233</v>
      </c>
      <c r="D178" s="185">
        <f>VLOOKUP('464.1'!A88,'464.1'!A88:N297,14,FALSE)</f>
        <v>7385.5690479999994</v>
      </c>
    </row>
    <row r="179" spans="1:4" ht="54" thickTop="1" thickBot="1">
      <c r="A179" s="143" t="s">
        <v>1173</v>
      </c>
      <c r="B179" s="144" t="s">
        <v>1703</v>
      </c>
      <c r="C179" s="139" t="s">
        <v>388</v>
      </c>
      <c r="D179" s="185">
        <f>VLOOKUP('465.1'!A92,'465.1'!A92:N298,14,FALSE)</f>
        <v>96790.677749999988</v>
      </c>
    </row>
    <row r="180" spans="1:4" ht="54" thickTop="1" thickBot="1">
      <c r="A180" s="143" t="s">
        <v>1686</v>
      </c>
      <c r="B180" s="144" t="s">
        <v>1704</v>
      </c>
      <c r="C180" s="139" t="s">
        <v>388</v>
      </c>
      <c r="D180" s="185">
        <f>VLOOKUP('465.2'!A92,'465.2'!A92:N299,14,FALSE)</f>
        <v>26883.801749999999</v>
      </c>
    </row>
    <row r="181" spans="1:4" ht="54" thickTop="1" thickBot="1">
      <c r="A181" s="143" t="s">
        <v>1174</v>
      </c>
      <c r="B181" s="144" t="s">
        <v>1705</v>
      </c>
      <c r="C181" s="139" t="s">
        <v>144</v>
      </c>
      <c r="D181" s="185">
        <f>VLOOKUP('466.1'!A92,'466.1'!A92:N300,14,FALSE)</f>
        <v>3552.6130033333338</v>
      </c>
    </row>
    <row r="182" spans="1:4" ht="54" thickTop="1" thickBot="1">
      <c r="A182" s="143" t="s">
        <v>1175</v>
      </c>
      <c r="B182" s="144" t="s">
        <v>1706</v>
      </c>
      <c r="C182" s="139" t="s">
        <v>144</v>
      </c>
      <c r="D182" s="185">
        <f>VLOOKUP('466.2'!A96,'466.2'!A96:N301,14,FALSE)</f>
        <v>4083.6574907914055</v>
      </c>
    </row>
    <row r="183" spans="1:4" ht="54" thickTop="1" thickBot="1">
      <c r="A183" s="145" t="s">
        <v>1176</v>
      </c>
      <c r="B183" s="146" t="s">
        <v>1819</v>
      </c>
      <c r="C183" s="139" t="s">
        <v>388</v>
      </c>
      <c r="D183" s="185">
        <f>VLOOKUP('500.1'!A95,'500.1'!A95:N302,14,FALSE)</f>
        <v>701978.30077074072</v>
      </c>
    </row>
    <row r="184" spans="1:4" ht="54" thickTop="1" thickBot="1">
      <c r="A184" s="143" t="s">
        <v>1708</v>
      </c>
      <c r="B184" s="144" t="s">
        <v>1820</v>
      </c>
      <c r="C184" s="139" t="s">
        <v>388</v>
      </c>
      <c r="D184" s="185">
        <f>VLOOKUP('500.2'!A95,'500.2'!A95:N303,14,FALSE)</f>
        <v>723101.07517074072</v>
      </c>
    </row>
    <row r="185" spans="1:4" ht="54" thickTop="1" thickBot="1">
      <c r="A185" s="143" t="s">
        <v>1177</v>
      </c>
      <c r="B185" s="144" t="s">
        <v>1959</v>
      </c>
      <c r="C185" s="139" t="s">
        <v>377</v>
      </c>
      <c r="D185" s="185">
        <f>VLOOKUP('501.1'!A88,'501.1'!A88:N304,14,FALSE)</f>
        <v>664.0335</v>
      </c>
    </row>
    <row r="186" spans="1:4" ht="55.2" thickTop="1" thickBot="1">
      <c r="A186" s="143" t="s">
        <v>1710</v>
      </c>
      <c r="B186" s="144" t="s">
        <v>1960</v>
      </c>
      <c r="C186" s="139" t="s">
        <v>377</v>
      </c>
      <c r="D186" s="185">
        <f>VLOOKUP('501.10'!A88,'501.10'!A88:N305,14,FALSE)</f>
        <v>1095.9715000000001</v>
      </c>
    </row>
    <row r="187" spans="1:4" ht="55.2" thickTop="1" thickBot="1">
      <c r="A187" s="143" t="s">
        <v>1711</v>
      </c>
      <c r="B187" s="144" t="s">
        <v>1961</v>
      </c>
      <c r="C187" s="139" t="s">
        <v>377</v>
      </c>
      <c r="D187" s="185">
        <f>VLOOKUP('501.20'!A88,'501.20'!A88:N306,14,FALSE)</f>
        <v>587.6</v>
      </c>
    </row>
    <row r="188" spans="1:4" ht="54" thickTop="1" thickBot="1">
      <c r="A188" s="143" t="s">
        <v>1712</v>
      </c>
      <c r="B188" s="144" t="s">
        <v>1821</v>
      </c>
      <c r="C188" s="139" t="s">
        <v>388</v>
      </c>
      <c r="D188" s="185">
        <f>VLOOKUP('505.1'!A84,'505.1'!A84:N307,14,FALSE)</f>
        <v>567762.67631039303</v>
      </c>
    </row>
    <row r="189" spans="1:4" ht="54" thickTop="1" thickBot="1">
      <c r="A189" s="143" t="s">
        <v>1178</v>
      </c>
      <c r="B189" s="144" t="s">
        <v>1822</v>
      </c>
      <c r="C189" s="139" t="s">
        <v>233</v>
      </c>
      <c r="D189" s="185">
        <f>VLOOKUP('510.1'!A84,'510.1'!A84:N308,14,FALSE)</f>
        <v>76291.315360000008</v>
      </c>
    </row>
    <row r="190" spans="1:4" ht="54" thickTop="1" thickBot="1">
      <c r="A190" s="143" t="s">
        <v>1716</v>
      </c>
      <c r="B190" s="144" t="s">
        <v>1301</v>
      </c>
      <c r="C190" s="139" t="s">
        <v>388</v>
      </c>
      <c r="D190" s="185">
        <f>VLOOKUP('600.1.1'!A85,'600.1.1'!A85:N311,14,FALSE)</f>
        <v>19435.370035714288</v>
      </c>
    </row>
    <row r="191" spans="1:4" ht="54" thickTop="1" thickBot="1">
      <c r="A191" s="143" t="s">
        <v>1717</v>
      </c>
      <c r="B191" s="144" t="s">
        <v>1823</v>
      </c>
      <c r="C191" s="139" t="s">
        <v>388</v>
      </c>
      <c r="D191" s="185">
        <f>VLOOKUP('600.2.1'!A88,'600.2.1'!A88:N310,14,FALSE)</f>
        <v>451455.98311937496</v>
      </c>
    </row>
    <row r="192" spans="1:4" ht="54" thickTop="1" thickBot="1">
      <c r="A192" s="143" t="s">
        <v>1718</v>
      </c>
      <c r="B192" s="144" t="s">
        <v>1824</v>
      </c>
      <c r="C192" s="139" t="s">
        <v>388</v>
      </c>
      <c r="D192" s="185">
        <f>VLOOKUP('600.2.2'!A90,'600.2.2'!A90:N312,14,FALSE)</f>
        <v>490881.99031625001</v>
      </c>
    </row>
    <row r="193" spans="1:4" ht="54" thickTop="1" thickBot="1">
      <c r="A193" s="143" t="s">
        <v>1719</v>
      </c>
      <c r="B193" s="144" t="s">
        <v>1825</v>
      </c>
      <c r="C193" s="139" t="s">
        <v>388</v>
      </c>
      <c r="D193" s="185">
        <f>VLOOKUP('600.2.3'!A89,'600.2.3'!A89:N312,14,FALSE)</f>
        <v>18644.848392857144</v>
      </c>
    </row>
    <row r="194" spans="1:4" ht="54" thickTop="1" thickBot="1">
      <c r="A194" s="143" t="s">
        <v>1720</v>
      </c>
      <c r="B194" s="144" t="s">
        <v>1826</v>
      </c>
      <c r="C194" s="139" t="s">
        <v>388</v>
      </c>
      <c r="D194" s="185">
        <f>VLOOKUP('600.2.4'!A88,'600.2.4'!A88:N312,14,FALSE)</f>
        <v>24179.274692857143</v>
      </c>
    </row>
    <row r="195" spans="1:4" ht="54" thickTop="1" thickBot="1">
      <c r="A195" s="143" t="s">
        <v>1179</v>
      </c>
      <c r="B195" s="144" t="s">
        <v>2200</v>
      </c>
      <c r="C195" s="139" t="s">
        <v>388</v>
      </c>
      <c r="D195" s="185">
        <f>VLOOKUP('610.1'!A89,'610.1'!A89:N314,14,FALSE)</f>
        <v>57162.708850000003</v>
      </c>
    </row>
    <row r="196" spans="1:4" ht="54" thickTop="1" thickBot="1">
      <c r="A196" s="143" t="s">
        <v>1180</v>
      </c>
      <c r="B196" s="144" t="s">
        <v>1827</v>
      </c>
      <c r="C196" s="139" t="s">
        <v>388</v>
      </c>
      <c r="D196" s="185">
        <f>VLOOKUP('610.2'!A89,'610.2'!A89:N315,14,FALSE)</f>
        <v>98117.323850000015</v>
      </c>
    </row>
    <row r="197" spans="1:4" ht="54" thickTop="1" thickBot="1">
      <c r="A197" s="143" t="s">
        <v>1722</v>
      </c>
      <c r="B197" s="144" t="s">
        <v>1828</v>
      </c>
      <c r="C197" s="139" t="s">
        <v>388</v>
      </c>
      <c r="D197" s="185">
        <f>VLOOKUP('610.3'!A89,'610.3'!A89:N316,14,FALSE)</f>
        <v>106135.48660000003</v>
      </c>
    </row>
    <row r="198" spans="1:4" ht="54" thickTop="1" thickBot="1">
      <c r="A198" s="143" t="s">
        <v>1724</v>
      </c>
      <c r="B198" s="144" t="s">
        <v>1829</v>
      </c>
      <c r="C198" s="139" t="s">
        <v>388</v>
      </c>
      <c r="D198" s="185">
        <f>VLOOKUP('610.4'!A89,'610.4'!A89:N317,14,FALSE)</f>
        <v>330596.25884999998</v>
      </c>
    </row>
    <row r="199" spans="1:4" ht="54" thickTop="1" thickBot="1">
      <c r="A199" s="143" t="s">
        <v>1726</v>
      </c>
      <c r="B199" s="144" t="s">
        <v>1302</v>
      </c>
      <c r="C199" s="139" t="s">
        <v>388</v>
      </c>
      <c r="D199" s="185">
        <f>VLOOKUP('610.5'!A89,'610.5'!A89:N318,14,FALSE)</f>
        <v>128713.71825000001</v>
      </c>
    </row>
    <row r="200" spans="1:4" ht="54" thickTop="1" thickBot="1">
      <c r="A200" s="143" t="s">
        <v>1728</v>
      </c>
      <c r="B200" s="144" t="s">
        <v>1830</v>
      </c>
      <c r="C200" s="139" t="s">
        <v>388</v>
      </c>
      <c r="D200" s="185">
        <f>VLOOKUP('610.6'!A89,'610.6'!A89:N319,14,FALSE)</f>
        <v>215474.09325000001</v>
      </c>
    </row>
    <row r="201" spans="1:4" ht="54" thickTop="1" thickBot="1">
      <c r="A201" s="143" t="s">
        <v>1730</v>
      </c>
      <c r="B201" s="144" t="s">
        <v>1831</v>
      </c>
      <c r="C201" s="139" t="s">
        <v>388</v>
      </c>
      <c r="D201" s="185">
        <f>VLOOKUP('610.7'!A89,'610.7'!A89:N320,14,FALSE)</f>
        <v>86521.142500000016</v>
      </c>
    </row>
    <row r="202" spans="1:4" ht="54" thickTop="1" thickBot="1">
      <c r="A202" s="143" t="s">
        <v>1181</v>
      </c>
      <c r="B202" s="144" t="s">
        <v>1832</v>
      </c>
      <c r="C202" s="139" t="s">
        <v>144</v>
      </c>
      <c r="D202" s="185">
        <f>VLOOKUP('620.1'!A88,'620.1'!A88:N321,14,FALSE)</f>
        <v>331599.87162787362</v>
      </c>
    </row>
    <row r="203" spans="1:4" ht="54" thickTop="1" thickBot="1">
      <c r="A203" s="143" t="s">
        <v>1182</v>
      </c>
      <c r="B203" s="144" t="s">
        <v>1962</v>
      </c>
      <c r="C203" s="139" t="s">
        <v>144</v>
      </c>
      <c r="D203" s="185">
        <f>VLOOKUP('620.2'!A88,'620.2'!A88:N322,14,FALSE)</f>
        <v>331599.87162787362</v>
      </c>
    </row>
    <row r="204" spans="1:4" ht="54" thickTop="1" thickBot="1">
      <c r="A204" s="143" t="s">
        <v>1183</v>
      </c>
      <c r="B204" s="144" t="s">
        <v>1833</v>
      </c>
      <c r="C204" s="139" t="s">
        <v>1929</v>
      </c>
      <c r="D204" s="185">
        <f>VLOOKUP('620.3'!A93,'620.3'!A93:N323,14,FALSE)</f>
        <v>80268747.457703024</v>
      </c>
    </row>
    <row r="205" spans="1:4" ht="54" thickTop="1" thickBot="1">
      <c r="A205" s="143" t="s">
        <v>1734</v>
      </c>
      <c r="B205" s="144" t="s">
        <v>1834</v>
      </c>
      <c r="C205" s="139" t="s">
        <v>144</v>
      </c>
      <c r="D205" s="185">
        <f>VLOOKUP('621.1.1'!A95,'621.1.1'!A95:N325,14,FALSE)</f>
        <v>2284164.6817928823</v>
      </c>
    </row>
    <row r="206" spans="1:4" ht="54" thickTop="1" thickBot="1">
      <c r="A206" s="143" t="s">
        <v>1736</v>
      </c>
      <c r="B206" s="144" t="s">
        <v>1835</v>
      </c>
      <c r="C206" s="139" t="s">
        <v>144</v>
      </c>
      <c r="D206" s="185">
        <f>VLOOKUP('621.1.2'!A99,'621.1.2'!A99:N326,14,FALSE)</f>
        <v>3655992.1191827306</v>
      </c>
    </row>
    <row r="207" spans="1:4" ht="54" thickTop="1" thickBot="1">
      <c r="A207" s="143" t="s">
        <v>1184</v>
      </c>
      <c r="B207" s="144" t="s">
        <v>1836</v>
      </c>
      <c r="C207" s="139" t="s">
        <v>388</v>
      </c>
      <c r="D207" s="185">
        <f>VLOOKUP('621.2'!A89,'621.2'!A89:N326,14,FALSE)</f>
        <v>1974558.2209599998</v>
      </c>
    </row>
    <row r="208" spans="1:4" ht="54" thickTop="1" thickBot="1">
      <c r="A208" s="143" t="s">
        <v>1185</v>
      </c>
      <c r="B208" s="144" t="s">
        <v>1837</v>
      </c>
      <c r="C208" s="139" t="s">
        <v>144</v>
      </c>
      <c r="D208" s="185">
        <f>VLOOKUP('621.3'!A93,'621.3'!A93:N327,14,FALSE)</f>
        <v>77893015.824000001</v>
      </c>
    </row>
    <row r="209" spans="1:4" ht="54" thickTop="1" thickBot="1">
      <c r="A209" s="143" t="s">
        <v>1186</v>
      </c>
      <c r="B209" s="144" t="s">
        <v>1838</v>
      </c>
      <c r="C209" s="139" t="s">
        <v>388</v>
      </c>
      <c r="D209" s="185">
        <f>VLOOKUP('621.4'!A93,'621.4'!A93:N328,14,FALSE)</f>
        <v>69056720.076499999</v>
      </c>
    </row>
    <row r="210" spans="1:4" ht="54" thickTop="1" thickBot="1">
      <c r="A210" s="143" t="s">
        <v>1187</v>
      </c>
      <c r="B210" s="144" t="s">
        <v>1839</v>
      </c>
      <c r="C210" s="139" t="s">
        <v>144</v>
      </c>
      <c r="D210" s="185">
        <f>VLOOKUP('621.5'!A89,'621.5'!A89:N329,14,FALSE)</f>
        <v>2772024.5680034342</v>
      </c>
    </row>
    <row r="211" spans="1:4" ht="54" thickTop="1" thickBot="1">
      <c r="A211" s="143" t="s">
        <v>1740</v>
      </c>
      <c r="B211" s="144" t="s">
        <v>1840</v>
      </c>
      <c r="C211" s="139" t="s">
        <v>144</v>
      </c>
      <c r="D211" s="185">
        <f>VLOOKUP('621.5.1'!A89,'621.5.1'!A89:N330,14,FALSE)</f>
        <v>616517.05106246844</v>
      </c>
    </row>
    <row r="212" spans="1:4" ht="54" thickTop="1" thickBot="1">
      <c r="A212" s="143" t="s">
        <v>1188</v>
      </c>
      <c r="B212" s="144" t="s">
        <v>1841</v>
      </c>
      <c r="C212" s="139" t="s">
        <v>1929</v>
      </c>
      <c r="D212" s="185">
        <f>VLOOKUP('621.6'!A98,'621.6'!A98:N331,14,FALSE)</f>
        <v>77788691.571499988</v>
      </c>
    </row>
    <row r="213" spans="1:4" ht="54" thickTop="1" thickBot="1">
      <c r="A213" s="143" t="s">
        <v>1815</v>
      </c>
      <c r="B213" s="144" t="s">
        <v>1842</v>
      </c>
      <c r="C213" s="139" t="s">
        <v>1929</v>
      </c>
      <c r="D213" s="185">
        <f>VLOOKUP('621.7'!A89,'621.7'!A89:N332,14,FALSE)</f>
        <v>2092327.1594623844</v>
      </c>
    </row>
    <row r="214" spans="1:4" ht="54" thickTop="1" thickBot="1">
      <c r="A214" s="143" t="s">
        <v>1189</v>
      </c>
      <c r="B214" s="144" t="s">
        <v>2100</v>
      </c>
      <c r="C214" s="139" t="s">
        <v>233</v>
      </c>
      <c r="D214" s="185">
        <f>VLOOKUP('622.1'!A89,'622.1'!A89:N333,14,FALSE)</f>
        <v>82304.654863888893</v>
      </c>
    </row>
    <row r="215" spans="1:4" ht="54" thickTop="1" thickBot="1">
      <c r="A215" s="143" t="s">
        <v>1190</v>
      </c>
      <c r="B215" s="144" t="s">
        <v>1843</v>
      </c>
      <c r="C215" s="139" t="s">
        <v>233</v>
      </c>
      <c r="D215" s="185">
        <f>VLOOKUP('622.2'!A89,'622.2'!A89:N335,14,FALSE)</f>
        <v>341410.33419999998</v>
      </c>
    </row>
    <row r="216" spans="1:4" ht="54" thickTop="1" thickBot="1">
      <c r="A216" s="143" t="s">
        <v>1191</v>
      </c>
      <c r="B216" s="144" t="s">
        <v>1844</v>
      </c>
      <c r="C216" s="139" t="s">
        <v>233</v>
      </c>
      <c r="D216" s="185">
        <f>VLOOKUP('622.3'!A89,'622.3'!A89:N336,14,FALSE)</f>
        <v>769638.57554999995</v>
      </c>
    </row>
    <row r="217" spans="1:4" ht="54" thickTop="1" thickBot="1">
      <c r="A217" s="143" t="s">
        <v>1192</v>
      </c>
      <c r="B217" s="144" t="s">
        <v>1845</v>
      </c>
      <c r="C217" s="139" t="s">
        <v>233</v>
      </c>
      <c r="D217" s="185">
        <f>VLOOKUP('622.4'!A89,'622.4'!A89:N337,14,FALSE)</f>
        <v>767127.62555</v>
      </c>
    </row>
    <row r="218" spans="1:4" ht="54" thickTop="1" thickBot="1">
      <c r="A218" s="143" t="s">
        <v>1193</v>
      </c>
      <c r="B218" s="144" t="s">
        <v>1846</v>
      </c>
      <c r="C218" s="139" t="s">
        <v>144</v>
      </c>
      <c r="D218" s="185">
        <f>VLOOKUP('622.5'!A89,'622.5'!A89:N338,14,FALSE)</f>
        <v>77231.538018458843</v>
      </c>
    </row>
    <row r="219" spans="1:4" ht="54" thickTop="1" thickBot="1">
      <c r="A219" s="143" t="s">
        <v>1194</v>
      </c>
      <c r="B219" s="144" t="s">
        <v>1847</v>
      </c>
      <c r="C219" s="139" t="s">
        <v>144</v>
      </c>
      <c r="D219" s="185">
        <f>VLOOKUP('623.1'!A103,'623.1'!A103:N339,14,FALSE)</f>
        <v>880774.01458807813</v>
      </c>
    </row>
    <row r="220" spans="1:4" ht="54" thickTop="1" thickBot="1">
      <c r="A220" s="143" t="s">
        <v>1195</v>
      </c>
      <c r="B220" s="144" t="s">
        <v>1303</v>
      </c>
      <c r="C220" s="139" t="s">
        <v>2101</v>
      </c>
      <c r="D220" s="185">
        <f>VLOOKUP('623.2'!A89,'623.2'!A89:N340,14,FALSE)</f>
        <v>2943080.6712249941</v>
      </c>
    </row>
    <row r="221" spans="1:4" ht="54" thickTop="1" thickBot="1">
      <c r="A221" s="143" t="s">
        <v>1196</v>
      </c>
      <c r="B221" s="144" t="s">
        <v>2220</v>
      </c>
      <c r="C221" s="139" t="s">
        <v>388</v>
      </c>
      <c r="D221" s="185">
        <f>VLOOKUP('630.1'!A89,'630.1'!A89:N341,14,FALSE)</f>
        <v>1092125.6193249999</v>
      </c>
    </row>
    <row r="222" spans="1:4" ht="54" thickTop="1" thickBot="1">
      <c r="A222" s="143" t="s">
        <v>1197</v>
      </c>
      <c r="B222" s="144" t="s">
        <v>2221</v>
      </c>
      <c r="C222" s="139" t="s">
        <v>388</v>
      </c>
      <c r="D222" s="185">
        <f>VLOOKUP('630.2'!A89,'630.2'!A89:N342,14,FALSE)</f>
        <v>1067032.3124500001</v>
      </c>
    </row>
    <row r="223" spans="1:4" ht="54" thickTop="1" thickBot="1">
      <c r="A223" s="143" t="s">
        <v>1198</v>
      </c>
      <c r="B223" s="144" t="s">
        <v>2222</v>
      </c>
      <c r="C223" s="139" t="s">
        <v>388</v>
      </c>
      <c r="D223" s="185">
        <f>VLOOKUP('630.3'!A89,'630.3'!A89:N343,14,FALSE)</f>
        <v>712042.46424999996</v>
      </c>
    </row>
    <row r="224" spans="1:4" ht="54" thickTop="1" thickBot="1">
      <c r="A224" s="143" t="s">
        <v>1199</v>
      </c>
      <c r="B224" s="144" t="s">
        <v>2223</v>
      </c>
      <c r="C224" s="139" t="s">
        <v>388</v>
      </c>
      <c r="D224" s="185">
        <f>VLOOKUP('630.4'!A89,'630.4'!A89:N344,14,FALSE)</f>
        <v>714706.29425000004</v>
      </c>
    </row>
    <row r="225" spans="1:4" ht="54" thickTop="1" thickBot="1">
      <c r="A225" s="143" t="s">
        <v>1200</v>
      </c>
      <c r="B225" s="144" t="s">
        <v>2224</v>
      </c>
      <c r="C225" s="139" t="s">
        <v>388</v>
      </c>
      <c r="D225" s="185">
        <f>VLOOKUP('630.5'!A93,'630.5'!A93:N345,14,FALSE)</f>
        <v>413388.49825000006</v>
      </c>
    </row>
    <row r="226" spans="1:4" ht="54" thickTop="1" thickBot="1">
      <c r="A226" s="143" t="s">
        <v>1201</v>
      </c>
      <c r="B226" s="144" t="s">
        <v>2225</v>
      </c>
      <c r="C226" s="139" t="s">
        <v>388</v>
      </c>
      <c r="D226" s="185">
        <f>VLOOKUP('630.6'!A93,'630.6'!A89:N346,14,FALSE)</f>
        <v>365251.79145000002</v>
      </c>
    </row>
    <row r="227" spans="1:4" ht="54" thickTop="1" thickBot="1">
      <c r="A227" s="143" t="s">
        <v>1202</v>
      </c>
      <c r="B227" s="144" t="s">
        <v>2226</v>
      </c>
      <c r="C227" s="139" t="s">
        <v>388</v>
      </c>
      <c r="D227" s="185">
        <f>VLOOKUP('630.7'!A93,'630.7'!A90:N347,14,FALSE)</f>
        <v>274058.76861999999</v>
      </c>
    </row>
    <row r="228" spans="1:4" ht="54" thickTop="1" thickBot="1">
      <c r="A228" s="143" t="s">
        <v>1203</v>
      </c>
      <c r="B228" s="144" t="s">
        <v>1848</v>
      </c>
      <c r="C228" s="139" t="s">
        <v>144</v>
      </c>
      <c r="D228" s="185">
        <f>VLOOKUP('632.1'!A90,'632.1'!A90:N349,14,FALSE)</f>
        <v>368670.35810800001</v>
      </c>
    </row>
    <row r="229" spans="1:4" ht="54" thickTop="1" thickBot="1">
      <c r="A229" s="143" t="s">
        <v>1743</v>
      </c>
      <c r="B229" s="144" t="s">
        <v>1849</v>
      </c>
      <c r="C229" s="139" t="s">
        <v>144</v>
      </c>
      <c r="D229" s="185">
        <f>VLOOKUP('632.2'!A90,'632.2'!A90:N350,14,FALSE)</f>
        <v>365779.28810800001</v>
      </c>
    </row>
    <row r="230" spans="1:4" ht="54" thickTop="1" thickBot="1">
      <c r="A230" s="143" t="s">
        <v>1746</v>
      </c>
      <c r="B230" s="144" t="s">
        <v>1850</v>
      </c>
      <c r="C230" s="139" t="s">
        <v>377</v>
      </c>
      <c r="D230" s="185">
        <f>VLOOKUP('640.1'!A90,'640.1'!A90:N351,14,FALSE)</f>
        <v>5633.2764800000004</v>
      </c>
    </row>
    <row r="231" spans="1:4" ht="54" thickTop="1" thickBot="1">
      <c r="A231" s="143" t="s">
        <v>1747</v>
      </c>
      <c r="B231" s="144" t="s">
        <v>1851</v>
      </c>
      <c r="C231" s="139" t="s">
        <v>377</v>
      </c>
      <c r="D231" s="185">
        <f>VLOOKUP('640.2'!A90,'640.2'!A90:N352,14,FALSE)</f>
        <v>4248.3474800000004</v>
      </c>
    </row>
    <row r="232" spans="1:4" ht="54" thickTop="1" thickBot="1">
      <c r="A232" s="143" t="s">
        <v>1204</v>
      </c>
      <c r="B232" s="144" t="s">
        <v>1852</v>
      </c>
      <c r="C232" s="139" t="s">
        <v>1748</v>
      </c>
      <c r="D232" s="185">
        <f>VLOOKUP('641.1'!A90,'641.1'!A90:N353,14,FALSE)</f>
        <v>1888.5473188536389</v>
      </c>
    </row>
    <row r="233" spans="1:4" ht="54" thickTop="1" thickBot="1">
      <c r="A233" s="143" t="s">
        <v>1205</v>
      </c>
      <c r="B233" s="144" t="s">
        <v>1852</v>
      </c>
      <c r="C233" s="139" t="s">
        <v>377</v>
      </c>
      <c r="D233" s="185">
        <f>VLOOKUP('641.2'!A90,'641.2'!A90:N354,14,FALSE)</f>
        <v>41023.839586353643</v>
      </c>
    </row>
    <row r="234" spans="1:4" ht="54" thickTop="1" thickBot="1">
      <c r="A234" s="143" t="s">
        <v>1206</v>
      </c>
      <c r="B234" s="144" t="s">
        <v>1853</v>
      </c>
      <c r="C234" s="139" t="s">
        <v>1929</v>
      </c>
      <c r="D234" s="185">
        <f>VLOOKUP('642.1'!A90,'642.1'!A90:N355,14,FALSE)</f>
        <v>268767.20284375001</v>
      </c>
    </row>
    <row r="235" spans="1:4" ht="54" thickTop="1" thickBot="1">
      <c r="A235" s="143" t="s">
        <v>1207</v>
      </c>
      <c r="B235" s="144" t="s">
        <v>1854</v>
      </c>
      <c r="C235" s="139" t="s">
        <v>144</v>
      </c>
      <c r="D235" s="185">
        <f>VLOOKUP('642.2'!A90,'642.2'!A90:N356,14,FALSE)</f>
        <v>339561.27660000004</v>
      </c>
    </row>
    <row r="236" spans="1:4" ht="54" thickTop="1" thickBot="1">
      <c r="A236" s="143" t="s">
        <v>1208</v>
      </c>
      <c r="B236" s="144" t="s">
        <v>1855</v>
      </c>
      <c r="C236" s="139" t="s">
        <v>377</v>
      </c>
      <c r="D236" s="185">
        <f>VLOOKUP('650.1'!A95,'650.1'!A95:N358,14,FALSE)</f>
        <v>16149.8558378625</v>
      </c>
    </row>
    <row r="237" spans="1:4" ht="54" thickTop="1" thickBot="1">
      <c r="A237" s="143" t="s">
        <v>1209</v>
      </c>
      <c r="B237" s="144" t="s">
        <v>2233</v>
      </c>
      <c r="C237" s="139" t="s">
        <v>377</v>
      </c>
      <c r="D237" s="185">
        <f>VLOOKUP('650.2'!A93,'650.2'!A93:N359,14,FALSE)</f>
        <v>13908.327314375001</v>
      </c>
    </row>
    <row r="238" spans="1:4" ht="54" thickTop="1" thickBot="1">
      <c r="A238" s="143" t="s">
        <v>1210</v>
      </c>
      <c r="B238" s="144" t="s">
        <v>1856</v>
      </c>
      <c r="C238" s="139" t="s">
        <v>377</v>
      </c>
      <c r="D238" s="210">
        <f>VLOOKUP('650.3'!A90,'650.3'!A90:N360,14,FALSE)</f>
        <v>0.27949999999999997</v>
      </c>
    </row>
    <row r="239" spans="1:4" ht="54" thickTop="1" thickBot="1">
      <c r="A239" s="143" t="s">
        <v>1211</v>
      </c>
      <c r="B239" s="144" t="s">
        <v>2237</v>
      </c>
      <c r="C239" s="139" t="s">
        <v>377</v>
      </c>
      <c r="D239" s="185">
        <f>VLOOKUP('650.4'!A93,'650.4'!A93:N361,14,FALSE)</f>
        <v>8855.0634493750003</v>
      </c>
    </row>
    <row r="240" spans="1:4" ht="55.2" thickTop="1" thickBot="1">
      <c r="A240" s="143" t="s">
        <v>1212</v>
      </c>
      <c r="B240" s="144" t="s">
        <v>1857</v>
      </c>
      <c r="C240" s="139" t="s">
        <v>233</v>
      </c>
      <c r="D240" s="185">
        <f>VLOOKUP('660.1'!A87,'660.1'!A87:N362,14,FALSE)</f>
        <v>427970.50887499994</v>
      </c>
    </row>
    <row r="241" spans="1:4" ht="73.2" thickTop="1" thickBot="1">
      <c r="A241" s="143" t="s">
        <v>1213</v>
      </c>
      <c r="B241" s="144" t="s">
        <v>1964</v>
      </c>
      <c r="C241" s="139" t="s">
        <v>144</v>
      </c>
      <c r="D241" s="185">
        <f>VLOOKUP('660.2'!A87,'660.2'!A87:N363,14,FALSE)</f>
        <v>483252.23115000001</v>
      </c>
    </row>
    <row r="242" spans="1:4" ht="54" thickTop="1" thickBot="1">
      <c r="A242" s="143" t="s">
        <v>1761</v>
      </c>
      <c r="B242" s="144" t="s">
        <v>1858</v>
      </c>
      <c r="C242" s="139" t="s">
        <v>144</v>
      </c>
      <c r="D242" s="185">
        <f>VLOOKUP('661.1'!A87,'661.1'!A87:N364,14,FALSE)</f>
        <v>550895.62974333332</v>
      </c>
    </row>
    <row r="243" spans="1:4" ht="54" thickTop="1" thickBot="1">
      <c r="A243" s="143" t="s">
        <v>1214</v>
      </c>
      <c r="B243" s="144" t="s">
        <v>1859</v>
      </c>
      <c r="C243" s="139" t="s">
        <v>144</v>
      </c>
      <c r="D243" s="185">
        <f>VLOOKUP('662.1'!A87,'662.1'!A87:N365,14,FALSE)</f>
        <v>415481.73281333339</v>
      </c>
    </row>
    <row r="244" spans="1:4" ht="54" thickTop="1" thickBot="1">
      <c r="A244" s="143" t="s">
        <v>1215</v>
      </c>
      <c r="B244" s="144" t="s">
        <v>1860</v>
      </c>
      <c r="C244" s="139" t="s">
        <v>144</v>
      </c>
      <c r="D244" s="185">
        <f>VLOOKUP('662.2'!A87,'662.2'!A87:N366,14,FALSE)</f>
        <v>420459.98748000007</v>
      </c>
    </row>
    <row r="245" spans="1:4" ht="54" thickTop="1" thickBot="1">
      <c r="A245" s="143" t="s">
        <v>1762</v>
      </c>
      <c r="B245" s="144" t="s">
        <v>1861</v>
      </c>
      <c r="C245" s="139" t="s">
        <v>144</v>
      </c>
      <c r="D245" s="185">
        <f>VLOOKUP('663.1'!A87,'663.1'!A87:N367,14,FALSE)</f>
        <v>17361.42525</v>
      </c>
    </row>
    <row r="246" spans="1:4" ht="54" thickTop="1" thickBot="1">
      <c r="A246" s="143" t="s">
        <v>1216</v>
      </c>
      <c r="B246" s="144" t="s">
        <v>1862</v>
      </c>
      <c r="C246" s="139" t="s">
        <v>388</v>
      </c>
      <c r="D246" s="185">
        <f>VLOOKUP('670.1'!A87,'670.1'!A87:N368,14,FALSE)</f>
        <v>309720.65604999999</v>
      </c>
    </row>
    <row r="247" spans="1:4" ht="54" thickTop="1" thickBot="1">
      <c r="A247" s="143" t="s">
        <v>1217</v>
      </c>
      <c r="B247" s="144" t="s">
        <v>1863</v>
      </c>
      <c r="C247" s="139" t="s">
        <v>388</v>
      </c>
      <c r="D247" s="185">
        <f>VLOOKUP('670.2'!A87,'670.2'!A87:N369,14,FALSE)</f>
        <v>281065.40604999999</v>
      </c>
    </row>
    <row r="248" spans="1:4" ht="54" thickTop="1" thickBot="1">
      <c r="A248" s="143" t="s">
        <v>1764</v>
      </c>
      <c r="B248" s="144" t="s">
        <v>1864</v>
      </c>
      <c r="C248" s="139" t="s">
        <v>388</v>
      </c>
      <c r="D248" s="185">
        <f>VLOOKUP('670.3'!A87,'670.3'!A87:N370,14,FALSE)</f>
        <v>286987.86479999998</v>
      </c>
    </row>
    <row r="249" spans="1:4" ht="54" thickTop="1" thickBot="1">
      <c r="A249" s="143" t="s">
        <v>1765</v>
      </c>
      <c r="B249" s="144" t="s">
        <v>1865</v>
      </c>
      <c r="C249" s="139" t="s">
        <v>388</v>
      </c>
      <c r="D249" s="185">
        <f>VLOOKUP('670.4'!A87,'670.4'!A87:N371,14,FALSE)</f>
        <v>299632.85430000001</v>
      </c>
    </row>
    <row r="250" spans="1:4" ht="54" thickTop="1" thickBot="1">
      <c r="A250" s="143" t="s">
        <v>1766</v>
      </c>
      <c r="B250" s="144" t="s">
        <v>1866</v>
      </c>
      <c r="C250" s="139" t="s">
        <v>388</v>
      </c>
      <c r="D250" s="185">
        <f>VLOOKUP('670.5'!A89,'670.5'!A89:N372,14,FALSE)</f>
        <v>299953.58236999996</v>
      </c>
    </row>
    <row r="251" spans="1:4" ht="54" thickTop="1" thickBot="1">
      <c r="A251" s="143" t="s">
        <v>1218</v>
      </c>
      <c r="B251" s="144" t="s">
        <v>1867</v>
      </c>
      <c r="C251" s="139" t="s">
        <v>388</v>
      </c>
      <c r="D251" s="185">
        <f>VLOOKUP('671.1'!A89,'671.1'!A89:N373,14,FALSE)</f>
        <v>572189.60383000004</v>
      </c>
    </row>
    <row r="252" spans="1:4" ht="54" thickTop="1" thickBot="1">
      <c r="A252" s="143" t="s">
        <v>1219</v>
      </c>
      <c r="B252" s="144" t="s">
        <v>1868</v>
      </c>
      <c r="C252" s="139" t="s">
        <v>144</v>
      </c>
      <c r="D252" s="185">
        <f>VLOOKUP('671.2'!A89,'671.2'!A89:N374,14,FALSE)</f>
        <v>45623.06352499999</v>
      </c>
    </row>
    <row r="253" spans="1:4" ht="54" thickTop="1" thickBot="1">
      <c r="A253" s="143" t="s">
        <v>1767</v>
      </c>
      <c r="B253" s="144" t="s">
        <v>1869</v>
      </c>
      <c r="C253" s="139" t="s">
        <v>388</v>
      </c>
      <c r="D253" s="185">
        <f>VLOOKUP('671.3'!A87,'671.3'!A87:N375,14,FALSE)</f>
        <v>608042.52483000001</v>
      </c>
    </row>
    <row r="254" spans="1:4" ht="54" thickTop="1" thickBot="1">
      <c r="A254" s="143" t="s">
        <v>1768</v>
      </c>
      <c r="B254" s="144" t="s">
        <v>1870</v>
      </c>
      <c r="C254" s="139" t="s">
        <v>144</v>
      </c>
      <c r="D254" s="185">
        <f>VLOOKUP('671.4'!A87,'671.4'!A87:N376,14,FALSE)</f>
        <v>48534.449925000001</v>
      </c>
    </row>
    <row r="255" spans="1:4" ht="54" thickTop="1" thickBot="1">
      <c r="A255" s="143" t="s">
        <v>1220</v>
      </c>
      <c r="B255" s="144" t="s">
        <v>1871</v>
      </c>
      <c r="C255" s="139" t="s">
        <v>144</v>
      </c>
      <c r="D255" s="185">
        <f>VLOOKUP('672.1'!A87,'672.1'!A87:N377,14,FALSE)</f>
        <v>41841.070309999996</v>
      </c>
    </row>
    <row r="256" spans="1:4" ht="54" thickTop="1" thickBot="1">
      <c r="A256" s="143" t="s">
        <v>1769</v>
      </c>
      <c r="B256" s="144" t="s">
        <v>1872</v>
      </c>
      <c r="C256" s="139" t="s">
        <v>144</v>
      </c>
      <c r="D256" s="185">
        <f>VLOOKUP('672.2'!A87,'672.2'!A87:N378,14,FALSE)</f>
        <v>52591.338799999998</v>
      </c>
    </row>
    <row r="257" spans="1:4" ht="54" thickTop="1" thickBot="1">
      <c r="A257" s="143" t="s">
        <v>1770</v>
      </c>
      <c r="B257" s="144" t="s">
        <v>1873</v>
      </c>
      <c r="C257" s="139" t="s">
        <v>144</v>
      </c>
      <c r="D257" s="185">
        <f>VLOOKUP('672.3'!A87,'672.3'!A87:N379,14,FALSE)</f>
        <v>43555.250531000005</v>
      </c>
    </row>
    <row r="258" spans="1:4" ht="54" thickTop="1" thickBot="1">
      <c r="A258" s="143" t="s">
        <v>1771</v>
      </c>
      <c r="B258" s="144" t="s">
        <v>1874</v>
      </c>
      <c r="C258" s="139" t="s">
        <v>144</v>
      </c>
      <c r="D258" s="185">
        <f>VLOOKUP('672.4'!A87,'672.3'!A87:N380,14,FALSE)</f>
        <v>43555.250531000005</v>
      </c>
    </row>
    <row r="259" spans="1:4" ht="54" thickTop="1" thickBot="1">
      <c r="A259" s="143" t="s">
        <v>1816</v>
      </c>
      <c r="B259" s="144" t="s">
        <v>1875</v>
      </c>
      <c r="C259" s="139" t="s">
        <v>233</v>
      </c>
      <c r="D259" s="185">
        <f>VLOOKUP('673.1.1'!A87,'673.1.1'!A87:N381,14,FALSE)</f>
        <v>8368.6099250000007</v>
      </c>
    </row>
    <row r="260" spans="1:4" ht="54" thickTop="1" thickBot="1">
      <c r="A260" s="143" t="s">
        <v>1817</v>
      </c>
      <c r="B260" s="144" t="s">
        <v>2152</v>
      </c>
      <c r="C260" s="139" t="s">
        <v>233</v>
      </c>
      <c r="D260" s="185">
        <f>VLOOKUP('673.1.2'!A87,'673.1.2'!A87:N382,14,FALSE)</f>
        <v>9169.467125000001</v>
      </c>
    </row>
    <row r="261" spans="1:4" ht="54" thickTop="1" thickBot="1">
      <c r="A261" s="143" t="s">
        <v>1221</v>
      </c>
      <c r="B261" s="144" t="s">
        <v>1876</v>
      </c>
      <c r="C261" s="139" t="s">
        <v>388</v>
      </c>
      <c r="D261" s="185">
        <f>VLOOKUP('673.2'!A87,'673.2'!A87:N383,14,FALSE)</f>
        <v>113791.52459999999</v>
      </c>
    </row>
    <row r="262" spans="1:4" ht="54" thickTop="1" thickBot="1">
      <c r="A262" s="143" t="s">
        <v>1222</v>
      </c>
      <c r="B262" s="144" t="s">
        <v>1877</v>
      </c>
      <c r="C262" s="139" t="s">
        <v>388</v>
      </c>
      <c r="D262" s="185">
        <f>VLOOKUP('673.3'!A89,'673.3'!A89:N384,14,FALSE)</f>
        <v>172261.28291666668</v>
      </c>
    </row>
    <row r="263" spans="1:4" ht="54" thickTop="1" thickBot="1">
      <c r="A263" s="143" t="s">
        <v>1223</v>
      </c>
      <c r="B263" s="144" t="s">
        <v>2102</v>
      </c>
      <c r="C263" s="139" t="s">
        <v>144</v>
      </c>
      <c r="D263" s="185">
        <f>VLOOKUP('674.1'!A89,'674.1'!A89:N385,14,FALSE)</f>
        <v>111950.90621000002</v>
      </c>
    </row>
    <row r="264" spans="1:4" ht="54" thickTop="1" thickBot="1">
      <c r="A264" s="143" t="s">
        <v>1224</v>
      </c>
      <c r="B264" s="144" t="s">
        <v>1878</v>
      </c>
      <c r="C264" s="139" t="s">
        <v>144</v>
      </c>
      <c r="D264" s="185">
        <f>VLOOKUP('674.2'!A89,'674.2'!A89:N386,14,FALSE)</f>
        <v>206746.45055999997</v>
      </c>
    </row>
    <row r="265" spans="1:4" ht="54" thickTop="1" thickBot="1">
      <c r="A265" s="143" t="s">
        <v>1225</v>
      </c>
      <c r="B265" s="144" t="s">
        <v>1879</v>
      </c>
      <c r="C265" s="139" t="s">
        <v>233</v>
      </c>
      <c r="D265" s="185">
        <f>VLOOKUP('680.1'!A87,'680.1'!A87:N387,14,FALSE)</f>
        <v>167544.51137478263</v>
      </c>
    </row>
    <row r="266" spans="1:4" ht="54" thickTop="1" thickBot="1">
      <c r="A266" s="143" t="s">
        <v>1226</v>
      </c>
      <c r="B266" s="144" t="s">
        <v>1880</v>
      </c>
      <c r="C266" s="139" t="s">
        <v>144</v>
      </c>
      <c r="D266" s="185">
        <f>VLOOKUP('680.2'!A87,'680.2'!A87:N388,14,FALSE)</f>
        <v>7990.2705999999998</v>
      </c>
    </row>
    <row r="267" spans="1:4" ht="54" thickTop="1" thickBot="1">
      <c r="A267" s="143" t="s">
        <v>1227</v>
      </c>
      <c r="B267" s="144" t="s">
        <v>1881</v>
      </c>
      <c r="C267" s="139" t="s">
        <v>388</v>
      </c>
      <c r="D267" s="185">
        <f>VLOOKUP('680.3'!A89,'680.3'!A89:N389,14,FALSE)</f>
        <v>64179.45809166666</v>
      </c>
    </row>
    <row r="268" spans="1:4" ht="54" thickTop="1" thickBot="1">
      <c r="A268" s="143" t="s">
        <v>1228</v>
      </c>
      <c r="B268" s="144" t="s">
        <v>1882</v>
      </c>
      <c r="C268" s="139" t="s">
        <v>388</v>
      </c>
      <c r="D268" s="185">
        <f>VLOOKUP('681.1'!A89,'681.1'!A89:N390,14,FALSE)</f>
        <v>217479.18400000001</v>
      </c>
    </row>
    <row r="269" spans="1:4" ht="54" thickTop="1" thickBot="1">
      <c r="A269" s="143" t="s">
        <v>1776</v>
      </c>
      <c r="B269" s="144" t="s">
        <v>1883</v>
      </c>
      <c r="C269" s="139" t="s">
        <v>388</v>
      </c>
      <c r="D269" s="185">
        <f>VLOOKUP('681.2'!A89,'681.2'!A89:N391,14,FALSE)</f>
        <v>188823.93400000001</v>
      </c>
    </row>
    <row r="270" spans="1:4" ht="54" thickTop="1" thickBot="1">
      <c r="A270" s="143" t="s">
        <v>1777</v>
      </c>
      <c r="B270" s="144" t="s">
        <v>1884</v>
      </c>
      <c r="C270" s="139" t="s">
        <v>388</v>
      </c>
      <c r="D270" s="185">
        <f>VLOOKUP('681.3'!A89,'681.3'!A89:N392,14,FALSE)</f>
        <v>194746.39275</v>
      </c>
    </row>
    <row r="271" spans="1:4" ht="54" thickTop="1" thickBot="1">
      <c r="A271" s="143" t="s">
        <v>1778</v>
      </c>
      <c r="B271" s="144" t="s">
        <v>1885</v>
      </c>
      <c r="C271" s="139" t="s">
        <v>388</v>
      </c>
      <c r="D271" s="185">
        <f>VLOOKUP('681.4'!A89,'681.4'!A89:N393,14,FALSE)</f>
        <v>207391.38225000002</v>
      </c>
    </row>
    <row r="272" spans="1:4" ht="54" thickTop="1" thickBot="1">
      <c r="A272" s="143" t="s">
        <v>1229</v>
      </c>
      <c r="B272" s="144" t="s">
        <v>1886</v>
      </c>
      <c r="C272" s="139" t="s">
        <v>388</v>
      </c>
      <c r="D272" s="185">
        <f>VLOOKUP('682.1'!A89,'682.1'!A89:N394,14,FALSE)</f>
        <v>267789.12550000002</v>
      </c>
    </row>
    <row r="273" spans="1:4" ht="54" thickTop="1" thickBot="1">
      <c r="A273" s="143" t="s">
        <v>1779</v>
      </c>
      <c r="B273" s="144" t="s">
        <v>1887</v>
      </c>
      <c r="C273" s="139" t="s">
        <v>388</v>
      </c>
      <c r="D273" s="185">
        <f>VLOOKUP('682.2'!A89,'682.2'!A89:N395,14,FALSE)</f>
        <v>267789.12550000002</v>
      </c>
    </row>
    <row r="274" spans="1:4" ht="54" thickTop="1" thickBot="1">
      <c r="A274" s="143" t="s">
        <v>1781</v>
      </c>
      <c r="B274" s="144" t="s">
        <v>1888</v>
      </c>
      <c r="C274" s="139" t="s">
        <v>388</v>
      </c>
      <c r="D274" s="185">
        <f>VLOOKUP('682.3'!A89,'682.3'!A89:N396,14,FALSE)</f>
        <v>267789.12550000002</v>
      </c>
    </row>
    <row r="275" spans="1:4" ht="54" thickTop="1" thickBot="1">
      <c r="A275" s="143" t="s">
        <v>1783</v>
      </c>
      <c r="B275" s="144" t="s">
        <v>2103</v>
      </c>
      <c r="C275" s="139" t="s">
        <v>388</v>
      </c>
      <c r="D275" s="185">
        <f>VLOOKUP('682.4'!A89,'682.4'!A89:N397,14,FALSE)</f>
        <v>267789.12550000002</v>
      </c>
    </row>
    <row r="276" spans="1:4" ht="54" thickTop="1" thickBot="1">
      <c r="A276" s="143" t="s">
        <v>1785</v>
      </c>
      <c r="B276" s="144" t="s">
        <v>1889</v>
      </c>
      <c r="C276" s="139" t="s">
        <v>233</v>
      </c>
      <c r="D276" s="185">
        <f>VLOOKUP('683.1'!A89,'683.1'!A89:N398,14,FALSE)</f>
        <v>12376.90805</v>
      </c>
    </row>
    <row r="277" spans="1:4" ht="54" thickTop="1" thickBot="1">
      <c r="A277" s="143" t="s">
        <v>1787</v>
      </c>
      <c r="B277" s="144" t="s">
        <v>1890</v>
      </c>
      <c r="C277" s="139" t="s">
        <v>233</v>
      </c>
      <c r="D277" s="185">
        <f>VLOOKUP('683.2'!A89,'683.2'!A89:N399,14,FALSE)</f>
        <v>26643.761299999998</v>
      </c>
    </row>
    <row r="278" spans="1:4" ht="54" thickTop="1" thickBot="1">
      <c r="A278" s="143" t="s">
        <v>1789</v>
      </c>
      <c r="B278" s="144" t="s">
        <v>1891</v>
      </c>
      <c r="C278" s="139" t="s">
        <v>233</v>
      </c>
      <c r="D278" s="185">
        <f>VLOOKUP('683.3'!A89,'683.3'!A89:N400,14,FALSE)</f>
        <v>12376.90805</v>
      </c>
    </row>
    <row r="279" spans="1:4" ht="54" thickTop="1" thickBot="1">
      <c r="A279" s="143" t="s">
        <v>1790</v>
      </c>
      <c r="B279" s="144" t="s">
        <v>1892</v>
      </c>
      <c r="C279" s="139" t="s">
        <v>233</v>
      </c>
      <c r="D279" s="185">
        <f>VLOOKUP('683.4'!A89,'683.4'!A89:N401,14,FALSE)</f>
        <v>26643.761299999998</v>
      </c>
    </row>
    <row r="280" spans="1:4" ht="54" thickTop="1" thickBot="1">
      <c r="A280" s="143" t="s">
        <v>1791</v>
      </c>
      <c r="B280" s="144" t="s">
        <v>1893</v>
      </c>
      <c r="C280" s="139" t="s">
        <v>233</v>
      </c>
      <c r="D280" s="185">
        <f>VLOOKUP('683.5'!A87,'683.5'!A87:N402,14,FALSE)</f>
        <v>71675.735083333333</v>
      </c>
    </row>
    <row r="281" spans="1:4" ht="54" thickTop="1" thickBot="1">
      <c r="A281" s="143" t="s">
        <v>2153</v>
      </c>
      <c r="B281" s="144" t="s">
        <v>1894</v>
      </c>
      <c r="C281" s="139" t="s">
        <v>233</v>
      </c>
      <c r="D281" s="185">
        <f>VLOOKUP('690.1.1'!A89,'690.1.1'!A89:N403,14,FALSE)</f>
        <v>14171.903200000001</v>
      </c>
    </row>
    <row r="282" spans="1:4" ht="54" thickTop="1" thickBot="1">
      <c r="A282" s="143" t="s">
        <v>1794</v>
      </c>
      <c r="B282" s="144" t="s">
        <v>1895</v>
      </c>
      <c r="C282" s="139" t="s">
        <v>233</v>
      </c>
      <c r="D282" s="185">
        <f>VLOOKUP('690.1.2'!A89,'690.1.2'!A89:N404,14,FALSE)</f>
        <v>24817.331323685175</v>
      </c>
    </row>
    <row r="283" spans="1:4" ht="54" thickTop="1" thickBot="1">
      <c r="A283" s="143" t="s">
        <v>1230</v>
      </c>
      <c r="B283" s="144" t="s">
        <v>1896</v>
      </c>
      <c r="C283" s="139" t="s">
        <v>144</v>
      </c>
      <c r="D283" s="185">
        <f>VLOOKUP('700.1'!A89,'700.1'!A89:N405,14,FALSE)</f>
        <v>2101.1759892499999</v>
      </c>
    </row>
    <row r="284" spans="1:4" ht="54" thickTop="1" thickBot="1">
      <c r="A284" s="143" t="s">
        <v>1231</v>
      </c>
      <c r="B284" s="144" t="s">
        <v>1897</v>
      </c>
      <c r="C284" s="139" t="s">
        <v>144</v>
      </c>
      <c r="D284" s="185">
        <f>VLOOKUP('700.2'!A89,'700.2'!A89:N406,14,FALSE)</f>
        <v>1211.3235184374998</v>
      </c>
    </row>
    <row r="285" spans="1:4" ht="54" thickTop="1" thickBot="1">
      <c r="A285" s="143" t="s">
        <v>1232</v>
      </c>
      <c r="B285" s="144" t="s">
        <v>1898</v>
      </c>
      <c r="C285" s="139" t="s">
        <v>233</v>
      </c>
      <c r="D285" s="185">
        <f>VLOOKUP('700.3'!A89,'700.3'!A89:N407,14,FALSE)</f>
        <v>40815.876719885251</v>
      </c>
    </row>
    <row r="286" spans="1:4" ht="54" thickTop="1" thickBot="1">
      <c r="A286" s="143" t="s">
        <v>1233</v>
      </c>
      <c r="B286" s="144" t="s">
        <v>1899</v>
      </c>
      <c r="C286" s="139" t="s">
        <v>233</v>
      </c>
      <c r="D286" s="185">
        <f>VLOOKUP('700.4'!A89,'700.4'!A89:N408,14,FALSE)</f>
        <v>43383.789041666663</v>
      </c>
    </row>
    <row r="287" spans="1:4" ht="54" thickTop="1" thickBot="1">
      <c r="A287" s="143" t="s">
        <v>1234</v>
      </c>
      <c r="B287" s="144" t="s">
        <v>1900</v>
      </c>
      <c r="C287" s="139" t="s">
        <v>1929</v>
      </c>
      <c r="D287" s="185">
        <f>VLOOKUP('701.1'!A89,'701.1'!A89:N409,14,FALSE)</f>
        <v>9488.9131479999996</v>
      </c>
    </row>
    <row r="288" spans="1:4" ht="54" thickTop="1" thickBot="1">
      <c r="A288" s="143" t="s">
        <v>1797</v>
      </c>
      <c r="B288" s="144" t="s">
        <v>1901</v>
      </c>
      <c r="C288" s="139" t="s">
        <v>1929</v>
      </c>
      <c r="D288" s="185">
        <f>VLOOKUP('710.1'!A89,'710.1'!A89:N410,14,FALSE)</f>
        <v>475615.99626666668</v>
      </c>
    </row>
    <row r="289" spans="1:4" ht="54" thickTop="1" thickBot="1">
      <c r="A289" s="143" t="s">
        <v>1235</v>
      </c>
      <c r="B289" s="144" t="s">
        <v>1902</v>
      </c>
      <c r="C289" s="139" t="s">
        <v>233</v>
      </c>
      <c r="D289" s="185">
        <f>VLOOKUP('710.2'!A89,'710.2'!A89:N411,14,FALSE)</f>
        <v>427450.52176666673</v>
      </c>
    </row>
    <row r="290" spans="1:4" ht="54" thickTop="1" thickBot="1">
      <c r="A290" s="143" t="s">
        <v>1236</v>
      </c>
      <c r="B290" s="144" t="s">
        <v>1903</v>
      </c>
      <c r="C290" s="139" t="s">
        <v>1929</v>
      </c>
      <c r="D290" s="185">
        <f>VLOOKUP('720.1'!A89,'720.1'!A89:N412,14,FALSE)</f>
        <v>206383.67208333334</v>
      </c>
    </row>
    <row r="291" spans="1:4" ht="54" thickTop="1" thickBot="1">
      <c r="A291" s="143" t="s">
        <v>1237</v>
      </c>
      <c r="B291" s="144" t="s">
        <v>1904</v>
      </c>
      <c r="C291" s="139" t="s">
        <v>144</v>
      </c>
      <c r="D291" s="185">
        <f>VLOOKUP('730.1'!A89,'730.1'!A89:N413,14,FALSE)</f>
        <v>100595.95409562954</v>
      </c>
    </row>
    <row r="292" spans="1:4" ht="54" thickTop="1" thickBot="1">
      <c r="A292" s="143" t="s">
        <v>1238</v>
      </c>
      <c r="B292" s="144" t="s">
        <v>1905</v>
      </c>
      <c r="C292" s="139" t="s">
        <v>1929</v>
      </c>
      <c r="D292" s="185">
        <f>VLOOKUP('730.2'!A89,'730.2'!A89:N414,14,FALSE)</f>
        <v>61706.120233333335</v>
      </c>
    </row>
    <row r="293" spans="1:4" ht="54" thickTop="1" thickBot="1">
      <c r="A293" s="143" t="s">
        <v>1239</v>
      </c>
      <c r="B293" s="144" t="s">
        <v>1906</v>
      </c>
      <c r="C293" s="139" t="s">
        <v>1929</v>
      </c>
      <c r="D293" s="185">
        <f>VLOOKUP('730.3'!A89,'730.3'!A89:N415,14,FALSE)</f>
        <v>54286.538396551725</v>
      </c>
    </row>
    <row r="294" spans="1:4" ht="54" thickTop="1" thickBot="1">
      <c r="A294" s="143" t="s">
        <v>1798</v>
      </c>
      <c r="B294" s="144" t="s">
        <v>1907</v>
      </c>
      <c r="C294" s="139" t="s">
        <v>1929</v>
      </c>
      <c r="D294" s="185">
        <f>VLOOKUP('730.4'!A89,'730.4'!A89:N416,14,FALSE)</f>
        <v>41489.59839655173</v>
      </c>
    </row>
    <row r="295" spans="1:4" ht="54" thickTop="1" thickBot="1">
      <c r="A295" s="143" t="s">
        <v>1240</v>
      </c>
      <c r="B295" s="144" t="s">
        <v>1908</v>
      </c>
      <c r="C295" s="139" t="s">
        <v>144</v>
      </c>
      <c r="D295" s="185">
        <f>VLOOKUP('731.1'!A89,'731.1'!A89:N417,14,FALSE)</f>
        <v>168725.03375</v>
      </c>
    </row>
    <row r="296" spans="1:4" ht="54" thickTop="1" thickBot="1">
      <c r="A296" s="143" t="s">
        <v>1241</v>
      </c>
      <c r="B296" s="144" t="s">
        <v>1909</v>
      </c>
      <c r="C296" s="139" t="s">
        <v>2101</v>
      </c>
      <c r="D296" s="185">
        <f>VLOOKUP('740.1'!A89,'740.1'!A89:N418,14,FALSE)</f>
        <v>11173.160514285713</v>
      </c>
    </row>
    <row r="297" spans="1:4" ht="54" thickTop="1" thickBot="1">
      <c r="A297" s="143" t="s">
        <v>1801</v>
      </c>
      <c r="B297" s="144" t="s">
        <v>1910</v>
      </c>
      <c r="C297" s="139" t="s">
        <v>1929</v>
      </c>
      <c r="D297" s="185">
        <f>VLOOKUP('741.1'!A89,'741.1'!A89:N419,14,FALSE)</f>
        <v>66383.705496875002</v>
      </c>
    </row>
    <row r="298" spans="1:4" ht="54" thickTop="1" thickBot="1">
      <c r="A298" s="143" t="s">
        <v>1242</v>
      </c>
      <c r="B298" s="144" t="s">
        <v>1911</v>
      </c>
      <c r="C298" s="139" t="s">
        <v>144</v>
      </c>
      <c r="D298" s="185">
        <f>VLOOKUP('800.1'!A89,'800.1'!A89:N420,14,FALSE)</f>
        <v>18393.885466666667</v>
      </c>
    </row>
    <row r="299" spans="1:4" ht="54" thickTop="1" thickBot="1">
      <c r="A299" s="143" t="s">
        <v>1243</v>
      </c>
      <c r="B299" s="144" t="s">
        <v>1912</v>
      </c>
      <c r="C299" s="139" t="s">
        <v>144</v>
      </c>
      <c r="D299" s="185">
        <f>VLOOKUP('800.2'!A89,'800.2'!A89:N421,14,FALSE)</f>
        <v>23220.13546666667</v>
      </c>
    </row>
    <row r="300" spans="1:4" ht="54" thickTop="1" thickBot="1">
      <c r="A300" s="143" t="s">
        <v>1244</v>
      </c>
      <c r="B300" s="144" t="s">
        <v>1913</v>
      </c>
      <c r="C300" s="139" t="s">
        <v>144</v>
      </c>
      <c r="D300" s="185">
        <f>VLOOKUP('800.3'!A89,'800.3'!A89:N422,14,FALSE)</f>
        <v>50280.295866666667</v>
      </c>
    </row>
    <row r="301" spans="1:4" ht="54" thickTop="1" thickBot="1">
      <c r="A301" s="143" t="s">
        <v>1245</v>
      </c>
      <c r="B301" s="144" t="s">
        <v>1914</v>
      </c>
      <c r="C301" s="139" t="s">
        <v>144</v>
      </c>
      <c r="D301" s="185">
        <f>VLOOKUP('800.4'!A89,'800.4'!A89:N423,14,FALSE)</f>
        <v>54767.16786666667</v>
      </c>
    </row>
    <row r="302" spans="1:4" ht="54" thickTop="1" thickBot="1">
      <c r="A302" s="143" t="s">
        <v>1802</v>
      </c>
      <c r="B302" s="144" t="s">
        <v>1915</v>
      </c>
      <c r="C302" s="139" t="s">
        <v>1929</v>
      </c>
      <c r="D302" s="185">
        <f>VLOOKUP('802.1'!A89,'802.1'!A89:N424,14,FALSE)</f>
        <v>269432.50749999995</v>
      </c>
    </row>
    <row r="303" spans="1:4" ht="54" thickTop="1" thickBot="1">
      <c r="A303" s="143" t="s">
        <v>1803</v>
      </c>
      <c r="B303" s="144" t="s">
        <v>1965</v>
      </c>
      <c r="C303" s="139" t="s">
        <v>1929</v>
      </c>
      <c r="D303" s="185">
        <f>VLOOKUP('802.2'!A89,'802.2'!A89:N425,14,FALSE)</f>
        <v>65931.170500000007</v>
      </c>
    </row>
    <row r="304" spans="1:4" ht="54" thickTop="1" thickBot="1">
      <c r="A304" s="143" t="s">
        <v>1804</v>
      </c>
      <c r="B304" s="144" t="s">
        <v>1916</v>
      </c>
      <c r="C304" s="139" t="s">
        <v>1929</v>
      </c>
      <c r="D304" s="185">
        <f>VLOOKUP('802.3'!A89,'802.3'!A89:N426,14,FALSE)</f>
        <v>41589.233833333332</v>
      </c>
    </row>
    <row r="305" spans="1:4" ht="54" thickTop="1" thickBot="1">
      <c r="A305" s="143" t="s">
        <v>1805</v>
      </c>
      <c r="B305" s="144" t="s">
        <v>1917</v>
      </c>
      <c r="C305" s="139" t="s">
        <v>1929</v>
      </c>
      <c r="D305" s="185">
        <f>VLOOKUP('802.4'!A89,'802.4'!A89:N427,14,FALSE)</f>
        <v>35227.136749999998</v>
      </c>
    </row>
    <row r="306" spans="1:4" ht="54" thickTop="1" thickBot="1">
      <c r="A306" s="143" t="s">
        <v>1806</v>
      </c>
      <c r="B306" s="144" t="s">
        <v>1918</v>
      </c>
      <c r="C306" s="139" t="s">
        <v>1929</v>
      </c>
      <c r="D306" s="185">
        <f>VLOOKUP('802.5'!A89,'802.5'!A89:N428,14,FALSE)</f>
        <v>234324.86986678003</v>
      </c>
    </row>
    <row r="307" spans="1:4" ht="54" thickTop="1" thickBot="1">
      <c r="A307" s="143" t="s">
        <v>1807</v>
      </c>
      <c r="B307" s="144" t="s">
        <v>1919</v>
      </c>
      <c r="C307" s="139" t="s">
        <v>1929</v>
      </c>
      <c r="D307" s="185">
        <f>VLOOKUP('802.6'!A89,'802.6'!A89:N429,14,FALSE)</f>
        <v>229026.86877315058</v>
      </c>
    </row>
    <row r="308" spans="1:4" ht="54" thickTop="1" thickBot="1">
      <c r="A308" s="143" t="s">
        <v>1808</v>
      </c>
      <c r="B308" s="144" t="s">
        <v>1920</v>
      </c>
      <c r="C308" s="139" t="s">
        <v>1929</v>
      </c>
      <c r="D308" s="185">
        <f>VLOOKUP('802.7'!A89,'802.7'!A89:N430,14,FALSE)</f>
        <v>149602.3878967221</v>
      </c>
    </row>
    <row r="309" spans="1:4" ht="54" thickTop="1" thickBot="1">
      <c r="A309" s="143" t="s">
        <v>1809</v>
      </c>
      <c r="B309" s="144" t="s">
        <v>1921</v>
      </c>
      <c r="C309" s="139" t="s">
        <v>1929</v>
      </c>
      <c r="D309" s="185">
        <f>VLOOKUP('802.8'!A89,'802.8'!A89:N431,14,FALSE)</f>
        <v>128114.30605933644</v>
      </c>
    </row>
    <row r="310" spans="1:4" ht="54" thickTop="1" thickBot="1">
      <c r="A310" s="143" t="s">
        <v>1246</v>
      </c>
      <c r="B310" s="144" t="s">
        <v>1922</v>
      </c>
      <c r="C310" s="139" t="s">
        <v>233</v>
      </c>
      <c r="D310" s="185">
        <f>VLOOKUP('810.1'!A89,'810.1'!A89:N432,14,FALSE)</f>
        <v>12547.03804681476</v>
      </c>
    </row>
    <row r="311" spans="1:4" ht="54" thickTop="1" thickBot="1">
      <c r="A311" s="143" t="s">
        <v>1247</v>
      </c>
      <c r="B311" s="144" t="s">
        <v>1923</v>
      </c>
      <c r="C311" s="139" t="s">
        <v>233</v>
      </c>
      <c r="D311" s="185">
        <f>VLOOKUP('810.2'!A89,'810.2'!A89:N433,14,FALSE)</f>
        <v>9264.5947452221371</v>
      </c>
    </row>
    <row r="312" spans="1:4" ht="54" thickTop="1" thickBot="1">
      <c r="A312" s="143" t="s">
        <v>1248</v>
      </c>
      <c r="B312" s="144" t="s">
        <v>1924</v>
      </c>
      <c r="C312" s="139" t="s">
        <v>233</v>
      </c>
      <c r="D312" s="185">
        <f>VLOOKUP('810.3'!A89,'810.3'!A89:N435,14,FALSE)</f>
        <v>5193.5421432142857</v>
      </c>
    </row>
    <row r="313" spans="1:4" ht="55.2" thickTop="1" thickBot="1">
      <c r="A313" s="143" t="s">
        <v>1810</v>
      </c>
      <c r="B313" s="144" t="s">
        <v>2156</v>
      </c>
      <c r="C313" s="139" t="s">
        <v>233</v>
      </c>
      <c r="D313" s="185">
        <f>VLOOKUP('811.1'!A89,'811.1'!A89:N436,14,FALSE)</f>
        <v>29145.626671687496</v>
      </c>
    </row>
    <row r="314" spans="1:4" ht="55.2" thickTop="1" thickBot="1">
      <c r="A314" s="143" t="s">
        <v>1811</v>
      </c>
      <c r="B314" s="144" t="s">
        <v>2157</v>
      </c>
      <c r="C314" s="139" t="s">
        <v>233</v>
      </c>
      <c r="D314" s="185">
        <f>VLOOKUP('811.2'!A89,'811.2'!A89:N437,14,FALSE)</f>
        <v>36220.646896687496</v>
      </c>
    </row>
    <row r="315" spans="1:4" ht="54" thickTop="1" thickBot="1">
      <c r="A315" s="143" t="s">
        <v>1249</v>
      </c>
      <c r="B315" s="144" t="s">
        <v>2159</v>
      </c>
      <c r="C315" s="139" t="s">
        <v>233</v>
      </c>
      <c r="D315" s="185">
        <f>VLOOKUP('812.1'!A89,'812.1'!A89:N438,14,FALSE)</f>
        <v>62257.24371100001</v>
      </c>
    </row>
    <row r="316" spans="1:4" ht="54" thickTop="1" thickBot="1">
      <c r="A316" s="143" t="s">
        <v>1812</v>
      </c>
      <c r="B316" s="144" t="s">
        <v>1925</v>
      </c>
      <c r="C316" s="139" t="s">
        <v>2101</v>
      </c>
      <c r="D316" s="185">
        <f>VLOOKUP('820.1'!A89,'820.1'!A89:N439,14,FALSE)</f>
        <v>52999.650968147565</v>
      </c>
    </row>
    <row r="317" spans="1:4" ht="54" thickTop="1" thickBot="1">
      <c r="A317" s="143" t="s">
        <v>1813</v>
      </c>
      <c r="B317" s="144" t="s">
        <v>1926</v>
      </c>
      <c r="C317" s="139" t="s">
        <v>1068</v>
      </c>
      <c r="D317" s="185">
        <f>VLOOKUP('820.1.2'!A88,'820.1.2'!A88:N440,14,FALSE)</f>
        <v>4921143.5</v>
      </c>
    </row>
    <row r="318" spans="1:4" ht="54" thickTop="1" thickBot="1">
      <c r="A318" s="143" t="s">
        <v>1250</v>
      </c>
      <c r="B318" s="144" t="s">
        <v>1927</v>
      </c>
      <c r="C318" s="139" t="s">
        <v>2104</v>
      </c>
      <c r="D318" s="185">
        <f>VLOOKUP('900.1'!A88,'900.1'!A88:N441,14,FALSE)</f>
        <v>1685.1851851851852</v>
      </c>
    </row>
    <row r="319" spans="1:4" ht="55.2" thickTop="1" thickBot="1">
      <c r="A319" s="143" t="s">
        <v>1251</v>
      </c>
      <c r="B319" s="144" t="s">
        <v>2301</v>
      </c>
      <c r="C319" s="139" t="s">
        <v>2105</v>
      </c>
      <c r="D319" s="185">
        <f>VLOOKUP('900.2'!A88,'900.2'!A88:N442,14,FALSE)</f>
        <v>2068.1818181818185</v>
      </c>
    </row>
    <row r="320" spans="1:4" ht="54" thickTop="1" thickBot="1">
      <c r="A320" s="143" t="s">
        <v>1252</v>
      </c>
      <c r="B320" s="144" t="s">
        <v>1928</v>
      </c>
      <c r="C320" s="139" t="s">
        <v>2105</v>
      </c>
      <c r="D320" s="185">
        <f>VLOOKUP('900.3'!A88,'900.3'!A88:N443,14,FALSE)</f>
        <v>2068.1818181818185</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19" sqref="E19"/>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2" t="s">
        <v>1934</v>
      </c>
      <c r="B1" s="663"/>
      <c r="C1" s="663"/>
      <c r="D1" s="664"/>
    </row>
    <row r="2" spans="1:4" ht="20.25" customHeight="1" thickBot="1">
      <c r="A2" s="665"/>
      <c r="B2" s="666"/>
      <c r="C2" s="666"/>
      <c r="D2" s="667"/>
    </row>
    <row r="3" spans="1:4" ht="15.6" thickTop="1" thickBot="1">
      <c r="A3" s="661" t="s">
        <v>2329</v>
      </c>
      <c r="B3" s="661"/>
      <c r="C3" s="661"/>
      <c r="D3" s="661"/>
    </row>
    <row r="4" spans="1:4" ht="15.6" thickTop="1" thickBot="1">
      <c r="A4" s="661"/>
      <c r="B4" s="661"/>
      <c r="C4" s="661"/>
      <c r="D4" s="661"/>
    </row>
    <row r="5" spans="1:4" ht="15.6" thickTop="1" thickBot="1">
      <c r="A5" s="661"/>
      <c r="B5" s="661"/>
      <c r="C5" s="661"/>
      <c r="D5" s="661"/>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998">
        <v>56173</v>
      </c>
    </row>
    <row r="9" spans="1:4" ht="15.6" thickTop="1" thickBot="1">
      <c r="A9" s="9" t="s">
        <v>102</v>
      </c>
      <c r="B9" s="10" t="s">
        <v>1966</v>
      </c>
      <c r="C9" s="11" t="s">
        <v>103</v>
      </c>
      <c r="D9" s="998">
        <v>51067</v>
      </c>
    </row>
    <row r="10" spans="1:4" ht="15.6" thickTop="1" thickBot="1">
      <c r="A10" s="9" t="s">
        <v>0</v>
      </c>
      <c r="B10" s="10" t="s">
        <v>1966</v>
      </c>
      <c r="C10" s="11" t="s">
        <v>1</v>
      </c>
      <c r="D10" s="998">
        <v>66387</v>
      </c>
    </row>
    <row r="11" spans="1:4" ht="15.6" thickTop="1" thickBot="1">
      <c r="A11" s="9" t="s">
        <v>1758</v>
      </c>
      <c r="B11" s="10" t="s">
        <v>1966</v>
      </c>
      <c r="C11" s="11" t="s">
        <v>1757</v>
      </c>
      <c r="D11" s="998">
        <v>373805</v>
      </c>
    </row>
    <row r="12" spans="1:4" ht="15.6" thickTop="1" thickBot="1">
      <c r="A12" s="9" t="s">
        <v>100</v>
      </c>
      <c r="B12" s="10" t="s">
        <v>1966</v>
      </c>
      <c r="C12" s="11" t="s">
        <v>101</v>
      </c>
      <c r="D12" s="998">
        <v>76600</v>
      </c>
    </row>
    <row r="13" spans="1:4" ht="15.6" thickTop="1" thickBot="1">
      <c r="A13" s="9" t="s">
        <v>62</v>
      </c>
      <c r="B13" s="10" t="s">
        <v>1966</v>
      </c>
      <c r="C13" s="11" t="s">
        <v>63</v>
      </c>
      <c r="D13" s="998">
        <v>561738</v>
      </c>
    </row>
    <row r="14" spans="1:4" ht="15.6" thickTop="1" thickBot="1">
      <c r="A14" s="9" t="s">
        <v>108</v>
      </c>
      <c r="B14" s="10" t="s">
        <v>1966</v>
      </c>
      <c r="C14" s="11" t="s">
        <v>109</v>
      </c>
      <c r="D14" s="998">
        <v>306403</v>
      </c>
    </row>
    <row r="15" spans="1:4" ht="15.6" thickTop="1" thickBot="1">
      <c r="A15" s="9" t="s">
        <v>41</v>
      </c>
      <c r="B15" s="10" t="s">
        <v>1966</v>
      </c>
      <c r="C15" s="11" t="s">
        <v>42</v>
      </c>
      <c r="D15" s="998">
        <v>204268</v>
      </c>
    </row>
    <row r="16" spans="1:4" ht="15.6" thickTop="1" thickBot="1">
      <c r="A16" s="9" t="s">
        <v>43</v>
      </c>
      <c r="B16" s="10" t="s">
        <v>1966</v>
      </c>
      <c r="C16" s="11" t="s">
        <v>44</v>
      </c>
      <c r="D16" s="998">
        <v>306402</v>
      </c>
    </row>
    <row r="17" spans="1:4" ht="15.6" thickTop="1" thickBot="1">
      <c r="A17" s="9" t="s">
        <v>106</v>
      </c>
      <c r="B17" s="10" t="s">
        <v>1966</v>
      </c>
      <c r="C17" s="11" t="s">
        <v>107</v>
      </c>
      <c r="D17" s="998">
        <v>102134</v>
      </c>
    </row>
    <row r="18" spans="1:4" ht="15.6" thickTop="1" thickBot="1">
      <c r="A18" s="9" t="s">
        <v>1759</v>
      </c>
      <c r="B18" s="10" t="s">
        <v>1966</v>
      </c>
      <c r="C18" s="11" t="s">
        <v>2106</v>
      </c>
      <c r="D18" s="998">
        <v>91921</v>
      </c>
    </row>
    <row r="19" spans="1:4" ht="15.6" thickTop="1" thickBot="1">
      <c r="A19" s="9" t="s">
        <v>96</v>
      </c>
      <c r="B19" s="10" t="s">
        <v>92</v>
      </c>
      <c r="C19" s="11" t="s">
        <v>97</v>
      </c>
      <c r="D19" s="998">
        <v>2100000</v>
      </c>
    </row>
    <row r="20" spans="1:4" ht="15.6" thickTop="1" thickBot="1">
      <c r="A20" s="9" t="s">
        <v>76</v>
      </c>
      <c r="B20" s="10" t="s">
        <v>1966</v>
      </c>
      <c r="C20" s="11" t="s">
        <v>77</v>
      </c>
      <c r="D20" s="998">
        <v>326829</v>
      </c>
    </row>
    <row r="21" spans="1:4" ht="15.6" thickTop="1" thickBot="1">
      <c r="A21" s="9" t="s">
        <v>74</v>
      </c>
      <c r="B21" s="10" t="s">
        <v>1966</v>
      </c>
      <c r="C21" s="11" t="s">
        <v>75</v>
      </c>
      <c r="D21" s="998">
        <v>326829</v>
      </c>
    </row>
    <row r="22" spans="1:4" ht="15.6" thickTop="1" thickBot="1">
      <c r="A22" s="9" t="s">
        <v>84</v>
      </c>
      <c r="B22" s="10" t="s">
        <v>1966</v>
      </c>
      <c r="C22" s="11" t="s">
        <v>85</v>
      </c>
      <c r="D22" s="998">
        <v>384189</v>
      </c>
    </row>
    <row r="23" spans="1:4" ht="15.6" thickTop="1" thickBot="1">
      <c r="A23" s="9" t="s">
        <v>78</v>
      </c>
      <c r="B23" s="10" t="s">
        <v>1966</v>
      </c>
      <c r="C23" s="11" t="s">
        <v>79</v>
      </c>
      <c r="D23" s="998">
        <v>393217</v>
      </c>
    </row>
    <row r="24" spans="1:4" ht="15.6" thickTop="1" thickBot="1">
      <c r="A24" s="9" t="s">
        <v>64</v>
      </c>
      <c r="B24" s="10" t="s">
        <v>1966</v>
      </c>
      <c r="C24" s="11" t="s">
        <v>65</v>
      </c>
      <c r="D24" s="998">
        <v>331936</v>
      </c>
    </row>
    <row r="25" spans="1:4" ht="15.6" thickTop="1" thickBot="1">
      <c r="A25" s="9" t="s">
        <v>80</v>
      </c>
      <c r="B25" s="10" t="s">
        <v>1966</v>
      </c>
      <c r="C25" s="11" t="s">
        <v>81</v>
      </c>
      <c r="D25" s="998">
        <v>393217</v>
      </c>
    </row>
    <row r="26" spans="1:4" ht="15.6" thickTop="1" thickBot="1">
      <c r="A26" s="9" t="s">
        <v>82</v>
      </c>
      <c r="B26" s="10" t="s">
        <v>1966</v>
      </c>
      <c r="C26" s="11" t="s">
        <v>83</v>
      </c>
      <c r="D26" s="998">
        <v>404956</v>
      </c>
    </row>
    <row r="27" spans="1:4" ht="15.6" thickTop="1" thickBot="1">
      <c r="A27" s="9" t="s">
        <v>104</v>
      </c>
      <c r="B27" s="10" t="s">
        <v>1966</v>
      </c>
      <c r="C27" s="11" t="s">
        <v>105</v>
      </c>
      <c r="D27" s="998">
        <v>155752</v>
      </c>
    </row>
    <row r="28" spans="1:4" ht="15.6" thickTop="1" thickBot="1">
      <c r="A28" s="9" t="s">
        <v>4</v>
      </c>
      <c r="B28" s="10" t="s">
        <v>1966</v>
      </c>
      <c r="C28" s="11" t="s">
        <v>5</v>
      </c>
      <c r="D28" s="998">
        <v>155752</v>
      </c>
    </row>
    <row r="29" spans="1:4" ht="16.5" customHeight="1" thickTop="1" thickBot="1">
      <c r="A29" s="9" t="s">
        <v>45</v>
      </c>
      <c r="B29" s="10" t="s">
        <v>1966</v>
      </c>
      <c r="C29" s="11" t="s">
        <v>2332</v>
      </c>
      <c r="D29" s="998">
        <v>153201</v>
      </c>
    </row>
    <row r="30" spans="1:4" ht="15.6" thickTop="1" thickBot="1">
      <c r="A30" s="9" t="s">
        <v>66</v>
      </c>
      <c r="B30" s="10" t="s">
        <v>1966</v>
      </c>
      <c r="C30" s="11" t="s">
        <v>67</v>
      </c>
      <c r="D30" s="998">
        <v>153201</v>
      </c>
    </row>
    <row r="31" spans="1:4" ht="15.6" thickTop="1" thickBot="1">
      <c r="A31" s="9" t="s">
        <v>23</v>
      </c>
      <c r="B31" s="10" t="s">
        <v>1966</v>
      </c>
      <c r="C31" s="11" t="s">
        <v>24</v>
      </c>
      <c r="D31" s="998">
        <v>510670</v>
      </c>
    </row>
    <row r="32" spans="1:4" ht="15.6" thickTop="1" thickBot="1">
      <c r="A32" s="9" t="s">
        <v>7</v>
      </c>
      <c r="B32" s="10" t="s">
        <v>1966</v>
      </c>
      <c r="C32" s="11" t="s">
        <v>8</v>
      </c>
      <c r="D32" s="998">
        <v>102134</v>
      </c>
    </row>
    <row r="33" spans="1:4" ht="15.6" thickTop="1" thickBot="1">
      <c r="A33" s="9" t="s">
        <v>9</v>
      </c>
      <c r="B33" s="10" t="s">
        <v>1966</v>
      </c>
      <c r="C33" s="11" t="s">
        <v>10</v>
      </c>
      <c r="D33" s="998">
        <v>153201</v>
      </c>
    </row>
    <row r="34" spans="1:4" ht="15.6" thickTop="1" thickBot="1">
      <c r="A34" s="9" t="s">
        <v>11</v>
      </c>
      <c r="B34" s="10" t="s">
        <v>1966</v>
      </c>
      <c r="C34" s="11" t="s">
        <v>12</v>
      </c>
      <c r="D34" s="998">
        <v>204268</v>
      </c>
    </row>
    <row r="35" spans="1:4" ht="15.6" thickTop="1" thickBot="1">
      <c r="A35" s="9" t="s">
        <v>13</v>
      </c>
      <c r="B35" s="10" t="s">
        <v>1966</v>
      </c>
      <c r="C35" s="11" t="s">
        <v>14</v>
      </c>
      <c r="D35" s="998">
        <v>255335</v>
      </c>
    </row>
    <row r="36" spans="1:4" ht="15.6" thickTop="1" thickBot="1">
      <c r="A36" s="9" t="s">
        <v>15</v>
      </c>
      <c r="B36" s="10" t="s">
        <v>1966</v>
      </c>
      <c r="C36" s="11" t="s">
        <v>16</v>
      </c>
      <c r="D36" s="998">
        <v>306402</v>
      </c>
    </row>
    <row r="37" spans="1:4" ht="15.6" thickTop="1" thickBot="1">
      <c r="A37" s="9" t="s">
        <v>17</v>
      </c>
      <c r="B37" s="10" t="s">
        <v>1966</v>
      </c>
      <c r="C37" s="11" t="s">
        <v>18</v>
      </c>
      <c r="D37" s="998">
        <v>357469</v>
      </c>
    </row>
    <row r="38" spans="1:4" ht="15.6" thickTop="1" thickBot="1">
      <c r="A38" s="9" t="s">
        <v>19</v>
      </c>
      <c r="B38" s="10" t="s">
        <v>1966</v>
      </c>
      <c r="C38" s="11" t="s">
        <v>20</v>
      </c>
      <c r="D38" s="998">
        <v>408536</v>
      </c>
    </row>
    <row r="39" spans="1:4" ht="15.6" thickTop="1" thickBot="1">
      <c r="A39" s="9" t="s">
        <v>21</v>
      </c>
      <c r="B39" s="10" t="s">
        <v>1966</v>
      </c>
      <c r="C39" s="11" t="s">
        <v>22</v>
      </c>
      <c r="D39" s="998">
        <v>459603</v>
      </c>
    </row>
    <row r="40" spans="1:4" ht="15.6" thickTop="1" thickBot="1">
      <c r="A40" s="9" t="s">
        <v>72</v>
      </c>
      <c r="B40" s="10" t="s">
        <v>1966</v>
      </c>
      <c r="C40" s="11" t="s">
        <v>73</v>
      </c>
      <c r="D40" s="998">
        <v>56173</v>
      </c>
    </row>
    <row r="41" spans="1:4" ht="15.6" thickTop="1" thickBot="1">
      <c r="A41" s="9" t="s">
        <v>27</v>
      </c>
      <c r="B41" s="10" t="s">
        <v>1966</v>
      </c>
      <c r="C41" s="11" t="s">
        <v>28</v>
      </c>
      <c r="D41" s="998">
        <v>112347</v>
      </c>
    </row>
    <row r="42" spans="1:4" ht="15.6" thickTop="1" thickBot="1">
      <c r="A42" s="9" t="s">
        <v>25</v>
      </c>
      <c r="B42" s="10" t="s">
        <v>1966</v>
      </c>
      <c r="C42" s="11" t="s">
        <v>26</v>
      </c>
      <c r="D42" s="998">
        <v>112347</v>
      </c>
    </row>
    <row r="43" spans="1:4" ht="15.6" thickTop="1" thickBot="1">
      <c r="A43" s="9" t="s">
        <v>30</v>
      </c>
      <c r="B43" s="10" t="s">
        <v>1966</v>
      </c>
      <c r="C43" s="11" t="s">
        <v>31</v>
      </c>
      <c r="D43" s="998">
        <v>102134</v>
      </c>
    </row>
    <row r="44" spans="1:4" ht="17.25" customHeight="1" thickTop="1" thickBot="1">
      <c r="A44" s="9" t="s">
        <v>40</v>
      </c>
      <c r="B44" s="10" t="s">
        <v>1966</v>
      </c>
      <c r="C44" s="11" t="s">
        <v>2331</v>
      </c>
      <c r="D44" s="998">
        <v>255335</v>
      </c>
    </row>
    <row r="45" spans="1:4" ht="15.6" thickTop="1" thickBot="1">
      <c r="A45" s="9" t="s">
        <v>32</v>
      </c>
      <c r="B45" s="10" t="s">
        <v>1966</v>
      </c>
      <c r="C45" s="11" t="s">
        <v>33</v>
      </c>
      <c r="D45" s="998">
        <v>204268</v>
      </c>
    </row>
    <row r="46" spans="1:4" ht="15.6" thickTop="1" thickBot="1">
      <c r="A46" s="9" t="s">
        <v>34</v>
      </c>
      <c r="B46" s="10" t="s">
        <v>1966</v>
      </c>
      <c r="C46" s="11" t="s">
        <v>35</v>
      </c>
      <c r="D46" s="998">
        <v>306402</v>
      </c>
    </row>
    <row r="47" spans="1:4" ht="15.6" thickTop="1" thickBot="1">
      <c r="A47" s="9" t="s">
        <v>70</v>
      </c>
      <c r="B47" s="10" t="s">
        <v>1966</v>
      </c>
      <c r="C47" s="11" t="s">
        <v>71</v>
      </c>
      <c r="D47" s="998">
        <v>255335</v>
      </c>
    </row>
    <row r="48" spans="1:4" ht="15.6" thickTop="1" thickBot="1">
      <c r="A48" s="9" t="s">
        <v>36</v>
      </c>
      <c r="B48" s="10" t="s">
        <v>1966</v>
      </c>
      <c r="C48" s="11" t="s">
        <v>37</v>
      </c>
      <c r="D48" s="998">
        <v>112347</v>
      </c>
    </row>
    <row r="49" spans="1:4" ht="15.6" thickTop="1" thickBot="1">
      <c r="A49" s="9" t="s">
        <v>38</v>
      </c>
      <c r="B49" s="10" t="s">
        <v>1966</v>
      </c>
      <c r="C49" s="11" t="s">
        <v>39</v>
      </c>
      <c r="D49" s="998">
        <v>122561</v>
      </c>
    </row>
    <row r="50" spans="1:4" ht="15.6" thickTop="1" thickBot="1">
      <c r="A50" s="9" t="s">
        <v>89</v>
      </c>
      <c r="B50" s="10" t="s">
        <v>1966</v>
      </c>
      <c r="C50" s="11" t="s">
        <v>90</v>
      </c>
      <c r="D50" s="998">
        <v>127667</v>
      </c>
    </row>
    <row r="51" spans="1:4" ht="15.6" thickTop="1" thickBot="1">
      <c r="A51" s="9" t="s">
        <v>46</v>
      </c>
      <c r="B51" s="10" t="s">
        <v>1966</v>
      </c>
      <c r="C51" s="11" t="s">
        <v>47</v>
      </c>
      <c r="D51" s="998">
        <v>51067</v>
      </c>
    </row>
    <row r="52" spans="1:4" ht="15.6" thickTop="1" thickBot="1">
      <c r="A52" s="9" t="s">
        <v>48</v>
      </c>
      <c r="B52" s="10" t="s">
        <v>1966</v>
      </c>
      <c r="C52" s="11" t="s">
        <v>49</v>
      </c>
      <c r="D52" s="998">
        <v>102134</v>
      </c>
    </row>
    <row r="53" spans="1:4" ht="15.6" thickTop="1" thickBot="1">
      <c r="A53" s="9" t="s">
        <v>50</v>
      </c>
      <c r="B53" s="10" t="s">
        <v>1966</v>
      </c>
      <c r="C53" s="11" t="s">
        <v>51</v>
      </c>
      <c r="D53" s="998">
        <v>102134</v>
      </c>
    </row>
    <row r="54" spans="1:4" ht="15.6" thickTop="1" thickBot="1">
      <c r="A54" s="9" t="s">
        <v>68</v>
      </c>
      <c r="B54" s="10" t="s">
        <v>1966</v>
      </c>
      <c r="C54" s="11" t="s">
        <v>69</v>
      </c>
      <c r="D54" s="998">
        <v>204268</v>
      </c>
    </row>
    <row r="55" spans="1:4" ht="44.4" thickTop="1" thickBot="1">
      <c r="A55" s="9" t="s">
        <v>29</v>
      </c>
      <c r="B55" s="10" t="s">
        <v>1966</v>
      </c>
      <c r="C55" s="11" t="s">
        <v>1967</v>
      </c>
      <c r="D55" s="998">
        <v>782342</v>
      </c>
    </row>
    <row r="56" spans="1:4" ht="15.6" thickTop="1" thickBot="1">
      <c r="A56" s="9" t="s">
        <v>52</v>
      </c>
      <c r="B56" s="10" t="s">
        <v>1966</v>
      </c>
      <c r="C56" s="11" t="s">
        <v>53</v>
      </c>
      <c r="D56" s="998">
        <v>76600</v>
      </c>
    </row>
    <row r="57" spans="1:4" ht="15.6" thickTop="1" thickBot="1">
      <c r="A57" s="9" t="s">
        <v>54</v>
      </c>
      <c r="B57" s="10" t="s">
        <v>1966</v>
      </c>
      <c r="C57" s="11" t="s">
        <v>55</v>
      </c>
      <c r="D57" s="998">
        <v>153200</v>
      </c>
    </row>
    <row r="58" spans="1:4" ht="15.6" thickTop="1" thickBot="1">
      <c r="A58" s="9" t="s">
        <v>56</v>
      </c>
      <c r="B58" s="10" t="s">
        <v>1966</v>
      </c>
      <c r="C58" s="11" t="s">
        <v>57</v>
      </c>
      <c r="D58" s="998">
        <v>102134</v>
      </c>
    </row>
    <row r="59" spans="1:4" ht="15.6" thickTop="1" thickBot="1">
      <c r="A59" s="9" t="s">
        <v>2</v>
      </c>
      <c r="B59" s="10" t="s">
        <v>1966</v>
      </c>
      <c r="C59" s="11" t="s">
        <v>3</v>
      </c>
      <c r="D59" s="998">
        <v>204268</v>
      </c>
    </row>
    <row r="60" spans="1:4" ht="15.6" thickTop="1" thickBot="1">
      <c r="A60" s="9" t="s">
        <v>58</v>
      </c>
      <c r="B60" s="10" t="s">
        <v>1966</v>
      </c>
      <c r="C60" s="11" t="s">
        <v>59</v>
      </c>
      <c r="D60" s="998">
        <v>127667</v>
      </c>
    </row>
    <row r="61" spans="1:4" ht="15.6" thickTop="1" thickBot="1">
      <c r="A61" s="9" t="s">
        <v>86</v>
      </c>
      <c r="B61" s="10" t="s">
        <v>1966</v>
      </c>
      <c r="C61" s="11" t="s">
        <v>87</v>
      </c>
      <c r="D61" s="998">
        <v>153201</v>
      </c>
    </row>
    <row r="62" spans="1:4" ht="15.6" thickTop="1" thickBot="1">
      <c r="A62" s="9" t="s">
        <v>88</v>
      </c>
      <c r="B62" s="10" t="s">
        <v>1966</v>
      </c>
      <c r="C62" s="11" t="s">
        <v>87</v>
      </c>
      <c r="D62" s="998">
        <v>153201</v>
      </c>
    </row>
    <row r="63" spans="1:4" ht="15.6" thickTop="1" thickBot="1">
      <c r="A63" s="9" t="s">
        <v>60</v>
      </c>
      <c r="B63" s="10" t="s">
        <v>1966</v>
      </c>
      <c r="C63" s="11" t="s">
        <v>61</v>
      </c>
      <c r="D63" s="998">
        <v>153201</v>
      </c>
    </row>
    <row r="64" spans="1:4" ht="17.25" customHeight="1" thickTop="1" thickBot="1">
      <c r="A64" s="9" t="s">
        <v>6</v>
      </c>
      <c r="B64" s="10" t="s">
        <v>1966</v>
      </c>
      <c r="C64" s="11" t="s">
        <v>2330</v>
      </c>
      <c r="D64" s="998">
        <v>51067</v>
      </c>
    </row>
    <row r="65" spans="1:4" ht="15.6" thickTop="1" thickBot="1">
      <c r="A65" s="9" t="s">
        <v>91</v>
      </c>
      <c r="B65" s="10" t="s">
        <v>92</v>
      </c>
      <c r="C65" s="11" t="s">
        <v>93</v>
      </c>
      <c r="D65" s="998">
        <v>510671</v>
      </c>
    </row>
    <row r="66" spans="1:4" ht="15.6" thickTop="1" thickBot="1">
      <c r="A66" s="9" t="s">
        <v>94</v>
      </c>
      <c r="B66" s="10" t="s">
        <v>92</v>
      </c>
      <c r="C66" s="11" t="s">
        <v>95</v>
      </c>
      <c r="D66" s="998">
        <v>255335</v>
      </c>
    </row>
    <row r="67" spans="1:4" ht="15.6" thickTop="1" thickBot="1">
      <c r="A67" s="9" t="s">
        <v>2334</v>
      </c>
      <c r="B67" s="10" t="s">
        <v>1966</v>
      </c>
      <c r="C67" s="11" t="s">
        <v>2333</v>
      </c>
      <c r="D67" s="998">
        <v>51067</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C10" sqref="C10"/>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1" t="s">
        <v>1934</v>
      </c>
      <c r="B1" s="672"/>
      <c r="C1" s="672"/>
      <c r="D1" s="673"/>
    </row>
    <row r="2" spans="1:4" ht="89.25" customHeight="1" thickBot="1">
      <c r="A2" s="674"/>
      <c r="B2" s="675"/>
      <c r="C2" s="675"/>
      <c r="D2" s="676"/>
    </row>
    <row r="3" spans="1:4" ht="53.25" customHeight="1" thickTop="1" thickBot="1">
      <c r="A3" s="668" t="s">
        <v>110</v>
      </c>
      <c r="B3" s="669"/>
      <c r="C3" s="669"/>
      <c r="D3" s="670"/>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194">
        <v>60225.713936357504</v>
      </c>
    </row>
    <row r="8" spans="1:4" ht="30" customHeight="1" thickTop="1" thickBot="1">
      <c r="A8" s="16" t="s">
        <v>112</v>
      </c>
      <c r="B8" s="14" t="s">
        <v>113</v>
      </c>
      <c r="C8" s="17" t="s">
        <v>114</v>
      </c>
      <c r="D8" s="194">
        <v>1889.075</v>
      </c>
    </row>
    <row r="9" spans="1:4" ht="30" customHeight="1" thickTop="1" thickBot="1">
      <c r="A9" s="16" t="s">
        <v>117</v>
      </c>
      <c r="B9" s="14" t="s">
        <v>113</v>
      </c>
      <c r="C9" s="17" t="s">
        <v>118</v>
      </c>
      <c r="D9" s="194">
        <v>68111.662386327458</v>
      </c>
    </row>
    <row r="10" spans="1:4" ht="30" customHeight="1" thickTop="1" thickBot="1">
      <c r="A10" s="16" t="s">
        <v>119</v>
      </c>
      <c r="B10" s="14" t="s">
        <v>113</v>
      </c>
      <c r="C10" s="17" t="s">
        <v>120</v>
      </c>
      <c r="D10" s="194">
        <v>46076.884999999995</v>
      </c>
    </row>
    <row r="11" spans="1:4" ht="30" customHeight="1" thickTop="1" thickBot="1">
      <c r="A11" s="16" t="s">
        <v>123</v>
      </c>
      <c r="B11" s="14" t="s">
        <v>113</v>
      </c>
      <c r="C11" s="17" t="s">
        <v>124</v>
      </c>
      <c r="D11" s="194">
        <v>21947.96</v>
      </c>
    </row>
    <row r="12" spans="1:4" ht="30" customHeight="1" thickTop="1" thickBot="1">
      <c r="A12" s="16" t="s">
        <v>121</v>
      </c>
      <c r="B12" s="14" t="s">
        <v>113</v>
      </c>
      <c r="C12" s="17" t="s">
        <v>122</v>
      </c>
      <c r="D12" s="194">
        <v>70088.705000000002</v>
      </c>
    </row>
    <row r="13" spans="1:4" ht="30" customHeight="1" thickTop="1" thickBot="1">
      <c r="A13" s="16" t="s">
        <v>125</v>
      </c>
      <c r="B13" s="14" t="s">
        <v>113</v>
      </c>
      <c r="C13" s="17" t="s">
        <v>126</v>
      </c>
      <c r="D13" s="194">
        <v>53914.775000000001</v>
      </c>
    </row>
    <row r="14" spans="1:4" ht="30" customHeight="1" thickTop="1" thickBot="1">
      <c r="A14" s="16" t="s">
        <v>131</v>
      </c>
      <c r="B14" s="14" t="s">
        <v>113</v>
      </c>
      <c r="C14" s="17" t="s">
        <v>132</v>
      </c>
      <c r="D14" s="194">
        <v>123250</v>
      </c>
    </row>
    <row r="15" spans="1:4" ht="30" customHeight="1" thickTop="1" thickBot="1">
      <c r="A15" s="16" t="s">
        <v>129</v>
      </c>
      <c r="B15" s="14" t="s">
        <v>113</v>
      </c>
      <c r="C15" s="17" t="s">
        <v>130</v>
      </c>
      <c r="D15" s="194">
        <v>148333.5</v>
      </c>
    </row>
    <row r="16" spans="1:4" ht="30" customHeight="1" thickTop="1" thickBot="1">
      <c r="A16" s="16" t="s">
        <v>127</v>
      </c>
      <c r="B16" s="14" t="s">
        <v>113</v>
      </c>
      <c r="C16" s="17" t="s">
        <v>128</v>
      </c>
      <c r="D16" s="194">
        <v>130000</v>
      </c>
    </row>
    <row r="17" spans="1:4" ht="30" customHeight="1" thickTop="1" thickBot="1">
      <c r="A17" s="16" t="s">
        <v>1795</v>
      </c>
      <c r="B17" s="14" t="s">
        <v>113</v>
      </c>
      <c r="C17" s="17" t="s">
        <v>1796</v>
      </c>
      <c r="D17" s="194">
        <v>60650.595000000001</v>
      </c>
    </row>
    <row r="18" spans="1:4" ht="30" customHeight="1" thickTop="1" thickBot="1">
      <c r="A18" s="16" t="s">
        <v>133</v>
      </c>
      <c r="B18" s="14" t="s">
        <v>113</v>
      </c>
      <c r="C18" s="17" t="s">
        <v>134</v>
      </c>
      <c r="D18" s="194">
        <v>65919.63</v>
      </c>
    </row>
    <row r="19" spans="1:4" ht="30" customHeight="1" thickTop="1" thickBot="1">
      <c r="A19" s="16" t="s">
        <v>146</v>
      </c>
      <c r="B19" s="14" t="s">
        <v>113</v>
      </c>
      <c r="C19" s="17" t="s">
        <v>147</v>
      </c>
      <c r="D19" s="194">
        <v>274046.5</v>
      </c>
    </row>
    <row r="20" spans="1:4" ht="30" customHeight="1" thickTop="1" thickBot="1">
      <c r="A20" s="16" t="s">
        <v>135</v>
      </c>
      <c r="B20" s="14" t="s">
        <v>113</v>
      </c>
      <c r="C20" s="17" t="s">
        <v>1968</v>
      </c>
      <c r="D20" s="194">
        <v>55415.705000000002</v>
      </c>
    </row>
    <row r="21" spans="1:4" ht="30" customHeight="1" thickTop="1" thickBot="1">
      <c r="A21" s="16" t="s">
        <v>136</v>
      </c>
      <c r="B21" s="14" t="s">
        <v>113</v>
      </c>
      <c r="C21" s="17" t="s">
        <v>137</v>
      </c>
      <c r="D21" s="194">
        <v>178511.97999999998</v>
      </c>
    </row>
    <row r="22" spans="1:4" ht="30" customHeight="1" thickTop="1" thickBot="1">
      <c r="A22" s="16" t="s">
        <v>138</v>
      </c>
      <c r="B22" s="14" t="s">
        <v>113</v>
      </c>
      <c r="C22" s="17" t="s">
        <v>139</v>
      </c>
      <c r="D22" s="194">
        <v>49618.595000000001</v>
      </c>
    </row>
    <row r="23" spans="1:4" ht="30" customHeight="1" thickTop="1" thickBot="1">
      <c r="A23" s="16" t="s">
        <v>143</v>
      </c>
      <c r="B23" s="14" t="s">
        <v>144</v>
      </c>
      <c r="C23" s="17" t="s">
        <v>145</v>
      </c>
      <c r="D23" s="194">
        <v>36513.014999999999</v>
      </c>
    </row>
    <row r="24" spans="1:4" ht="30" customHeight="1" thickTop="1" thickBot="1">
      <c r="A24" s="16" t="s">
        <v>140</v>
      </c>
      <c r="B24" s="14" t="s">
        <v>1082</v>
      </c>
      <c r="C24" s="17" t="s">
        <v>142</v>
      </c>
      <c r="D24" s="194">
        <v>23892.825000000001</v>
      </c>
    </row>
    <row r="25" spans="1:4" ht="30" customHeight="1" thickTop="1" thickBot="1">
      <c r="A25" s="16" t="s">
        <v>148</v>
      </c>
      <c r="B25" s="14" t="s">
        <v>113</v>
      </c>
      <c r="C25" s="17" t="s">
        <v>149</v>
      </c>
      <c r="D25" s="194">
        <v>101250</v>
      </c>
    </row>
    <row r="26" spans="1:4" ht="30" customHeight="1" thickTop="1" thickBot="1">
      <c r="A26" s="16" t="s">
        <v>150</v>
      </c>
      <c r="B26" s="14" t="s">
        <v>113</v>
      </c>
      <c r="C26" s="17" t="s">
        <v>151</v>
      </c>
      <c r="D26" s="194">
        <v>100000</v>
      </c>
    </row>
    <row r="27" spans="1:4" ht="30" customHeight="1" thickTop="1" thickBot="1">
      <c r="A27" s="16" t="s">
        <v>152</v>
      </c>
      <c r="B27" s="14" t="s">
        <v>113</v>
      </c>
      <c r="C27" s="17" t="s">
        <v>153</v>
      </c>
      <c r="D27" s="194">
        <v>55000</v>
      </c>
    </row>
    <row r="28" spans="1:4" ht="30" customHeight="1" thickTop="1" thickBot="1">
      <c r="A28" s="16" t="s">
        <v>154</v>
      </c>
      <c r="B28" s="14" t="s">
        <v>113</v>
      </c>
      <c r="C28" s="17" t="s">
        <v>155</v>
      </c>
      <c r="D28" s="194">
        <v>80000</v>
      </c>
    </row>
    <row r="29" spans="1:4" ht="30" customHeight="1" thickTop="1" thickBot="1">
      <c r="A29" s="16" t="s">
        <v>156</v>
      </c>
      <c r="B29" s="14" t="s">
        <v>113</v>
      </c>
      <c r="C29" s="17" t="s">
        <v>157</v>
      </c>
      <c r="D29" s="194">
        <v>670.8</v>
      </c>
    </row>
    <row r="30" spans="1:4" ht="30" customHeight="1" thickTop="1" thickBot="1">
      <c r="A30" s="16" t="s">
        <v>166</v>
      </c>
      <c r="B30" s="14" t="s">
        <v>113</v>
      </c>
      <c r="C30" s="17" t="s">
        <v>167</v>
      </c>
      <c r="D30" s="194">
        <v>94062.5</v>
      </c>
    </row>
    <row r="31" spans="1:4" ht="30" customHeight="1" thickTop="1" thickBot="1">
      <c r="A31" s="16" t="s">
        <v>162</v>
      </c>
      <c r="B31" s="14" t="s">
        <v>113</v>
      </c>
      <c r="C31" s="17" t="s">
        <v>163</v>
      </c>
      <c r="D31" s="194">
        <v>10741.904999999999</v>
      </c>
    </row>
    <row r="32" spans="1:4" ht="30" customHeight="1" thickTop="1" thickBot="1">
      <c r="A32" s="16" t="s">
        <v>164</v>
      </c>
      <c r="B32" s="14" t="s">
        <v>113</v>
      </c>
      <c r="C32" s="17" t="s">
        <v>165</v>
      </c>
      <c r="D32" s="194">
        <v>41562.5</v>
      </c>
    </row>
    <row r="33" spans="1:4" ht="30" customHeight="1" thickTop="1" thickBot="1">
      <c r="A33" s="16" t="s">
        <v>171</v>
      </c>
      <c r="B33" s="14" t="s">
        <v>113</v>
      </c>
      <c r="C33" s="17" t="s">
        <v>172</v>
      </c>
      <c r="D33" s="194">
        <v>12568.5</v>
      </c>
    </row>
    <row r="34" spans="1:4" ht="30" customHeight="1" thickTop="1" thickBot="1">
      <c r="A34" s="16" t="s">
        <v>160</v>
      </c>
      <c r="B34" s="14" t="s">
        <v>113</v>
      </c>
      <c r="C34" s="17" t="s">
        <v>161</v>
      </c>
      <c r="D34" s="194">
        <v>6034.5</v>
      </c>
    </row>
    <row r="35" spans="1:4" ht="30" customHeight="1" thickTop="1" thickBot="1">
      <c r="A35" s="16" t="s">
        <v>173</v>
      </c>
      <c r="B35" s="14" t="s">
        <v>113</v>
      </c>
      <c r="C35" s="17" t="s">
        <v>1970</v>
      </c>
      <c r="D35" s="194">
        <v>186420.75</v>
      </c>
    </row>
    <row r="36" spans="1:4" ht="30" customHeight="1" thickTop="1" thickBot="1">
      <c r="A36" s="16" t="s">
        <v>170</v>
      </c>
      <c r="B36" s="14" t="s">
        <v>113</v>
      </c>
      <c r="C36" s="17" t="s">
        <v>1969</v>
      </c>
      <c r="D36" s="194">
        <v>73750</v>
      </c>
    </row>
    <row r="37" spans="1:4" ht="30" customHeight="1" thickTop="1" thickBot="1">
      <c r="A37" s="16" t="s">
        <v>168</v>
      </c>
      <c r="B37" s="14" t="s">
        <v>113</v>
      </c>
      <c r="C37" s="17" t="s">
        <v>169</v>
      </c>
      <c r="D37" s="194">
        <v>100000</v>
      </c>
    </row>
    <row r="38" spans="1:4" ht="30" customHeight="1" thickTop="1" thickBot="1">
      <c r="A38" s="16" t="s">
        <v>174</v>
      </c>
      <c r="B38" s="14" t="s">
        <v>113</v>
      </c>
      <c r="C38" s="17" t="s">
        <v>175</v>
      </c>
      <c r="D38" s="194">
        <v>85000</v>
      </c>
    </row>
    <row r="39" spans="1:4" ht="30" customHeight="1" thickTop="1" thickBot="1">
      <c r="A39" s="16" t="s">
        <v>176</v>
      </c>
      <c r="B39" s="14" t="s">
        <v>113</v>
      </c>
      <c r="C39" s="17" t="s">
        <v>177</v>
      </c>
      <c r="D39" s="194">
        <v>73225</v>
      </c>
    </row>
    <row r="40" spans="1:4" ht="30" customHeight="1" thickTop="1" thickBot="1">
      <c r="A40" s="16" t="s">
        <v>180</v>
      </c>
      <c r="B40" s="14" t="s">
        <v>113</v>
      </c>
      <c r="C40" s="17" t="s">
        <v>181</v>
      </c>
      <c r="D40" s="194">
        <v>73200</v>
      </c>
    </row>
    <row r="41" spans="1:4" ht="30" customHeight="1" thickTop="1" thickBot="1">
      <c r="A41" s="16" t="s">
        <v>178</v>
      </c>
      <c r="B41" s="14" t="s">
        <v>113</v>
      </c>
      <c r="C41" s="17" t="s">
        <v>179</v>
      </c>
      <c r="D41" s="194">
        <v>82833.5</v>
      </c>
    </row>
    <row r="42" spans="1:4" ht="30" customHeight="1" thickTop="1" thickBot="1">
      <c r="A42" s="16" t="s">
        <v>182</v>
      </c>
      <c r="B42" s="14" t="s">
        <v>113</v>
      </c>
      <c r="C42" s="17" t="s">
        <v>183</v>
      </c>
      <c r="D42" s="194">
        <v>73598.37</v>
      </c>
    </row>
    <row r="43" spans="1:4" ht="30" customHeight="1" thickTop="1" thickBot="1">
      <c r="A43" s="16" t="s">
        <v>1756</v>
      </c>
      <c r="B43" s="14" t="s">
        <v>113</v>
      </c>
      <c r="C43" s="17" t="s">
        <v>1755</v>
      </c>
      <c r="D43" s="194">
        <v>12506.83</v>
      </c>
    </row>
    <row r="44" spans="1:4" ht="30" customHeight="1" thickTop="1" thickBot="1">
      <c r="A44" s="16" t="s">
        <v>184</v>
      </c>
      <c r="B44" s="14" t="s">
        <v>113</v>
      </c>
      <c r="C44" s="17" t="s">
        <v>185</v>
      </c>
      <c r="D44" s="194">
        <v>20000</v>
      </c>
    </row>
    <row r="45" spans="1:4" ht="30" customHeight="1" thickTop="1" thickBot="1">
      <c r="A45" s="16" t="s">
        <v>1687</v>
      </c>
      <c r="B45" s="14" t="s">
        <v>113</v>
      </c>
      <c r="C45" s="17" t="s">
        <v>1688</v>
      </c>
      <c r="D45" s="194">
        <v>2064.92</v>
      </c>
    </row>
    <row r="46" spans="1:4" ht="30" customHeight="1" thickTop="1" thickBot="1">
      <c r="A46" s="16" t="s">
        <v>188</v>
      </c>
      <c r="B46" s="14" t="s">
        <v>113</v>
      </c>
      <c r="C46" s="17" t="s">
        <v>189</v>
      </c>
      <c r="D46" s="194">
        <v>3420.1849999999999</v>
      </c>
    </row>
    <row r="47" spans="1:4" ht="30" customHeight="1" thickTop="1" thickBot="1">
      <c r="A47" s="16" t="s">
        <v>186</v>
      </c>
      <c r="B47" s="14" t="s">
        <v>113</v>
      </c>
      <c r="C47" s="17" t="s">
        <v>187</v>
      </c>
      <c r="D47" s="194">
        <v>3735.7349999999997</v>
      </c>
    </row>
    <row r="48" spans="1:4" ht="30" customHeight="1" thickTop="1" thickBot="1">
      <c r="A48" s="16" t="s">
        <v>190</v>
      </c>
      <c r="B48" s="14" t="s">
        <v>113</v>
      </c>
      <c r="C48" s="17" t="s">
        <v>191</v>
      </c>
      <c r="D48" s="194">
        <v>5390.9750000000004</v>
      </c>
    </row>
    <row r="49" spans="1:4" ht="30" customHeight="1" thickTop="1" thickBot="1">
      <c r="A49" s="16" t="s">
        <v>201</v>
      </c>
      <c r="B49" s="14" t="s">
        <v>113</v>
      </c>
      <c r="C49" s="17" t="s">
        <v>1972</v>
      </c>
      <c r="D49" s="194">
        <v>102131.43</v>
      </c>
    </row>
    <row r="50" spans="1:4" ht="30" customHeight="1" thickTop="1" thickBot="1">
      <c r="A50" s="16" t="s">
        <v>192</v>
      </c>
      <c r="B50" s="14" t="s">
        <v>113</v>
      </c>
      <c r="C50" s="17" t="s">
        <v>193</v>
      </c>
      <c r="D50" s="194">
        <v>42256.945</v>
      </c>
    </row>
    <row r="51" spans="1:4" ht="30" customHeight="1" thickTop="1" thickBot="1">
      <c r="A51" s="16" t="s">
        <v>194</v>
      </c>
      <c r="B51" s="14" t="s">
        <v>113</v>
      </c>
      <c r="C51" s="17" t="s">
        <v>1971</v>
      </c>
      <c r="D51" s="194">
        <v>1781.9299999999998</v>
      </c>
    </row>
    <row r="52" spans="1:4" ht="30" customHeight="1" thickTop="1" thickBot="1">
      <c r="A52" s="16" t="s">
        <v>224</v>
      </c>
      <c r="B52" s="14" t="s">
        <v>92</v>
      </c>
      <c r="C52" s="17" t="s">
        <v>1975</v>
      </c>
      <c r="D52" s="194">
        <v>124535.345</v>
      </c>
    </row>
    <row r="53" spans="1:4" ht="30" customHeight="1" thickTop="1" thickBot="1">
      <c r="A53" s="16" t="s">
        <v>195</v>
      </c>
      <c r="B53" s="14" t="s">
        <v>113</v>
      </c>
      <c r="C53" s="17" t="s">
        <v>196</v>
      </c>
      <c r="D53" s="194">
        <v>16173.93</v>
      </c>
    </row>
    <row r="54" spans="1:4" ht="30" customHeight="1" thickTop="1" thickBot="1">
      <c r="A54" s="16" t="s">
        <v>214</v>
      </c>
      <c r="B54" s="14" t="s">
        <v>113</v>
      </c>
      <c r="C54" s="17" t="s">
        <v>215</v>
      </c>
      <c r="D54" s="194">
        <v>13817.71</v>
      </c>
    </row>
    <row r="55" spans="1:4" ht="30" customHeight="1" thickTop="1" thickBot="1">
      <c r="A55" s="16" t="s">
        <v>197</v>
      </c>
      <c r="B55" s="14" t="s">
        <v>113</v>
      </c>
      <c r="C55" s="17" t="s">
        <v>198</v>
      </c>
      <c r="D55" s="194">
        <v>148786.405</v>
      </c>
    </row>
    <row r="56" spans="1:4" ht="30" customHeight="1" thickTop="1" thickBot="1">
      <c r="A56" s="16" t="s">
        <v>199</v>
      </c>
      <c r="B56" s="14" t="s">
        <v>113</v>
      </c>
      <c r="C56" s="17" t="s">
        <v>200</v>
      </c>
      <c r="D56" s="194">
        <v>8293.5</v>
      </c>
    </row>
    <row r="57" spans="1:4" ht="30" customHeight="1" thickTop="1" thickBot="1">
      <c r="A57" s="16" t="s">
        <v>202</v>
      </c>
      <c r="B57" s="14" t="s">
        <v>113</v>
      </c>
      <c r="C57" s="17" t="s">
        <v>203</v>
      </c>
      <c r="D57" s="194">
        <v>59126.619999999995</v>
      </c>
    </row>
    <row r="58" spans="1:4" ht="30" customHeight="1" thickTop="1" thickBot="1">
      <c r="A58" s="16" t="s">
        <v>212</v>
      </c>
      <c r="B58" s="14" t="s">
        <v>113</v>
      </c>
      <c r="C58" s="17" t="s">
        <v>213</v>
      </c>
      <c r="D58" s="194">
        <v>36134.959999999999</v>
      </c>
    </row>
    <row r="59" spans="1:4" ht="30" customHeight="1" thickTop="1" thickBot="1">
      <c r="A59" s="16" t="s">
        <v>206</v>
      </c>
      <c r="B59" s="14" t="s">
        <v>113</v>
      </c>
      <c r="C59" s="17" t="s">
        <v>207</v>
      </c>
      <c r="D59" s="194">
        <v>10010.145</v>
      </c>
    </row>
    <row r="60" spans="1:4" ht="30" customHeight="1" thickTop="1" thickBot="1">
      <c r="A60" s="16" t="s">
        <v>204</v>
      </c>
      <c r="B60" s="14" t="s">
        <v>113</v>
      </c>
      <c r="C60" s="17" t="s">
        <v>205</v>
      </c>
      <c r="D60" s="194">
        <v>12179.645</v>
      </c>
    </row>
    <row r="61" spans="1:4" ht="30" customHeight="1" thickTop="1" thickBot="1">
      <c r="A61" s="16" t="s">
        <v>208</v>
      </c>
      <c r="B61" s="14" t="s">
        <v>113</v>
      </c>
      <c r="C61" s="17" t="s">
        <v>209</v>
      </c>
      <c r="D61" s="194">
        <v>14522.795</v>
      </c>
    </row>
    <row r="62" spans="1:4" ht="30" customHeight="1" thickTop="1" thickBot="1">
      <c r="A62" s="16" t="s">
        <v>210</v>
      </c>
      <c r="B62" s="14" t="s">
        <v>113</v>
      </c>
      <c r="C62" s="17" t="s">
        <v>211</v>
      </c>
      <c r="D62" s="194">
        <v>16827.665000000001</v>
      </c>
    </row>
    <row r="63" spans="1:4" ht="30" customHeight="1" thickTop="1" thickBot="1">
      <c r="A63" s="16" t="s">
        <v>217</v>
      </c>
      <c r="B63" s="14" t="s">
        <v>113</v>
      </c>
      <c r="C63" s="17" t="s">
        <v>218</v>
      </c>
      <c r="D63" s="194">
        <v>19524.940000000002</v>
      </c>
    </row>
    <row r="64" spans="1:4" ht="30" customHeight="1" thickTop="1" thickBot="1">
      <c r="A64" s="16" t="s">
        <v>219</v>
      </c>
      <c r="B64" s="14" t="s">
        <v>113</v>
      </c>
      <c r="C64" s="17" t="s">
        <v>220</v>
      </c>
      <c r="D64" s="194">
        <v>14719.896314934724</v>
      </c>
    </row>
    <row r="65" spans="1:4" ht="30" customHeight="1" thickTop="1" thickBot="1">
      <c r="A65" s="16" t="s">
        <v>216</v>
      </c>
      <c r="B65" s="14" t="s">
        <v>113</v>
      </c>
      <c r="C65" s="17" t="s">
        <v>1973</v>
      </c>
      <c r="D65" s="194">
        <v>3000</v>
      </c>
    </row>
    <row r="66" spans="1:4" ht="30" customHeight="1" thickTop="1" thickBot="1">
      <c r="A66" s="16" t="s">
        <v>221</v>
      </c>
      <c r="B66" s="14" t="s">
        <v>113</v>
      </c>
      <c r="C66" s="17" t="s">
        <v>1974</v>
      </c>
      <c r="D66" s="194">
        <v>81140.755000000005</v>
      </c>
    </row>
    <row r="67" spans="1:4" ht="30" customHeight="1" thickTop="1" thickBot="1">
      <c r="A67" s="16" t="s">
        <v>222</v>
      </c>
      <c r="B67" s="14" t="s">
        <v>113</v>
      </c>
      <c r="C67" s="17" t="s">
        <v>223</v>
      </c>
      <c r="D67" s="194">
        <v>22521.95</v>
      </c>
    </row>
    <row r="68" spans="1:4" ht="30" customHeight="1" thickTop="1" thickBot="1">
      <c r="A68" s="16" t="s">
        <v>225</v>
      </c>
      <c r="B68" s="14" t="s">
        <v>113</v>
      </c>
      <c r="C68" s="17" t="s">
        <v>226</v>
      </c>
      <c r="D68" s="194">
        <v>76251.675000000003</v>
      </c>
    </row>
    <row r="69" spans="1:4" ht="30" customHeight="1" thickTop="1" thickBot="1">
      <c r="A69" s="16" t="s">
        <v>227</v>
      </c>
      <c r="B69" s="14" t="s">
        <v>113</v>
      </c>
      <c r="C69" s="17" t="s">
        <v>1976</v>
      </c>
      <c r="D69" s="194">
        <v>10000</v>
      </c>
    </row>
    <row r="70" spans="1:4" ht="30" customHeight="1" thickTop="1" thickBot="1">
      <c r="A70" s="16" t="s">
        <v>232</v>
      </c>
      <c r="B70" s="14" t="s">
        <v>233</v>
      </c>
      <c r="C70" s="17" t="s">
        <v>1979</v>
      </c>
      <c r="D70" s="194">
        <v>1819</v>
      </c>
    </row>
    <row r="71" spans="1:4" ht="30" customHeight="1" thickTop="1" thickBot="1">
      <c r="A71" s="16" t="s">
        <v>228</v>
      </c>
      <c r="B71" s="14" t="s">
        <v>113</v>
      </c>
      <c r="C71" s="17" t="s">
        <v>1977</v>
      </c>
      <c r="D71" s="194">
        <v>2403</v>
      </c>
    </row>
    <row r="72" spans="1:4" ht="30" customHeight="1" thickTop="1" thickBot="1">
      <c r="A72" s="16" t="s">
        <v>229</v>
      </c>
      <c r="B72" s="14" t="s">
        <v>113</v>
      </c>
      <c r="C72" s="17" t="s">
        <v>1978</v>
      </c>
      <c r="D72" s="194">
        <v>9546.02</v>
      </c>
    </row>
    <row r="73" spans="1:4" ht="30" customHeight="1" thickTop="1" thickBot="1">
      <c r="A73" s="16" t="s">
        <v>230</v>
      </c>
      <c r="B73" s="14" t="s">
        <v>113</v>
      </c>
      <c r="C73" s="17" t="s">
        <v>231</v>
      </c>
      <c r="D73" s="194">
        <v>4309</v>
      </c>
    </row>
    <row r="74" spans="1:4" ht="30" customHeight="1" thickTop="1" thickBot="1">
      <c r="A74" s="16" t="s">
        <v>234</v>
      </c>
      <c r="B74" s="14" t="s">
        <v>113</v>
      </c>
      <c r="C74" s="17" t="s">
        <v>235</v>
      </c>
      <c r="D74" s="194">
        <v>10420.84</v>
      </c>
    </row>
    <row r="75" spans="1:4" ht="30" customHeight="1" thickTop="1" thickBot="1">
      <c r="A75" s="16" t="s">
        <v>236</v>
      </c>
      <c r="B75" s="14" t="s">
        <v>113</v>
      </c>
      <c r="C75" s="17" t="s">
        <v>237</v>
      </c>
      <c r="D75" s="194">
        <v>350000</v>
      </c>
    </row>
    <row r="76" spans="1:4" ht="30" customHeight="1" thickTop="1" thickBot="1">
      <c r="A76" s="16" t="s">
        <v>238</v>
      </c>
      <c r="B76" s="14" t="s">
        <v>113</v>
      </c>
      <c r="C76" s="17" t="s">
        <v>239</v>
      </c>
      <c r="D76" s="194">
        <v>528365.31499999994</v>
      </c>
    </row>
    <row r="77" spans="1:4" ht="30" customHeight="1" thickTop="1" thickBot="1">
      <c r="A77" s="16" t="s">
        <v>240</v>
      </c>
      <c r="B77" s="14" t="s">
        <v>113</v>
      </c>
      <c r="C77" s="17" t="s">
        <v>1980</v>
      </c>
      <c r="D77" s="194">
        <v>162589.51301302909</v>
      </c>
    </row>
    <row r="78" spans="1:4" ht="30" customHeight="1" thickTop="1" thickBot="1">
      <c r="A78" s="16" t="s">
        <v>241</v>
      </c>
      <c r="B78" s="14" t="s">
        <v>113</v>
      </c>
      <c r="C78" s="17" t="s">
        <v>1981</v>
      </c>
      <c r="D78" s="194">
        <v>107829.55499999999</v>
      </c>
    </row>
    <row r="79" spans="1:4" ht="30" customHeight="1" thickTop="1" thickBot="1">
      <c r="A79" s="16" t="s">
        <v>246</v>
      </c>
      <c r="B79" s="14" t="s">
        <v>113</v>
      </c>
      <c r="C79" s="17" t="s">
        <v>1986</v>
      </c>
      <c r="D79" s="194">
        <v>107829.55499999999</v>
      </c>
    </row>
    <row r="80" spans="1:4" ht="30" customHeight="1" thickTop="1" thickBot="1">
      <c r="A80" s="16" t="s">
        <v>243</v>
      </c>
      <c r="B80" s="14" t="s">
        <v>113</v>
      </c>
      <c r="C80" s="17" t="s">
        <v>1983</v>
      </c>
      <c r="D80" s="194">
        <v>190318.30499999999</v>
      </c>
    </row>
    <row r="81" spans="1:4" ht="30" customHeight="1" thickTop="1" thickBot="1">
      <c r="A81" s="16" t="s">
        <v>244</v>
      </c>
      <c r="B81" s="14" t="s">
        <v>113</v>
      </c>
      <c r="C81" s="17" t="s">
        <v>1984</v>
      </c>
      <c r="D81" s="194">
        <v>336010.23999999999</v>
      </c>
    </row>
    <row r="82" spans="1:4" ht="30" customHeight="1" thickTop="1" thickBot="1">
      <c r="A82" s="16" t="s">
        <v>245</v>
      </c>
      <c r="B82" s="14" t="s">
        <v>113</v>
      </c>
      <c r="C82" s="17" t="s">
        <v>1985</v>
      </c>
      <c r="D82" s="194">
        <v>211020.89</v>
      </c>
    </row>
    <row r="83" spans="1:4" ht="30" customHeight="1" thickTop="1" thickBot="1">
      <c r="A83" s="16" t="s">
        <v>247</v>
      </c>
      <c r="B83" s="14" t="s">
        <v>113</v>
      </c>
      <c r="C83" s="17" t="s">
        <v>1987</v>
      </c>
      <c r="D83" s="194">
        <v>211020.89</v>
      </c>
    </row>
    <row r="84" spans="1:4" ht="30" customHeight="1" thickTop="1" thickBot="1">
      <c r="A84" s="16" t="s">
        <v>242</v>
      </c>
      <c r="B84" s="14" t="s">
        <v>113</v>
      </c>
      <c r="C84" s="17" t="s">
        <v>1982</v>
      </c>
      <c r="D84" s="194">
        <v>214628.16999999998</v>
      </c>
    </row>
    <row r="85" spans="1:4" ht="30" customHeight="1" thickTop="1" thickBot="1">
      <c r="A85" s="16" t="s">
        <v>248</v>
      </c>
      <c r="B85" s="14" t="s">
        <v>113</v>
      </c>
      <c r="C85" s="17" t="s">
        <v>1988</v>
      </c>
      <c r="D85" s="194">
        <v>253871.5</v>
      </c>
    </row>
    <row r="86" spans="1:4" ht="30" customHeight="1" thickTop="1" thickBot="1">
      <c r="A86" s="16" t="s">
        <v>249</v>
      </c>
      <c r="B86" s="14" t="s">
        <v>113</v>
      </c>
      <c r="C86" s="17" t="s">
        <v>250</v>
      </c>
      <c r="D86" s="194">
        <v>3641.5</v>
      </c>
    </row>
    <row r="87" spans="1:4" ht="30" customHeight="1" thickTop="1" thickBot="1">
      <c r="A87" s="16" t="s">
        <v>255</v>
      </c>
      <c r="B87" s="14" t="s">
        <v>113</v>
      </c>
      <c r="C87" s="17" t="s">
        <v>256</v>
      </c>
      <c r="D87" s="194">
        <v>1923292.3900000001</v>
      </c>
    </row>
    <row r="88" spans="1:4" ht="30" customHeight="1" thickTop="1" thickBot="1">
      <c r="A88" s="16" t="s">
        <v>253</v>
      </c>
      <c r="B88" s="14" t="s">
        <v>113</v>
      </c>
      <c r="C88" s="17" t="s">
        <v>254</v>
      </c>
      <c r="D88" s="194">
        <v>16429.044999999998</v>
      </c>
    </row>
    <row r="89" spans="1:4" ht="30" customHeight="1" thickTop="1" thickBot="1">
      <c r="A89" s="16" t="s">
        <v>251</v>
      </c>
      <c r="B89" s="14" t="s">
        <v>113</v>
      </c>
      <c r="C89" s="17" t="s">
        <v>252</v>
      </c>
      <c r="D89" s="194">
        <v>21565.91</v>
      </c>
    </row>
    <row r="90" spans="1:4" ht="30" customHeight="1" thickTop="1" thickBot="1">
      <c r="A90" s="16" t="s">
        <v>257</v>
      </c>
      <c r="B90" s="14" t="s">
        <v>113</v>
      </c>
      <c r="C90" s="17" t="s">
        <v>258</v>
      </c>
      <c r="D90" s="194">
        <v>5000</v>
      </c>
    </row>
    <row r="91" spans="1:4" ht="30" customHeight="1" thickTop="1" thickBot="1">
      <c r="A91" s="16" t="s">
        <v>259</v>
      </c>
      <c r="B91" s="14" t="s">
        <v>113</v>
      </c>
      <c r="C91" s="17" t="s">
        <v>260</v>
      </c>
      <c r="D91" s="194">
        <v>73324.39499999999</v>
      </c>
    </row>
    <row r="92" spans="1:4" ht="30" customHeight="1" thickTop="1" thickBot="1">
      <c r="A92" s="16" t="s">
        <v>261</v>
      </c>
      <c r="B92" s="14" t="s">
        <v>113</v>
      </c>
      <c r="C92" s="17" t="s">
        <v>262</v>
      </c>
      <c r="D92" s="194">
        <v>5144.6875</v>
      </c>
    </row>
    <row r="93" spans="1:4" ht="30" customHeight="1" thickTop="1" thickBot="1">
      <c r="A93" s="16" t="s">
        <v>263</v>
      </c>
      <c r="B93" s="14" t="s">
        <v>113</v>
      </c>
      <c r="C93" s="17" t="s">
        <v>264</v>
      </c>
      <c r="D93" s="194">
        <v>5670.7550000000001</v>
      </c>
    </row>
    <row r="94" spans="1:4" ht="30" customHeight="1" thickTop="1" thickBot="1">
      <c r="A94" s="16" t="s">
        <v>265</v>
      </c>
      <c r="B94" s="14" t="s">
        <v>113</v>
      </c>
      <c r="C94" s="17" t="s">
        <v>266</v>
      </c>
      <c r="D94" s="194">
        <v>15662.985000000001</v>
      </c>
    </row>
    <row r="95" spans="1:4" ht="30" customHeight="1" thickTop="1" thickBot="1">
      <c r="A95" s="16" t="s">
        <v>267</v>
      </c>
      <c r="B95" s="14" t="s">
        <v>113</v>
      </c>
      <c r="C95" s="17" t="s">
        <v>268</v>
      </c>
      <c r="D95" s="194">
        <v>52663.604999999996</v>
      </c>
    </row>
    <row r="96" spans="1:4" ht="30" customHeight="1" thickTop="1" thickBot="1">
      <c r="A96" s="16" t="s">
        <v>269</v>
      </c>
      <c r="B96" s="14" t="s">
        <v>113</v>
      </c>
      <c r="C96" s="17" t="s">
        <v>270</v>
      </c>
      <c r="D96" s="194">
        <v>180000</v>
      </c>
    </row>
    <row r="97" spans="1:4" ht="30" customHeight="1" thickTop="1" thickBot="1">
      <c r="A97" s="16" t="s">
        <v>271</v>
      </c>
      <c r="B97" s="14" t="s">
        <v>113</v>
      </c>
      <c r="C97" s="17" t="s">
        <v>272</v>
      </c>
      <c r="D97" s="194">
        <v>150000</v>
      </c>
    </row>
    <row r="98" spans="1:4" ht="30" customHeight="1" thickTop="1" thickBot="1">
      <c r="A98" s="16" t="s">
        <v>273</v>
      </c>
      <c r="B98" s="14" t="s">
        <v>113</v>
      </c>
      <c r="C98" s="17" t="s">
        <v>274</v>
      </c>
      <c r="D98" s="194">
        <v>7292.5</v>
      </c>
    </row>
    <row r="99" spans="1:4" ht="30" customHeight="1" thickTop="1" thickBot="1">
      <c r="A99" s="16" t="s">
        <v>275</v>
      </c>
      <c r="B99" s="14" t="s">
        <v>113</v>
      </c>
      <c r="C99" s="17" t="s">
        <v>276</v>
      </c>
      <c r="D99" s="194">
        <v>42066.5</v>
      </c>
    </row>
    <row r="100" spans="1:4" ht="30" customHeight="1" thickTop="1" thickBot="1">
      <c r="A100" s="16" t="s">
        <v>277</v>
      </c>
      <c r="B100" s="14" t="s">
        <v>113</v>
      </c>
      <c r="C100" s="17" t="s">
        <v>278</v>
      </c>
      <c r="D100" s="194">
        <v>374411.08499999996</v>
      </c>
    </row>
    <row r="101" spans="1:4" ht="30" customHeight="1" thickTop="1" thickBot="1">
      <c r="A101" s="16" t="s">
        <v>279</v>
      </c>
      <c r="B101" s="14" t="s">
        <v>113</v>
      </c>
      <c r="C101" s="17" t="s">
        <v>1989</v>
      </c>
      <c r="D101" s="194">
        <v>422826.85</v>
      </c>
    </row>
    <row r="102" spans="1:4" ht="30" customHeight="1" thickTop="1" thickBot="1">
      <c r="A102" s="16" t="s">
        <v>280</v>
      </c>
      <c r="B102" s="14" t="s">
        <v>113</v>
      </c>
      <c r="C102" s="17" t="s">
        <v>281</v>
      </c>
      <c r="D102" s="194">
        <v>479197.54000000004</v>
      </c>
    </row>
    <row r="103" spans="1:4" ht="30" customHeight="1" thickTop="1" thickBot="1">
      <c r="A103" s="16" t="s">
        <v>282</v>
      </c>
      <c r="B103" s="14" t="s">
        <v>113</v>
      </c>
      <c r="C103" s="17" t="s">
        <v>283</v>
      </c>
      <c r="D103" s="194">
        <v>545923.15999999992</v>
      </c>
    </row>
    <row r="104" spans="1:4" ht="30" customHeight="1" thickTop="1" thickBot="1">
      <c r="A104" s="16" t="s">
        <v>284</v>
      </c>
      <c r="B104" s="14" t="s">
        <v>113</v>
      </c>
      <c r="C104" s="17" t="s">
        <v>285</v>
      </c>
      <c r="D104" s="194">
        <v>561037.29499999993</v>
      </c>
    </row>
    <row r="105" spans="1:4" ht="30" customHeight="1" thickTop="1" thickBot="1">
      <c r="A105" s="16" t="s">
        <v>286</v>
      </c>
      <c r="B105" s="14" t="s">
        <v>113</v>
      </c>
      <c r="C105" s="17" t="s">
        <v>287</v>
      </c>
      <c r="D105" s="194">
        <v>250931.655</v>
      </c>
    </row>
    <row r="106" spans="1:4" ht="30" customHeight="1" thickTop="1" thickBot="1">
      <c r="A106" s="16" t="s">
        <v>288</v>
      </c>
      <c r="B106" s="14" t="s">
        <v>113</v>
      </c>
      <c r="C106" s="17" t="s">
        <v>289</v>
      </c>
      <c r="D106" s="194">
        <v>7187.5</v>
      </c>
    </row>
    <row r="107" spans="1:4" ht="30" customHeight="1" thickTop="1" thickBot="1">
      <c r="A107" s="16" t="s">
        <v>290</v>
      </c>
      <c r="B107" s="14" t="s">
        <v>113</v>
      </c>
      <c r="C107" s="17" t="s">
        <v>291</v>
      </c>
      <c r="D107" s="194">
        <v>682253.55499999993</v>
      </c>
    </row>
    <row r="108" spans="1:4" ht="30" customHeight="1" thickTop="1" thickBot="1">
      <c r="A108" s="16" t="s">
        <v>292</v>
      </c>
      <c r="B108" s="14" t="s">
        <v>113</v>
      </c>
      <c r="C108" s="17" t="s">
        <v>293</v>
      </c>
      <c r="D108" s="194">
        <v>5072</v>
      </c>
    </row>
    <row r="109" spans="1:4" ht="30" customHeight="1" thickTop="1" thickBot="1">
      <c r="A109" s="16" t="s">
        <v>294</v>
      </c>
      <c r="B109" s="14" t="s">
        <v>113</v>
      </c>
      <c r="C109" s="17" t="s">
        <v>1990</v>
      </c>
      <c r="D109" s="194">
        <v>495548.46499999997</v>
      </c>
    </row>
    <row r="110" spans="1:4" ht="30" customHeight="1" thickTop="1" thickBot="1">
      <c r="A110" s="16" t="s">
        <v>295</v>
      </c>
      <c r="B110" s="14" t="s">
        <v>113</v>
      </c>
      <c r="C110" s="17" t="s">
        <v>296</v>
      </c>
      <c r="D110" s="194">
        <v>2610</v>
      </c>
    </row>
    <row r="111" spans="1:4" ht="30" customHeight="1" thickTop="1" thickBot="1">
      <c r="A111" s="16" t="s">
        <v>297</v>
      </c>
      <c r="B111" s="14" t="s">
        <v>113</v>
      </c>
      <c r="C111" s="17" t="s">
        <v>298</v>
      </c>
      <c r="D111" s="194">
        <v>118612.51000000001</v>
      </c>
    </row>
    <row r="112" spans="1:4" ht="30" customHeight="1" thickTop="1" thickBot="1">
      <c r="A112" s="16" t="s">
        <v>299</v>
      </c>
      <c r="B112" s="14" t="s">
        <v>113</v>
      </c>
      <c r="C112" s="17" t="s">
        <v>300</v>
      </c>
      <c r="D112" s="194">
        <v>500565.3</v>
      </c>
    </row>
    <row r="113" spans="1:4" ht="30" customHeight="1" thickTop="1" thickBot="1">
      <c r="A113" s="16" t="s">
        <v>301</v>
      </c>
      <c r="B113" s="14" t="s">
        <v>113</v>
      </c>
      <c r="C113" s="17" t="s">
        <v>302</v>
      </c>
      <c r="D113" s="194">
        <v>7364</v>
      </c>
    </row>
    <row r="114" spans="1:4" ht="30" customHeight="1" thickTop="1" thickBot="1">
      <c r="A114" s="16" t="s">
        <v>305</v>
      </c>
      <c r="B114" s="14" t="s">
        <v>113</v>
      </c>
      <c r="C114" s="17" t="s">
        <v>306</v>
      </c>
      <c r="D114" s="194">
        <v>120526.5</v>
      </c>
    </row>
    <row r="115" spans="1:4" ht="30" customHeight="1" thickTop="1" thickBot="1">
      <c r="A115" s="16" t="s">
        <v>303</v>
      </c>
      <c r="B115" s="14" t="s">
        <v>113</v>
      </c>
      <c r="C115" s="17" t="s">
        <v>304</v>
      </c>
      <c r="D115" s="194">
        <v>123005.625</v>
      </c>
    </row>
    <row r="116" spans="1:4" ht="30" customHeight="1" thickTop="1" thickBot="1">
      <c r="A116" s="16" t="s">
        <v>309</v>
      </c>
      <c r="B116" s="14" t="s">
        <v>113</v>
      </c>
      <c r="C116" s="17" t="s">
        <v>1991</v>
      </c>
      <c r="D116" s="194">
        <v>122359.63500000001</v>
      </c>
    </row>
    <row r="117" spans="1:4" ht="30" customHeight="1" thickTop="1" thickBot="1">
      <c r="A117" s="16" t="s">
        <v>310</v>
      </c>
      <c r="B117" s="14" t="s">
        <v>113</v>
      </c>
      <c r="C117" s="17" t="s">
        <v>311</v>
      </c>
      <c r="D117" s="194">
        <v>118612.51000000001</v>
      </c>
    </row>
    <row r="118" spans="1:4" ht="30" customHeight="1" thickTop="1" thickBot="1">
      <c r="A118" s="16" t="s">
        <v>313</v>
      </c>
      <c r="B118" s="14" t="s">
        <v>113</v>
      </c>
      <c r="C118" s="17" t="s">
        <v>1993</v>
      </c>
      <c r="D118" s="194">
        <v>173343.15</v>
      </c>
    </row>
    <row r="119" spans="1:4" ht="30" customHeight="1" thickTop="1" thickBot="1">
      <c r="A119" s="16" t="s">
        <v>318</v>
      </c>
      <c r="B119" s="14" t="s">
        <v>113</v>
      </c>
      <c r="C119" s="17" t="s">
        <v>319</v>
      </c>
      <c r="D119" s="194">
        <v>165608.33000000002</v>
      </c>
    </row>
    <row r="120" spans="1:4" ht="30" customHeight="1" thickTop="1" thickBot="1">
      <c r="A120" s="16" t="s">
        <v>314</v>
      </c>
      <c r="B120" s="14" t="s">
        <v>113</v>
      </c>
      <c r="C120" s="17" t="s">
        <v>315</v>
      </c>
      <c r="D120" s="194">
        <v>157204.07</v>
      </c>
    </row>
    <row r="121" spans="1:4" ht="30" customHeight="1" thickTop="1" thickBot="1">
      <c r="A121" s="16" t="s">
        <v>1732</v>
      </c>
      <c r="B121" s="14" t="s">
        <v>113</v>
      </c>
      <c r="C121" s="17" t="s">
        <v>1733</v>
      </c>
      <c r="D121" s="194">
        <v>120000</v>
      </c>
    </row>
    <row r="122" spans="1:4" ht="30" customHeight="1" thickTop="1" thickBot="1">
      <c r="A122" s="16" t="s">
        <v>322</v>
      </c>
      <c r="B122" s="14" t="s">
        <v>113</v>
      </c>
      <c r="C122" s="17" t="s">
        <v>323</v>
      </c>
      <c r="D122" s="194">
        <v>116180</v>
      </c>
    </row>
    <row r="123" spans="1:4" ht="30" customHeight="1" thickTop="1" thickBot="1">
      <c r="A123" s="16" t="s">
        <v>320</v>
      </c>
      <c r="B123" s="14" t="s">
        <v>113</v>
      </c>
      <c r="C123" s="17" t="s">
        <v>321</v>
      </c>
      <c r="D123" s="194">
        <v>117261.485</v>
      </c>
    </row>
    <row r="124" spans="1:4" ht="30" customHeight="1" thickTop="1" thickBot="1">
      <c r="A124" s="16" t="s">
        <v>312</v>
      </c>
      <c r="B124" s="14" t="s">
        <v>113</v>
      </c>
      <c r="C124" s="17" t="s">
        <v>1992</v>
      </c>
      <c r="D124" s="194">
        <v>183539.95500000002</v>
      </c>
    </row>
    <row r="125" spans="1:4" ht="30" customHeight="1" thickTop="1" thickBot="1">
      <c r="A125" s="16" t="s">
        <v>316</v>
      </c>
      <c r="B125" s="14" t="s">
        <v>113</v>
      </c>
      <c r="C125" s="17" t="s">
        <v>317</v>
      </c>
      <c r="D125" s="194">
        <v>161744.33000000002</v>
      </c>
    </row>
    <row r="126" spans="1:4" ht="30" customHeight="1" thickTop="1" thickBot="1">
      <c r="A126" s="16" t="s">
        <v>307</v>
      </c>
      <c r="B126" s="14" t="s">
        <v>113</v>
      </c>
      <c r="C126" s="17" t="s">
        <v>308</v>
      </c>
      <c r="D126" s="194">
        <v>112163.33</v>
      </c>
    </row>
    <row r="127" spans="1:4" ht="30" customHeight="1" thickTop="1" thickBot="1">
      <c r="A127" s="16" t="s">
        <v>324</v>
      </c>
      <c r="B127" s="14" t="s">
        <v>113</v>
      </c>
      <c r="C127" s="17" t="s">
        <v>325</v>
      </c>
      <c r="D127" s="194">
        <v>4454.7455749879236</v>
      </c>
    </row>
    <row r="128" spans="1:4" ht="30" customHeight="1" thickTop="1" thickBot="1">
      <c r="A128" s="16" t="s">
        <v>326</v>
      </c>
      <c r="B128" s="14" t="s">
        <v>113</v>
      </c>
      <c r="C128" s="17" t="s">
        <v>327</v>
      </c>
      <c r="D128" s="194">
        <v>73914.415000000008</v>
      </c>
    </row>
    <row r="129" spans="1:4" ht="30" customHeight="1" thickTop="1" thickBot="1">
      <c r="A129" s="16" t="s">
        <v>328</v>
      </c>
      <c r="B129" s="14" t="s">
        <v>113</v>
      </c>
      <c r="C129" s="17" t="s">
        <v>329</v>
      </c>
      <c r="D129" s="194">
        <v>58.774999999999999</v>
      </c>
    </row>
    <row r="130" spans="1:4" ht="30" customHeight="1" thickTop="1" thickBot="1">
      <c r="A130" s="16" t="s">
        <v>330</v>
      </c>
      <c r="B130" s="14" t="s">
        <v>113</v>
      </c>
      <c r="C130" s="17" t="s">
        <v>331</v>
      </c>
      <c r="D130" s="194">
        <v>2820.5</v>
      </c>
    </row>
    <row r="131" spans="1:4" ht="30" customHeight="1" thickTop="1" thickBot="1">
      <c r="A131" s="16" t="s">
        <v>332</v>
      </c>
      <c r="B131" s="14" t="s">
        <v>113</v>
      </c>
      <c r="C131" s="17" t="s">
        <v>333</v>
      </c>
      <c r="D131" s="194">
        <v>2847.5</v>
      </c>
    </row>
    <row r="132" spans="1:4" ht="30" customHeight="1" thickTop="1" thickBot="1">
      <c r="A132" s="16" t="s">
        <v>334</v>
      </c>
      <c r="B132" s="14" t="s">
        <v>113</v>
      </c>
      <c r="C132" s="17" t="s">
        <v>1760</v>
      </c>
      <c r="D132" s="194">
        <v>3762.4049999999997</v>
      </c>
    </row>
    <row r="133" spans="1:4" ht="30" customHeight="1" thickTop="1" thickBot="1">
      <c r="A133" s="16" t="s">
        <v>335</v>
      </c>
      <c r="B133" s="14" t="s">
        <v>92</v>
      </c>
      <c r="C133" s="17" t="s">
        <v>1994</v>
      </c>
      <c r="D133" s="194">
        <v>203068.97500000001</v>
      </c>
    </row>
    <row r="134" spans="1:4" ht="30" customHeight="1" thickTop="1" thickBot="1">
      <c r="A134" s="16" t="s">
        <v>336</v>
      </c>
      <c r="B134" s="14" t="s">
        <v>113</v>
      </c>
      <c r="C134" s="17" t="s">
        <v>337</v>
      </c>
      <c r="D134" s="194">
        <v>56544.83</v>
      </c>
    </row>
    <row r="135" spans="1:4" ht="30" customHeight="1" thickTop="1" thickBot="1">
      <c r="A135" s="16" t="s">
        <v>338</v>
      </c>
      <c r="B135" s="14" t="s">
        <v>339</v>
      </c>
      <c r="C135" s="17" t="s">
        <v>340</v>
      </c>
      <c r="D135" s="194">
        <v>994.04</v>
      </c>
    </row>
    <row r="136" spans="1:4" ht="30" customHeight="1" thickTop="1" thickBot="1">
      <c r="A136" s="16" t="s">
        <v>352</v>
      </c>
      <c r="B136" s="14" t="s">
        <v>339</v>
      </c>
      <c r="C136" s="17" t="s">
        <v>353</v>
      </c>
      <c r="D136" s="194">
        <v>1023.87</v>
      </c>
    </row>
    <row r="137" spans="1:4" ht="30" customHeight="1" thickTop="1" thickBot="1">
      <c r="A137" s="16" t="s">
        <v>343</v>
      </c>
      <c r="B137" s="14" t="s">
        <v>344</v>
      </c>
      <c r="C137" s="17" t="s">
        <v>345</v>
      </c>
      <c r="D137" s="194">
        <v>0.215</v>
      </c>
    </row>
    <row r="138" spans="1:4" ht="30" customHeight="1" thickTop="1" thickBot="1">
      <c r="A138" s="16" t="s">
        <v>346</v>
      </c>
      <c r="B138" s="14" t="s">
        <v>344</v>
      </c>
      <c r="C138" s="17" t="s">
        <v>347</v>
      </c>
      <c r="D138" s="194">
        <v>0.22</v>
      </c>
    </row>
    <row r="139" spans="1:4" ht="30" customHeight="1" thickTop="1" thickBot="1">
      <c r="A139" s="16" t="s">
        <v>350</v>
      </c>
      <c r="B139" s="14" t="s">
        <v>339</v>
      </c>
      <c r="C139" s="17" t="s">
        <v>351</v>
      </c>
      <c r="D139" s="194">
        <v>2500</v>
      </c>
    </row>
    <row r="140" spans="1:4" ht="30" customHeight="1" thickTop="1" thickBot="1">
      <c r="A140" s="16" t="s">
        <v>348</v>
      </c>
      <c r="B140" s="14" t="s">
        <v>339</v>
      </c>
      <c r="C140" s="17" t="s">
        <v>349</v>
      </c>
      <c r="D140" s="194">
        <v>6600</v>
      </c>
    </row>
    <row r="141" spans="1:4" ht="30" customHeight="1" thickTop="1" thickBot="1">
      <c r="A141" s="16" t="s">
        <v>356</v>
      </c>
      <c r="B141" s="14" t="s">
        <v>113</v>
      </c>
      <c r="C141" s="17" t="s">
        <v>357</v>
      </c>
      <c r="D141" s="194">
        <v>45714.94</v>
      </c>
    </row>
    <row r="142" spans="1:4" ht="30" customHeight="1" thickTop="1" thickBot="1">
      <c r="A142" s="16" t="s">
        <v>341</v>
      </c>
      <c r="B142" s="14" t="s">
        <v>339</v>
      </c>
      <c r="C142" s="17" t="s">
        <v>342</v>
      </c>
      <c r="D142" s="194">
        <v>1158.085</v>
      </c>
    </row>
    <row r="143" spans="1:4" ht="30" customHeight="1" thickTop="1" thickBot="1">
      <c r="A143" s="16" t="s">
        <v>354</v>
      </c>
      <c r="B143" s="14" t="s">
        <v>113</v>
      </c>
      <c r="C143" s="17" t="s">
        <v>355</v>
      </c>
      <c r="D143" s="194">
        <v>43954.755000000005</v>
      </c>
    </row>
    <row r="144" spans="1:4" ht="30" customHeight="1" thickTop="1" thickBot="1">
      <c r="A144" s="16" t="s">
        <v>359</v>
      </c>
      <c r="B144" s="14" t="s">
        <v>113</v>
      </c>
      <c r="C144" s="17" t="s">
        <v>360</v>
      </c>
      <c r="D144" s="194">
        <v>372841.5</v>
      </c>
    </row>
    <row r="145" spans="1:4" ht="68.25" customHeight="1" thickTop="1" thickBot="1">
      <c r="A145" s="16" t="s">
        <v>358</v>
      </c>
      <c r="B145" s="14" t="s">
        <v>113</v>
      </c>
      <c r="C145" s="17" t="s">
        <v>2303</v>
      </c>
      <c r="D145" s="194">
        <v>600000</v>
      </c>
    </row>
    <row r="146" spans="1:4" ht="30" customHeight="1" thickTop="1" thickBot="1">
      <c r="A146" s="16" t="s">
        <v>361</v>
      </c>
      <c r="B146" s="14" t="s">
        <v>113</v>
      </c>
      <c r="C146" s="17" t="s">
        <v>1995</v>
      </c>
      <c r="D146" s="194">
        <v>134786.435</v>
      </c>
    </row>
    <row r="147" spans="1:4" ht="30" customHeight="1" thickTop="1" thickBot="1">
      <c r="A147" s="16" t="s">
        <v>362</v>
      </c>
      <c r="B147" s="14" t="s">
        <v>113</v>
      </c>
      <c r="C147" s="17" t="s">
        <v>1996</v>
      </c>
      <c r="D147" s="194">
        <v>134786.435</v>
      </c>
    </row>
    <row r="148" spans="1:4" ht="30" customHeight="1" thickTop="1" thickBot="1">
      <c r="A148" s="16" t="s">
        <v>367</v>
      </c>
      <c r="B148" s="14" t="s">
        <v>113</v>
      </c>
      <c r="C148" s="17" t="s">
        <v>368</v>
      </c>
      <c r="D148" s="194">
        <v>6725</v>
      </c>
    </row>
    <row r="149" spans="1:4" ht="30" customHeight="1" thickTop="1" thickBot="1">
      <c r="A149" s="16" t="s">
        <v>363</v>
      </c>
      <c r="B149" s="14" t="s">
        <v>113</v>
      </c>
      <c r="C149" s="17" t="s">
        <v>364</v>
      </c>
      <c r="D149" s="194">
        <v>5000</v>
      </c>
    </row>
    <row r="150" spans="1:4" ht="30" customHeight="1" thickTop="1" thickBot="1">
      <c r="A150" s="16" t="s">
        <v>158</v>
      </c>
      <c r="B150" s="14" t="s">
        <v>113</v>
      </c>
      <c r="C150" s="17" t="s">
        <v>159</v>
      </c>
      <c r="D150" s="194">
        <v>51875</v>
      </c>
    </row>
    <row r="151" spans="1:4" ht="30" customHeight="1" thickTop="1" thickBot="1">
      <c r="A151" s="16" t="s">
        <v>369</v>
      </c>
      <c r="B151" s="14" t="s">
        <v>113</v>
      </c>
      <c r="C151" s="17" t="s">
        <v>370</v>
      </c>
      <c r="D151" s="194">
        <v>161260.06</v>
      </c>
    </row>
    <row r="152" spans="1:4" ht="30" customHeight="1" thickTop="1" thickBot="1">
      <c r="A152" s="16" t="s">
        <v>371</v>
      </c>
      <c r="B152" s="14" t="s">
        <v>113</v>
      </c>
      <c r="C152" s="17" t="s">
        <v>372</v>
      </c>
      <c r="D152" s="194">
        <v>70700</v>
      </c>
    </row>
    <row r="153" spans="1:4" ht="30" customHeight="1" thickTop="1" thickBot="1">
      <c r="A153" s="16" t="s">
        <v>365</v>
      </c>
      <c r="B153" s="14" t="s">
        <v>113</v>
      </c>
      <c r="C153" s="17" t="s">
        <v>366</v>
      </c>
      <c r="D153" s="194">
        <v>142753.24</v>
      </c>
    </row>
    <row r="154" spans="1:4" ht="30" customHeight="1" thickTop="1" thickBot="1">
      <c r="A154" s="16" t="s">
        <v>373</v>
      </c>
      <c r="B154" s="14" t="s">
        <v>113</v>
      </c>
      <c r="C154" s="17" t="s">
        <v>374</v>
      </c>
      <c r="D154" s="194">
        <v>105000</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tabSelected="1" zoomScale="86" zoomScaleNormal="86" workbookViewId="0">
      <pane xSplit="3" ySplit="2" topLeftCell="D3" activePane="bottomRight" state="frozen"/>
      <selection activeCell="D20" sqref="D20"/>
      <selection pane="topRight" activeCell="D20" sqref="D20"/>
      <selection pane="bottomLeft" activeCell="D20" sqref="D20"/>
      <selection pane="bottomRight" activeCell="C14" sqref="C14"/>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78" t="s">
        <v>1934</v>
      </c>
      <c r="B1" s="679"/>
      <c r="C1" s="679"/>
      <c r="D1" s="680"/>
    </row>
    <row r="2" spans="1:4" ht="60.75" customHeight="1" thickTop="1" thickBot="1">
      <c r="A2" s="677" t="s">
        <v>375</v>
      </c>
      <c r="B2" s="677"/>
      <c r="C2" s="677"/>
      <c r="D2" s="677"/>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201">
        <v>3032.0749999999998</v>
      </c>
    </row>
    <row r="7" spans="1:4" ht="15.6" thickTop="1" thickBot="1">
      <c r="A7" s="200" t="s">
        <v>814</v>
      </c>
      <c r="B7" s="200" t="s">
        <v>377</v>
      </c>
      <c r="C7" s="205" t="s">
        <v>815</v>
      </c>
      <c r="D7" s="201">
        <v>2217.9</v>
      </c>
    </row>
    <row r="8" spans="1:4" ht="15.6" thickTop="1" thickBot="1">
      <c r="A8" s="200" t="s">
        <v>810</v>
      </c>
      <c r="B8" s="200" t="s">
        <v>377</v>
      </c>
      <c r="C8" s="205" t="s">
        <v>811</v>
      </c>
      <c r="D8" s="201">
        <v>2217.9</v>
      </c>
    </row>
    <row r="9" spans="1:4" ht="15.6" thickTop="1" thickBot="1">
      <c r="A9" s="200" t="s">
        <v>812</v>
      </c>
      <c r="B9" s="200" t="s">
        <v>377</v>
      </c>
      <c r="C9" s="205" t="s">
        <v>813</v>
      </c>
      <c r="D9" s="201">
        <v>3232.5</v>
      </c>
    </row>
    <row r="10" spans="1:4" ht="15.6" thickTop="1" thickBot="1">
      <c r="A10" s="200" t="s">
        <v>1752</v>
      </c>
      <c r="B10" s="200" t="s">
        <v>377</v>
      </c>
      <c r="C10" s="205" t="s">
        <v>1751</v>
      </c>
      <c r="D10" s="201">
        <v>3597</v>
      </c>
    </row>
    <row r="11" spans="1:4" ht="15.6" thickTop="1" thickBot="1">
      <c r="A11" s="200" t="s">
        <v>818</v>
      </c>
      <c r="B11" s="200" t="s">
        <v>377</v>
      </c>
      <c r="C11" s="205" t="s">
        <v>819</v>
      </c>
      <c r="D11" s="201">
        <v>14507.4</v>
      </c>
    </row>
    <row r="12" spans="1:4" ht="15.6" thickTop="1" thickBot="1">
      <c r="A12" s="200" t="s">
        <v>816</v>
      </c>
      <c r="B12" s="200" t="s">
        <v>377</v>
      </c>
      <c r="C12" s="205" t="s">
        <v>817</v>
      </c>
      <c r="D12" s="201">
        <v>8250</v>
      </c>
    </row>
    <row r="13" spans="1:4" ht="15.6" thickTop="1" thickBot="1">
      <c r="A13" s="200" t="s">
        <v>820</v>
      </c>
      <c r="B13" s="200" t="s">
        <v>92</v>
      </c>
      <c r="C13" s="205" t="s">
        <v>2029</v>
      </c>
      <c r="D13" s="201">
        <v>847.5</v>
      </c>
    </row>
    <row r="14" spans="1:4" ht="15.6" thickTop="1" thickBot="1">
      <c r="A14" s="200" t="s">
        <v>822</v>
      </c>
      <c r="B14" s="200" t="s">
        <v>233</v>
      </c>
      <c r="C14" s="205" t="s">
        <v>2031</v>
      </c>
      <c r="D14" s="201">
        <v>38760</v>
      </c>
    </row>
    <row r="15" spans="1:4" ht="15.6" thickTop="1" thickBot="1">
      <c r="A15" s="200" t="s">
        <v>823</v>
      </c>
      <c r="B15" s="200" t="s">
        <v>92</v>
      </c>
      <c r="C15" s="205" t="s">
        <v>2032</v>
      </c>
      <c r="D15" s="201">
        <v>1714.88</v>
      </c>
    </row>
    <row r="16" spans="1:4" ht="15.6" thickTop="1" thickBot="1">
      <c r="A16" s="200" t="s">
        <v>821</v>
      </c>
      <c r="B16" s="200" t="s">
        <v>233</v>
      </c>
      <c r="C16" s="205" t="s">
        <v>2030</v>
      </c>
      <c r="D16" s="201">
        <v>36865.64</v>
      </c>
    </row>
    <row r="17" spans="1:4" ht="15.6" thickTop="1" thickBot="1">
      <c r="A17" s="200" t="s">
        <v>847</v>
      </c>
      <c r="B17" s="200" t="s">
        <v>425</v>
      </c>
      <c r="C17" s="205" t="s">
        <v>848</v>
      </c>
      <c r="D17" s="201">
        <v>7695.1450000000004</v>
      </c>
    </row>
    <row r="18" spans="1:4" ht="15.6" thickTop="1" thickBot="1">
      <c r="A18" s="200" t="s">
        <v>824</v>
      </c>
      <c r="B18" s="200" t="s">
        <v>388</v>
      </c>
      <c r="C18" s="205" t="s">
        <v>2033</v>
      </c>
      <c r="D18" s="201">
        <v>70034</v>
      </c>
    </row>
    <row r="19" spans="1:4" ht="30" thickTop="1" thickBot="1">
      <c r="A19" s="200" t="s">
        <v>825</v>
      </c>
      <c r="B19" s="200" t="s">
        <v>388</v>
      </c>
      <c r="C19" s="205" t="s">
        <v>826</v>
      </c>
      <c r="D19" s="201">
        <v>69548.625</v>
      </c>
    </row>
    <row r="20" spans="1:4" ht="15.6" thickTop="1" thickBot="1">
      <c r="A20" s="200" t="s">
        <v>831</v>
      </c>
      <c r="B20" s="200" t="s">
        <v>388</v>
      </c>
      <c r="C20" s="205" t="s">
        <v>832</v>
      </c>
      <c r="D20" s="201">
        <v>69548.625</v>
      </c>
    </row>
    <row r="21" spans="1:4" ht="30" thickTop="1" thickBot="1">
      <c r="A21" s="200" t="s">
        <v>827</v>
      </c>
      <c r="B21" s="200" t="s">
        <v>388</v>
      </c>
      <c r="C21" s="205" t="s">
        <v>828</v>
      </c>
      <c r="D21" s="201">
        <v>69548.625</v>
      </c>
    </row>
    <row r="22" spans="1:4" ht="30" thickTop="1" thickBot="1">
      <c r="A22" s="200" t="s">
        <v>829</v>
      </c>
      <c r="B22" s="200" t="s">
        <v>388</v>
      </c>
      <c r="C22" s="205" t="s">
        <v>830</v>
      </c>
      <c r="D22" s="201">
        <v>69548.625</v>
      </c>
    </row>
    <row r="23" spans="1:4" ht="15.6" thickTop="1" thickBot="1">
      <c r="A23" s="200" t="s">
        <v>833</v>
      </c>
      <c r="B23" s="200" t="s">
        <v>388</v>
      </c>
      <c r="C23" s="205" t="s">
        <v>834</v>
      </c>
      <c r="D23" s="201">
        <v>175000</v>
      </c>
    </row>
    <row r="24" spans="1:4" ht="15.6" thickTop="1" thickBot="1">
      <c r="A24" s="200" t="s">
        <v>843</v>
      </c>
      <c r="B24" s="200" t="s">
        <v>388</v>
      </c>
      <c r="C24" s="205" t="s">
        <v>844</v>
      </c>
      <c r="D24" s="201">
        <v>125000</v>
      </c>
    </row>
    <row r="25" spans="1:4" ht="15.6" thickTop="1" thickBot="1">
      <c r="A25" s="200" t="s">
        <v>835</v>
      </c>
      <c r="B25" s="200" t="s">
        <v>388</v>
      </c>
      <c r="C25" s="205" t="s">
        <v>836</v>
      </c>
      <c r="D25" s="201">
        <v>69548.625</v>
      </c>
    </row>
    <row r="26" spans="1:4" ht="15.6" thickTop="1" thickBot="1">
      <c r="A26" s="200" t="s">
        <v>838</v>
      </c>
      <c r="B26" s="200" t="s">
        <v>388</v>
      </c>
      <c r="C26" s="205" t="s">
        <v>2108</v>
      </c>
      <c r="D26" s="201">
        <v>52140.91</v>
      </c>
    </row>
    <row r="27" spans="1:4" ht="15.6" thickTop="1" thickBot="1">
      <c r="A27" s="200" t="s">
        <v>837</v>
      </c>
      <c r="B27" s="200" t="s">
        <v>388</v>
      </c>
      <c r="C27" s="205" t="s">
        <v>2110</v>
      </c>
      <c r="D27" s="201">
        <v>52796.775000000001</v>
      </c>
    </row>
    <row r="28" spans="1:4" ht="15.6" thickTop="1" thickBot="1">
      <c r="A28" s="200" t="s">
        <v>840</v>
      </c>
      <c r="B28" s="200" t="s">
        <v>388</v>
      </c>
      <c r="C28" s="205" t="s">
        <v>2109</v>
      </c>
      <c r="D28" s="201">
        <v>53217.505000000005</v>
      </c>
    </row>
    <row r="29" spans="1:4" ht="15.6" thickTop="1" thickBot="1">
      <c r="A29" s="200" t="s">
        <v>839</v>
      </c>
      <c r="B29" s="200" t="s">
        <v>388</v>
      </c>
      <c r="C29" s="205" t="s">
        <v>2107</v>
      </c>
      <c r="D29" s="201">
        <v>53543.904999999999</v>
      </c>
    </row>
    <row r="30" spans="1:4" ht="30" thickTop="1" thickBot="1">
      <c r="A30" s="200" t="s">
        <v>841</v>
      </c>
      <c r="B30" s="200" t="s">
        <v>388</v>
      </c>
      <c r="C30" s="205" t="s">
        <v>842</v>
      </c>
      <c r="D30" s="201">
        <v>63777</v>
      </c>
    </row>
    <row r="31" spans="1:4" ht="15.6" thickTop="1" thickBot="1">
      <c r="A31" s="200" t="s">
        <v>845</v>
      </c>
      <c r="B31" s="200" t="s">
        <v>425</v>
      </c>
      <c r="C31" s="205" t="s">
        <v>846</v>
      </c>
      <c r="D31" s="201">
        <v>12</v>
      </c>
    </row>
    <row r="32" spans="1:4" ht="15.6" thickTop="1" thickBot="1">
      <c r="A32" s="200" t="s">
        <v>850</v>
      </c>
      <c r="B32" s="200" t="s">
        <v>144</v>
      </c>
      <c r="C32" s="205" t="s">
        <v>2035</v>
      </c>
      <c r="D32" s="201">
        <v>363.5</v>
      </c>
    </row>
    <row r="33" spans="1:4" ht="15.6" thickTop="1" thickBot="1">
      <c r="A33" s="200" t="s">
        <v>851</v>
      </c>
      <c r="B33" s="200" t="s">
        <v>377</v>
      </c>
      <c r="C33" s="205" t="s">
        <v>852</v>
      </c>
      <c r="D33" s="201">
        <v>3791.9250000000002</v>
      </c>
    </row>
    <row r="34" spans="1:4" ht="15.6" thickTop="1" thickBot="1">
      <c r="A34" s="200" t="s">
        <v>857</v>
      </c>
      <c r="B34" s="200" t="s">
        <v>377</v>
      </c>
      <c r="C34" s="205" t="s">
        <v>858</v>
      </c>
      <c r="D34" s="201">
        <v>3812.9300000000003</v>
      </c>
    </row>
    <row r="35" spans="1:4" ht="15.6" thickTop="1" thickBot="1">
      <c r="A35" s="200" t="s">
        <v>853</v>
      </c>
      <c r="B35" s="200" t="s">
        <v>377</v>
      </c>
      <c r="C35" s="205" t="s">
        <v>854</v>
      </c>
      <c r="D35" s="201">
        <v>5759.5</v>
      </c>
    </row>
    <row r="36" spans="1:4" ht="15.6" thickTop="1" thickBot="1">
      <c r="A36" s="200" t="s">
        <v>855</v>
      </c>
      <c r="B36" s="200" t="s">
        <v>377</v>
      </c>
      <c r="C36" s="205" t="s">
        <v>856</v>
      </c>
      <c r="D36" s="201">
        <v>4041.91</v>
      </c>
    </row>
    <row r="37" spans="1:4" ht="15.6" thickTop="1" thickBot="1">
      <c r="A37" s="200" t="s">
        <v>976</v>
      </c>
      <c r="B37" s="200" t="s">
        <v>377</v>
      </c>
      <c r="C37" s="205" t="s">
        <v>977</v>
      </c>
      <c r="D37" s="201">
        <v>4650</v>
      </c>
    </row>
    <row r="38" spans="1:4" ht="15.6" thickTop="1" thickBot="1">
      <c r="A38" s="200" t="s">
        <v>859</v>
      </c>
      <c r="B38" s="200" t="s">
        <v>377</v>
      </c>
      <c r="C38" s="205" t="s">
        <v>860</v>
      </c>
      <c r="D38" s="201">
        <v>4548.9949999999999</v>
      </c>
    </row>
    <row r="39" spans="1:4" ht="30" thickTop="1" thickBot="1">
      <c r="A39" s="200" t="s">
        <v>999</v>
      </c>
      <c r="B39" s="200" t="s">
        <v>92</v>
      </c>
      <c r="C39" s="205" t="s">
        <v>1000</v>
      </c>
      <c r="D39" s="201">
        <v>205132.2</v>
      </c>
    </row>
    <row r="40" spans="1:4" ht="15.6" thickTop="1" thickBot="1">
      <c r="A40" s="200" t="s">
        <v>974</v>
      </c>
      <c r="B40" s="200" t="s">
        <v>92</v>
      </c>
      <c r="C40" s="205" t="s">
        <v>975</v>
      </c>
      <c r="D40" s="201">
        <v>28357.995000000003</v>
      </c>
    </row>
    <row r="41" spans="1:4" ht="15.6" thickTop="1" thickBot="1">
      <c r="A41" s="200" t="s">
        <v>899</v>
      </c>
      <c r="B41" s="200" t="s">
        <v>92</v>
      </c>
      <c r="C41" s="205" t="s">
        <v>900</v>
      </c>
      <c r="D41" s="201">
        <v>725.14</v>
      </c>
    </row>
    <row r="42" spans="1:4" ht="15.6" thickTop="1" thickBot="1">
      <c r="A42" s="200" t="s">
        <v>437</v>
      </c>
      <c r="B42" s="200" t="s">
        <v>92</v>
      </c>
      <c r="C42" s="205" t="s">
        <v>438</v>
      </c>
      <c r="D42" s="201">
        <v>15930.834999999999</v>
      </c>
    </row>
    <row r="43" spans="1:4" ht="15.6" thickTop="1" thickBot="1">
      <c r="A43" s="200" t="s">
        <v>376</v>
      </c>
      <c r="B43" s="200" t="s">
        <v>377</v>
      </c>
      <c r="C43" s="205" t="s">
        <v>378</v>
      </c>
      <c r="D43" s="201">
        <v>5836</v>
      </c>
    </row>
    <row r="44" spans="1:4" ht="30" thickTop="1" thickBot="1">
      <c r="A44" s="200" t="s">
        <v>379</v>
      </c>
      <c r="B44" s="200" t="s">
        <v>144</v>
      </c>
      <c r="C44" s="205" t="s">
        <v>380</v>
      </c>
      <c r="D44" s="201">
        <v>10917</v>
      </c>
    </row>
    <row r="45" spans="1:4" ht="15.6" thickTop="1" thickBot="1">
      <c r="A45" s="200" t="s">
        <v>849</v>
      </c>
      <c r="B45" s="200" t="s">
        <v>377</v>
      </c>
      <c r="C45" s="205" t="s">
        <v>2034</v>
      </c>
      <c r="D45" s="201">
        <v>52504</v>
      </c>
    </row>
    <row r="46" spans="1:4" ht="15.6" thickTop="1" thickBot="1">
      <c r="A46" s="200" t="s">
        <v>995</v>
      </c>
      <c r="B46" s="200" t="s">
        <v>92</v>
      </c>
      <c r="C46" s="205" t="s">
        <v>2060</v>
      </c>
      <c r="D46" s="201">
        <v>1816.5</v>
      </c>
    </row>
    <row r="47" spans="1:4" ht="15.6" thickTop="1" thickBot="1">
      <c r="A47" s="200" t="s">
        <v>996</v>
      </c>
      <c r="B47" s="200" t="s">
        <v>92</v>
      </c>
      <c r="C47" s="205" t="s">
        <v>2061</v>
      </c>
      <c r="D47" s="201">
        <v>15030</v>
      </c>
    </row>
    <row r="48" spans="1:4" ht="15.6" thickTop="1" thickBot="1">
      <c r="A48" s="200" t="s">
        <v>868</v>
      </c>
      <c r="B48" s="200" t="s">
        <v>388</v>
      </c>
      <c r="C48" s="205" t="s">
        <v>869</v>
      </c>
      <c r="D48" s="201">
        <v>42679.56</v>
      </c>
    </row>
    <row r="49" spans="1:4" ht="15.6" thickTop="1" thickBot="1">
      <c r="A49" s="200" t="s">
        <v>871</v>
      </c>
      <c r="B49" s="200" t="s">
        <v>388</v>
      </c>
      <c r="C49" s="205" t="s">
        <v>872</v>
      </c>
      <c r="D49" s="201">
        <v>32154</v>
      </c>
    </row>
    <row r="50" spans="1:4" ht="15.6" thickTop="1" thickBot="1">
      <c r="A50" s="200" t="s">
        <v>870</v>
      </c>
      <c r="B50" s="200" t="s">
        <v>388</v>
      </c>
      <c r="C50" s="205" t="s">
        <v>2037</v>
      </c>
      <c r="D50" s="201">
        <v>46900</v>
      </c>
    </row>
    <row r="51" spans="1:4" ht="15.6" thickTop="1" thickBot="1">
      <c r="A51" s="200" t="s">
        <v>867</v>
      </c>
      <c r="B51" s="200" t="s">
        <v>388</v>
      </c>
      <c r="C51" s="205" t="s">
        <v>2036</v>
      </c>
      <c r="D51" s="201">
        <v>55912.5</v>
      </c>
    </row>
    <row r="52" spans="1:4" ht="15.6" thickTop="1" thickBot="1">
      <c r="A52" s="200" t="s">
        <v>873</v>
      </c>
      <c r="B52" s="200" t="s">
        <v>388</v>
      </c>
      <c r="C52" s="205" t="s">
        <v>874</v>
      </c>
      <c r="D52" s="201">
        <v>46221.3</v>
      </c>
    </row>
    <row r="53" spans="1:4" ht="15.6" thickTop="1" thickBot="1">
      <c r="A53" s="200" t="s">
        <v>381</v>
      </c>
      <c r="B53" s="200" t="s">
        <v>144</v>
      </c>
      <c r="C53" s="205" t="s">
        <v>382</v>
      </c>
      <c r="D53" s="201">
        <v>3123.9049999999997</v>
      </c>
    </row>
    <row r="54" spans="1:4" ht="15.6" thickTop="1" thickBot="1">
      <c r="A54" s="200" t="s">
        <v>865</v>
      </c>
      <c r="B54" s="200" t="s">
        <v>377</v>
      </c>
      <c r="C54" s="205" t="s">
        <v>866</v>
      </c>
      <c r="D54" s="201">
        <v>2866.5</v>
      </c>
    </row>
    <row r="55" spans="1:4" ht="15.6" thickTop="1" thickBot="1">
      <c r="A55" s="200" t="s">
        <v>861</v>
      </c>
      <c r="B55" s="200" t="s">
        <v>425</v>
      </c>
      <c r="C55" s="205" t="s">
        <v>862</v>
      </c>
      <c r="D55" s="201">
        <v>1950</v>
      </c>
    </row>
    <row r="56" spans="1:4" ht="15.6" thickTop="1" thickBot="1">
      <c r="A56" s="200" t="s">
        <v>863</v>
      </c>
      <c r="B56" s="200" t="s">
        <v>637</v>
      </c>
      <c r="C56" s="205" t="s">
        <v>864</v>
      </c>
      <c r="D56" s="201">
        <v>8978.0950000000012</v>
      </c>
    </row>
    <row r="57" spans="1:4" ht="15.6" thickTop="1" thickBot="1">
      <c r="A57" s="200" t="s">
        <v>383</v>
      </c>
      <c r="B57" s="200" t="s">
        <v>377</v>
      </c>
      <c r="C57" s="205" t="s">
        <v>384</v>
      </c>
      <c r="D57" s="201">
        <v>4261.5</v>
      </c>
    </row>
    <row r="58" spans="1:4" ht="15.6" thickTop="1" thickBot="1">
      <c r="A58" s="200" t="s">
        <v>385</v>
      </c>
      <c r="B58" s="200" t="s">
        <v>377</v>
      </c>
      <c r="C58" s="205" t="s">
        <v>386</v>
      </c>
      <c r="D58" s="201">
        <v>3618.5</v>
      </c>
    </row>
    <row r="59" spans="1:4" ht="30" thickTop="1" thickBot="1">
      <c r="A59" s="200" t="s">
        <v>387</v>
      </c>
      <c r="B59" s="200" t="s">
        <v>388</v>
      </c>
      <c r="C59" s="205" t="s">
        <v>389</v>
      </c>
      <c r="D59" s="201">
        <v>33028.764999999999</v>
      </c>
    </row>
    <row r="60" spans="1:4" ht="15.6" thickTop="1" thickBot="1">
      <c r="A60" s="200" t="s">
        <v>390</v>
      </c>
      <c r="B60" s="200" t="s">
        <v>377</v>
      </c>
      <c r="C60" s="205" t="s">
        <v>391</v>
      </c>
      <c r="D60" s="201">
        <v>9132.8250000000007</v>
      </c>
    </row>
    <row r="61" spans="1:4" ht="15.6" thickTop="1" thickBot="1">
      <c r="A61" s="200" t="s">
        <v>392</v>
      </c>
      <c r="B61" s="200" t="s">
        <v>233</v>
      </c>
      <c r="C61" s="205" t="s">
        <v>393</v>
      </c>
      <c r="D61" s="201">
        <v>117204.22500000001</v>
      </c>
    </row>
    <row r="62" spans="1:4" ht="15.6" thickTop="1" thickBot="1">
      <c r="A62" s="200" t="s">
        <v>400</v>
      </c>
      <c r="B62" s="200" t="s">
        <v>233</v>
      </c>
      <c r="C62" s="205" t="s">
        <v>401</v>
      </c>
      <c r="D62" s="201">
        <v>3672.9700000000003</v>
      </c>
    </row>
    <row r="63" spans="1:4" ht="15.6" thickTop="1" thickBot="1">
      <c r="A63" s="200" t="s">
        <v>394</v>
      </c>
      <c r="B63" s="200" t="s">
        <v>388</v>
      </c>
      <c r="C63" s="205" t="s">
        <v>395</v>
      </c>
      <c r="D63" s="201">
        <v>24433.7</v>
      </c>
    </row>
    <row r="64" spans="1:4" ht="15.6" thickTop="1" thickBot="1">
      <c r="A64" s="200" t="s">
        <v>402</v>
      </c>
      <c r="B64" s="200" t="s">
        <v>92</v>
      </c>
      <c r="C64" s="205" t="s">
        <v>403</v>
      </c>
      <c r="D64" s="201">
        <v>31220</v>
      </c>
    </row>
    <row r="65" spans="1:4" ht="15.6" thickTop="1" thickBot="1">
      <c r="A65" s="200" t="s">
        <v>396</v>
      </c>
      <c r="B65" s="200" t="s">
        <v>92</v>
      </c>
      <c r="C65" s="205" t="s">
        <v>397</v>
      </c>
      <c r="D65" s="201">
        <v>62199.574999999997</v>
      </c>
    </row>
    <row r="66" spans="1:4" ht="15.6" thickTop="1" thickBot="1">
      <c r="A66" s="200" t="s">
        <v>398</v>
      </c>
      <c r="B66" s="200" t="s">
        <v>92</v>
      </c>
      <c r="C66" s="205" t="s">
        <v>399</v>
      </c>
      <c r="D66" s="201">
        <v>94839.75</v>
      </c>
    </row>
    <row r="67" spans="1:4" ht="15.6" thickTop="1" thickBot="1">
      <c r="A67" s="200" t="s">
        <v>1001</v>
      </c>
      <c r="B67" s="200" t="s">
        <v>144</v>
      </c>
      <c r="C67" s="205" t="s">
        <v>1002</v>
      </c>
      <c r="D67" s="201">
        <v>12882.84</v>
      </c>
    </row>
    <row r="68" spans="1:4" ht="15.6" thickTop="1" thickBot="1">
      <c r="A68" s="200" t="s">
        <v>404</v>
      </c>
      <c r="B68" s="200" t="s">
        <v>377</v>
      </c>
      <c r="C68" s="205" t="s">
        <v>405</v>
      </c>
      <c r="D68" s="201">
        <v>5653.5</v>
      </c>
    </row>
    <row r="69" spans="1:4" ht="15.6" thickTop="1" thickBot="1">
      <c r="A69" s="200" t="s">
        <v>406</v>
      </c>
      <c r="B69" s="200" t="s">
        <v>377</v>
      </c>
      <c r="C69" s="205" t="s">
        <v>407</v>
      </c>
      <c r="D69" s="201">
        <v>6480.8950000000004</v>
      </c>
    </row>
    <row r="70" spans="1:4" ht="15.6" thickTop="1" thickBot="1">
      <c r="A70" s="200" t="s">
        <v>408</v>
      </c>
      <c r="B70" s="200" t="s">
        <v>144</v>
      </c>
      <c r="C70" s="205" t="s">
        <v>409</v>
      </c>
      <c r="D70" s="201">
        <v>55838.775000000001</v>
      </c>
    </row>
    <row r="71" spans="1:4" ht="15.6" thickTop="1" thickBot="1">
      <c r="A71" s="200" t="s">
        <v>410</v>
      </c>
      <c r="B71" s="200" t="s">
        <v>92</v>
      </c>
      <c r="C71" s="205" t="s">
        <v>411</v>
      </c>
      <c r="D71" s="201">
        <v>7857.915</v>
      </c>
    </row>
    <row r="72" spans="1:4" ht="15.6" thickTop="1" thickBot="1">
      <c r="A72" s="200" t="s">
        <v>412</v>
      </c>
      <c r="B72" s="200" t="s">
        <v>92</v>
      </c>
      <c r="C72" s="205" t="s">
        <v>413</v>
      </c>
      <c r="D72" s="201">
        <v>17314119.965</v>
      </c>
    </row>
    <row r="73" spans="1:4" ht="15.6" thickTop="1" thickBot="1">
      <c r="A73" s="200" t="s">
        <v>882</v>
      </c>
      <c r="B73" s="200" t="s">
        <v>377</v>
      </c>
      <c r="C73" s="205" t="s">
        <v>883</v>
      </c>
      <c r="D73" s="201">
        <v>1568.915</v>
      </c>
    </row>
    <row r="74" spans="1:4" ht="15.6" thickTop="1" thickBot="1">
      <c r="A74" s="200" t="s">
        <v>877</v>
      </c>
      <c r="B74" s="200" t="s">
        <v>377</v>
      </c>
      <c r="C74" s="205" t="s">
        <v>878</v>
      </c>
      <c r="D74" s="201">
        <v>1500.165</v>
      </c>
    </row>
    <row r="75" spans="1:4" ht="15.6" thickTop="1" thickBot="1">
      <c r="A75" s="200" t="s">
        <v>880</v>
      </c>
      <c r="B75" s="200" t="s">
        <v>377</v>
      </c>
      <c r="C75" s="205" t="s">
        <v>881</v>
      </c>
      <c r="D75" s="201">
        <v>1853</v>
      </c>
    </row>
    <row r="76" spans="1:4" ht="15.6" thickTop="1" thickBot="1">
      <c r="A76" s="200" t="s">
        <v>894</v>
      </c>
      <c r="B76" s="200" t="s">
        <v>377</v>
      </c>
      <c r="C76" s="205" t="s">
        <v>895</v>
      </c>
      <c r="D76" s="201">
        <v>1785.8600000000001</v>
      </c>
    </row>
    <row r="77" spans="1:4" ht="15.6" thickTop="1" thickBot="1">
      <c r="A77" s="200" t="s">
        <v>879</v>
      </c>
      <c r="B77" s="200" t="s">
        <v>377</v>
      </c>
      <c r="C77" s="205" t="s">
        <v>2143</v>
      </c>
      <c r="D77" s="201">
        <v>2424.5</v>
      </c>
    </row>
    <row r="78" spans="1:4" ht="15.6" thickTop="1" thickBot="1">
      <c r="A78" s="200" t="s">
        <v>889</v>
      </c>
      <c r="B78" s="200" t="s">
        <v>377</v>
      </c>
      <c r="C78" s="205" t="s">
        <v>890</v>
      </c>
      <c r="D78" s="201">
        <v>1615.7950000000001</v>
      </c>
    </row>
    <row r="79" spans="1:4" ht="15.6" thickTop="1" thickBot="1">
      <c r="A79" s="200" t="s">
        <v>891</v>
      </c>
      <c r="B79" s="200" t="s">
        <v>377</v>
      </c>
      <c r="C79" s="205" t="s">
        <v>2129</v>
      </c>
      <c r="D79" s="201">
        <v>1690.7950000000001</v>
      </c>
    </row>
    <row r="80" spans="1:4" ht="15.6" thickTop="1" thickBot="1">
      <c r="A80" s="200" t="s">
        <v>892</v>
      </c>
      <c r="B80" s="200" t="s">
        <v>377</v>
      </c>
      <c r="C80" s="205" t="s">
        <v>2130</v>
      </c>
      <c r="D80" s="201">
        <v>1708.96</v>
      </c>
    </row>
    <row r="81" spans="1:4" ht="30" thickTop="1" thickBot="1">
      <c r="A81" s="200" t="s">
        <v>884</v>
      </c>
      <c r="B81" s="200" t="s">
        <v>377</v>
      </c>
      <c r="C81" s="205" t="s">
        <v>2038</v>
      </c>
      <c r="D81" s="201">
        <v>1769.2150000000001</v>
      </c>
    </row>
    <row r="82" spans="1:4" ht="30" thickTop="1" thickBot="1">
      <c r="A82" s="200" t="s">
        <v>885</v>
      </c>
      <c r="B82" s="200" t="s">
        <v>377</v>
      </c>
      <c r="C82" s="205" t="s">
        <v>2039</v>
      </c>
      <c r="D82" s="201">
        <v>2634.23</v>
      </c>
    </row>
    <row r="83" spans="1:4" ht="30" thickTop="1" thickBot="1">
      <c r="A83" s="200" t="s">
        <v>886</v>
      </c>
      <c r="B83" s="200" t="s">
        <v>377</v>
      </c>
      <c r="C83" s="205" t="s">
        <v>2040</v>
      </c>
      <c r="D83" s="201">
        <v>2772.915</v>
      </c>
    </row>
    <row r="84" spans="1:4" ht="30" thickTop="1" thickBot="1">
      <c r="A84" s="200" t="s">
        <v>887</v>
      </c>
      <c r="B84" s="200" t="s">
        <v>377</v>
      </c>
      <c r="C84" s="205" t="s">
        <v>2041</v>
      </c>
      <c r="D84" s="201">
        <v>2912.1400000000003</v>
      </c>
    </row>
    <row r="85" spans="1:4" ht="15.6" thickTop="1" thickBot="1">
      <c r="A85" s="200" t="s">
        <v>893</v>
      </c>
      <c r="B85" s="200" t="s">
        <v>377</v>
      </c>
      <c r="C85" s="205" t="s">
        <v>2043</v>
      </c>
      <c r="D85" s="201">
        <v>2912.1400000000003</v>
      </c>
    </row>
    <row r="86" spans="1:4" ht="30" thickTop="1" thickBot="1">
      <c r="A86" s="200" t="s">
        <v>888</v>
      </c>
      <c r="B86" s="200" t="s">
        <v>377</v>
      </c>
      <c r="C86" s="205" t="s">
        <v>2042</v>
      </c>
      <c r="D86" s="201">
        <v>2912.1400000000003</v>
      </c>
    </row>
    <row r="87" spans="1:4" ht="30" thickTop="1" thickBot="1">
      <c r="A87" s="200" t="s">
        <v>875</v>
      </c>
      <c r="B87" s="200" t="s">
        <v>377</v>
      </c>
      <c r="C87" s="205" t="s">
        <v>876</v>
      </c>
      <c r="D87" s="201">
        <v>452</v>
      </c>
    </row>
    <row r="88" spans="1:4" ht="15.6" thickTop="1" thickBot="1">
      <c r="A88" s="200" t="s">
        <v>898</v>
      </c>
      <c r="B88" s="200" t="s">
        <v>377</v>
      </c>
      <c r="C88" s="205" t="s">
        <v>2044</v>
      </c>
      <c r="D88" s="201">
        <v>843.05500000000006</v>
      </c>
    </row>
    <row r="89" spans="1:4" ht="15.6" thickTop="1" thickBot="1">
      <c r="A89" s="200" t="s">
        <v>896</v>
      </c>
      <c r="B89" s="200" t="s">
        <v>377</v>
      </c>
      <c r="C89" s="205" t="s">
        <v>897</v>
      </c>
      <c r="D89" s="201">
        <v>510.79499999999996</v>
      </c>
    </row>
    <row r="90" spans="1:4" ht="15.6" thickTop="1" thickBot="1">
      <c r="A90" s="200" t="s">
        <v>997</v>
      </c>
      <c r="B90" s="200" t="s">
        <v>233</v>
      </c>
      <c r="C90" s="205" t="s">
        <v>998</v>
      </c>
      <c r="D90" s="201">
        <v>4745.1900000000005</v>
      </c>
    </row>
    <row r="91" spans="1:4" ht="30" thickTop="1" thickBot="1">
      <c r="A91" s="200" t="s">
        <v>414</v>
      </c>
      <c r="B91" s="200" t="s">
        <v>377</v>
      </c>
      <c r="C91" s="205" t="s">
        <v>415</v>
      </c>
      <c r="D91" s="201">
        <v>12416.035</v>
      </c>
    </row>
    <row r="92" spans="1:4" ht="15.6" thickTop="1" thickBot="1">
      <c r="A92" s="200" t="s">
        <v>416</v>
      </c>
      <c r="B92" s="200" t="s">
        <v>144</v>
      </c>
      <c r="C92" s="205" t="s">
        <v>417</v>
      </c>
      <c r="D92" s="201">
        <v>247741.5</v>
      </c>
    </row>
    <row r="93" spans="1:4" ht="15.6" thickTop="1" thickBot="1">
      <c r="A93" s="200" t="s">
        <v>418</v>
      </c>
      <c r="B93" s="200" t="s">
        <v>144</v>
      </c>
      <c r="C93" s="205" t="s">
        <v>419</v>
      </c>
      <c r="D93" s="201">
        <v>1550.5</v>
      </c>
    </row>
    <row r="94" spans="1:4" ht="15.6" thickTop="1" thickBot="1">
      <c r="A94" s="200" t="s">
        <v>420</v>
      </c>
      <c r="B94" s="200" t="s">
        <v>144</v>
      </c>
      <c r="C94" s="205" t="s">
        <v>421</v>
      </c>
      <c r="D94" s="201">
        <v>1314.5</v>
      </c>
    </row>
    <row r="95" spans="1:4" ht="15.6" thickTop="1" thickBot="1">
      <c r="A95" s="200" t="s">
        <v>422</v>
      </c>
      <c r="B95" s="200" t="s">
        <v>377</v>
      </c>
      <c r="C95" s="205" t="s">
        <v>423</v>
      </c>
      <c r="D95" s="201">
        <v>5600.1849999999995</v>
      </c>
    </row>
    <row r="96" spans="1:4" ht="15.6" thickTop="1" thickBot="1">
      <c r="A96" s="200" t="s">
        <v>441</v>
      </c>
      <c r="B96" s="200" t="s">
        <v>377</v>
      </c>
      <c r="C96" s="205" t="s">
        <v>442</v>
      </c>
      <c r="D96" s="201">
        <v>3552.83</v>
      </c>
    </row>
    <row r="97" spans="1:4" ht="15.6" thickTop="1" thickBot="1">
      <c r="A97" s="200" t="s">
        <v>439</v>
      </c>
      <c r="B97" s="200" t="s">
        <v>377</v>
      </c>
      <c r="C97" s="205" t="s">
        <v>440</v>
      </c>
      <c r="D97" s="201">
        <v>5600.1849999999995</v>
      </c>
    </row>
    <row r="98" spans="1:4" ht="15.6" thickTop="1" thickBot="1">
      <c r="A98" s="200" t="s">
        <v>424</v>
      </c>
      <c r="B98" s="200" t="s">
        <v>425</v>
      </c>
      <c r="C98" s="205" t="s">
        <v>426</v>
      </c>
      <c r="D98" s="201">
        <v>3552.83</v>
      </c>
    </row>
    <row r="99" spans="1:4" ht="30" thickTop="1" thickBot="1">
      <c r="A99" s="200" t="s">
        <v>907</v>
      </c>
      <c r="B99" s="200" t="s">
        <v>388</v>
      </c>
      <c r="C99" s="205" t="s">
        <v>2045</v>
      </c>
      <c r="D99" s="201">
        <v>404837.95</v>
      </c>
    </row>
    <row r="100" spans="1:4" ht="30" thickTop="1" thickBot="1">
      <c r="A100" s="200" t="s">
        <v>908</v>
      </c>
      <c r="B100" s="200" t="s">
        <v>388</v>
      </c>
      <c r="C100" s="205" t="s">
        <v>2046</v>
      </c>
      <c r="D100" s="201">
        <v>397656.07500000001</v>
      </c>
    </row>
    <row r="101" spans="1:4" ht="30" thickTop="1" thickBot="1">
      <c r="A101" s="200" t="s">
        <v>909</v>
      </c>
      <c r="B101" s="200" t="s">
        <v>388</v>
      </c>
      <c r="C101" s="205" t="s">
        <v>2047</v>
      </c>
      <c r="D101" s="201">
        <v>456706.54500000004</v>
      </c>
    </row>
    <row r="102" spans="1:4" ht="30" thickTop="1" thickBot="1">
      <c r="A102" s="200" t="s">
        <v>910</v>
      </c>
      <c r="B102" s="200" t="s">
        <v>388</v>
      </c>
      <c r="C102" s="205" t="s">
        <v>2048</v>
      </c>
      <c r="D102" s="201">
        <v>421750.1</v>
      </c>
    </row>
    <row r="103" spans="1:4" ht="30" thickTop="1" thickBot="1">
      <c r="A103" s="200" t="s">
        <v>911</v>
      </c>
      <c r="B103" s="200" t="s">
        <v>388</v>
      </c>
      <c r="C103" s="205" t="s">
        <v>2049</v>
      </c>
      <c r="D103" s="201">
        <v>419839.5</v>
      </c>
    </row>
    <row r="104" spans="1:4" ht="15.6" thickTop="1" thickBot="1">
      <c r="A104" s="200" t="s">
        <v>905</v>
      </c>
      <c r="B104" s="200" t="s">
        <v>388</v>
      </c>
      <c r="C104" s="205" t="s">
        <v>2112</v>
      </c>
      <c r="D104" s="201">
        <v>406550</v>
      </c>
    </row>
    <row r="105" spans="1:4" ht="15.6" thickTop="1" thickBot="1">
      <c r="A105" s="200" t="s">
        <v>904</v>
      </c>
      <c r="B105" s="200" t="s">
        <v>388</v>
      </c>
      <c r="C105" s="205" t="s">
        <v>2113</v>
      </c>
      <c r="D105" s="201">
        <v>451050</v>
      </c>
    </row>
    <row r="106" spans="1:4" ht="15.6" thickTop="1" thickBot="1">
      <c r="A106" s="200" t="s">
        <v>1745</v>
      </c>
      <c r="B106" s="200" t="s">
        <v>388</v>
      </c>
      <c r="C106" s="205" t="s">
        <v>2111</v>
      </c>
      <c r="D106" s="201">
        <v>433400</v>
      </c>
    </row>
    <row r="107" spans="1:4" ht="15.6" thickTop="1" thickBot="1">
      <c r="A107" s="200" t="s">
        <v>901</v>
      </c>
      <c r="B107" s="200" t="s">
        <v>388</v>
      </c>
      <c r="C107" s="205" t="s">
        <v>2111</v>
      </c>
      <c r="D107" s="201">
        <v>433400</v>
      </c>
    </row>
    <row r="108" spans="1:4" ht="15.6" thickTop="1" thickBot="1">
      <c r="A108" s="200" t="s">
        <v>903</v>
      </c>
      <c r="B108" s="200" t="s">
        <v>388</v>
      </c>
      <c r="C108" s="205" t="s">
        <v>2114</v>
      </c>
      <c r="D108" s="201">
        <v>441350</v>
      </c>
    </row>
    <row r="109" spans="1:4" ht="15.6" thickTop="1" thickBot="1">
      <c r="A109" s="200" t="s">
        <v>902</v>
      </c>
      <c r="B109" s="200" t="s">
        <v>388</v>
      </c>
      <c r="C109" s="205" t="s">
        <v>2115</v>
      </c>
      <c r="D109" s="201">
        <v>453950</v>
      </c>
    </row>
    <row r="110" spans="1:4" ht="15.6" thickTop="1" thickBot="1">
      <c r="A110" s="200" t="s">
        <v>906</v>
      </c>
      <c r="B110" s="200" t="s">
        <v>388</v>
      </c>
      <c r="C110" s="205" t="s">
        <v>2116</v>
      </c>
      <c r="D110" s="201">
        <v>404000</v>
      </c>
    </row>
    <row r="111" spans="1:4" ht="15.6" thickTop="1" thickBot="1">
      <c r="A111" s="200" t="s">
        <v>427</v>
      </c>
      <c r="B111" s="200" t="s">
        <v>144</v>
      </c>
      <c r="C111" s="205" t="s">
        <v>428</v>
      </c>
      <c r="D111" s="201">
        <v>3278.56</v>
      </c>
    </row>
    <row r="112" spans="1:4" ht="15.6" thickTop="1" thickBot="1">
      <c r="A112" s="200" t="s">
        <v>429</v>
      </c>
      <c r="B112" s="200" t="s">
        <v>233</v>
      </c>
      <c r="C112" s="205" t="s">
        <v>430</v>
      </c>
      <c r="D112" s="201">
        <v>1297.5</v>
      </c>
    </row>
    <row r="113" spans="1:4" ht="30" thickTop="1" thickBot="1">
      <c r="A113" s="200" t="s">
        <v>431</v>
      </c>
      <c r="B113" s="200" t="s">
        <v>92</v>
      </c>
      <c r="C113" s="205" t="s">
        <v>432</v>
      </c>
      <c r="D113" s="201">
        <v>2302.5</v>
      </c>
    </row>
    <row r="114" spans="1:4" ht="30" thickTop="1" thickBot="1">
      <c r="A114" s="200" t="s">
        <v>433</v>
      </c>
      <c r="B114" s="200" t="s">
        <v>144</v>
      </c>
      <c r="C114" s="205" t="s">
        <v>434</v>
      </c>
      <c r="D114" s="201">
        <v>33589.78</v>
      </c>
    </row>
    <row r="115" spans="1:4" ht="15.6" thickTop="1" thickBot="1">
      <c r="A115" s="200" t="s">
        <v>435</v>
      </c>
      <c r="B115" s="200" t="s">
        <v>92</v>
      </c>
      <c r="C115" s="655" t="s">
        <v>436</v>
      </c>
      <c r="D115" s="201">
        <v>31864.075000000001</v>
      </c>
    </row>
    <row r="116" spans="1:4" ht="15.6" thickTop="1" thickBot="1">
      <c r="A116" s="200" t="s">
        <v>443</v>
      </c>
      <c r="B116" s="200" t="s">
        <v>92</v>
      </c>
      <c r="C116" s="205" t="s">
        <v>1997</v>
      </c>
      <c r="D116" s="201">
        <v>143956.125</v>
      </c>
    </row>
    <row r="117" spans="1:4" ht="15.6" thickTop="1" thickBot="1">
      <c r="A117" s="200" t="s">
        <v>446</v>
      </c>
      <c r="B117" s="200" t="s">
        <v>92</v>
      </c>
      <c r="C117" s="205" t="s">
        <v>447</v>
      </c>
      <c r="D117" s="201">
        <v>25354.89</v>
      </c>
    </row>
    <row r="118" spans="1:4" ht="30" thickTop="1" thickBot="1">
      <c r="A118" s="200" t="s">
        <v>444</v>
      </c>
      <c r="B118" s="200" t="s">
        <v>92</v>
      </c>
      <c r="C118" s="655" t="s">
        <v>445</v>
      </c>
      <c r="D118" s="201">
        <v>36623.61</v>
      </c>
    </row>
    <row r="119" spans="1:4" ht="30" thickTop="1" thickBot="1">
      <c r="A119" s="200" t="s">
        <v>449</v>
      </c>
      <c r="B119" s="200" t="s">
        <v>388</v>
      </c>
      <c r="C119" s="205" t="s">
        <v>450</v>
      </c>
      <c r="D119" s="201">
        <v>4608.0949999999993</v>
      </c>
    </row>
    <row r="120" spans="1:4" ht="30" thickTop="1" thickBot="1">
      <c r="A120" s="200" t="s">
        <v>448</v>
      </c>
      <c r="B120" s="200" t="s">
        <v>388</v>
      </c>
      <c r="C120" s="205" t="s">
        <v>1998</v>
      </c>
      <c r="D120" s="201">
        <v>4440.7950000000001</v>
      </c>
    </row>
    <row r="121" spans="1:4" ht="30" thickTop="1" thickBot="1">
      <c r="A121" s="200" t="s">
        <v>912</v>
      </c>
      <c r="B121" s="200" t="s">
        <v>637</v>
      </c>
      <c r="C121" s="205" t="s">
        <v>913</v>
      </c>
      <c r="D121" s="201">
        <v>19000</v>
      </c>
    </row>
    <row r="122" spans="1:4" ht="15.6" thickTop="1" thickBot="1">
      <c r="A122" s="200" t="s">
        <v>914</v>
      </c>
      <c r="B122" s="200" t="s">
        <v>637</v>
      </c>
      <c r="C122" s="205" t="s">
        <v>2050</v>
      </c>
      <c r="D122" s="201">
        <v>41627</v>
      </c>
    </row>
    <row r="123" spans="1:4" ht="15.6" thickTop="1" thickBot="1">
      <c r="A123" s="200" t="s">
        <v>451</v>
      </c>
      <c r="B123" s="200" t="s">
        <v>388</v>
      </c>
      <c r="C123" s="205" t="s">
        <v>1999</v>
      </c>
      <c r="D123" s="201">
        <v>2087.0100000000002</v>
      </c>
    </row>
    <row r="124" spans="1:4" ht="15.6" thickTop="1" thickBot="1">
      <c r="A124" s="200" t="s">
        <v>452</v>
      </c>
      <c r="B124" s="200" t="s">
        <v>144</v>
      </c>
      <c r="C124" s="205" t="s">
        <v>453</v>
      </c>
      <c r="D124" s="201">
        <v>17695.86</v>
      </c>
    </row>
    <row r="125" spans="1:4" ht="15.6" thickTop="1" thickBot="1">
      <c r="A125" s="200" t="s">
        <v>939</v>
      </c>
      <c r="B125" s="200" t="s">
        <v>425</v>
      </c>
      <c r="C125" s="205" t="s">
        <v>2052</v>
      </c>
      <c r="D125" s="201">
        <v>1473.92</v>
      </c>
    </row>
    <row r="126" spans="1:4" ht="15.6" thickTop="1" thickBot="1">
      <c r="A126" s="200" t="s">
        <v>940</v>
      </c>
      <c r="B126" s="200" t="s">
        <v>425</v>
      </c>
      <c r="C126" s="205" t="s">
        <v>2053</v>
      </c>
      <c r="D126" s="201">
        <v>2495.0050000000001</v>
      </c>
    </row>
    <row r="127" spans="1:4" ht="30" thickTop="1" thickBot="1">
      <c r="A127" s="200" t="s">
        <v>938</v>
      </c>
      <c r="B127" s="200" t="s">
        <v>425</v>
      </c>
      <c r="C127" s="205" t="s">
        <v>2051</v>
      </c>
      <c r="D127" s="201">
        <v>2495.0050000000001</v>
      </c>
    </row>
    <row r="128" spans="1:4" ht="15.6" thickTop="1" thickBot="1">
      <c r="A128" s="200" t="s">
        <v>920</v>
      </c>
      <c r="B128" s="200" t="s">
        <v>425</v>
      </c>
      <c r="C128" s="205" t="s">
        <v>921</v>
      </c>
      <c r="D128" s="201">
        <v>2041.1399999999999</v>
      </c>
    </row>
    <row r="129" spans="1:4" ht="15.6" thickTop="1" thickBot="1">
      <c r="A129" s="200" t="s">
        <v>922</v>
      </c>
      <c r="B129" s="200" t="s">
        <v>425</v>
      </c>
      <c r="C129" s="205" t="s">
        <v>923</v>
      </c>
      <c r="D129" s="201">
        <v>3500</v>
      </c>
    </row>
    <row r="130" spans="1:4" ht="15.6" thickTop="1" thickBot="1">
      <c r="A130" s="200" t="s">
        <v>924</v>
      </c>
      <c r="B130" s="200" t="s">
        <v>425</v>
      </c>
      <c r="C130" s="205" t="s">
        <v>925</v>
      </c>
      <c r="D130" s="201">
        <v>1701.12</v>
      </c>
    </row>
    <row r="131" spans="1:4" ht="15.6" thickTop="1" thickBot="1">
      <c r="A131" s="200" t="s">
        <v>926</v>
      </c>
      <c r="B131" s="200" t="s">
        <v>425</v>
      </c>
      <c r="C131" s="205" t="s">
        <v>927</v>
      </c>
      <c r="D131" s="201">
        <v>4000</v>
      </c>
    </row>
    <row r="132" spans="1:4" ht="15.6" thickTop="1" thickBot="1">
      <c r="A132" s="200" t="s">
        <v>928</v>
      </c>
      <c r="B132" s="200" t="s">
        <v>425</v>
      </c>
      <c r="C132" s="205" t="s">
        <v>929</v>
      </c>
      <c r="D132" s="201">
        <v>1814.9749999999999</v>
      </c>
    </row>
    <row r="133" spans="1:4" ht="15.6" thickTop="1" thickBot="1">
      <c r="A133" s="200" t="s">
        <v>932</v>
      </c>
      <c r="B133" s="200" t="s">
        <v>425</v>
      </c>
      <c r="C133" s="205" t="s">
        <v>933</v>
      </c>
      <c r="D133" s="201">
        <v>3500</v>
      </c>
    </row>
    <row r="134" spans="1:4" ht="15.6" thickTop="1" thickBot="1">
      <c r="A134" s="200" t="s">
        <v>930</v>
      </c>
      <c r="B134" s="200" t="s">
        <v>425</v>
      </c>
      <c r="C134" s="205" t="s">
        <v>931</v>
      </c>
      <c r="D134" s="201">
        <v>1587.77</v>
      </c>
    </row>
    <row r="135" spans="1:4" ht="15.6" thickTop="1" thickBot="1">
      <c r="A135" s="200" t="s">
        <v>934</v>
      </c>
      <c r="B135" s="200" t="s">
        <v>425</v>
      </c>
      <c r="C135" s="205" t="s">
        <v>935</v>
      </c>
      <c r="D135" s="201">
        <v>1701.12</v>
      </c>
    </row>
    <row r="136" spans="1:4" ht="15.6" thickTop="1" thickBot="1">
      <c r="A136" s="200" t="s">
        <v>936</v>
      </c>
      <c r="B136" s="200" t="s">
        <v>425</v>
      </c>
      <c r="C136" s="205" t="s">
        <v>937</v>
      </c>
      <c r="D136" s="201">
        <v>2041.1399999999999</v>
      </c>
    </row>
    <row r="137" spans="1:4" ht="30" thickTop="1" thickBot="1">
      <c r="A137" s="200" t="s">
        <v>918</v>
      </c>
      <c r="B137" s="200" t="s">
        <v>377</v>
      </c>
      <c r="C137" s="205" t="s">
        <v>919</v>
      </c>
      <c r="D137" s="201">
        <v>612000</v>
      </c>
    </row>
    <row r="138" spans="1:4" ht="30" thickTop="1" thickBot="1">
      <c r="A138" s="200" t="s">
        <v>915</v>
      </c>
      <c r="B138" s="200" t="s">
        <v>916</v>
      </c>
      <c r="C138" s="205" t="s">
        <v>917</v>
      </c>
      <c r="D138" s="201">
        <v>0.02</v>
      </c>
    </row>
    <row r="139" spans="1:4" ht="15.6" thickTop="1" thickBot="1">
      <c r="A139" s="200" t="s">
        <v>454</v>
      </c>
      <c r="B139" s="200" t="s">
        <v>377</v>
      </c>
      <c r="C139" s="205" t="s">
        <v>455</v>
      </c>
      <c r="D139" s="201">
        <v>3197.0050000000001</v>
      </c>
    </row>
    <row r="140" spans="1:4" ht="30" thickTop="1" thickBot="1">
      <c r="A140" s="200" t="s">
        <v>456</v>
      </c>
      <c r="B140" s="200" t="s">
        <v>457</v>
      </c>
      <c r="C140" s="205" t="s">
        <v>458</v>
      </c>
      <c r="D140" s="201">
        <v>441.97</v>
      </c>
    </row>
    <row r="141" spans="1:4" ht="30" thickTop="1" thickBot="1">
      <c r="A141" s="200" t="s">
        <v>459</v>
      </c>
      <c r="B141" s="200" t="s">
        <v>144</v>
      </c>
      <c r="C141" s="205" t="s">
        <v>2000</v>
      </c>
      <c r="D141" s="201">
        <v>7548.5</v>
      </c>
    </row>
    <row r="142" spans="1:4" ht="30" thickTop="1" thickBot="1">
      <c r="A142" s="200" t="s">
        <v>460</v>
      </c>
      <c r="B142" s="200" t="s">
        <v>92</v>
      </c>
      <c r="C142" s="205" t="s">
        <v>461</v>
      </c>
      <c r="D142" s="201">
        <v>3206.0950000000003</v>
      </c>
    </row>
    <row r="143" spans="1:4" ht="15.6" thickTop="1" thickBot="1">
      <c r="A143" s="200" t="s">
        <v>462</v>
      </c>
      <c r="B143" s="200" t="s">
        <v>463</v>
      </c>
      <c r="C143" s="205" t="s">
        <v>464</v>
      </c>
      <c r="D143" s="201">
        <v>7217</v>
      </c>
    </row>
    <row r="144" spans="1:4" ht="15.6" thickTop="1" thickBot="1">
      <c r="A144" s="200" t="s">
        <v>465</v>
      </c>
      <c r="B144" s="200" t="s">
        <v>425</v>
      </c>
      <c r="C144" s="205" t="s">
        <v>466</v>
      </c>
      <c r="D144" s="201">
        <v>14791</v>
      </c>
    </row>
    <row r="145" spans="1:4" ht="15.6" thickTop="1" thickBot="1">
      <c r="A145" s="200" t="s">
        <v>951</v>
      </c>
      <c r="B145" s="200" t="s">
        <v>233</v>
      </c>
      <c r="C145" s="205" t="s">
        <v>953</v>
      </c>
      <c r="D145" s="201">
        <v>6648.5</v>
      </c>
    </row>
    <row r="146" spans="1:4" ht="44.4" thickTop="1" thickBot="1">
      <c r="A146" s="200" t="s">
        <v>941</v>
      </c>
      <c r="B146" s="200" t="s">
        <v>233</v>
      </c>
      <c r="C146" s="205" t="s">
        <v>942</v>
      </c>
      <c r="D146" s="201">
        <v>3257</v>
      </c>
    </row>
    <row r="147" spans="1:4" ht="30" thickTop="1" thickBot="1">
      <c r="A147" s="200" t="s">
        <v>943</v>
      </c>
      <c r="B147" s="200" t="s">
        <v>233</v>
      </c>
      <c r="C147" s="205" t="s">
        <v>944</v>
      </c>
      <c r="D147" s="201">
        <v>9124</v>
      </c>
    </row>
    <row r="148" spans="1:4" ht="15.6" thickTop="1" thickBot="1">
      <c r="A148" s="200" t="s">
        <v>1775</v>
      </c>
      <c r="B148" s="200" t="s">
        <v>233</v>
      </c>
      <c r="C148" s="205" t="s">
        <v>2054</v>
      </c>
      <c r="D148" s="201">
        <v>5460</v>
      </c>
    </row>
    <row r="149" spans="1:4" ht="30" thickTop="1" thickBot="1">
      <c r="A149" s="200" t="s">
        <v>945</v>
      </c>
      <c r="B149" s="200" t="s">
        <v>144</v>
      </c>
      <c r="C149" s="205" t="s">
        <v>946</v>
      </c>
      <c r="D149" s="201">
        <v>29172.635000000002</v>
      </c>
    </row>
    <row r="150" spans="1:4" ht="15.6" thickTop="1" thickBot="1">
      <c r="A150" s="200" t="s">
        <v>947</v>
      </c>
      <c r="B150" s="200" t="s">
        <v>233</v>
      </c>
      <c r="C150" s="205" t="s">
        <v>948</v>
      </c>
      <c r="D150" s="201">
        <v>5500.2049999999999</v>
      </c>
    </row>
    <row r="151" spans="1:4" ht="30" thickTop="1" thickBot="1">
      <c r="A151" s="200" t="s">
        <v>949</v>
      </c>
      <c r="B151" s="200" t="s">
        <v>457</v>
      </c>
      <c r="C151" s="205" t="s">
        <v>950</v>
      </c>
      <c r="D151" s="201">
        <v>176308.095</v>
      </c>
    </row>
    <row r="152" spans="1:4" ht="15.6" thickTop="1" thickBot="1">
      <c r="A152" s="200" t="s">
        <v>467</v>
      </c>
      <c r="B152" s="200" t="s">
        <v>92</v>
      </c>
      <c r="C152" s="205" t="s">
        <v>468</v>
      </c>
      <c r="D152" s="201">
        <v>1068.9192</v>
      </c>
    </row>
    <row r="153" spans="1:4" ht="15.6" thickTop="1" thickBot="1">
      <c r="A153" s="200" t="s">
        <v>469</v>
      </c>
      <c r="B153" s="200" t="s">
        <v>377</v>
      </c>
      <c r="C153" s="205" t="s">
        <v>470</v>
      </c>
      <c r="D153" s="201">
        <v>21824.91</v>
      </c>
    </row>
    <row r="154" spans="1:4" ht="15.6" thickTop="1" thickBot="1">
      <c r="A154" s="200" t="s">
        <v>471</v>
      </c>
      <c r="B154" s="200" t="s">
        <v>377</v>
      </c>
      <c r="C154" s="205" t="s">
        <v>472</v>
      </c>
      <c r="D154" s="201">
        <v>3728</v>
      </c>
    </row>
    <row r="155" spans="1:4" ht="30" thickTop="1" thickBot="1">
      <c r="A155" s="200" t="s">
        <v>987</v>
      </c>
      <c r="B155" s="200" t="s">
        <v>144</v>
      </c>
      <c r="C155" s="205" t="s">
        <v>988</v>
      </c>
      <c r="D155" s="201">
        <v>57344.055</v>
      </c>
    </row>
    <row r="156" spans="1:4" ht="30" thickTop="1" thickBot="1">
      <c r="A156" s="200" t="s">
        <v>989</v>
      </c>
      <c r="B156" s="200" t="s">
        <v>144</v>
      </c>
      <c r="C156" s="205" t="s">
        <v>990</v>
      </c>
      <c r="D156" s="201">
        <v>14638.695</v>
      </c>
    </row>
    <row r="157" spans="1:4" ht="30" thickTop="1" thickBot="1">
      <c r="A157" s="200" t="s">
        <v>991</v>
      </c>
      <c r="B157" s="200" t="s">
        <v>144</v>
      </c>
      <c r="C157" s="205" t="s">
        <v>992</v>
      </c>
      <c r="D157" s="201">
        <v>1099657.8894</v>
      </c>
    </row>
    <row r="158" spans="1:4" ht="30" thickTop="1" thickBot="1">
      <c r="A158" s="200" t="s">
        <v>993</v>
      </c>
      <c r="B158" s="200" t="s">
        <v>144</v>
      </c>
      <c r="C158" s="205" t="s">
        <v>994</v>
      </c>
      <c r="D158" s="201">
        <v>2170547.5049999999</v>
      </c>
    </row>
    <row r="159" spans="1:4" ht="15.6" thickTop="1" thickBot="1">
      <c r="A159" s="200" t="s">
        <v>475</v>
      </c>
      <c r="B159" s="200" t="s">
        <v>233</v>
      </c>
      <c r="C159" s="205" t="s">
        <v>476</v>
      </c>
      <c r="D159" s="201">
        <v>7909.12</v>
      </c>
    </row>
    <row r="160" spans="1:4" ht="15.6" thickTop="1" thickBot="1">
      <c r="A160" s="200" t="s">
        <v>980</v>
      </c>
      <c r="B160" s="200" t="s">
        <v>233</v>
      </c>
      <c r="C160" s="205" t="s">
        <v>476</v>
      </c>
      <c r="D160" s="201">
        <v>7812.7849999999999</v>
      </c>
    </row>
    <row r="161" spans="1:4" ht="15.6" thickTop="1" thickBot="1">
      <c r="A161" s="200" t="s">
        <v>477</v>
      </c>
      <c r="B161" s="200" t="s">
        <v>233</v>
      </c>
      <c r="C161" s="205" t="s">
        <v>478</v>
      </c>
      <c r="D161" s="201">
        <v>10279.83</v>
      </c>
    </row>
    <row r="162" spans="1:4" ht="15.6" thickTop="1" thickBot="1">
      <c r="A162" s="200" t="s">
        <v>981</v>
      </c>
      <c r="B162" s="200" t="s">
        <v>233</v>
      </c>
      <c r="C162" s="205" t="s">
        <v>478</v>
      </c>
      <c r="D162" s="201">
        <v>10532.89</v>
      </c>
    </row>
    <row r="163" spans="1:4" ht="15.6" thickTop="1" thickBot="1">
      <c r="A163" s="200" t="s">
        <v>972</v>
      </c>
      <c r="B163" s="200" t="s">
        <v>233</v>
      </c>
      <c r="C163" s="205" t="s">
        <v>973</v>
      </c>
      <c r="D163" s="201">
        <v>3402230.9850000003</v>
      </c>
    </row>
    <row r="164" spans="1:4" ht="15.6" thickTop="1" thickBot="1">
      <c r="A164" s="200" t="s">
        <v>978</v>
      </c>
      <c r="B164" s="200" t="s">
        <v>233</v>
      </c>
      <c r="C164" s="205" t="s">
        <v>973</v>
      </c>
      <c r="D164" s="201">
        <v>10616.075000000001</v>
      </c>
    </row>
    <row r="165" spans="1:4" ht="15.6" thickTop="1" thickBot="1">
      <c r="A165" s="200" t="s">
        <v>985</v>
      </c>
      <c r="B165" s="200" t="s">
        <v>952</v>
      </c>
      <c r="C165" s="205" t="s">
        <v>986</v>
      </c>
      <c r="D165" s="201">
        <v>14587.07</v>
      </c>
    </row>
    <row r="166" spans="1:4" ht="15.6" thickTop="1" thickBot="1">
      <c r="A166" s="200" t="s">
        <v>983</v>
      </c>
      <c r="B166" s="200" t="s">
        <v>233</v>
      </c>
      <c r="C166" s="205" t="s">
        <v>984</v>
      </c>
      <c r="D166" s="201">
        <v>10456.16</v>
      </c>
    </row>
    <row r="167" spans="1:4" ht="15.6" thickTop="1" thickBot="1">
      <c r="A167" s="200" t="s">
        <v>479</v>
      </c>
      <c r="B167" s="200" t="s">
        <v>233</v>
      </c>
      <c r="C167" s="205" t="s">
        <v>480</v>
      </c>
      <c r="D167" s="201">
        <v>6589.0949999999993</v>
      </c>
    </row>
    <row r="168" spans="1:4" ht="15.6" thickTop="1" thickBot="1">
      <c r="A168" s="200" t="s">
        <v>982</v>
      </c>
      <c r="B168" s="200" t="s">
        <v>233</v>
      </c>
      <c r="C168" s="205" t="s">
        <v>480</v>
      </c>
      <c r="D168" s="201">
        <v>6793.0050000000001</v>
      </c>
    </row>
    <row r="169" spans="1:4" ht="15.6" thickTop="1" thickBot="1">
      <c r="A169" s="200" t="s">
        <v>473</v>
      </c>
      <c r="B169" s="200" t="s">
        <v>233</v>
      </c>
      <c r="C169" s="205" t="s">
        <v>474</v>
      </c>
      <c r="D169" s="201">
        <v>11749.89</v>
      </c>
    </row>
    <row r="170" spans="1:4" ht="15.6" thickTop="1" thickBot="1">
      <c r="A170" s="200" t="s">
        <v>979</v>
      </c>
      <c r="B170" s="200" t="s">
        <v>233</v>
      </c>
      <c r="C170" s="205" t="s">
        <v>474</v>
      </c>
      <c r="D170" s="201">
        <v>11632.795</v>
      </c>
    </row>
    <row r="171" spans="1:4" ht="15.6" thickTop="1" thickBot="1">
      <c r="A171" s="200" t="s">
        <v>955</v>
      </c>
      <c r="B171" s="200" t="s">
        <v>233</v>
      </c>
      <c r="C171" s="205" t="s">
        <v>956</v>
      </c>
      <c r="D171" s="201">
        <v>12845.445</v>
      </c>
    </row>
    <row r="172" spans="1:4" ht="15.6" thickTop="1" thickBot="1">
      <c r="A172" s="200" t="s">
        <v>968</v>
      </c>
      <c r="B172" s="200" t="s">
        <v>952</v>
      </c>
      <c r="C172" s="205" t="s">
        <v>969</v>
      </c>
      <c r="D172" s="201">
        <v>17432.91</v>
      </c>
    </row>
    <row r="173" spans="1:4" ht="15.6" thickTop="1" thickBot="1">
      <c r="A173" s="200" t="s">
        <v>970</v>
      </c>
      <c r="B173" s="200" t="s">
        <v>952</v>
      </c>
      <c r="C173" s="205" t="s">
        <v>971</v>
      </c>
      <c r="D173" s="201">
        <v>6145.1450000000004</v>
      </c>
    </row>
    <row r="174" spans="1:4" ht="15.6" thickTop="1" thickBot="1">
      <c r="A174" s="200" t="s">
        <v>957</v>
      </c>
      <c r="B174" s="200" t="s">
        <v>233</v>
      </c>
      <c r="C174" s="205" t="s">
        <v>958</v>
      </c>
      <c r="D174" s="201">
        <v>3860.36</v>
      </c>
    </row>
    <row r="175" spans="1:4" ht="15.6" thickTop="1" thickBot="1">
      <c r="A175" s="200" t="s">
        <v>959</v>
      </c>
      <c r="B175" s="200" t="s">
        <v>233</v>
      </c>
      <c r="C175" s="205" t="s">
        <v>960</v>
      </c>
      <c r="D175" s="201">
        <v>3346.3759866557707</v>
      </c>
    </row>
    <row r="176" spans="1:4" ht="30" thickTop="1" thickBot="1">
      <c r="A176" s="200" t="s">
        <v>965</v>
      </c>
      <c r="B176" s="200" t="s">
        <v>233</v>
      </c>
      <c r="C176" s="205" t="s">
        <v>2058</v>
      </c>
      <c r="D176" s="201">
        <v>4993.92</v>
      </c>
    </row>
    <row r="177" spans="1:4" ht="15.6" thickTop="1" thickBot="1">
      <c r="A177" s="200" t="s">
        <v>961</v>
      </c>
      <c r="B177" s="200" t="s">
        <v>233</v>
      </c>
      <c r="C177" s="205" t="s">
        <v>2056</v>
      </c>
      <c r="D177" s="201">
        <v>5445.96</v>
      </c>
    </row>
    <row r="178" spans="1:4" ht="30" thickTop="1" thickBot="1">
      <c r="A178" s="200" t="s">
        <v>962</v>
      </c>
      <c r="B178" s="200" t="s">
        <v>233</v>
      </c>
      <c r="C178" s="205" t="s">
        <v>2057</v>
      </c>
      <c r="D178" s="201">
        <v>7018.95</v>
      </c>
    </row>
    <row r="179" spans="1:4" ht="30" thickTop="1" thickBot="1">
      <c r="A179" s="200" t="s">
        <v>967</v>
      </c>
      <c r="B179" s="200" t="s">
        <v>233</v>
      </c>
      <c r="C179" s="205" t="s">
        <v>2059</v>
      </c>
      <c r="D179" s="201">
        <v>5214</v>
      </c>
    </row>
    <row r="180" spans="1:4" ht="30" thickTop="1" thickBot="1">
      <c r="A180" s="200" t="s">
        <v>954</v>
      </c>
      <c r="B180" s="200" t="s">
        <v>233</v>
      </c>
      <c r="C180" s="205" t="s">
        <v>2055</v>
      </c>
      <c r="D180" s="201">
        <v>6006</v>
      </c>
    </row>
    <row r="181" spans="1:4" ht="15.6" thickTop="1" thickBot="1">
      <c r="A181" s="200" t="s">
        <v>963</v>
      </c>
      <c r="B181" s="200" t="s">
        <v>233</v>
      </c>
      <c r="C181" s="205" t="s">
        <v>964</v>
      </c>
      <c r="D181" s="201">
        <v>4342.5</v>
      </c>
    </row>
    <row r="182" spans="1:4" ht="15.6" thickTop="1" thickBot="1">
      <c r="A182" s="200" t="s">
        <v>966</v>
      </c>
      <c r="B182" s="200" t="s">
        <v>233</v>
      </c>
      <c r="C182" s="205" t="s">
        <v>964</v>
      </c>
      <c r="D182" s="201">
        <v>5083</v>
      </c>
    </row>
    <row r="183" spans="1:4" ht="15.6" thickTop="1" thickBot="1">
      <c r="A183" s="200" t="s">
        <v>481</v>
      </c>
      <c r="B183" s="200" t="s">
        <v>377</v>
      </c>
      <c r="C183" s="205" t="s">
        <v>482</v>
      </c>
      <c r="D183" s="201">
        <v>6526.5</v>
      </c>
    </row>
    <row r="184" spans="1:4" ht="15.6" thickTop="1" thickBot="1">
      <c r="A184" s="200" t="s">
        <v>485</v>
      </c>
      <c r="B184" s="200" t="s">
        <v>92</v>
      </c>
      <c r="C184" s="205" t="s">
        <v>486</v>
      </c>
      <c r="D184" s="201">
        <v>5610</v>
      </c>
    </row>
    <row r="185" spans="1:4" ht="15.6" thickTop="1" thickBot="1">
      <c r="A185" s="200" t="s">
        <v>483</v>
      </c>
      <c r="B185" s="200" t="s">
        <v>388</v>
      </c>
      <c r="C185" s="205" t="s">
        <v>484</v>
      </c>
      <c r="D185" s="201">
        <v>120462.5</v>
      </c>
    </row>
    <row r="186" spans="1:4" ht="15.6" thickTop="1" thickBot="1">
      <c r="A186" s="200" t="s">
        <v>487</v>
      </c>
      <c r="B186" s="200" t="s">
        <v>144</v>
      </c>
      <c r="C186" s="205" t="s">
        <v>2001</v>
      </c>
      <c r="D186" s="201">
        <v>1749</v>
      </c>
    </row>
    <row r="187" spans="1:4" ht="15.6" thickTop="1" thickBot="1">
      <c r="A187" s="200" t="s">
        <v>1539</v>
      </c>
      <c r="B187" s="200" t="s">
        <v>377</v>
      </c>
      <c r="C187" s="205" t="s">
        <v>1538</v>
      </c>
      <c r="D187" s="201">
        <v>33400</v>
      </c>
    </row>
    <row r="188" spans="1:4" ht="15.6" thickTop="1" thickBot="1">
      <c r="A188" s="200" t="s">
        <v>1793</v>
      </c>
      <c r="B188" s="200" t="s">
        <v>377</v>
      </c>
      <c r="C188" s="205" t="s">
        <v>1792</v>
      </c>
      <c r="D188" s="201">
        <v>12509.5</v>
      </c>
    </row>
    <row r="189" spans="1:4" ht="15.6" thickTop="1" thickBot="1">
      <c r="A189" s="200" t="s">
        <v>488</v>
      </c>
      <c r="B189" s="200" t="s">
        <v>377</v>
      </c>
      <c r="C189" s="205" t="s">
        <v>489</v>
      </c>
      <c r="D189" s="201">
        <v>32513.408071866059</v>
      </c>
    </row>
    <row r="190" spans="1:4" ht="15.6" thickTop="1" thickBot="1">
      <c r="A190" s="200" t="s">
        <v>1750</v>
      </c>
      <c r="B190" s="200" t="s">
        <v>144</v>
      </c>
      <c r="C190" s="205" t="s">
        <v>1749</v>
      </c>
      <c r="D190" s="201">
        <v>541165.23</v>
      </c>
    </row>
    <row r="191" spans="1:4" ht="15.6" thickTop="1" thickBot="1">
      <c r="A191" s="200" t="s">
        <v>498</v>
      </c>
      <c r="B191" s="200" t="s">
        <v>92</v>
      </c>
      <c r="C191" s="205" t="s">
        <v>499</v>
      </c>
      <c r="D191" s="201">
        <v>599341.83499999996</v>
      </c>
    </row>
    <row r="192" spans="1:4" ht="15.6" thickTop="1" thickBot="1">
      <c r="A192" s="200" t="s">
        <v>500</v>
      </c>
      <c r="B192" s="200" t="s">
        <v>92</v>
      </c>
      <c r="C192" s="205" t="s">
        <v>501</v>
      </c>
      <c r="D192" s="201">
        <v>423399.9</v>
      </c>
    </row>
    <row r="193" spans="1:4" ht="15.6" thickTop="1" thickBot="1">
      <c r="A193" s="200" t="s">
        <v>490</v>
      </c>
      <c r="B193" s="200" t="s">
        <v>233</v>
      </c>
      <c r="C193" s="205" t="s">
        <v>491</v>
      </c>
      <c r="D193" s="201">
        <v>1774.7649999999999</v>
      </c>
    </row>
    <row r="194" spans="1:4" ht="15.6" thickTop="1" thickBot="1">
      <c r="A194" s="200" t="s">
        <v>502</v>
      </c>
      <c r="B194" s="200" t="s">
        <v>92</v>
      </c>
      <c r="C194" s="205" t="s">
        <v>503</v>
      </c>
      <c r="D194" s="201">
        <v>1039.105</v>
      </c>
    </row>
    <row r="195" spans="1:4" ht="30" thickTop="1" thickBot="1">
      <c r="A195" s="200" t="s">
        <v>492</v>
      </c>
      <c r="B195" s="200" t="s">
        <v>425</v>
      </c>
      <c r="C195" s="205" t="s">
        <v>493</v>
      </c>
      <c r="D195" s="201">
        <v>745.11</v>
      </c>
    </row>
    <row r="196" spans="1:4" ht="15.6" thickTop="1" thickBot="1">
      <c r="A196" s="200" t="s">
        <v>494</v>
      </c>
      <c r="B196" s="200" t="s">
        <v>92</v>
      </c>
      <c r="C196" s="205" t="s">
        <v>495</v>
      </c>
      <c r="D196" s="201">
        <v>32692.5</v>
      </c>
    </row>
    <row r="197" spans="1:4" ht="15.6" thickTop="1" thickBot="1">
      <c r="A197" s="200" t="s">
        <v>496</v>
      </c>
      <c r="B197" s="200" t="s">
        <v>144</v>
      </c>
      <c r="C197" s="205" t="s">
        <v>497</v>
      </c>
      <c r="D197" s="201">
        <v>1667.9749999999999</v>
      </c>
    </row>
    <row r="198" spans="1:4" ht="15.6" thickTop="1" thickBot="1">
      <c r="A198" s="200" t="s">
        <v>504</v>
      </c>
      <c r="B198" s="200" t="s">
        <v>92</v>
      </c>
      <c r="C198" s="205" t="s">
        <v>505</v>
      </c>
      <c r="D198" s="201">
        <v>17951</v>
      </c>
    </row>
    <row r="199" spans="1:4" ht="15.6" thickTop="1" thickBot="1">
      <c r="A199" s="200" t="s">
        <v>1009</v>
      </c>
      <c r="B199" s="200" t="s">
        <v>92</v>
      </c>
      <c r="C199" s="205" t="s">
        <v>1010</v>
      </c>
      <c r="D199" s="201">
        <v>90885</v>
      </c>
    </row>
    <row r="200" spans="1:4" ht="30" thickTop="1" thickBot="1">
      <c r="A200" s="200" t="s">
        <v>1013</v>
      </c>
      <c r="B200" s="200" t="s">
        <v>92</v>
      </c>
      <c r="C200" s="205" t="s">
        <v>1014</v>
      </c>
      <c r="D200" s="201">
        <v>119450.30499999999</v>
      </c>
    </row>
    <row r="201" spans="1:4" ht="15.6" thickTop="1" thickBot="1">
      <c r="A201" s="200" t="s">
        <v>1011</v>
      </c>
      <c r="B201" s="200" t="s">
        <v>92</v>
      </c>
      <c r="C201" s="205" t="s">
        <v>1012</v>
      </c>
      <c r="D201" s="201">
        <v>99996.475000000006</v>
      </c>
    </row>
    <row r="202" spans="1:4" ht="15.6" thickTop="1" thickBot="1">
      <c r="A202" s="200" t="s">
        <v>1015</v>
      </c>
      <c r="B202" s="200" t="s">
        <v>233</v>
      </c>
      <c r="C202" s="205" t="s">
        <v>1016</v>
      </c>
      <c r="D202" s="201">
        <v>4353</v>
      </c>
    </row>
    <row r="203" spans="1:4" ht="30" thickTop="1" thickBot="1">
      <c r="A203" s="200" t="s">
        <v>1003</v>
      </c>
      <c r="B203" s="200" t="s">
        <v>233</v>
      </c>
      <c r="C203" s="205" t="s">
        <v>1004</v>
      </c>
      <c r="D203" s="201">
        <v>14680</v>
      </c>
    </row>
    <row r="204" spans="1:4" ht="15.6" thickTop="1" thickBot="1">
      <c r="A204" s="200" t="s">
        <v>1007</v>
      </c>
      <c r="B204" s="200" t="s">
        <v>92</v>
      </c>
      <c r="C204" s="205" t="s">
        <v>1008</v>
      </c>
      <c r="D204" s="201">
        <v>113185.63</v>
      </c>
    </row>
    <row r="205" spans="1:4" ht="15.6" thickTop="1" thickBot="1">
      <c r="A205" s="200" t="s">
        <v>1005</v>
      </c>
      <c r="B205" s="200" t="s">
        <v>92</v>
      </c>
      <c r="C205" s="205" t="s">
        <v>1006</v>
      </c>
      <c r="D205" s="201">
        <v>134970</v>
      </c>
    </row>
    <row r="206" spans="1:4" ht="15.6" thickTop="1" thickBot="1">
      <c r="A206" s="200" t="s">
        <v>506</v>
      </c>
      <c r="B206" s="200" t="s">
        <v>144</v>
      </c>
      <c r="C206" s="205" t="s">
        <v>2002</v>
      </c>
      <c r="D206" s="201">
        <v>139098.28999999998</v>
      </c>
    </row>
    <row r="207" spans="1:4" ht="15.6" thickTop="1" thickBot="1">
      <c r="A207" s="200" t="s">
        <v>515</v>
      </c>
      <c r="B207" s="200" t="s">
        <v>144</v>
      </c>
      <c r="C207" s="205" t="s">
        <v>516</v>
      </c>
      <c r="D207" s="201">
        <v>104888.62</v>
      </c>
    </row>
    <row r="208" spans="1:4" ht="15.6" thickTop="1" thickBot="1">
      <c r="A208" s="200" t="s">
        <v>517</v>
      </c>
      <c r="B208" s="200" t="s">
        <v>144</v>
      </c>
      <c r="C208" s="205" t="s">
        <v>518</v>
      </c>
      <c r="D208" s="201">
        <v>6474.0249999999996</v>
      </c>
    </row>
    <row r="209" spans="1:4" ht="15.6" thickTop="1" thickBot="1">
      <c r="A209" s="200" t="s">
        <v>519</v>
      </c>
      <c r="B209" s="200" t="s">
        <v>233</v>
      </c>
      <c r="C209" s="205" t="s">
        <v>520</v>
      </c>
      <c r="D209" s="201">
        <v>8419.8149999999987</v>
      </c>
    </row>
    <row r="210" spans="1:4" ht="15.6" thickTop="1" thickBot="1">
      <c r="A210" s="200" t="s">
        <v>522</v>
      </c>
      <c r="B210" s="200" t="s">
        <v>233</v>
      </c>
      <c r="C210" s="205" t="s">
        <v>2004</v>
      </c>
      <c r="D210" s="201">
        <v>10115.105</v>
      </c>
    </row>
    <row r="211" spans="1:4" ht="15.6" thickTop="1" thickBot="1">
      <c r="A211" s="200" t="s">
        <v>521</v>
      </c>
      <c r="B211" s="200" t="s">
        <v>233</v>
      </c>
      <c r="C211" s="205" t="s">
        <v>2003</v>
      </c>
      <c r="D211" s="201">
        <v>4931.9400000000005</v>
      </c>
    </row>
    <row r="212" spans="1:4" ht="15.6" thickTop="1" thickBot="1">
      <c r="A212" s="200" t="s">
        <v>529</v>
      </c>
      <c r="B212" s="200" t="s">
        <v>388</v>
      </c>
      <c r="C212" s="205" t="s">
        <v>530</v>
      </c>
      <c r="D212" s="201">
        <v>50000</v>
      </c>
    </row>
    <row r="213" spans="1:4" ht="15.6" thickTop="1" thickBot="1">
      <c r="A213" s="200" t="s">
        <v>525</v>
      </c>
      <c r="B213" s="200" t="s">
        <v>388</v>
      </c>
      <c r="C213" s="205" t="s">
        <v>526</v>
      </c>
      <c r="D213" s="201">
        <v>52182.974999999999</v>
      </c>
    </row>
    <row r="214" spans="1:4" ht="15.6" thickTop="1" thickBot="1">
      <c r="A214" s="200" t="s">
        <v>523</v>
      </c>
      <c r="B214" s="200" t="s">
        <v>388</v>
      </c>
      <c r="C214" s="205" t="s">
        <v>524</v>
      </c>
      <c r="D214" s="201">
        <v>41153.5</v>
      </c>
    </row>
    <row r="215" spans="1:4" ht="15.6" thickTop="1" thickBot="1">
      <c r="A215" s="200" t="s">
        <v>531</v>
      </c>
      <c r="B215" s="200" t="s">
        <v>388</v>
      </c>
      <c r="C215" s="205" t="s">
        <v>532</v>
      </c>
      <c r="D215" s="201">
        <v>131724</v>
      </c>
    </row>
    <row r="216" spans="1:4" ht="15.6" thickTop="1" thickBot="1">
      <c r="A216" s="200" t="s">
        <v>535</v>
      </c>
      <c r="B216" s="200" t="s">
        <v>388</v>
      </c>
      <c r="C216" s="205" t="s">
        <v>536</v>
      </c>
      <c r="D216" s="201">
        <v>48282.03</v>
      </c>
    </row>
    <row r="217" spans="1:4" ht="15.6" thickTop="1" thickBot="1">
      <c r="A217" s="200" t="s">
        <v>537</v>
      </c>
      <c r="B217" s="200" t="s">
        <v>388</v>
      </c>
      <c r="C217" s="205" t="s">
        <v>538</v>
      </c>
      <c r="D217" s="201">
        <v>47395.28</v>
      </c>
    </row>
    <row r="218" spans="1:4" ht="15.6" thickTop="1" thickBot="1">
      <c r="A218" s="200" t="s">
        <v>539</v>
      </c>
      <c r="B218" s="200" t="s">
        <v>388</v>
      </c>
      <c r="C218" s="205" t="s">
        <v>540</v>
      </c>
      <c r="D218" s="201">
        <v>46992.095000000001</v>
      </c>
    </row>
    <row r="219" spans="1:4" ht="15.6" thickTop="1" thickBot="1">
      <c r="A219" s="200" t="s">
        <v>541</v>
      </c>
      <c r="B219" s="200" t="s">
        <v>388</v>
      </c>
      <c r="C219" s="205" t="s">
        <v>542</v>
      </c>
      <c r="D219" s="201">
        <v>38449.69</v>
      </c>
    </row>
    <row r="220" spans="1:4" ht="15.6" thickTop="1" thickBot="1">
      <c r="A220" s="200" t="s">
        <v>533</v>
      </c>
      <c r="B220" s="200" t="s">
        <v>388</v>
      </c>
      <c r="C220" s="205" t="s">
        <v>534</v>
      </c>
      <c r="D220" s="201">
        <v>9544.8149999999987</v>
      </c>
    </row>
    <row r="221" spans="1:4" ht="15.6" thickTop="1" thickBot="1">
      <c r="A221" s="200" t="s">
        <v>543</v>
      </c>
      <c r="B221" s="200" t="s">
        <v>388</v>
      </c>
      <c r="C221" s="205" t="s">
        <v>544</v>
      </c>
      <c r="D221" s="201">
        <v>29489.919999999998</v>
      </c>
    </row>
    <row r="222" spans="1:4" ht="15.6" thickTop="1" thickBot="1">
      <c r="A222" s="200" t="s">
        <v>554</v>
      </c>
      <c r="B222" s="200" t="s">
        <v>388</v>
      </c>
      <c r="C222" s="205" t="s">
        <v>555</v>
      </c>
      <c r="D222" s="201">
        <v>47438.5</v>
      </c>
    </row>
    <row r="223" spans="1:4" ht="15.6" thickTop="1" thickBot="1">
      <c r="A223" s="200" t="s">
        <v>566</v>
      </c>
      <c r="B223" s="200" t="s">
        <v>388</v>
      </c>
      <c r="C223" s="205" t="s">
        <v>1940</v>
      </c>
      <c r="D223" s="201">
        <v>3921.7950000000001</v>
      </c>
    </row>
    <row r="224" spans="1:4" ht="30" thickTop="1" thickBot="1">
      <c r="A224" s="200" t="s">
        <v>545</v>
      </c>
      <c r="B224" s="200" t="s">
        <v>388</v>
      </c>
      <c r="C224" s="205" t="s">
        <v>546</v>
      </c>
      <c r="D224" s="201">
        <v>100000</v>
      </c>
    </row>
    <row r="225" spans="1:4" ht="30" thickTop="1" thickBot="1">
      <c r="A225" s="200" t="s">
        <v>547</v>
      </c>
      <c r="B225" s="200" t="s">
        <v>388</v>
      </c>
      <c r="C225" s="205" t="s">
        <v>548</v>
      </c>
      <c r="D225" s="201">
        <v>110000</v>
      </c>
    </row>
    <row r="226" spans="1:4" ht="15.6" thickTop="1" thickBot="1">
      <c r="A226" s="200" t="s">
        <v>549</v>
      </c>
      <c r="B226" s="200" t="s">
        <v>388</v>
      </c>
      <c r="C226" s="205" t="s">
        <v>2005</v>
      </c>
      <c r="D226" s="201">
        <v>120000</v>
      </c>
    </row>
    <row r="227" spans="1:4" ht="30" thickTop="1" thickBot="1">
      <c r="A227" s="200" t="s">
        <v>550</v>
      </c>
      <c r="B227" s="200" t="s">
        <v>388</v>
      </c>
      <c r="C227" s="205" t="s">
        <v>551</v>
      </c>
      <c r="D227" s="201">
        <v>44210</v>
      </c>
    </row>
    <row r="228" spans="1:4" ht="30" thickTop="1" thickBot="1">
      <c r="A228" s="200" t="s">
        <v>552</v>
      </c>
      <c r="B228" s="200" t="s">
        <v>388</v>
      </c>
      <c r="C228" s="205" t="s">
        <v>553</v>
      </c>
      <c r="D228" s="201">
        <v>42811.95</v>
      </c>
    </row>
    <row r="229" spans="1:4" ht="15.6" thickTop="1" thickBot="1">
      <c r="A229" s="200" t="s">
        <v>556</v>
      </c>
      <c r="B229" s="200" t="s">
        <v>388</v>
      </c>
      <c r="C229" s="205" t="s">
        <v>557</v>
      </c>
      <c r="D229" s="201">
        <v>72875</v>
      </c>
    </row>
    <row r="230" spans="1:4" ht="15.6" thickTop="1" thickBot="1">
      <c r="A230" s="200" t="s">
        <v>558</v>
      </c>
      <c r="B230" s="200" t="s">
        <v>388</v>
      </c>
      <c r="C230" s="205" t="s">
        <v>559</v>
      </c>
      <c r="D230" s="201">
        <v>69125</v>
      </c>
    </row>
    <row r="231" spans="1:4" ht="15.6" thickTop="1" thickBot="1">
      <c r="A231" s="200" t="s">
        <v>527</v>
      </c>
      <c r="B231" s="200" t="s">
        <v>388</v>
      </c>
      <c r="C231" s="205" t="s">
        <v>528</v>
      </c>
      <c r="D231" s="201">
        <v>185000</v>
      </c>
    </row>
    <row r="232" spans="1:4" ht="15.6" thickTop="1" thickBot="1">
      <c r="A232" s="200" t="s">
        <v>560</v>
      </c>
      <c r="B232" s="200" t="s">
        <v>388</v>
      </c>
      <c r="C232" s="205" t="s">
        <v>561</v>
      </c>
      <c r="D232" s="201">
        <v>9597.01</v>
      </c>
    </row>
    <row r="233" spans="1:4" ht="15.6" thickTop="1" thickBot="1">
      <c r="A233" s="200" t="s">
        <v>562</v>
      </c>
      <c r="B233" s="200" t="s">
        <v>388</v>
      </c>
      <c r="C233" s="205" t="s">
        <v>563</v>
      </c>
      <c r="D233" s="201">
        <v>36582.050000000003</v>
      </c>
    </row>
    <row r="234" spans="1:4" ht="30" thickTop="1" thickBot="1">
      <c r="A234" s="200" t="s">
        <v>564</v>
      </c>
      <c r="B234" s="200" t="s">
        <v>388</v>
      </c>
      <c r="C234" s="205" t="s">
        <v>565</v>
      </c>
      <c r="D234" s="201">
        <v>23205</v>
      </c>
    </row>
    <row r="235" spans="1:4" ht="15.6" thickTop="1" thickBot="1">
      <c r="A235" s="200" t="s">
        <v>567</v>
      </c>
      <c r="B235" s="200" t="s">
        <v>144</v>
      </c>
      <c r="C235" s="205" t="s">
        <v>568</v>
      </c>
      <c r="D235" s="201">
        <v>987.86500000000001</v>
      </c>
    </row>
    <row r="236" spans="1:4" ht="30" thickTop="1" thickBot="1">
      <c r="A236" s="200" t="s">
        <v>571</v>
      </c>
      <c r="B236" s="200" t="s">
        <v>388</v>
      </c>
      <c r="C236" s="205" t="s">
        <v>572</v>
      </c>
      <c r="D236" s="201">
        <v>410974.8</v>
      </c>
    </row>
    <row r="237" spans="1:4" ht="30" thickTop="1" thickBot="1">
      <c r="A237" s="200" t="s">
        <v>573</v>
      </c>
      <c r="B237" s="200" t="s">
        <v>388</v>
      </c>
      <c r="C237" s="205" t="s">
        <v>574</v>
      </c>
      <c r="D237" s="201">
        <v>417296.94</v>
      </c>
    </row>
    <row r="238" spans="1:4" ht="30" thickTop="1" thickBot="1">
      <c r="A238" s="200" t="s">
        <v>575</v>
      </c>
      <c r="B238" s="200" t="s">
        <v>388</v>
      </c>
      <c r="C238" s="205" t="s">
        <v>576</v>
      </c>
      <c r="D238" s="201">
        <v>381550.185</v>
      </c>
    </row>
    <row r="239" spans="1:4" ht="15.6" thickTop="1" thickBot="1">
      <c r="A239" s="200" t="s">
        <v>588</v>
      </c>
      <c r="B239" s="200" t="s">
        <v>589</v>
      </c>
      <c r="C239" s="205" t="s">
        <v>590</v>
      </c>
      <c r="D239" s="201">
        <v>311206.64500000002</v>
      </c>
    </row>
    <row r="240" spans="1:4" ht="15.6" thickTop="1" thickBot="1">
      <c r="A240" s="200" t="s">
        <v>577</v>
      </c>
      <c r="B240" s="200" t="s">
        <v>388</v>
      </c>
      <c r="C240" s="205" t="s">
        <v>2006</v>
      </c>
      <c r="D240" s="201">
        <v>317161.32</v>
      </c>
    </row>
    <row r="241" spans="1:4" ht="15.6" thickTop="1" thickBot="1">
      <c r="A241" s="200" t="s">
        <v>578</v>
      </c>
      <c r="B241" s="200" t="s">
        <v>388</v>
      </c>
      <c r="C241" s="205" t="s">
        <v>2117</v>
      </c>
      <c r="D241" s="201">
        <v>306953.58999999997</v>
      </c>
    </row>
    <row r="242" spans="1:4" ht="15.6" thickTop="1" thickBot="1">
      <c r="A242" s="209" t="s">
        <v>2119</v>
      </c>
      <c r="B242" s="200" t="s">
        <v>388</v>
      </c>
      <c r="C242" s="205" t="s">
        <v>2118</v>
      </c>
      <c r="D242" s="201">
        <v>414603.70999999996</v>
      </c>
    </row>
    <row r="243" spans="1:4" ht="15.6" thickTop="1" thickBot="1">
      <c r="A243" s="200" t="s">
        <v>579</v>
      </c>
      <c r="B243" s="200" t="s">
        <v>388</v>
      </c>
      <c r="C243" s="205" t="s">
        <v>580</v>
      </c>
      <c r="D243" s="201">
        <v>294291.5</v>
      </c>
    </row>
    <row r="244" spans="1:4" ht="15.6" thickTop="1" thickBot="1">
      <c r="A244" s="200" t="s">
        <v>581</v>
      </c>
      <c r="B244" s="200" t="s">
        <v>388</v>
      </c>
      <c r="C244" s="205" t="s">
        <v>582</v>
      </c>
      <c r="D244" s="201">
        <v>455175</v>
      </c>
    </row>
    <row r="245" spans="1:4" ht="15.6" thickTop="1" thickBot="1">
      <c r="A245" s="200" t="s">
        <v>583</v>
      </c>
      <c r="B245" s="200" t="s">
        <v>388</v>
      </c>
      <c r="C245" s="205" t="s">
        <v>584</v>
      </c>
      <c r="D245" s="201">
        <v>443037</v>
      </c>
    </row>
    <row r="246" spans="1:4" ht="15.6" thickTop="1" thickBot="1">
      <c r="A246" s="200" t="s">
        <v>585</v>
      </c>
      <c r="B246" s="200" t="s">
        <v>388</v>
      </c>
      <c r="C246" s="205" t="s">
        <v>2120</v>
      </c>
      <c r="D246" s="201">
        <v>354070.45</v>
      </c>
    </row>
    <row r="247" spans="1:4" ht="15.6" thickTop="1" thickBot="1">
      <c r="A247" s="200" t="s">
        <v>586</v>
      </c>
      <c r="B247" s="200" t="s">
        <v>388</v>
      </c>
      <c r="C247" s="205" t="s">
        <v>587</v>
      </c>
      <c r="D247" s="201">
        <v>329934.45499999996</v>
      </c>
    </row>
    <row r="248" spans="1:4" ht="15.6" thickTop="1" thickBot="1">
      <c r="A248" s="200" t="s">
        <v>591</v>
      </c>
      <c r="B248" s="200" t="s">
        <v>388</v>
      </c>
      <c r="C248" s="205" t="s">
        <v>592</v>
      </c>
      <c r="D248" s="201">
        <v>325680.36499999999</v>
      </c>
    </row>
    <row r="249" spans="1:4" ht="15.6" thickTop="1" thickBot="1">
      <c r="A249" s="200" t="s">
        <v>593</v>
      </c>
      <c r="B249" s="200" t="s">
        <v>388</v>
      </c>
      <c r="C249" s="205" t="s">
        <v>594</v>
      </c>
      <c r="D249" s="201">
        <v>334635.54500000004</v>
      </c>
    </row>
    <row r="250" spans="1:4" ht="15.6" thickTop="1" thickBot="1">
      <c r="A250" s="200" t="s">
        <v>595</v>
      </c>
      <c r="B250" s="200" t="s">
        <v>388</v>
      </c>
      <c r="C250" s="205" t="s">
        <v>596</v>
      </c>
      <c r="D250" s="201">
        <v>177671.32500000001</v>
      </c>
    </row>
    <row r="251" spans="1:4" ht="15.6" thickTop="1" thickBot="1">
      <c r="A251" s="200" t="s">
        <v>597</v>
      </c>
      <c r="B251" s="200" t="s">
        <v>388</v>
      </c>
      <c r="C251" s="205" t="s">
        <v>598</v>
      </c>
      <c r="D251" s="201">
        <v>179754.98499999999</v>
      </c>
    </row>
    <row r="252" spans="1:4" ht="30" thickTop="1" thickBot="1">
      <c r="A252" s="200" t="s">
        <v>599</v>
      </c>
      <c r="B252" s="200" t="s">
        <v>388</v>
      </c>
      <c r="C252" s="205" t="s">
        <v>600</v>
      </c>
      <c r="D252" s="201">
        <v>267509.52</v>
      </c>
    </row>
    <row r="253" spans="1:4" ht="30" thickTop="1" thickBot="1">
      <c r="A253" s="200" t="s">
        <v>601</v>
      </c>
      <c r="B253" s="200" t="s">
        <v>388</v>
      </c>
      <c r="C253" s="205" t="s">
        <v>602</v>
      </c>
      <c r="D253" s="201">
        <v>152049.32</v>
      </c>
    </row>
    <row r="254" spans="1:4" ht="15.6" thickTop="1" thickBot="1">
      <c r="A254" s="200" t="s">
        <v>605</v>
      </c>
      <c r="B254" s="200" t="s">
        <v>233</v>
      </c>
      <c r="C254" s="205" t="s">
        <v>2007</v>
      </c>
      <c r="D254" s="201">
        <v>13205.810000000001</v>
      </c>
    </row>
    <row r="255" spans="1:4" ht="30" thickTop="1" thickBot="1">
      <c r="A255" s="200" t="s">
        <v>603</v>
      </c>
      <c r="B255" s="200" t="s">
        <v>388</v>
      </c>
      <c r="C255" s="205" t="s">
        <v>604</v>
      </c>
      <c r="D255" s="201">
        <v>419480.91000000003</v>
      </c>
    </row>
    <row r="256" spans="1:4" ht="15.6" thickTop="1" thickBot="1">
      <c r="A256" s="200" t="s">
        <v>569</v>
      </c>
      <c r="B256" s="200" t="s">
        <v>388</v>
      </c>
      <c r="C256" s="205" t="s">
        <v>570</v>
      </c>
      <c r="D256" s="201">
        <v>308773</v>
      </c>
    </row>
    <row r="257" spans="1:4" ht="15.6" thickTop="1" thickBot="1">
      <c r="A257" s="200" t="s">
        <v>606</v>
      </c>
      <c r="B257" s="200" t="s">
        <v>388</v>
      </c>
      <c r="C257" s="205" t="s">
        <v>607</v>
      </c>
      <c r="D257" s="201">
        <v>390215.17499999999</v>
      </c>
    </row>
    <row r="258" spans="1:4" ht="15.6" thickTop="1" thickBot="1">
      <c r="A258" s="200" t="s">
        <v>608</v>
      </c>
      <c r="B258" s="200" t="s">
        <v>388</v>
      </c>
      <c r="C258" s="205" t="s">
        <v>609</v>
      </c>
      <c r="D258" s="201">
        <v>390215.17499999999</v>
      </c>
    </row>
    <row r="259" spans="1:4" ht="15.6" thickTop="1" thickBot="1">
      <c r="A259" s="200" t="s">
        <v>507</v>
      </c>
      <c r="B259" s="200" t="s">
        <v>388</v>
      </c>
      <c r="C259" s="205" t="s">
        <v>508</v>
      </c>
      <c r="D259" s="201">
        <v>390215.17499999999</v>
      </c>
    </row>
    <row r="260" spans="1:4" ht="15.6" thickTop="1" thickBot="1">
      <c r="A260" s="200" t="s">
        <v>1753</v>
      </c>
      <c r="B260" s="200" t="s">
        <v>388</v>
      </c>
      <c r="C260" s="205" t="s">
        <v>1754</v>
      </c>
      <c r="D260" s="201">
        <v>283306.38</v>
      </c>
    </row>
    <row r="261" spans="1:4" ht="15.6" thickTop="1" thickBot="1">
      <c r="A261" s="200" t="s">
        <v>509</v>
      </c>
      <c r="B261" s="200" t="s">
        <v>377</v>
      </c>
      <c r="C261" s="205" t="s">
        <v>510</v>
      </c>
      <c r="D261" s="201">
        <v>1909.94</v>
      </c>
    </row>
    <row r="262" spans="1:4" ht="30" thickTop="1" thickBot="1">
      <c r="A262" s="200" t="s">
        <v>610</v>
      </c>
      <c r="B262" s="200" t="s">
        <v>377</v>
      </c>
      <c r="C262" s="205" t="s">
        <v>2008</v>
      </c>
      <c r="D262" s="201">
        <v>1810.5</v>
      </c>
    </row>
    <row r="263" spans="1:4" ht="30" thickTop="1" thickBot="1">
      <c r="A263" s="200" t="s">
        <v>611</v>
      </c>
      <c r="B263" s="200" t="s">
        <v>233</v>
      </c>
      <c r="C263" s="205" t="s">
        <v>612</v>
      </c>
      <c r="D263" s="201">
        <v>57634.59</v>
      </c>
    </row>
    <row r="264" spans="1:4" ht="30" thickTop="1" thickBot="1">
      <c r="A264" s="200" t="s">
        <v>613</v>
      </c>
      <c r="B264" s="200" t="s">
        <v>377</v>
      </c>
      <c r="C264" s="205" t="s">
        <v>614</v>
      </c>
      <c r="D264" s="201">
        <v>705666.5</v>
      </c>
    </row>
    <row r="265" spans="1:4" ht="30" thickTop="1" thickBot="1">
      <c r="A265" s="200" t="s">
        <v>615</v>
      </c>
      <c r="B265" s="200" t="s">
        <v>144</v>
      </c>
      <c r="C265" s="205" t="s">
        <v>616</v>
      </c>
      <c r="D265" s="201">
        <v>9576.93</v>
      </c>
    </row>
    <row r="266" spans="1:4" ht="30" thickTop="1" thickBot="1">
      <c r="A266" s="200" t="s">
        <v>617</v>
      </c>
      <c r="B266" s="200" t="s">
        <v>92</v>
      </c>
      <c r="C266" s="205" t="s">
        <v>618</v>
      </c>
      <c r="D266" s="201">
        <v>23186.035</v>
      </c>
    </row>
    <row r="267" spans="1:4" ht="30" thickTop="1" thickBot="1">
      <c r="A267" s="200" t="s">
        <v>619</v>
      </c>
      <c r="B267" s="200" t="s">
        <v>92</v>
      </c>
      <c r="C267" s="205" t="s">
        <v>620</v>
      </c>
      <c r="D267" s="201">
        <v>58469.61</v>
      </c>
    </row>
    <row r="268" spans="1:4" ht="30" thickTop="1" thickBot="1">
      <c r="A268" s="200" t="s">
        <v>621</v>
      </c>
      <c r="B268" s="200" t="s">
        <v>92</v>
      </c>
      <c r="C268" s="205" t="s">
        <v>622</v>
      </c>
      <c r="D268" s="201">
        <v>55673.56</v>
      </c>
    </row>
    <row r="269" spans="1:4" ht="15.6" thickTop="1" thickBot="1">
      <c r="A269" s="200" t="s">
        <v>623</v>
      </c>
      <c r="B269" s="200" t="s">
        <v>377</v>
      </c>
      <c r="C269" s="205" t="s">
        <v>624</v>
      </c>
      <c r="D269" s="201">
        <v>70485.5</v>
      </c>
    </row>
    <row r="270" spans="1:4" ht="15.6" thickTop="1" thickBot="1">
      <c r="A270" s="200" t="s">
        <v>627</v>
      </c>
      <c r="B270" s="200" t="s">
        <v>144</v>
      </c>
      <c r="C270" s="205" t="s">
        <v>628</v>
      </c>
      <c r="D270" s="201">
        <v>154250</v>
      </c>
    </row>
    <row r="271" spans="1:4" ht="15.6" thickTop="1" thickBot="1">
      <c r="A271" s="200" t="s">
        <v>629</v>
      </c>
      <c r="B271" s="200" t="s">
        <v>388</v>
      </c>
      <c r="C271" s="205" t="s">
        <v>2009</v>
      </c>
      <c r="D271" s="201">
        <v>66162.5</v>
      </c>
    </row>
    <row r="272" spans="1:4" ht="30" thickTop="1" thickBot="1">
      <c r="A272" s="200" t="s">
        <v>625</v>
      </c>
      <c r="B272" s="200" t="s">
        <v>388</v>
      </c>
      <c r="C272" s="205" t="s">
        <v>626</v>
      </c>
      <c r="D272" s="201">
        <v>66162.5</v>
      </c>
    </row>
    <row r="273" spans="1:4" ht="30" thickTop="1" thickBot="1">
      <c r="A273" s="200" t="s">
        <v>630</v>
      </c>
      <c r="B273" s="200" t="s">
        <v>388</v>
      </c>
      <c r="C273" s="205" t="s">
        <v>631</v>
      </c>
      <c r="D273" s="201">
        <v>63250</v>
      </c>
    </row>
    <row r="274" spans="1:4" ht="30" thickTop="1" thickBot="1">
      <c r="A274" s="200" t="s">
        <v>632</v>
      </c>
      <c r="B274" s="200" t="s">
        <v>144</v>
      </c>
      <c r="C274" s="205" t="s">
        <v>633</v>
      </c>
      <c r="D274" s="201">
        <v>37638.699999999997</v>
      </c>
    </row>
    <row r="275" spans="1:4" ht="30" thickTop="1" thickBot="1">
      <c r="A275" s="200" t="s">
        <v>634</v>
      </c>
      <c r="B275" s="200" t="s">
        <v>144</v>
      </c>
      <c r="C275" s="205" t="s">
        <v>635</v>
      </c>
      <c r="D275" s="201">
        <v>48507.695</v>
      </c>
    </row>
    <row r="276" spans="1:4" ht="30" thickTop="1" thickBot="1">
      <c r="A276" s="200" t="s">
        <v>636</v>
      </c>
      <c r="B276" s="200" t="s">
        <v>637</v>
      </c>
      <c r="C276" s="205" t="s">
        <v>2010</v>
      </c>
      <c r="D276" s="201">
        <v>93350</v>
      </c>
    </row>
    <row r="277" spans="1:4" ht="15.6" thickTop="1" thickBot="1">
      <c r="A277" s="200" t="s">
        <v>638</v>
      </c>
      <c r="B277" s="200" t="s">
        <v>637</v>
      </c>
      <c r="C277" s="205" t="s">
        <v>2011</v>
      </c>
      <c r="D277" s="201">
        <v>68900</v>
      </c>
    </row>
    <row r="278" spans="1:4" ht="15.6" thickTop="1" thickBot="1">
      <c r="A278" s="200" t="s">
        <v>639</v>
      </c>
      <c r="B278" s="200" t="s">
        <v>637</v>
      </c>
      <c r="C278" s="205" t="s">
        <v>640</v>
      </c>
      <c r="D278" s="201">
        <v>37308.199999999997</v>
      </c>
    </row>
    <row r="279" spans="1:4" ht="15.6" thickTop="1" thickBot="1">
      <c r="A279" s="200" t="s">
        <v>511</v>
      </c>
      <c r="B279" s="200" t="s">
        <v>141</v>
      </c>
      <c r="C279" s="205" t="s">
        <v>512</v>
      </c>
      <c r="D279" s="201">
        <v>40055.4</v>
      </c>
    </row>
    <row r="280" spans="1:4" ht="15.6" thickTop="1" thickBot="1">
      <c r="A280" s="200" t="s">
        <v>513</v>
      </c>
      <c r="B280" s="200" t="s">
        <v>141</v>
      </c>
      <c r="C280" s="205" t="s">
        <v>514</v>
      </c>
      <c r="D280" s="201">
        <v>41500</v>
      </c>
    </row>
    <row r="281" spans="1:4" ht="30" thickTop="1" thickBot="1">
      <c r="A281" s="200" t="s">
        <v>641</v>
      </c>
      <c r="B281" s="200" t="s">
        <v>92</v>
      </c>
      <c r="C281" s="205" t="s">
        <v>642</v>
      </c>
      <c r="D281" s="201">
        <v>63225.45</v>
      </c>
    </row>
    <row r="282" spans="1:4" ht="30" thickTop="1" thickBot="1">
      <c r="A282" s="200" t="s">
        <v>643</v>
      </c>
      <c r="B282" s="200" t="s">
        <v>377</v>
      </c>
      <c r="C282" s="205" t="s">
        <v>644</v>
      </c>
      <c r="D282" s="201">
        <v>6231.9549999999999</v>
      </c>
    </row>
    <row r="283" spans="1:4" ht="30" thickTop="1" thickBot="1">
      <c r="A283" s="200" t="s">
        <v>645</v>
      </c>
      <c r="B283" s="200" t="s">
        <v>144</v>
      </c>
      <c r="C283" s="205" t="s">
        <v>646</v>
      </c>
      <c r="D283" s="201">
        <v>4233.5</v>
      </c>
    </row>
    <row r="284" spans="1:4" ht="15.6" thickTop="1" thickBot="1">
      <c r="A284" s="200" t="s">
        <v>647</v>
      </c>
      <c r="B284" s="200" t="s">
        <v>92</v>
      </c>
      <c r="C284" s="205" t="s">
        <v>648</v>
      </c>
      <c r="D284" s="201">
        <v>30121.5</v>
      </c>
    </row>
    <row r="285" spans="1:4" ht="30" thickTop="1" thickBot="1">
      <c r="A285" s="200" t="s">
        <v>649</v>
      </c>
      <c r="B285" s="200" t="s">
        <v>92</v>
      </c>
      <c r="C285" s="205" t="s">
        <v>650</v>
      </c>
      <c r="D285" s="201">
        <v>67914.574999999997</v>
      </c>
    </row>
    <row r="286" spans="1:4" ht="15.6" thickTop="1" thickBot="1">
      <c r="A286" s="200" t="s">
        <v>651</v>
      </c>
      <c r="B286" s="200" t="s">
        <v>92</v>
      </c>
      <c r="C286" s="205" t="s">
        <v>652</v>
      </c>
      <c r="D286" s="201">
        <v>113526</v>
      </c>
    </row>
    <row r="287" spans="1:4" ht="15.6" thickTop="1" thickBot="1">
      <c r="A287" s="200" t="s">
        <v>657</v>
      </c>
      <c r="B287" s="200" t="s">
        <v>92</v>
      </c>
      <c r="C287" s="205" t="s">
        <v>658</v>
      </c>
      <c r="D287" s="201">
        <v>37980.720000000001</v>
      </c>
    </row>
    <row r="288" spans="1:4" ht="30" thickTop="1" thickBot="1">
      <c r="A288" s="200" t="s">
        <v>653</v>
      </c>
      <c r="B288" s="200" t="s">
        <v>92</v>
      </c>
      <c r="C288" s="205" t="s">
        <v>654</v>
      </c>
      <c r="D288" s="201">
        <v>40055.4</v>
      </c>
    </row>
    <row r="289" spans="1:4" ht="30" thickTop="1" thickBot="1">
      <c r="A289" s="200" t="s">
        <v>655</v>
      </c>
      <c r="B289" s="200" t="s">
        <v>92</v>
      </c>
      <c r="C289" s="205" t="s">
        <v>656</v>
      </c>
      <c r="D289" s="201">
        <v>108897.375</v>
      </c>
    </row>
    <row r="290" spans="1:4" ht="15.6" thickTop="1" thickBot="1">
      <c r="A290" s="200" t="s">
        <v>659</v>
      </c>
      <c r="B290" s="200" t="s">
        <v>463</v>
      </c>
      <c r="C290" s="205" t="s">
        <v>660</v>
      </c>
      <c r="D290" s="201">
        <v>3578</v>
      </c>
    </row>
    <row r="291" spans="1:4" ht="15.6" thickTop="1" thickBot="1">
      <c r="A291" s="200" t="s">
        <v>661</v>
      </c>
      <c r="B291" s="200" t="s">
        <v>425</v>
      </c>
      <c r="C291" s="205" t="s">
        <v>2012</v>
      </c>
      <c r="D291" s="201">
        <v>72844.774999999994</v>
      </c>
    </row>
    <row r="292" spans="1:4" ht="30" thickTop="1" thickBot="1">
      <c r="A292" s="200" t="s">
        <v>662</v>
      </c>
      <c r="B292" s="200" t="s">
        <v>377</v>
      </c>
      <c r="C292" s="205" t="s">
        <v>663</v>
      </c>
      <c r="D292" s="201">
        <v>6145</v>
      </c>
    </row>
    <row r="293" spans="1:4" ht="15.6" thickTop="1" thickBot="1">
      <c r="A293" s="200" t="s">
        <v>664</v>
      </c>
      <c r="B293" s="200" t="s">
        <v>377</v>
      </c>
      <c r="C293" s="205" t="s">
        <v>2013</v>
      </c>
      <c r="D293" s="201">
        <v>5415.9449999999997</v>
      </c>
    </row>
    <row r="294" spans="1:4" ht="15.6" thickTop="1" thickBot="1">
      <c r="A294" s="200" t="s">
        <v>665</v>
      </c>
      <c r="B294" s="200" t="s">
        <v>92</v>
      </c>
      <c r="C294" s="205" t="s">
        <v>666</v>
      </c>
      <c r="D294" s="201">
        <v>1420.085</v>
      </c>
    </row>
    <row r="295" spans="1:4" ht="15.6" thickTop="1" thickBot="1">
      <c r="A295" s="200" t="s">
        <v>671</v>
      </c>
      <c r="B295" s="200" t="s">
        <v>92</v>
      </c>
      <c r="C295" s="205" t="s">
        <v>2014</v>
      </c>
      <c r="D295" s="201">
        <v>38551.97</v>
      </c>
    </row>
    <row r="296" spans="1:4" ht="15.6" thickTop="1" thickBot="1">
      <c r="A296" s="200" t="s">
        <v>667</v>
      </c>
      <c r="B296" s="200" t="s">
        <v>92</v>
      </c>
      <c r="C296" s="205" t="s">
        <v>668</v>
      </c>
      <c r="D296" s="201">
        <v>44027.735000000001</v>
      </c>
    </row>
    <row r="297" spans="1:4" ht="15.6" thickTop="1" thickBot="1">
      <c r="A297" s="200" t="s">
        <v>669</v>
      </c>
      <c r="B297" s="200" t="s">
        <v>92</v>
      </c>
      <c r="C297" s="205" t="s">
        <v>670</v>
      </c>
      <c r="D297" s="201">
        <v>38201.794999999998</v>
      </c>
    </row>
    <row r="298" spans="1:4" ht="15.6" thickTop="1" thickBot="1">
      <c r="A298" s="200" t="s">
        <v>684</v>
      </c>
      <c r="B298" s="200" t="s">
        <v>144</v>
      </c>
      <c r="C298" s="205" t="s">
        <v>685</v>
      </c>
      <c r="D298" s="201">
        <v>5132.05</v>
      </c>
    </row>
    <row r="299" spans="1:4" ht="15.6" thickTop="1" thickBot="1">
      <c r="A299" s="200" t="s">
        <v>672</v>
      </c>
      <c r="B299" s="200" t="s">
        <v>377</v>
      </c>
      <c r="C299" s="205" t="s">
        <v>673</v>
      </c>
      <c r="D299" s="201">
        <v>31781.965</v>
      </c>
    </row>
    <row r="300" spans="1:4" ht="15.6" thickTop="1" thickBot="1">
      <c r="A300" s="200" t="s">
        <v>688</v>
      </c>
      <c r="B300" s="200" t="s">
        <v>377</v>
      </c>
      <c r="C300" s="205" t="s">
        <v>689</v>
      </c>
      <c r="D300" s="201">
        <v>31781.965</v>
      </c>
    </row>
    <row r="301" spans="1:4" ht="44.4" thickTop="1" thickBot="1">
      <c r="A301" s="200" t="s">
        <v>690</v>
      </c>
      <c r="B301" s="200" t="s">
        <v>92</v>
      </c>
      <c r="C301" s="205" t="s">
        <v>691</v>
      </c>
      <c r="D301" s="201">
        <v>283586.64500000002</v>
      </c>
    </row>
    <row r="302" spans="1:4" ht="44.4" thickTop="1" thickBot="1">
      <c r="A302" s="200" t="s">
        <v>692</v>
      </c>
      <c r="B302" s="200" t="s">
        <v>92</v>
      </c>
      <c r="C302" s="205" t="s">
        <v>693</v>
      </c>
      <c r="D302" s="201">
        <v>263919.48</v>
      </c>
    </row>
    <row r="303" spans="1:4" ht="44.4" thickTop="1" thickBot="1">
      <c r="A303" s="200" t="s">
        <v>694</v>
      </c>
      <c r="B303" s="200" t="s">
        <v>92</v>
      </c>
      <c r="C303" s="205" t="s">
        <v>695</v>
      </c>
      <c r="D303" s="201">
        <v>226869.11499999999</v>
      </c>
    </row>
    <row r="304" spans="1:4" ht="44.4" thickTop="1" thickBot="1">
      <c r="A304" s="200" t="s">
        <v>696</v>
      </c>
      <c r="B304" s="200" t="s">
        <v>92</v>
      </c>
      <c r="C304" s="205" t="s">
        <v>697</v>
      </c>
      <c r="D304" s="201">
        <v>283586.64500000002</v>
      </c>
    </row>
    <row r="305" spans="1:4" ht="44.4" thickTop="1" thickBot="1">
      <c r="A305" s="200" t="s">
        <v>698</v>
      </c>
      <c r="B305" s="200" t="s">
        <v>92</v>
      </c>
      <c r="C305" s="205" t="s">
        <v>699</v>
      </c>
      <c r="D305" s="201">
        <v>204182.20500000002</v>
      </c>
    </row>
    <row r="306" spans="1:4" ht="44.4" thickTop="1" thickBot="1">
      <c r="A306" s="200" t="s">
        <v>700</v>
      </c>
      <c r="B306" s="200" t="s">
        <v>233</v>
      </c>
      <c r="C306" s="205" t="s">
        <v>701</v>
      </c>
      <c r="D306" s="201">
        <v>244059.86499999999</v>
      </c>
    </row>
    <row r="307" spans="1:4" ht="15.6" thickTop="1" thickBot="1">
      <c r="A307" s="200" t="s">
        <v>702</v>
      </c>
      <c r="B307" s="200" t="s">
        <v>92</v>
      </c>
      <c r="C307" s="205" t="s">
        <v>703</v>
      </c>
      <c r="D307" s="201">
        <v>120971.4</v>
      </c>
    </row>
    <row r="308" spans="1:4" ht="15.6" thickTop="1" thickBot="1">
      <c r="A308" s="200" t="s">
        <v>674</v>
      </c>
      <c r="B308" s="200" t="s">
        <v>377</v>
      </c>
      <c r="C308" s="205" t="s">
        <v>675</v>
      </c>
      <c r="D308" s="201">
        <v>20064.620000000003</v>
      </c>
    </row>
    <row r="309" spans="1:4" ht="15.6" thickTop="1" thickBot="1">
      <c r="A309" s="200" t="s">
        <v>680</v>
      </c>
      <c r="B309" s="200" t="s">
        <v>377</v>
      </c>
      <c r="C309" s="205" t="s">
        <v>681</v>
      </c>
      <c r="D309" s="201">
        <v>76520.47</v>
      </c>
    </row>
    <row r="310" spans="1:4" ht="15.6" thickTop="1" thickBot="1">
      <c r="A310" s="200" t="s">
        <v>678</v>
      </c>
      <c r="B310" s="200" t="s">
        <v>377</v>
      </c>
      <c r="C310" s="205" t="s">
        <v>679</v>
      </c>
      <c r="D310" s="201">
        <v>37520.125</v>
      </c>
    </row>
    <row r="311" spans="1:4" ht="15.6" thickTop="1" thickBot="1">
      <c r="A311" s="200" t="s">
        <v>676</v>
      </c>
      <c r="B311" s="200" t="s">
        <v>377</v>
      </c>
      <c r="C311" s="205" t="s">
        <v>677</v>
      </c>
      <c r="D311" s="201">
        <v>123722</v>
      </c>
    </row>
    <row r="312" spans="1:4" ht="15.6" thickTop="1" thickBot="1">
      <c r="A312" s="200" t="s">
        <v>682</v>
      </c>
      <c r="B312" s="200" t="s">
        <v>377</v>
      </c>
      <c r="C312" s="205" t="s">
        <v>683</v>
      </c>
      <c r="D312" s="201">
        <v>14232.9</v>
      </c>
    </row>
    <row r="313" spans="1:4" ht="15.6" thickTop="1" thickBot="1">
      <c r="A313" s="200" t="s">
        <v>704</v>
      </c>
      <c r="B313" s="200" t="s">
        <v>377</v>
      </c>
      <c r="C313" s="205" t="s">
        <v>705</v>
      </c>
      <c r="D313" s="201">
        <v>9904</v>
      </c>
    </row>
    <row r="314" spans="1:4" ht="15.6" thickTop="1" thickBot="1">
      <c r="A314" s="200" t="s">
        <v>706</v>
      </c>
      <c r="B314" s="200" t="s">
        <v>377</v>
      </c>
      <c r="C314" s="205" t="s">
        <v>707</v>
      </c>
      <c r="D314" s="201">
        <v>9699.5</v>
      </c>
    </row>
    <row r="315" spans="1:4" ht="44.4" thickTop="1" thickBot="1">
      <c r="A315" s="200" t="s">
        <v>712</v>
      </c>
      <c r="B315" s="200" t="s">
        <v>377</v>
      </c>
      <c r="C315" s="205" t="s">
        <v>713</v>
      </c>
      <c r="D315" s="201">
        <v>9609.994999999999</v>
      </c>
    </row>
    <row r="316" spans="1:4" ht="30" thickTop="1" thickBot="1">
      <c r="A316" s="200" t="s">
        <v>708</v>
      </c>
      <c r="B316" s="200" t="s">
        <v>92</v>
      </c>
      <c r="C316" s="205" t="s">
        <v>709</v>
      </c>
      <c r="D316" s="201">
        <v>37388</v>
      </c>
    </row>
    <row r="317" spans="1:4" ht="15.6" thickTop="1" thickBot="1">
      <c r="A317" s="200" t="s">
        <v>710</v>
      </c>
      <c r="B317" s="200" t="s">
        <v>377</v>
      </c>
      <c r="C317" s="205" t="s">
        <v>711</v>
      </c>
      <c r="D317" s="201">
        <v>17297.73</v>
      </c>
    </row>
    <row r="318" spans="1:4" ht="30" thickTop="1" thickBot="1">
      <c r="A318" s="200" t="s">
        <v>714</v>
      </c>
      <c r="B318" s="200" t="s">
        <v>637</v>
      </c>
      <c r="C318" s="205" t="s">
        <v>715</v>
      </c>
      <c r="D318" s="201">
        <v>47042.525000000001</v>
      </c>
    </row>
    <row r="319" spans="1:4" ht="30" thickTop="1" thickBot="1">
      <c r="A319" s="200" t="s">
        <v>716</v>
      </c>
      <c r="B319" s="200" t="s">
        <v>92</v>
      </c>
      <c r="C319" s="205" t="s">
        <v>717</v>
      </c>
      <c r="D319" s="201">
        <v>17500</v>
      </c>
    </row>
    <row r="320" spans="1:4" ht="44.4" thickTop="1" thickBot="1">
      <c r="A320" s="200" t="s">
        <v>724</v>
      </c>
      <c r="B320" s="200" t="s">
        <v>92</v>
      </c>
      <c r="C320" s="205" t="s">
        <v>725</v>
      </c>
      <c r="D320" s="201">
        <v>136121.47</v>
      </c>
    </row>
    <row r="321" spans="1:4" ht="44.4" thickTop="1" thickBot="1">
      <c r="A321" s="200" t="s">
        <v>726</v>
      </c>
      <c r="B321" s="200" t="s">
        <v>92</v>
      </c>
      <c r="C321" s="205" t="s">
        <v>727</v>
      </c>
      <c r="D321" s="201">
        <v>204182.20500000002</v>
      </c>
    </row>
    <row r="322" spans="1:4" ht="44.4" thickTop="1" thickBot="1">
      <c r="A322" s="200" t="s">
        <v>722</v>
      </c>
      <c r="B322" s="200" t="s">
        <v>92</v>
      </c>
      <c r="C322" s="205" t="s">
        <v>723</v>
      </c>
      <c r="D322" s="201">
        <v>105845.51000000001</v>
      </c>
    </row>
    <row r="323" spans="1:4" ht="58.8" thickTop="1" thickBot="1">
      <c r="A323" s="200" t="s">
        <v>720</v>
      </c>
      <c r="B323" s="200" t="s">
        <v>92</v>
      </c>
      <c r="C323" s="205" t="s">
        <v>721</v>
      </c>
      <c r="D323" s="201">
        <v>134950.49</v>
      </c>
    </row>
    <row r="324" spans="1:4" ht="15.6" thickTop="1" thickBot="1">
      <c r="A324" s="200" t="s">
        <v>728</v>
      </c>
      <c r="B324" s="200" t="s">
        <v>92</v>
      </c>
      <c r="C324" s="205" t="s">
        <v>729</v>
      </c>
      <c r="D324" s="201">
        <v>272243.44</v>
      </c>
    </row>
    <row r="325" spans="1:4" ht="15.6" thickTop="1" thickBot="1">
      <c r="A325" s="200" t="s">
        <v>732</v>
      </c>
      <c r="B325" s="200" t="s">
        <v>92</v>
      </c>
      <c r="C325" s="205" t="s">
        <v>733</v>
      </c>
      <c r="D325" s="201">
        <v>24591.5</v>
      </c>
    </row>
    <row r="326" spans="1:4" ht="30" thickTop="1" thickBot="1">
      <c r="A326" s="200" t="s">
        <v>718</v>
      </c>
      <c r="B326" s="200" t="s">
        <v>92</v>
      </c>
      <c r="C326" s="205" t="s">
        <v>719</v>
      </c>
      <c r="D326" s="201">
        <v>22322.904999999999</v>
      </c>
    </row>
    <row r="327" spans="1:4" ht="30" thickTop="1" thickBot="1">
      <c r="A327" s="200" t="s">
        <v>730</v>
      </c>
      <c r="B327" s="200" t="s">
        <v>92</v>
      </c>
      <c r="C327" s="205" t="s">
        <v>731</v>
      </c>
      <c r="D327" s="201">
        <v>19746.5</v>
      </c>
    </row>
    <row r="328" spans="1:4" ht="30" thickTop="1" thickBot="1">
      <c r="A328" s="200" t="s">
        <v>734</v>
      </c>
      <c r="B328" s="200" t="s">
        <v>92</v>
      </c>
      <c r="C328" s="205" t="s">
        <v>735</v>
      </c>
      <c r="D328" s="201">
        <v>79664.76999999999</v>
      </c>
    </row>
    <row r="329" spans="1:4" ht="15.6" thickTop="1" thickBot="1">
      <c r="A329" s="200" t="s">
        <v>736</v>
      </c>
      <c r="B329" s="200" t="s">
        <v>92</v>
      </c>
      <c r="C329" s="205" t="s">
        <v>737</v>
      </c>
      <c r="D329" s="201">
        <v>6477.9949999999999</v>
      </c>
    </row>
    <row r="330" spans="1:4" ht="30" thickTop="1" thickBot="1">
      <c r="A330" s="200" t="s">
        <v>738</v>
      </c>
      <c r="B330" s="200" t="s">
        <v>92</v>
      </c>
      <c r="C330" s="205" t="s">
        <v>739</v>
      </c>
      <c r="D330" s="201">
        <v>31761.775000000001</v>
      </c>
    </row>
    <row r="331" spans="1:4" ht="30" thickTop="1" thickBot="1">
      <c r="A331" s="200" t="s">
        <v>740</v>
      </c>
      <c r="B331" s="200" t="s">
        <v>92</v>
      </c>
      <c r="C331" s="205" t="s">
        <v>741</v>
      </c>
      <c r="D331" s="201">
        <v>1263</v>
      </c>
    </row>
    <row r="332" spans="1:4" ht="15.6" thickTop="1" thickBot="1">
      <c r="A332" s="200" t="s">
        <v>743</v>
      </c>
      <c r="B332" s="200" t="s">
        <v>388</v>
      </c>
      <c r="C332" s="205" t="s">
        <v>744</v>
      </c>
      <c r="D332" s="201">
        <v>40753.854566380884</v>
      </c>
    </row>
    <row r="333" spans="1:4" ht="30" thickTop="1" thickBot="1">
      <c r="A333" s="200" t="s">
        <v>742</v>
      </c>
      <c r="B333" s="200" t="s">
        <v>388</v>
      </c>
      <c r="C333" s="205" t="s">
        <v>2017</v>
      </c>
      <c r="D333" s="201">
        <v>22827.105</v>
      </c>
    </row>
    <row r="334" spans="1:4" ht="15.6" thickTop="1" thickBot="1">
      <c r="A334" s="200" t="s">
        <v>747</v>
      </c>
      <c r="B334" s="200" t="s">
        <v>92</v>
      </c>
      <c r="C334" s="205" t="s">
        <v>2018</v>
      </c>
      <c r="D334" s="201">
        <v>615.18000000000006</v>
      </c>
    </row>
    <row r="335" spans="1:4" ht="15.6" thickTop="1" thickBot="1">
      <c r="A335" s="200" t="s">
        <v>745</v>
      </c>
      <c r="B335" s="200" t="s">
        <v>92</v>
      </c>
      <c r="C335" s="205" t="s">
        <v>746</v>
      </c>
      <c r="D335" s="201">
        <v>1804.03</v>
      </c>
    </row>
    <row r="336" spans="1:4" ht="15.6" thickTop="1" thickBot="1">
      <c r="A336" s="200" t="s">
        <v>748</v>
      </c>
      <c r="B336" s="200" t="s">
        <v>377</v>
      </c>
      <c r="C336" s="205" t="s">
        <v>749</v>
      </c>
      <c r="D336" s="201">
        <v>5528.7550000000001</v>
      </c>
    </row>
    <row r="337" spans="1:4" ht="15.6" thickTop="1" thickBot="1">
      <c r="A337" s="200" t="s">
        <v>753</v>
      </c>
      <c r="B337" s="200" t="s">
        <v>92</v>
      </c>
      <c r="C337" s="205" t="s">
        <v>754</v>
      </c>
      <c r="D337" s="201">
        <v>346742.23499999999</v>
      </c>
    </row>
    <row r="338" spans="1:4" ht="15.6" thickTop="1" thickBot="1">
      <c r="A338" s="200" t="s">
        <v>751</v>
      </c>
      <c r="B338" s="200" t="s">
        <v>92</v>
      </c>
      <c r="C338" s="205" t="s">
        <v>752</v>
      </c>
      <c r="D338" s="201">
        <v>76054.475000000006</v>
      </c>
    </row>
    <row r="339" spans="1:4" ht="30" thickTop="1" thickBot="1">
      <c r="A339" s="200" t="s">
        <v>750</v>
      </c>
      <c r="B339" s="200" t="s">
        <v>144</v>
      </c>
      <c r="C339" s="205" t="s">
        <v>2019</v>
      </c>
      <c r="D339" s="201">
        <v>105028.7</v>
      </c>
    </row>
    <row r="340" spans="1:4" ht="30" thickTop="1" thickBot="1">
      <c r="A340" s="200" t="s">
        <v>686</v>
      </c>
      <c r="B340" s="200" t="s">
        <v>92</v>
      </c>
      <c r="C340" s="205" t="s">
        <v>2015</v>
      </c>
      <c r="D340" s="201">
        <v>2086492.45</v>
      </c>
    </row>
    <row r="341" spans="1:4" ht="30" thickTop="1" thickBot="1">
      <c r="A341" s="200" t="s">
        <v>755</v>
      </c>
      <c r="B341" s="200" t="s">
        <v>92</v>
      </c>
      <c r="C341" s="205" t="s">
        <v>756</v>
      </c>
      <c r="D341" s="201">
        <v>2086492.45</v>
      </c>
    </row>
    <row r="342" spans="1:4" ht="30" thickTop="1" thickBot="1">
      <c r="A342" s="200" t="s">
        <v>687</v>
      </c>
      <c r="B342" s="200" t="s">
        <v>92</v>
      </c>
      <c r="C342" s="205" t="s">
        <v>2016</v>
      </c>
      <c r="D342" s="201">
        <v>1239249.6499999999</v>
      </c>
    </row>
    <row r="343" spans="1:4" ht="30" thickTop="1" thickBot="1">
      <c r="A343" s="200" t="s">
        <v>757</v>
      </c>
      <c r="B343" s="200" t="s">
        <v>92</v>
      </c>
      <c r="C343" s="205" t="s">
        <v>758</v>
      </c>
      <c r="D343" s="201">
        <v>1239249.6499999999</v>
      </c>
    </row>
    <row r="344" spans="1:4" ht="30" thickTop="1" thickBot="1">
      <c r="A344" s="200" t="s">
        <v>802</v>
      </c>
      <c r="B344" s="200" t="s">
        <v>388</v>
      </c>
      <c r="C344" s="205" t="s">
        <v>803</v>
      </c>
      <c r="D344" s="201">
        <v>59185.5</v>
      </c>
    </row>
    <row r="345" spans="1:4" ht="30" thickTop="1" thickBot="1">
      <c r="A345" s="200" t="s">
        <v>759</v>
      </c>
      <c r="B345" s="200" t="s">
        <v>377</v>
      </c>
      <c r="C345" s="205" t="s">
        <v>760</v>
      </c>
      <c r="D345" s="201">
        <v>73501.510000000009</v>
      </c>
    </row>
    <row r="346" spans="1:4" ht="30" thickTop="1" thickBot="1">
      <c r="A346" s="200" t="s">
        <v>761</v>
      </c>
      <c r="B346" s="200" t="s">
        <v>144</v>
      </c>
      <c r="C346" s="205" t="s">
        <v>762</v>
      </c>
      <c r="D346" s="201">
        <v>31351.98</v>
      </c>
    </row>
    <row r="347" spans="1:4" ht="30" thickTop="1" thickBot="1">
      <c r="A347" s="200" t="s">
        <v>768</v>
      </c>
      <c r="B347" s="200" t="s">
        <v>92</v>
      </c>
      <c r="C347" s="205" t="s">
        <v>2023</v>
      </c>
      <c r="D347" s="201">
        <v>77769.570000000007</v>
      </c>
    </row>
    <row r="348" spans="1:4" ht="15.6" thickTop="1" thickBot="1">
      <c r="A348" s="200" t="s">
        <v>773</v>
      </c>
      <c r="B348" s="200" t="s">
        <v>144</v>
      </c>
      <c r="C348" s="205" t="s">
        <v>2024</v>
      </c>
      <c r="D348" s="201">
        <v>10673.924999999999</v>
      </c>
    </row>
    <row r="349" spans="1:4" ht="30" thickTop="1" thickBot="1">
      <c r="A349" s="200" t="s">
        <v>763</v>
      </c>
      <c r="B349" s="200" t="s">
        <v>144</v>
      </c>
      <c r="C349" s="205" t="s">
        <v>764</v>
      </c>
      <c r="D349" s="201">
        <v>63653.45</v>
      </c>
    </row>
    <row r="350" spans="1:4" ht="30" thickTop="1" thickBot="1">
      <c r="A350" s="200" t="s">
        <v>765</v>
      </c>
      <c r="B350" s="200" t="s">
        <v>144</v>
      </c>
      <c r="C350" s="205" t="s">
        <v>2020</v>
      </c>
      <c r="D350" s="201">
        <v>18374.72</v>
      </c>
    </row>
    <row r="351" spans="1:4" ht="15.6" thickTop="1" thickBot="1">
      <c r="A351" s="200" t="s">
        <v>801</v>
      </c>
      <c r="B351" s="200" t="s">
        <v>144</v>
      </c>
      <c r="C351" s="205" t="s">
        <v>2026</v>
      </c>
      <c r="D351" s="201">
        <v>719779.63</v>
      </c>
    </row>
    <row r="352" spans="1:4" ht="15.6" thickTop="1" thickBot="1">
      <c r="A352" s="200" t="s">
        <v>769</v>
      </c>
      <c r="B352" s="200" t="s">
        <v>144</v>
      </c>
      <c r="C352" s="205" t="s">
        <v>770</v>
      </c>
      <c r="D352" s="201">
        <v>367978.5</v>
      </c>
    </row>
    <row r="353" spans="1:4" ht="15.6" thickTop="1" thickBot="1">
      <c r="A353" s="200" t="s">
        <v>771</v>
      </c>
      <c r="B353" s="200" t="s">
        <v>144</v>
      </c>
      <c r="C353" s="205" t="s">
        <v>772</v>
      </c>
      <c r="D353" s="201">
        <v>950237</v>
      </c>
    </row>
    <row r="354" spans="1:4" ht="30" thickTop="1" thickBot="1">
      <c r="A354" s="200" t="s">
        <v>767</v>
      </c>
      <c r="B354" s="200" t="s">
        <v>144</v>
      </c>
      <c r="C354" s="205" t="s">
        <v>2022</v>
      </c>
      <c r="D354" s="201">
        <v>3870</v>
      </c>
    </row>
    <row r="355" spans="1:4" ht="15.6" thickTop="1" thickBot="1">
      <c r="A355" s="200" t="s">
        <v>766</v>
      </c>
      <c r="B355" s="200" t="s">
        <v>144</v>
      </c>
      <c r="C355" s="205" t="s">
        <v>2021</v>
      </c>
      <c r="D355" s="201">
        <v>4083</v>
      </c>
    </row>
    <row r="356" spans="1:4" ht="15.6" thickTop="1" thickBot="1">
      <c r="A356" s="200" t="s">
        <v>778</v>
      </c>
      <c r="B356" s="200" t="s">
        <v>144</v>
      </c>
      <c r="C356" s="205" t="s">
        <v>779</v>
      </c>
      <c r="D356" s="201">
        <v>42671.58</v>
      </c>
    </row>
    <row r="357" spans="1:4" ht="30" thickTop="1" thickBot="1">
      <c r="A357" s="200" t="s">
        <v>774</v>
      </c>
      <c r="B357" s="200" t="s">
        <v>144</v>
      </c>
      <c r="C357" s="205" t="s">
        <v>775</v>
      </c>
      <c r="D357" s="201">
        <v>345100</v>
      </c>
    </row>
    <row r="358" spans="1:4" ht="30" thickTop="1" thickBot="1">
      <c r="A358" s="200" t="s">
        <v>776</v>
      </c>
      <c r="B358" s="200" t="s">
        <v>144</v>
      </c>
      <c r="C358" s="205" t="s">
        <v>777</v>
      </c>
      <c r="D358" s="201">
        <v>345100</v>
      </c>
    </row>
    <row r="359" spans="1:4" ht="15.6" thickTop="1" thickBot="1">
      <c r="A359" s="200" t="s">
        <v>780</v>
      </c>
      <c r="B359" s="200" t="s">
        <v>144</v>
      </c>
      <c r="C359" s="205" t="s">
        <v>781</v>
      </c>
      <c r="D359" s="201">
        <v>165527</v>
      </c>
    </row>
    <row r="360" spans="1:4" ht="15.6" thickTop="1" thickBot="1">
      <c r="A360" s="200" t="s">
        <v>782</v>
      </c>
      <c r="B360" s="200" t="s">
        <v>144</v>
      </c>
      <c r="C360" s="205" t="s">
        <v>783</v>
      </c>
      <c r="D360" s="201">
        <v>183110</v>
      </c>
    </row>
    <row r="361" spans="1:4" ht="15.6" thickTop="1" thickBot="1">
      <c r="A361" s="200" t="s">
        <v>784</v>
      </c>
      <c r="B361" s="200" t="s">
        <v>144</v>
      </c>
      <c r="C361" s="205" t="s">
        <v>785</v>
      </c>
      <c r="D361" s="201">
        <v>243372</v>
      </c>
    </row>
    <row r="362" spans="1:4" ht="15.6" thickTop="1" thickBot="1">
      <c r="A362" s="200" t="s">
        <v>786</v>
      </c>
      <c r="B362" s="200" t="s">
        <v>144</v>
      </c>
      <c r="C362" s="205" t="s">
        <v>787</v>
      </c>
      <c r="D362" s="201">
        <v>309400</v>
      </c>
    </row>
    <row r="363" spans="1:4" ht="30" thickTop="1" thickBot="1">
      <c r="A363" s="200" t="s">
        <v>788</v>
      </c>
      <c r="B363" s="200" t="s">
        <v>144</v>
      </c>
      <c r="C363" s="205" t="s">
        <v>789</v>
      </c>
      <c r="D363" s="201">
        <v>178773.08000000002</v>
      </c>
    </row>
    <row r="364" spans="1:4" ht="30" thickTop="1" thickBot="1">
      <c r="A364" s="200" t="s">
        <v>804</v>
      </c>
      <c r="B364" s="200" t="s">
        <v>144</v>
      </c>
      <c r="C364" s="205" t="s">
        <v>805</v>
      </c>
      <c r="D364" s="201">
        <v>178773.08000000002</v>
      </c>
    </row>
    <row r="365" spans="1:4" ht="15.6" thickTop="1" thickBot="1">
      <c r="A365" s="200" t="s">
        <v>790</v>
      </c>
      <c r="B365" s="200" t="s">
        <v>144</v>
      </c>
      <c r="C365" s="205" t="s">
        <v>791</v>
      </c>
      <c r="D365" s="201">
        <v>77742.665000000008</v>
      </c>
    </row>
    <row r="366" spans="1:4" ht="15.6" thickTop="1" thickBot="1">
      <c r="A366" s="200" t="s">
        <v>792</v>
      </c>
      <c r="B366" s="200" t="s">
        <v>144</v>
      </c>
      <c r="C366" s="205" t="s">
        <v>2025</v>
      </c>
      <c r="D366" s="201">
        <v>77742.665000000008</v>
      </c>
    </row>
    <row r="367" spans="1:4" ht="30" thickTop="1" thickBot="1">
      <c r="A367" s="200" t="s">
        <v>793</v>
      </c>
      <c r="B367" s="200" t="s">
        <v>92</v>
      </c>
      <c r="C367" s="205" t="s">
        <v>794</v>
      </c>
      <c r="D367" s="201">
        <v>37290.5</v>
      </c>
    </row>
    <row r="368" spans="1:4" ht="15.6" thickTop="1" thickBot="1">
      <c r="A368" s="200" t="s">
        <v>797</v>
      </c>
      <c r="B368" s="200" t="s">
        <v>92</v>
      </c>
      <c r="C368" s="205" t="s">
        <v>798</v>
      </c>
      <c r="D368" s="201">
        <v>3623.5</v>
      </c>
    </row>
    <row r="369" spans="1:4" ht="30" thickTop="1" thickBot="1">
      <c r="A369" s="200" t="s">
        <v>795</v>
      </c>
      <c r="B369" s="200" t="s">
        <v>92</v>
      </c>
      <c r="C369" s="205" t="s">
        <v>796</v>
      </c>
      <c r="D369" s="201">
        <v>883</v>
      </c>
    </row>
    <row r="370" spans="1:4" ht="15.6" thickTop="1" thickBot="1">
      <c r="A370" s="200" t="s">
        <v>799</v>
      </c>
      <c r="B370" s="200" t="s">
        <v>92</v>
      </c>
      <c r="C370" s="205" t="s">
        <v>800</v>
      </c>
      <c r="D370" s="201">
        <v>43119.584999999999</v>
      </c>
    </row>
    <row r="371" spans="1:4" ht="15.6" thickTop="1" thickBot="1">
      <c r="A371" s="200" t="s">
        <v>808</v>
      </c>
      <c r="B371" s="200" t="s">
        <v>92</v>
      </c>
      <c r="C371" s="205" t="s">
        <v>2027</v>
      </c>
      <c r="D371" s="201">
        <v>43375.824999999997</v>
      </c>
    </row>
    <row r="372" spans="1:4" ht="15.6" thickTop="1" thickBot="1">
      <c r="A372" s="200" t="s">
        <v>806</v>
      </c>
      <c r="B372" s="200" t="s">
        <v>377</v>
      </c>
      <c r="C372" s="205" t="s">
        <v>807</v>
      </c>
      <c r="D372" s="201">
        <v>3289.5</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69" zoomScaleNormal="69" workbookViewId="0">
      <pane xSplit="4" ySplit="4" topLeftCell="E14" activePane="bottomRight" state="frozen"/>
      <selection activeCell="D20" sqref="D20"/>
      <selection pane="topRight" activeCell="D20" sqref="D20"/>
      <selection pane="bottomLeft" activeCell="D20" sqref="D20"/>
      <selection pane="bottomRight" activeCell="D6" sqref="D6:D117"/>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78" t="s">
        <v>1934</v>
      </c>
      <c r="B1" s="679"/>
      <c r="C1" s="679"/>
      <c r="D1" s="680"/>
    </row>
    <row r="2" spans="1:5" ht="15.6" thickTop="1" thickBot="1">
      <c r="A2" s="677" t="s">
        <v>1493</v>
      </c>
      <c r="B2" s="677"/>
      <c r="C2" s="677"/>
      <c r="D2" s="677"/>
    </row>
    <row r="3" spans="1:5" ht="15.6" thickTop="1" thickBot="1">
      <c r="A3" s="681"/>
      <c r="B3" s="681"/>
      <c r="C3" s="681"/>
      <c r="D3" s="681"/>
    </row>
    <row r="4" spans="1:5" ht="15.6" thickTop="1" thickBot="1">
      <c r="A4" s="682"/>
      <c r="B4" s="682"/>
      <c r="C4" s="682"/>
      <c r="D4" s="682"/>
    </row>
    <row r="5" spans="1:5" ht="30" customHeight="1" thickTop="1" thickBot="1">
      <c r="A5" s="207"/>
      <c r="B5" s="106"/>
      <c r="C5" s="107"/>
      <c r="D5" s="195"/>
    </row>
    <row r="6" spans="1:5" ht="30" customHeight="1" thickTop="1" thickBot="1">
      <c r="A6" s="208" t="s">
        <v>1350</v>
      </c>
      <c r="B6" s="106" t="s">
        <v>339</v>
      </c>
      <c r="C6" s="108" t="s">
        <v>2132</v>
      </c>
      <c r="D6" s="656">
        <v>850</v>
      </c>
    </row>
    <row r="7" spans="1:5" ht="30" customHeight="1" thickTop="1" thickBot="1">
      <c r="A7" s="208" t="s">
        <v>1436</v>
      </c>
      <c r="B7" s="106" t="s">
        <v>339</v>
      </c>
      <c r="C7" s="108" t="s">
        <v>2131</v>
      </c>
      <c r="D7" s="656">
        <v>991.66000000000008</v>
      </c>
      <c r="E7" s="109"/>
    </row>
    <row r="8" spans="1:5" ht="30" customHeight="1" thickTop="1" thickBot="1">
      <c r="A8" s="208" t="s">
        <v>1448</v>
      </c>
      <c r="B8" s="106" t="s">
        <v>339</v>
      </c>
      <c r="C8" s="108" t="s">
        <v>2133</v>
      </c>
      <c r="D8" s="656">
        <v>1100</v>
      </c>
    </row>
    <row r="9" spans="1:5" ht="30" customHeight="1" thickTop="1" thickBot="1">
      <c r="A9" s="208" t="s">
        <v>1309</v>
      </c>
      <c r="B9" s="106" t="s">
        <v>1307</v>
      </c>
      <c r="C9" s="108" t="s">
        <v>1310</v>
      </c>
      <c r="D9" s="656">
        <v>700</v>
      </c>
    </row>
    <row r="10" spans="1:5" ht="30" customHeight="1" thickTop="1" thickBot="1">
      <c r="A10" s="208" t="s">
        <v>1472</v>
      </c>
      <c r="B10" s="106" t="s">
        <v>339</v>
      </c>
      <c r="C10" s="108" t="s">
        <v>1473</v>
      </c>
      <c r="D10" s="656">
        <v>850</v>
      </c>
    </row>
    <row r="11" spans="1:5" ht="30" customHeight="1" thickTop="1" thickBot="1">
      <c r="A11" s="208" t="s">
        <v>1413</v>
      </c>
      <c r="B11" s="106" t="s">
        <v>339</v>
      </c>
      <c r="C11" s="108" t="s">
        <v>1414</v>
      </c>
      <c r="D11" s="656">
        <v>850</v>
      </c>
    </row>
    <row r="12" spans="1:5" ht="30" customHeight="1" thickTop="1" thickBot="1">
      <c r="A12" s="208" t="s">
        <v>1415</v>
      </c>
      <c r="B12" s="106" t="s">
        <v>339</v>
      </c>
      <c r="C12" s="108" t="s">
        <v>1416</v>
      </c>
      <c r="D12" s="656">
        <v>850</v>
      </c>
    </row>
    <row r="13" spans="1:5" ht="30" customHeight="1" thickTop="1" thickBot="1">
      <c r="A13" s="208" t="s">
        <v>1417</v>
      </c>
      <c r="B13" s="106" t="s">
        <v>339</v>
      </c>
      <c r="C13" s="108" t="s">
        <v>1418</v>
      </c>
      <c r="D13" s="656">
        <v>850</v>
      </c>
    </row>
    <row r="14" spans="1:5" ht="30" customHeight="1" thickTop="1" thickBot="1">
      <c r="A14" s="208" t="s">
        <v>1419</v>
      </c>
      <c r="B14" s="106" t="s">
        <v>339</v>
      </c>
      <c r="C14" s="108" t="s">
        <v>1420</v>
      </c>
      <c r="D14" s="656">
        <v>850</v>
      </c>
    </row>
    <row r="15" spans="1:5" ht="30" customHeight="1" thickTop="1" thickBot="1">
      <c r="A15" s="208" t="s">
        <v>1401</v>
      </c>
      <c r="B15" s="106" t="s">
        <v>339</v>
      </c>
      <c r="C15" s="108" t="s">
        <v>1944</v>
      </c>
      <c r="D15" s="656">
        <v>850</v>
      </c>
    </row>
    <row r="16" spans="1:5" ht="30" customHeight="1" thickTop="1" thickBot="1">
      <c r="A16" s="208" t="s">
        <v>1311</v>
      </c>
      <c r="B16" s="106" t="s">
        <v>339</v>
      </c>
      <c r="C16" s="108" t="s">
        <v>1312</v>
      </c>
      <c r="D16" s="656">
        <v>850</v>
      </c>
    </row>
    <row r="17" spans="1:4" ht="30" customHeight="1" thickTop="1" thickBot="1">
      <c r="A17" s="208" t="s">
        <v>1313</v>
      </c>
      <c r="B17" s="106" t="s">
        <v>339</v>
      </c>
      <c r="C17" s="108" t="s">
        <v>1314</v>
      </c>
      <c r="D17" s="656">
        <v>850</v>
      </c>
    </row>
    <row r="18" spans="1:4" ht="30" customHeight="1" thickTop="1" thickBot="1">
      <c r="A18" s="208" t="s">
        <v>1315</v>
      </c>
      <c r="B18" s="106" t="s">
        <v>339</v>
      </c>
      <c r="C18" s="108" t="s">
        <v>1316</v>
      </c>
      <c r="D18" s="656">
        <v>850</v>
      </c>
    </row>
    <row r="19" spans="1:4" ht="30" customHeight="1" thickTop="1" thickBot="1">
      <c r="A19" s="208" t="s">
        <v>1319</v>
      </c>
      <c r="B19" s="106" t="s">
        <v>339</v>
      </c>
      <c r="C19" s="108" t="s">
        <v>1320</v>
      </c>
      <c r="D19" s="656">
        <v>850</v>
      </c>
    </row>
    <row r="20" spans="1:4" ht="30" customHeight="1" thickTop="1" thickBot="1">
      <c r="A20" s="208" t="s">
        <v>1491</v>
      </c>
      <c r="B20" s="106" t="s">
        <v>339</v>
      </c>
      <c r="C20" s="108" t="s">
        <v>1953</v>
      </c>
      <c r="D20" s="656">
        <v>983.16000000000008</v>
      </c>
    </row>
    <row r="21" spans="1:4" ht="30" customHeight="1" thickTop="1" thickBot="1">
      <c r="A21" s="208" t="s">
        <v>1323</v>
      </c>
      <c r="B21" s="106" t="s">
        <v>339</v>
      </c>
      <c r="C21" s="108" t="s">
        <v>1324</v>
      </c>
      <c r="D21" s="656">
        <v>983.16000000000008</v>
      </c>
    </row>
    <row r="22" spans="1:4" ht="30" customHeight="1" thickTop="1" thickBot="1">
      <c r="A22" s="208" t="s">
        <v>1474</v>
      </c>
      <c r="B22" s="106" t="s">
        <v>339</v>
      </c>
      <c r="C22" s="108" t="s">
        <v>1475</v>
      </c>
      <c r="D22" s="656">
        <v>983.16000000000008</v>
      </c>
    </row>
    <row r="23" spans="1:4" ht="30" customHeight="1" thickTop="1" thickBot="1">
      <c r="A23" s="208" t="s">
        <v>1331</v>
      </c>
      <c r="B23" s="106" t="s">
        <v>339</v>
      </c>
      <c r="C23" s="108" t="s">
        <v>1332</v>
      </c>
      <c r="D23" s="656">
        <v>850</v>
      </c>
    </row>
    <row r="24" spans="1:4" ht="30" customHeight="1" thickTop="1" thickBot="1">
      <c r="A24" s="208" t="s">
        <v>1353</v>
      </c>
      <c r="B24" s="106" t="s">
        <v>339</v>
      </c>
      <c r="C24" s="108" t="s">
        <v>1354</v>
      </c>
      <c r="D24" s="656">
        <v>850</v>
      </c>
    </row>
    <row r="25" spans="1:4" ht="30" customHeight="1" thickTop="1" thickBot="1">
      <c r="A25" s="208" t="s">
        <v>1325</v>
      </c>
      <c r="B25" s="106" t="s">
        <v>339</v>
      </c>
      <c r="C25" s="108" t="s">
        <v>1326</v>
      </c>
      <c r="D25" s="656">
        <v>850</v>
      </c>
    </row>
    <row r="26" spans="1:4" ht="30" customHeight="1" thickTop="1" thickBot="1">
      <c r="A26" s="208" t="s">
        <v>1330</v>
      </c>
      <c r="B26" s="106" t="s">
        <v>339</v>
      </c>
      <c r="C26" s="108" t="s">
        <v>1326</v>
      </c>
      <c r="D26" s="656">
        <v>850</v>
      </c>
    </row>
    <row r="27" spans="1:4" ht="30" customHeight="1" thickTop="1" thickBot="1">
      <c r="A27" s="208" t="s">
        <v>1387</v>
      </c>
      <c r="B27" s="106" t="s">
        <v>339</v>
      </c>
      <c r="C27" s="108" t="s">
        <v>1388</v>
      </c>
      <c r="D27" s="656">
        <v>850</v>
      </c>
    </row>
    <row r="28" spans="1:4" ht="30" customHeight="1" thickTop="1" thickBot="1">
      <c r="A28" s="208" t="s">
        <v>1333</v>
      </c>
      <c r="B28" s="106" t="s">
        <v>339</v>
      </c>
      <c r="C28" s="108" t="s">
        <v>1334</v>
      </c>
      <c r="D28" s="656">
        <v>850</v>
      </c>
    </row>
    <row r="29" spans="1:4" ht="30" customHeight="1" thickTop="1" thickBot="1">
      <c r="A29" s="208" t="s">
        <v>1338</v>
      </c>
      <c r="B29" s="106" t="s">
        <v>339</v>
      </c>
      <c r="C29" s="108" t="s">
        <v>1339</v>
      </c>
      <c r="D29" s="656">
        <v>850</v>
      </c>
    </row>
    <row r="30" spans="1:4" ht="30" customHeight="1" thickTop="1" thickBot="1">
      <c r="A30" s="208" t="s">
        <v>1336</v>
      </c>
      <c r="B30" s="106" t="s">
        <v>339</v>
      </c>
      <c r="C30" s="108" t="s">
        <v>1337</v>
      </c>
      <c r="D30" s="656">
        <v>652.82999999999993</v>
      </c>
    </row>
    <row r="31" spans="1:4" ht="30" customHeight="1" thickTop="1" thickBot="1">
      <c r="A31" s="208" t="s">
        <v>1351</v>
      </c>
      <c r="B31" s="106" t="s">
        <v>339</v>
      </c>
      <c r="C31" s="108" t="s">
        <v>1352</v>
      </c>
      <c r="D31" s="656">
        <v>850</v>
      </c>
    </row>
    <row r="32" spans="1:4" ht="30" customHeight="1" thickTop="1" thickBot="1">
      <c r="A32" s="208" t="s">
        <v>1340</v>
      </c>
      <c r="B32" s="106" t="s">
        <v>339</v>
      </c>
      <c r="C32" s="108" t="s">
        <v>1341</v>
      </c>
      <c r="D32" s="656">
        <v>850</v>
      </c>
    </row>
    <row r="33" spans="1:4" ht="30" customHeight="1" thickTop="1" thickBot="1">
      <c r="A33" s="208" t="s">
        <v>1356</v>
      </c>
      <c r="B33" s="106" t="s">
        <v>339</v>
      </c>
      <c r="C33" s="108" t="s">
        <v>1341</v>
      </c>
      <c r="D33" s="656">
        <v>850</v>
      </c>
    </row>
    <row r="34" spans="1:4" ht="30" customHeight="1" thickTop="1" thickBot="1">
      <c r="A34" s="208" t="s">
        <v>1357</v>
      </c>
      <c r="B34" s="106" t="s">
        <v>339</v>
      </c>
      <c r="C34" s="108" t="s">
        <v>1358</v>
      </c>
      <c r="D34" s="656">
        <v>850</v>
      </c>
    </row>
    <row r="35" spans="1:4" ht="30" customHeight="1" thickTop="1" thickBot="1">
      <c r="A35" s="208" t="s">
        <v>1407</v>
      </c>
      <c r="B35" s="106" t="s">
        <v>339</v>
      </c>
      <c r="C35" s="108" t="s">
        <v>1948</v>
      </c>
      <c r="D35" s="656">
        <v>983.32</v>
      </c>
    </row>
    <row r="36" spans="1:4" ht="30" customHeight="1" thickTop="1" thickBot="1">
      <c r="A36" s="208" t="s">
        <v>1488</v>
      </c>
      <c r="B36" s="106" t="s">
        <v>339</v>
      </c>
      <c r="C36" s="108" t="s">
        <v>1489</v>
      </c>
      <c r="D36" s="656">
        <v>983.32</v>
      </c>
    </row>
    <row r="37" spans="1:4" ht="30" customHeight="1" thickTop="1" thickBot="1">
      <c r="A37" s="208" t="s">
        <v>1469</v>
      </c>
      <c r="B37" s="106" t="s">
        <v>339</v>
      </c>
      <c r="C37" s="108" t="s">
        <v>1470</v>
      </c>
      <c r="D37" s="656">
        <v>850</v>
      </c>
    </row>
    <row r="38" spans="1:4" ht="30" customHeight="1" thickTop="1" thickBot="1">
      <c r="A38" s="208" t="s">
        <v>1348</v>
      </c>
      <c r="B38" s="106" t="s">
        <v>339</v>
      </c>
      <c r="C38" s="108" t="s">
        <v>1349</v>
      </c>
      <c r="D38" s="656">
        <v>850</v>
      </c>
    </row>
    <row r="39" spans="1:4" ht="30" customHeight="1" thickTop="1" thickBot="1">
      <c r="A39" s="208" t="s">
        <v>1305</v>
      </c>
      <c r="B39" s="106" t="s">
        <v>1307</v>
      </c>
      <c r="C39" s="108" t="s">
        <v>1364</v>
      </c>
      <c r="D39" s="656">
        <v>700</v>
      </c>
    </row>
    <row r="40" spans="1:4" ht="30" customHeight="1" thickTop="1" thickBot="1">
      <c r="A40" s="208" t="s">
        <v>1345</v>
      </c>
      <c r="B40" s="106" t="s">
        <v>339</v>
      </c>
      <c r="C40" s="108" t="s">
        <v>1346</v>
      </c>
      <c r="D40" s="656">
        <v>850</v>
      </c>
    </row>
    <row r="41" spans="1:4" ht="30" customHeight="1" thickTop="1" thickBot="1">
      <c r="A41" s="208" t="s">
        <v>1343</v>
      </c>
      <c r="B41" s="106" t="s">
        <v>339</v>
      </c>
      <c r="C41" s="108" t="s">
        <v>1344</v>
      </c>
      <c r="D41" s="656">
        <v>850</v>
      </c>
    </row>
    <row r="42" spans="1:4" ht="30" customHeight="1" thickTop="1" thickBot="1">
      <c r="A42" s="208" t="s">
        <v>1476</v>
      </c>
      <c r="B42" s="106" t="s">
        <v>339</v>
      </c>
      <c r="C42" s="108" t="s">
        <v>1344</v>
      </c>
      <c r="D42" s="656">
        <v>850</v>
      </c>
    </row>
    <row r="43" spans="1:4" ht="30" customHeight="1" thickTop="1" thickBot="1">
      <c r="A43" s="208" t="s">
        <v>1317</v>
      </c>
      <c r="B43" s="106" t="s">
        <v>339</v>
      </c>
      <c r="C43" s="108" t="s">
        <v>1318</v>
      </c>
      <c r="D43" s="656">
        <v>652.82999999999993</v>
      </c>
    </row>
    <row r="44" spans="1:4" ht="30" customHeight="1" thickTop="1" thickBot="1">
      <c r="A44" s="208" t="s">
        <v>1471</v>
      </c>
      <c r="B44" s="106" t="s">
        <v>339</v>
      </c>
      <c r="C44" s="108" t="s">
        <v>1318</v>
      </c>
      <c r="D44" s="656">
        <v>791.66000000000008</v>
      </c>
    </row>
    <row r="45" spans="1:4" ht="30" customHeight="1" thickTop="1" thickBot="1">
      <c r="A45" s="208" t="s">
        <v>1362</v>
      </c>
      <c r="B45" s="106" t="s">
        <v>339</v>
      </c>
      <c r="C45" s="108" t="s">
        <v>1363</v>
      </c>
      <c r="D45" s="656">
        <v>850</v>
      </c>
    </row>
    <row r="46" spans="1:4" ht="30" customHeight="1" thickTop="1" thickBot="1">
      <c r="A46" s="208" t="s">
        <v>1371</v>
      </c>
      <c r="B46" s="106" t="s">
        <v>339</v>
      </c>
      <c r="C46" s="108" t="s">
        <v>1372</v>
      </c>
      <c r="D46" s="656">
        <v>850</v>
      </c>
    </row>
    <row r="47" spans="1:4" ht="30" customHeight="1" thickTop="1" thickBot="1">
      <c r="A47" s="208" t="s">
        <v>1375</v>
      </c>
      <c r="B47" s="106" t="s">
        <v>339</v>
      </c>
      <c r="C47" s="108" t="s">
        <v>1376</v>
      </c>
      <c r="D47" s="656">
        <v>850</v>
      </c>
    </row>
    <row r="48" spans="1:4" ht="30" customHeight="1" thickTop="1" thickBot="1">
      <c r="A48" s="208" t="s">
        <v>1367</v>
      </c>
      <c r="B48" s="106" t="s">
        <v>1307</v>
      </c>
      <c r="C48" s="108" t="s">
        <v>1368</v>
      </c>
      <c r="D48" s="656">
        <v>700</v>
      </c>
    </row>
    <row r="49" spans="1:4" ht="30" customHeight="1" thickTop="1" thickBot="1">
      <c r="A49" s="208" t="s">
        <v>1365</v>
      </c>
      <c r="B49" s="106" t="s">
        <v>339</v>
      </c>
      <c r="C49" s="108" t="s">
        <v>1366</v>
      </c>
      <c r="D49" s="656">
        <v>850</v>
      </c>
    </row>
    <row r="50" spans="1:4" ht="30" customHeight="1" thickTop="1" thickBot="1">
      <c r="A50" s="208" t="s">
        <v>1369</v>
      </c>
      <c r="B50" s="106" t="s">
        <v>339</v>
      </c>
      <c r="C50" s="108" t="s">
        <v>1370</v>
      </c>
      <c r="D50" s="656">
        <v>850</v>
      </c>
    </row>
    <row r="51" spans="1:4" ht="30" customHeight="1" thickTop="1" thickBot="1">
      <c r="A51" s="208" t="s">
        <v>1398</v>
      </c>
      <c r="B51" s="106" t="s">
        <v>1390</v>
      </c>
      <c r="C51" s="108" t="s">
        <v>1399</v>
      </c>
      <c r="D51" s="656">
        <v>652.82999999999993</v>
      </c>
    </row>
    <row r="52" spans="1:4" ht="30" customHeight="1" thickTop="1" thickBot="1">
      <c r="A52" s="208" t="s">
        <v>1400</v>
      </c>
      <c r="B52" s="106" t="s">
        <v>1390</v>
      </c>
      <c r="C52" s="108" t="s">
        <v>1399</v>
      </c>
      <c r="D52" s="656">
        <v>652.82999999999993</v>
      </c>
    </row>
    <row r="53" spans="1:4" ht="30" customHeight="1" thickTop="1" thickBot="1">
      <c r="A53" s="208" t="s">
        <v>1373</v>
      </c>
      <c r="B53" s="106" t="s">
        <v>339</v>
      </c>
      <c r="C53" s="108" t="s">
        <v>1374</v>
      </c>
      <c r="D53" s="656">
        <v>850</v>
      </c>
    </row>
    <row r="54" spans="1:4" ht="30" customHeight="1" thickTop="1" thickBot="1">
      <c r="A54" s="208" t="s">
        <v>1377</v>
      </c>
      <c r="B54" s="106" t="s">
        <v>339</v>
      </c>
      <c r="C54" s="108" t="s">
        <v>1378</v>
      </c>
      <c r="D54" s="656">
        <v>1100</v>
      </c>
    </row>
    <row r="55" spans="1:4" ht="30" customHeight="1" thickTop="1" thickBot="1">
      <c r="A55" s="208" t="s">
        <v>1462</v>
      </c>
      <c r="B55" s="106" t="s">
        <v>339</v>
      </c>
      <c r="C55" s="108" t="s">
        <v>2135</v>
      </c>
      <c r="D55" s="656">
        <v>1100</v>
      </c>
    </row>
    <row r="56" spans="1:4" ht="30" customHeight="1" thickTop="1" thickBot="1">
      <c r="A56" s="208" t="s">
        <v>1463</v>
      </c>
      <c r="B56" s="106" t="s">
        <v>339</v>
      </c>
      <c r="C56" s="108" t="s">
        <v>2136</v>
      </c>
      <c r="D56" s="656">
        <v>1100</v>
      </c>
    </row>
    <row r="57" spans="1:4" ht="30" customHeight="1" thickTop="1" thickBot="1">
      <c r="A57" s="208" t="s">
        <v>1464</v>
      </c>
      <c r="B57" s="106" t="s">
        <v>339</v>
      </c>
      <c r="C57" s="108" t="s">
        <v>2137</v>
      </c>
      <c r="D57" s="656">
        <v>1100</v>
      </c>
    </row>
    <row r="58" spans="1:4" ht="30" customHeight="1" thickTop="1" thickBot="1">
      <c r="A58" s="208" t="s">
        <v>1441</v>
      </c>
      <c r="B58" s="106" t="s">
        <v>339</v>
      </c>
      <c r="C58" s="108" t="s">
        <v>1951</v>
      </c>
      <c r="D58" s="656">
        <v>1100</v>
      </c>
    </row>
    <row r="59" spans="1:4" ht="30" customHeight="1" thickTop="1" thickBot="1">
      <c r="A59" s="208" t="s">
        <v>1379</v>
      </c>
      <c r="B59" s="106" t="s">
        <v>339</v>
      </c>
      <c r="C59" s="108" t="s">
        <v>1380</v>
      </c>
      <c r="D59" s="656">
        <v>903.23500000000001</v>
      </c>
    </row>
    <row r="60" spans="1:4" ht="30" customHeight="1" thickTop="1" thickBot="1">
      <c r="A60" s="208" t="s">
        <v>1460</v>
      </c>
      <c r="B60" s="106" t="s">
        <v>339</v>
      </c>
      <c r="C60" s="108" t="s">
        <v>1461</v>
      </c>
      <c r="D60" s="656">
        <v>1100</v>
      </c>
    </row>
    <row r="61" spans="1:4" ht="30" customHeight="1" thickTop="1" thickBot="1">
      <c r="A61" s="208" t="s">
        <v>1446</v>
      </c>
      <c r="B61" s="106" t="s">
        <v>339</v>
      </c>
      <c r="C61" s="108" t="s">
        <v>1447</v>
      </c>
      <c r="D61" s="656">
        <v>1100</v>
      </c>
    </row>
    <row r="62" spans="1:4" ht="30" customHeight="1" thickTop="1" thickBot="1">
      <c r="A62" s="208" t="s">
        <v>1453</v>
      </c>
      <c r="B62" s="106" t="s">
        <v>339</v>
      </c>
      <c r="C62" s="108" t="s">
        <v>1454</v>
      </c>
      <c r="D62" s="656">
        <v>1100</v>
      </c>
    </row>
    <row r="63" spans="1:4" ht="30" customHeight="1" thickTop="1" thickBot="1">
      <c r="A63" s="208" t="s">
        <v>1457</v>
      </c>
      <c r="B63" s="106" t="s">
        <v>339</v>
      </c>
      <c r="C63" s="108" t="s">
        <v>1458</v>
      </c>
      <c r="D63" s="656">
        <v>1100</v>
      </c>
    </row>
    <row r="64" spans="1:4" ht="30" customHeight="1" thickTop="1" thickBot="1">
      <c r="A64" s="208" t="s">
        <v>1444</v>
      </c>
      <c r="B64" s="106" t="s">
        <v>339</v>
      </c>
      <c r="C64" s="108" t="s">
        <v>1445</v>
      </c>
      <c r="D64" s="656">
        <v>1100</v>
      </c>
    </row>
    <row r="65" spans="1:4" ht="30" customHeight="1" thickTop="1" thickBot="1">
      <c r="A65" s="208" t="s">
        <v>1381</v>
      </c>
      <c r="B65" s="106" t="s">
        <v>339</v>
      </c>
      <c r="C65" s="108" t="s">
        <v>1382</v>
      </c>
      <c r="D65" s="656">
        <v>1100</v>
      </c>
    </row>
    <row r="66" spans="1:4" ht="30" customHeight="1" thickTop="1" thickBot="1">
      <c r="A66" s="208" t="s">
        <v>1451</v>
      </c>
      <c r="B66" s="106" t="s">
        <v>339</v>
      </c>
      <c r="C66" s="108" t="s">
        <v>1452</v>
      </c>
      <c r="D66" s="656">
        <v>1100</v>
      </c>
    </row>
    <row r="67" spans="1:4" ht="30" customHeight="1" thickTop="1" thickBot="1">
      <c r="A67" s="208" t="s">
        <v>1455</v>
      </c>
      <c r="B67" s="106" t="s">
        <v>339</v>
      </c>
      <c r="C67" s="108" t="s">
        <v>1456</v>
      </c>
      <c r="D67" s="656">
        <v>1100</v>
      </c>
    </row>
    <row r="68" spans="1:4" ht="30" customHeight="1" thickTop="1" thickBot="1">
      <c r="A68" s="208" t="s">
        <v>1427</v>
      </c>
      <c r="B68" s="106" t="s">
        <v>339</v>
      </c>
      <c r="C68" s="108" t="s">
        <v>1428</v>
      </c>
      <c r="D68" s="656">
        <v>1100</v>
      </c>
    </row>
    <row r="69" spans="1:4" ht="30" customHeight="1" thickTop="1" thickBot="1">
      <c r="A69" s="208" t="s">
        <v>1467</v>
      </c>
      <c r="B69" s="106" t="s">
        <v>339</v>
      </c>
      <c r="C69" s="108" t="s">
        <v>2139</v>
      </c>
      <c r="D69" s="656">
        <v>1100</v>
      </c>
    </row>
    <row r="70" spans="1:4" ht="30" customHeight="1" thickTop="1" thickBot="1">
      <c r="A70" s="208" t="s">
        <v>1468</v>
      </c>
      <c r="B70" s="106" t="s">
        <v>339</v>
      </c>
      <c r="C70" s="108" t="s">
        <v>2140</v>
      </c>
      <c r="D70" s="656">
        <v>1100</v>
      </c>
    </row>
    <row r="71" spans="1:4" ht="30" customHeight="1" thickTop="1" thickBot="1">
      <c r="A71" s="208" t="s">
        <v>1465</v>
      </c>
      <c r="B71" s="106" t="s">
        <v>339</v>
      </c>
      <c r="C71" s="108" t="s">
        <v>2141</v>
      </c>
      <c r="D71" s="656">
        <v>1100</v>
      </c>
    </row>
    <row r="72" spans="1:4" ht="30" customHeight="1" thickTop="1" thickBot="1">
      <c r="A72" s="208" t="s">
        <v>1466</v>
      </c>
      <c r="B72" s="106" t="s">
        <v>339</v>
      </c>
      <c r="C72" s="108" t="s">
        <v>2142</v>
      </c>
      <c r="D72" s="656">
        <v>1100</v>
      </c>
    </row>
    <row r="73" spans="1:4" ht="30" customHeight="1" thickTop="1" thickBot="1">
      <c r="A73" s="208" t="s">
        <v>1434</v>
      </c>
      <c r="B73" s="106" t="s">
        <v>339</v>
      </c>
      <c r="C73" s="108" t="s">
        <v>1435</v>
      </c>
      <c r="D73" s="656">
        <v>1100</v>
      </c>
    </row>
    <row r="74" spans="1:4" ht="30" customHeight="1" thickTop="1" thickBot="1">
      <c r="A74" s="208" t="s">
        <v>1433</v>
      </c>
      <c r="B74" s="106" t="s">
        <v>339</v>
      </c>
      <c r="C74" s="108" t="s">
        <v>1950</v>
      </c>
      <c r="D74" s="656">
        <v>1100</v>
      </c>
    </row>
    <row r="75" spans="1:4" ht="30" customHeight="1" thickTop="1" thickBot="1">
      <c r="A75" s="208" t="s">
        <v>1431</v>
      </c>
      <c r="B75" s="106" t="s">
        <v>339</v>
      </c>
      <c r="C75" s="108" t="s">
        <v>1432</v>
      </c>
      <c r="D75" s="656">
        <v>1100</v>
      </c>
    </row>
    <row r="76" spans="1:4" ht="30" customHeight="1" thickTop="1" thickBot="1">
      <c r="A76" s="208" t="s">
        <v>1459</v>
      </c>
      <c r="B76" s="106" t="s">
        <v>339</v>
      </c>
      <c r="C76" s="108" t="s">
        <v>2134</v>
      </c>
      <c r="D76" s="656">
        <v>1100</v>
      </c>
    </row>
    <row r="77" spans="1:4" ht="30" customHeight="1" thickTop="1" thickBot="1">
      <c r="A77" s="208" t="s">
        <v>1437</v>
      </c>
      <c r="B77" s="106" t="s">
        <v>339</v>
      </c>
      <c r="C77" s="108" t="s">
        <v>1438</v>
      </c>
      <c r="D77" s="656">
        <v>1100</v>
      </c>
    </row>
    <row r="78" spans="1:4" ht="30" customHeight="1" thickTop="1" thickBot="1">
      <c r="A78" s="208" t="s">
        <v>1439</v>
      </c>
      <c r="B78" s="106" t="s">
        <v>339</v>
      </c>
      <c r="C78" s="108" t="s">
        <v>1440</v>
      </c>
      <c r="D78" s="656">
        <v>1100</v>
      </c>
    </row>
    <row r="79" spans="1:4" ht="30" customHeight="1" thickTop="1" thickBot="1">
      <c r="A79" s="208" t="s">
        <v>1442</v>
      </c>
      <c r="B79" s="106" t="s">
        <v>339</v>
      </c>
      <c r="C79" s="108" t="s">
        <v>1443</v>
      </c>
      <c r="D79" s="656">
        <v>1100</v>
      </c>
    </row>
    <row r="80" spans="1:4" ht="30" customHeight="1" thickTop="1" thickBot="1">
      <c r="A80" s="208" t="s">
        <v>1421</v>
      </c>
      <c r="B80" s="106" t="s">
        <v>339</v>
      </c>
      <c r="C80" s="108" t="s">
        <v>1422</v>
      </c>
      <c r="D80" s="656">
        <v>1100</v>
      </c>
    </row>
    <row r="81" spans="1:4" ht="30" customHeight="1" thickTop="1" thickBot="1">
      <c r="A81" s="208" t="s">
        <v>1425</v>
      </c>
      <c r="B81" s="106" t="s">
        <v>339</v>
      </c>
      <c r="C81" s="108" t="s">
        <v>1426</v>
      </c>
      <c r="D81" s="656">
        <v>1100</v>
      </c>
    </row>
    <row r="82" spans="1:4" ht="30" customHeight="1" thickTop="1" thickBot="1">
      <c r="A82" s="208" t="s">
        <v>1429</v>
      </c>
      <c r="B82" s="106" t="s">
        <v>339</v>
      </c>
      <c r="C82" s="108" t="s">
        <v>1430</v>
      </c>
      <c r="D82" s="656">
        <v>1100</v>
      </c>
    </row>
    <row r="83" spans="1:4" ht="30" customHeight="1" thickTop="1" thickBot="1">
      <c r="A83" s="208" t="s">
        <v>1423</v>
      </c>
      <c r="B83" s="106" t="s">
        <v>339</v>
      </c>
      <c r="C83" s="108" t="s">
        <v>1424</v>
      </c>
      <c r="D83" s="656">
        <v>1100</v>
      </c>
    </row>
    <row r="84" spans="1:4" ht="30" customHeight="1" thickTop="1" thickBot="1">
      <c r="A84" s="208" t="s">
        <v>1389</v>
      </c>
      <c r="B84" s="106" t="s">
        <v>339</v>
      </c>
      <c r="C84" s="108" t="s">
        <v>1391</v>
      </c>
      <c r="D84" s="656">
        <v>916.5</v>
      </c>
    </row>
    <row r="85" spans="1:4" ht="30" customHeight="1" thickTop="1" thickBot="1">
      <c r="A85" s="208" t="s">
        <v>1392</v>
      </c>
      <c r="B85" s="106" t="s">
        <v>339</v>
      </c>
      <c r="C85" s="108" t="s">
        <v>1943</v>
      </c>
      <c r="D85" s="656">
        <v>916.5</v>
      </c>
    </row>
    <row r="86" spans="1:4" ht="30" customHeight="1" thickTop="1" thickBot="1">
      <c r="A86" s="208" t="s">
        <v>1393</v>
      </c>
      <c r="B86" s="106" t="s">
        <v>1390</v>
      </c>
      <c r="C86" s="108" t="s">
        <v>1394</v>
      </c>
      <c r="D86" s="656">
        <v>858.16000000000008</v>
      </c>
    </row>
    <row r="87" spans="1:4" ht="30" customHeight="1" thickTop="1" thickBot="1">
      <c r="A87" s="208" t="s">
        <v>1395</v>
      </c>
      <c r="B87" s="106" t="s">
        <v>339</v>
      </c>
      <c r="C87" s="108" t="s">
        <v>1396</v>
      </c>
      <c r="D87" s="656">
        <v>916.5</v>
      </c>
    </row>
    <row r="88" spans="1:4" ht="30" customHeight="1" thickTop="1" thickBot="1">
      <c r="A88" s="208" t="s">
        <v>1397</v>
      </c>
      <c r="B88" s="106" t="s">
        <v>339</v>
      </c>
      <c r="C88" s="108" t="s">
        <v>1396</v>
      </c>
      <c r="D88" s="656">
        <v>916.5</v>
      </c>
    </row>
    <row r="89" spans="1:4" ht="30" customHeight="1" thickTop="1" thickBot="1">
      <c r="A89" s="208" t="s">
        <v>1327</v>
      </c>
      <c r="B89" s="106" t="s">
        <v>339</v>
      </c>
      <c r="C89" s="108" t="s">
        <v>1936</v>
      </c>
      <c r="D89" s="656">
        <v>858.16000000000008</v>
      </c>
    </row>
    <row r="90" spans="1:4" ht="30" customHeight="1" thickTop="1" thickBot="1">
      <c r="A90" s="208" t="s">
        <v>1449</v>
      </c>
      <c r="B90" s="106" t="s">
        <v>339</v>
      </c>
      <c r="C90" s="108" t="s">
        <v>1450</v>
      </c>
      <c r="D90" s="656">
        <v>916.5</v>
      </c>
    </row>
    <row r="91" spans="1:4" ht="30" customHeight="1" thickTop="1" thickBot="1">
      <c r="A91" s="208" t="s">
        <v>1328</v>
      </c>
      <c r="B91" s="106" t="s">
        <v>339</v>
      </c>
      <c r="C91" s="108" t="s">
        <v>1329</v>
      </c>
      <c r="D91" s="656">
        <v>916.5</v>
      </c>
    </row>
    <row r="92" spans="1:4" ht="30" customHeight="1" thickTop="1" thickBot="1">
      <c r="A92" s="208" t="s">
        <v>1361</v>
      </c>
      <c r="B92" s="106" t="s">
        <v>339</v>
      </c>
      <c r="C92" s="108" t="s">
        <v>1942</v>
      </c>
      <c r="D92" s="656">
        <v>858.16000000000008</v>
      </c>
    </row>
    <row r="93" spans="1:4" ht="30" customHeight="1" thickTop="1" thickBot="1">
      <c r="A93" s="208" t="s">
        <v>1492</v>
      </c>
      <c r="B93" s="106" t="s">
        <v>1490</v>
      </c>
      <c r="C93" s="108" t="s">
        <v>1954</v>
      </c>
      <c r="D93" s="656">
        <v>53.07</v>
      </c>
    </row>
    <row r="94" spans="1:4" ht="30" customHeight="1" thickTop="1" thickBot="1">
      <c r="A94" s="208" t="s">
        <v>1483</v>
      </c>
      <c r="B94" s="106" t="s">
        <v>92</v>
      </c>
      <c r="C94" s="108" t="s">
        <v>1952</v>
      </c>
      <c r="D94" s="656">
        <v>255479.76</v>
      </c>
    </row>
    <row r="95" spans="1:4" ht="30" customHeight="1" thickTop="1" thickBot="1">
      <c r="A95" s="208" t="s">
        <v>1306</v>
      </c>
      <c r="B95" s="106" t="s">
        <v>1307</v>
      </c>
      <c r="C95" s="108" t="s">
        <v>1308</v>
      </c>
      <c r="D95" s="656">
        <v>0.43</v>
      </c>
    </row>
    <row r="96" spans="1:4" ht="30" customHeight="1" thickTop="1" thickBot="1">
      <c r="A96" s="208" t="s">
        <v>1715</v>
      </c>
      <c r="B96" s="106" t="s">
        <v>339</v>
      </c>
      <c r="C96" s="108" t="s">
        <v>1935</v>
      </c>
      <c r="D96" s="656">
        <v>838.23</v>
      </c>
    </row>
    <row r="97" spans="1:4" ht="30" customHeight="1" thickTop="1" thickBot="1">
      <c r="A97" s="208" t="s">
        <v>1496</v>
      </c>
      <c r="B97" s="106" t="s">
        <v>339</v>
      </c>
      <c r="C97" s="108" t="s">
        <v>1495</v>
      </c>
      <c r="D97" s="656">
        <v>729.19499999999994</v>
      </c>
    </row>
    <row r="98" spans="1:4" ht="30" customHeight="1" thickTop="1" thickBot="1">
      <c r="A98" s="208" t="s">
        <v>1321</v>
      </c>
      <c r="B98" s="106" t="s">
        <v>92</v>
      </c>
      <c r="C98" s="108" t="s">
        <v>1322</v>
      </c>
      <c r="D98" s="656">
        <v>16559.965</v>
      </c>
    </row>
    <row r="99" spans="1:4" ht="30" customHeight="1" thickTop="1" thickBot="1">
      <c r="A99" s="208" t="s">
        <v>1335</v>
      </c>
      <c r="B99" s="106" t="s">
        <v>339</v>
      </c>
      <c r="C99" s="108" t="s">
        <v>1937</v>
      </c>
      <c r="D99" s="656">
        <v>908.10500000000002</v>
      </c>
    </row>
    <row r="100" spans="1:4" ht="30" customHeight="1" thickTop="1" thickBot="1">
      <c r="A100" s="208" t="s">
        <v>1404</v>
      </c>
      <c r="B100" s="106" t="s">
        <v>1390</v>
      </c>
      <c r="C100" s="108" t="s">
        <v>1947</v>
      </c>
      <c r="D100" s="656">
        <v>892.77499999999998</v>
      </c>
    </row>
    <row r="101" spans="1:4" ht="30" customHeight="1" thickTop="1" thickBot="1">
      <c r="A101" s="208" t="s">
        <v>1477</v>
      </c>
      <c r="B101" s="106" t="s">
        <v>339</v>
      </c>
      <c r="C101" s="108" t="s">
        <v>1478</v>
      </c>
      <c r="D101" s="656">
        <v>3710.9349999999999</v>
      </c>
    </row>
    <row r="102" spans="1:4" ht="30" customHeight="1" thickTop="1" thickBot="1">
      <c r="A102" s="208" t="s">
        <v>1479</v>
      </c>
      <c r="B102" s="106" t="s">
        <v>141</v>
      </c>
      <c r="C102" s="108" t="s">
        <v>1480</v>
      </c>
      <c r="D102" s="656">
        <v>99389.64499999999</v>
      </c>
    </row>
    <row r="103" spans="1:4" ht="30" customHeight="1" thickTop="1" thickBot="1">
      <c r="A103" s="208" t="s">
        <v>1411</v>
      </c>
      <c r="B103" s="106" t="s">
        <v>344</v>
      </c>
      <c r="C103" s="108" t="s">
        <v>1412</v>
      </c>
      <c r="D103" s="656">
        <v>0.82499999999999996</v>
      </c>
    </row>
    <row r="104" spans="1:4" ht="30" customHeight="1" thickTop="1" thickBot="1">
      <c r="A104" s="208" t="s">
        <v>1409</v>
      </c>
      <c r="B104" s="106" t="s">
        <v>344</v>
      </c>
      <c r="C104" s="108" t="s">
        <v>1410</v>
      </c>
      <c r="D104" s="656">
        <v>0.215</v>
      </c>
    </row>
    <row r="105" spans="1:4" ht="30" customHeight="1" thickTop="1" thickBot="1">
      <c r="A105" s="208" t="s">
        <v>1359</v>
      </c>
      <c r="B105" s="106" t="s">
        <v>339</v>
      </c>
      <c r="C105" s="108" t="s">
        <v>1360</v>
      </c>
      <c r="D105" s="656">
        <v>1323.5</v>
      </c>
    </row>
    <row r="106" spans="1:4" ht="30" customHeight="1" thickTop="1" thickBot="1">
      <c r="A106" s="208" t="s">
        <v>1486</v>
      </c>
      <c r="B106" s="106" t="s">
        <v>92</v>
      </c>
      <c r="C106" s="108" t="s">
        <v>1487</v>
      </c>
      <c r="D106" s="656">
        <v>103423.44500000001</v>
      </c>
    </row>
    <row r="107" spans="1:4" ht="30" customHeight="1" thickTop="1" thickBot="1">
      <c r="A107" s="208" t="s">
        <v>1385</v>
      </c>
      <c r="B107" s="106" t="s">
        <v>339</v>
      </c>
      <c r="C107" s="108" t="s">
        <v>1386</v>
      </c>
      <c r="D107" s="656">
        <v>850.11500000000001</v>
      </c>
    </row>
    <row r="108" spans="1:4" ht="30" customHeight="1" thickTop="1" thickBot="1">
      <c r="A108" s="208" t="s">
        <v>1347</v>
      </c>
      <c r="B108" s="106" t="s">
        <v>339</v>
      </c>
      <c r="C108" s="108" t="s">
        <v>1939</v>
      </c>
      <c r="D108" s="656">
        <v>804.1</v>
      </c>
    </row>
    <row r="109" spans="1:4" ht="30" customHeight="1" thickTop="1" thickBot="1">
      <c r="A109" s="208" t="s">
        <v>1342</v>
      </c>
      <c r="B109" s="106" t="s">
        <v>339</v>
      </c>
      <c r="C109" s="108" t="s">
        <v>1938</v>
      </c>
      <c r="D109" s="656">
        <v>763.17499999999995</v>
      </c>
    </row>
    <row r="110" spans="1:4" ht="30" customHeight="1" thickTop="1" thickBot="1">
      <c r="A110" s="208" t="s">
        <v>1481</v>
      </c>
      <c r="B110" s="106" t="s">
        <v>339</v>
      </c>
      <c r="C110" s="108" t="s">
        <v>1482</v>
      </c>
      <c r="D110" s="656">
        <v>804.8</v>
      </c>
    </row>
    <row r="111" spans="1:4" ht="30" customHeight="1" thickTop="1" thickBot="1">
      <c r="A111" s="208" t="s">
        <v>1402</v>
      </c>
      <c r="B111" s="106" t="s">
        <v>1390</v>
      </c>
      <c r="C111" s="108" t="s">
        <v>1945</v>
      </c>
      <c r="D111" s="656">
        <v>710.16499999999996</v>
      </c>
    </row>
    <row r="112" spans="1:4" ht="30" customHeight="1" thickTop="1" thickBot="1">
      <c r="A112" s="208" t="s">
        <v>1403</v>
      </c>
      <c r="B112" s="106" t="s">
        <v>344</v>
      </c>
      <c r="C112" s="108" t="s">
        <v>1946</v>
      </c>
      <c r="D112" s="656">
        <v>2.0249999999999999</v>
      </c>
    </row>
    <row r="113" spans="1:4" ht="30" customHeight="1" thickTop="1" thickBot="1">
      <c r="A113" s="208" t="s">
        <v>1408</v>
      </c>
      <c r="B113" s="106" t="s">
        <v>1390</v>
      </c>
      <c r="C113" s="108" t="s">
        <v>1949</v>
      </c>
      <c r="D113" s="656">
        <v>522.17499999999995</v>
      </c>
    </row>
    <row r="114" spans="1:4" ht="30" customHeight="1" thickTop="1" thickBot="1">
      <c r="A114" s="208" t="s">
        <v>1484</v>
      </c>
      <c r="B114" s="106" t="s">
        <v>92</v>
      </c>
      <c r="C114" s="108" t="s">
        <v>1485</v>
      </c>
      <c r="D114" s="656">
        <v>789983.95</v>
      </c>
    </row>
    <row r="115" spans="1:4" ht="30" customHeight="1" thickTop="1" thickBot="1">
      <c r="A115" s="208" t="s">
        <v>1405</v>
      </c>
      <c r="B115" s="106" t="s">
        <v>92</v>
      </c>
      <c r="C115" s="108" t="s">
        <v>1406</v>
      </c>
      <c r="D115" s="656">
        <v>744.96499999999992</v>
      </c>
    </row>
    <row r="116" spans="1:4" ht="30" customHeight="1" thickTop="1" thickBot="1">
      <c r="A116" s="208" t="s">
        <v>1355</v>
      </c>
      <c r="B116" s="106" t="s">
        <v>339</v>
      </c>
      <c r="C116" s="108" t="s">
        <v>1941</v>
      </c>
      <c r="D116" s="656">
        <v>14.120000000000001</v>
      </c>
    </row>
    <row r="117" spans="1:4" ht="30" customHeight="1" thickTop="1" thickBot="1">
      <c r="A117" s="208" t="s">
        <v>1383</v>
      </c>
      <c r="B117" s="106" t="s">
        <v>92</v>
      </c>
      <c r="C117" s="108" t="s">
        <v>1384</v>
      </c>
      <c r="D117" s="656">
        <v>375383.02500000002</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687"/>
      <c r="B1" s="690"/>
      <c r="C1" s="691"/>
      <c r="D1" s="691"/>
      <c r="E1" s="691"/>
      <c r="F1" s="691"/>
      <c r="G1" s="691"/>
      <c r="H1" s="691"/>
      <c r="I1" s="692"/>
      <c r="J1" s="699" t="s">
        <v>1017</v>
      </c>
      <c r="K1" s="706" t="s">
        <v>2304</v>
      </c>
      <c r="L1" s="707"/>
      <c r="M1" s="708"/>
    </row>
    <row r="2" spans="1:13" s="498" customFormat="1">
      <c r="A2" s="688"/>
      <c r="B2" s="712" t="s">
        <v>1018</v>
      </c>
      <c r="C2" s="713"/>
      <c r="D2" s="713"/>
      <c r="E2" s="713"/>
      <c r="F2" s="713"/>
      <c r="G2" s="713"/>
      <c r="H2" s="713"/>
      <c r="I2" s="714"/>
      <c r="J2" s="700"/>
      <c r="K2" s="709"/>
      <c r="L2" s="710"/>
      <c r="M2" s="711"/>
    </row>
    <row r="3" spans="1:13" s="498" customFormat="1">
      <c r="A3" s="688"/>
      <c r="B3" s="693" t="s">
        <v>2305</v>
      </c>
      <c r="C3" s="694"/>
      <c r="D3" s="694"/>
      <c r="E3" s="694"/>
      <c r="F3" s="694"/>
      <c r="G3" s="694"/>
      <c r="H3" s="694"/>
      <c r="I3" s="695"/>
      <c r="J3" s="704" t="s">
        <v>1019</v>
      </c>
      <c r="K3" s="716">
        <v>1</v>
      </c>
      <c r="L3" s="717"/>
      <c r="M3" s="718"/>
    </row>
    <row r="4" spans="1:13" s="498" customFormat="1">
      <c r="A4" s="688"/>
      <c r="B4" s="693" t="s">
        <v>2306</v>
      </c>
      <c r="C4" s="694"/>
      <c r="D4" s="694"/>
      <c r="E4" s="694"/>
      <c r="F4" s="694"/>
      <c r="G4" s="694"/>
      <c r="H4" s="694"/>
      <c r="I4" s="695"/>
      <c r="J4" s="715"/>
      <c r="K4" s="719"/>
      <c r="L4" s="720"/>
      <c r="M4" s="721"/>
    </row>
    <row r="5" spans="1:13" s="498" customFormat="1">
      <c r="A5" s="688"/>
      <c r="B5" s="701" t="s">
        <v>2307</v>
      </c>
      <c r="C5" s="702"/>
      <c r="D5" s="702"/>
      <c r="E5" s="702"/>
      <c r="F5" s="702"/>
      <c r="G5" s="702"/>
      <c r="H5" s="702"/>
      <c r="I5" s="703"/>
      <c r="J5" s="704" t="s">
        <v>1020</v>
      </c>
      <c r="K5" s="722"/>
      <c r="L5" s="722" t="s">
        <v>1021</v>
      </c>
      <c r="M5" s="724"/>
    </row>
    <row r="6" spans="1:13" s="498" customFormat="1" ht="13.5" customHeight="1" thickBot="1">
      <c r="A6" s="689"/>
      <c r="B6" s="696"/>
      <c r="C6" s="697"/>
      <c r="D6" s="697"/>
      <c r="E6" s="697"/>
      <c r="F6" s="697"/>
      <c r="G6" s="697"/>
      <c r="H6" s="697"/>
      <c r="I6" s="698"/>
      <c r="J6" s="705"/>
      <c r="K6" s="723"/>
      <c r="L6" s="723"/>
      <c r="M6" s="725"/>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684" t="s">
        <v>2311</v>
      </c>
      <c r="B10" s="685"/>
      <c r="C10" s="685"/>
      <c r="D10" s="685"/>
      <c r="E10" s="517" t="s">
        <v>2312</v>
      </c>
      <c r="F10" s="518"/>
      <c r="H10" s="686" t="s">
        <v>2313</v>
      </c>
      <c r="I10" s="686"/>
      <c r="J10" s="519" t="s">
        <v>2312</v>
      </c>
      <c r="K10" s="520"/>
      <c r="L10" s="520"/>
      <c r="M10" s="521"/>
    </row>
    <row r="11" spans="1:13" s="498" customFormat="1" ht="24" customHeight="1">
      <c r="A11" s="522" t="s">
        <v>1023</v>
      </c>
      <c r="B11" s="523"/>
      <c r="C11" s="683"/>
      <c r="D11" s="683"/>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26"/>
      <c r="L12" s="726"/>
      <c r="M12" s="727"/>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28" t="s">
        <v>2308</v>
      </c>
      <c r="F25" s="728"/>
      <c r="G25" s="728"/>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29" t="s">
        <v>1026</v>
      </c>
      <c r="B27" s="730"/>
      <c r="C27" s="730"/>
      <c r="D27" s="730"/>
      <c r="E27" s="730"/>
      <c r="F27" s="730"/>
      <c r="G27" s="730"/>
      <c r="H27" s="730"/>
      <c r="I27" s="730"/>
      <c r="J27" s="730"/>
      <c r="K27" s="730"/>
      <c r="L27" s="730"/>
      <c r="M27" s="731"/>
    </row>
    <row r="28" spans="1:13" ht="13.8" thickBot="1">
      <c r="A28" s="564"/>
      <c r="B28" s="565"/>
      <c r="C28" s="565"/>
      <c r="D28" s="565"/>
      <c r="E28" s="565"/>
      <c r="F28" s="565"/>
      <c r="G28" s="565"/>
      <c r="H28" s="565"/>
      <c r="I28" s="565"/>
      <c r="J28" s="565"/>
      <c r="K28" s="565"/>
      <c r="L28" s="565"/>
      <c r="M28" s="566"/>
    </row>
    <row r="29" spans="1:13" ht="26.4">
      <c r="A29" s="567" t="s">
        <v>1027</v>
      </c>
      <c r="B29" s="732" t="s">
        <v>1028</v>
      </c>
      <c r="C29" s="733"/>
      <c r="D29" s="733"/>
      <c r="E29" s="733"/>
      <c r="F29" s="733"/>
      <c r="G29" s="733"/>
      <c r="H29" s="733"/>
      <c r="I29" s="734"/>
      <c r="J29" s="568" t="s">
        <v>2321</v>
      </c>
      <c r="K29" s="735" t="s">
        <v>1029</v>
      </c>
      <c r="L29" s="736"/>
      <c r="M29" s="567" t="s">
        <v>1030</v>
      </c>
    </row>
    <row r="30" spans="1:13" ht="13.8" thickBot="1">
      <c r="A30" s="569"/>
      <c r="B30" s="570"/>
      <c r="C30" s="571"/>
      <c r="D30" s="571"/>
      <c r="E30" s="571"/>
      <c r="F30" s="571"/>
      <c r="G30" s="571"/>
      <c r="H30" s="571"/>
      <c r="I30" s="571"/>
      <c r="J30" s="572"/>
      <c r="K30" s="737"/>
      <c r="L30" s="738"/>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39" t="s">
        <v>1028</v>
      </c>
      <c r="B34" s="740"/>
      <c r="C34" s="740"/>
      <c r="D34" s="740"/>
      <c r="E34" s="740"/>
      <c r="F34" s="740"/>
      <c r="G34" s="741"/>
      <c r="H34" s="742" t="s">
        <v>1032</v>
      </c>
      <c r="I34" s="743"/>
      <c r="J34" s="580" t="s">
        <v>1033</v>
      </c>
      <c r="K34" s="744" t="s">
        <v>1034</v>
      </c>
      <c r="L34" s="741"/>
      <c r="M34" s="581" t="s">
        <v>1035</v>
      </c>
    </row>
    <row r="35" spans="1:13" s="582" customFormat="1" ht="11.4">
      <c r="A35" s="745"/>
      <c r="B35" s="746"/>
      <c r="C35" s="746"/>
      <c r="D35" s="746"/>
      <c r="E35" s="746"/>
      <c r="F35" s="746"/>
      <c r="G35" s="747"/>
      <c r="H35" s="748"/>
      <c r="I35" s="749"/>
      <c r="J35" s="583"/>
      <c r="K35" s="750"/>
      <c r="L35" s="747"/>
      <c r="M35" s="584"/>
    </row>
    <row r="36" spans="1:13" s="582" customFormat="1" ht="12" thickBot="1">
      <c r="A36" s="751"/>
      <c r="B36" s="752"/>
      <c r="C36" s="752"/>
      <c r="D36" s="752"/>
      <c r="E36" s="752"/>
      <c r="F36" s="752"/>
      <c r="G36" s="753"/>
      <c r="H36" s="754"/>
      <c r="I36" s="755"/>
      <c r="J36" s="585"/>
      <c r="K36" s="756"/>
      <c r="L36" s="753"/>
      <c r="M36" s="586"/>
    </row>
    <row r="37" spans="1:13" s="582" customFormat="1" ht="12.6" thickBot="1">
      <c r="A37" s="757" t="s">
        <v>1037</v>
      </c>
      <c r="B37" s="758"/>
      <c r="C37" s="758"/>
      <c r="D37" s="758"/>
      <c r="E37" s="758"/>
      <c r="F37" s="758"/>
      <c r="G37" s="758"/>
      <c r="H37" s="758"/>
      <c r="I37" s="758"/>
      <c r="J37" s="758"/>
      <c r="K37" s="758"/>
      <c r="L37" s="759"/>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39" t="s">
        <v>1028</v>
      </c>
      <c r="B41" s="740"/>
      <c r="C41" s="740"/>
      <c r="D41" s="740"/>
      <c r="E41" s="740"/>
      <c r="F41" s="740"/>
      <c r="G41" s="740"/>
      <c r="H41" s="741"/>
      <c r="I41" s="596" t="s">
        <v>1029</v>
      </c>
      <c r="J41" s="580" t="s">
        <v>1030</v>
      </c>
      <c r="K41" s="744" t="s">
        <v>1039</v>
      </c>
      <c r="L41" s="741"/>
      <c r="M41" s="581" t="s">
        <v>1035</v>
      </c>
    </row>
    <row r="42" spans="1:13" s="582" customFormat="1" ht="11.4">
      <c r="A42" s="760"/>
      <c r="B42" s="761"/>
      <c r="C42" s="761"/>
      <c r="D42" s="761"/>
      <c r="E42" s="761"/>
      <c r="F42" s="761"/>
      <c r="G42" s="761"/>
      <c r="H42" s="749"/>
      <c r="I42" s="597"/>
      <c r="J42" s="583"/>
      <c r="K42" s="750"/>
      <c r="L42" s="747"/>
      <c r="M42" s="584"/>
    </row>
    <row r="43" spans="1:13" s="582" customFormat="1" ht="12" thickBot="1">
      <c r="A43" s="762"/>
      <c r="B43" s="763"/>
      <c r="C43" s="763"/>
      <c r="D43" s="763"/>
      <c r="E43" s="763"/>
      <c r="F43" s="763"/>
      <c r="G43" s="763"/>
      <c r="H43" s="755"/>
      <c r="I43" s="598"/>
      <c r="J43" s="599"/>
      <c r="K43" s="756"/>
      <c r="L43" s="753"/>
      <c r="M43" s="600"/>
    </row>
    <row r="44" spans="1:13" s="582" customFormat="1" ht="12.6" thickBot="1">
      <c r="A44" s="757" t="s">
        <v>1037</v>
      </c>
      <c r="B44" s="758"/>
      <c r="C44" s="758"/>
      <c r="D44" s="758"/>
      <c r="E44" s="758"/>
      <c r="F44" s="758"/>
      <c r="G44" s="758"/>
      <c r="H44" s="758"/>
      <c r="I44" s="758"/>
      <c r="J44" s="758"/>
      <c r="K44" s="758"/>
      <c r="L44" s="759"/>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64" t="s">
        <v>1041</v>
      </c>
      <c r="B48" s="765"/>
      <c r="C48" s="765"/>
      <c r="D48" s="765"/>
      <c r="E48" s="766"/>
      <c r="F48" s="603"/>
      <c r="G48" s="604" t="s">
        <v>1029</v>
      </c>
      <c r="H48" s="605" t="s">
        <v>1042</v>
      </c>
      <c r="I48" s="606" t="s">
        <v>2339</v>
      </c>
      <c r="J48" s="605" t="s">
        <v>2340</v>
      </c>
      <c r="K48" s="767" t="s">
        <v>1045</v>
      </c>
      <c r="L48" s="766"/>
      <c r="M48" s="607" t="s">
        <v>1035</v>
      </c>
    </row>
    <row r="49" spans="1:13" s="582" customFormat="1" ht="11.4">
      <c r="A49" s="608"/>
      <c r="B49" s="609"/>
      <c r="C49" s="609"/>
      <c r="D49" s="609"/>
      <c r="E49" s="609"/>
      <c r="F49" s="609"/>
      <c r="G49" s="610"/>
      <c r="H49" s="583"/>
      <c r="I49" s="597"/>
      <c r="J49" s="583"/>
      <c r="K49" s="750"/>
      <c r="L49" s="747"/>
      <c r="M49" s="584"/>
    </row>
    <row r="50" spans="1:13" s="582" customFormat="1" ht="12" thickBot="1">
      <c r="A50" s="611"/>
      <c r="B50" s="612"/>
      <c r="C50" s="612"/>
      <c r="D50" s="612"/>
      <c r="E50" s="612"/>
      <c r="F50" s="612"/>
      <c r="G50" s="613"/>
      <c r="H50" s="585"/>
      <c r="I50" s="595"/>
      <c r="J50" s="585"/>
      <c r="K50" s="756"/>
      <c r="L50" s="753"/>
      <c r="M50" s="586"/>
    </row>
    <row r="51" spans="1:13" s="582" customFormat="1" ht="12.6" thickBot="1">
      <c r="A51" s="768" t="s">
        <v>1037</v>
      </c>
      <c r="B51" s="769"/>
      <c r="C51" s="769"/>
      <c r="D51" s="769"/>
      <c r="E51" s="769"/>
      <c r="F51" s="769"/>
      <c r="G51" s="769"/>
      <c r="H51" s="769"/>
      <c r="I51" s="769"/>
      <c r="J51" s="769"/>
      <c r="K51" s="769"/>
      <c r="L51" s="770"/>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64" t="s">
        <v>1028</v>
      </c>
      <c r="B55" s="765"/>
      <c r="C55" s="765"/>
      <c r="D55" s="765"/>
      <c r="E55" s="765"/>
      <c r="F55" s="765"/>
      <c r="G55" s="766"/>
      <c r="H55" s="604" t="s">
        <v>1048</v>
      </c>
      <c r="I55" s="606" t="s">
        <v>1049</v>
      </c>
      <c r="J55" s="605" t="s">
        <v>1050</v>
      </c>
      <c r="K55" s="771" t="s">
        <v>1034</v>
      </c>
      <c r="L55" s="772"/>
      <c r="M55" s="615" t="s">
        <v>1035</v>
      </c>
    </row>
    <row r="56" spans="1:13" s="582" customFormat="1" ht="11.4">
      <c r="A56" s="760"/>
      <c r="B56" s="761"/>
      <c r="C56" s="761"/>
      <c r="D56" s="761"/>
      <c r="E56" s="761"/>
      <c r="F56" s="761"/>
      <c r="G56" s="761"/>
      <c r="H56" s="583"/>
      <c r="I56" s="597"/>
      <c r="J56" s="583"/>
      <c r="K56" s="750"/>
      <c r="L56" s="747"/>
      <c r="M56" s="584"/>
    </row>
    <row r="57" spans="1:13" s="582" customFormat="1" ht="12" thickBot="1">
      <c r="A57" s="762"/>
      <c r="B57" s="763"/>
      <c r="C57" s="763"/>
      <c r="D57" s="763"/>
      <c r="E57" s="763"/>
      <c r="F57" s="763"/>
      <c r="G57" s="763"/>
      <c r="H57" s="585"/>
      <c r="I57" s="595"/>
      <c r="J57" s="585"/>
      <c r="K57" s="756"/>
      <c r="L57" s="753"/>
      <c r="M57" s="586"/>
    </row>
    <row r="58" spans="1:13" s="582" customFormat="1" ht="12.6" thickBot="1">
      <c r="A58" s="757" t="s">
        <v>1037</v>
      </c>
      <c r="B58" s="758"/>
      <c r="C58" s="758"/>
      <c r="D58" s="758"/>
      <c r="E58" s="758"/>
      <c r="F58" s="758"/>
      <c r="G58" s="758"/>
      <c r="H58" s="758"/>
      <c r="I58" s="758"/>
      <c r="J58" s="758"/>
      <c r="K58" s="758"/>
      <c r="L58" s="759"/>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57" t="s">
        <v>1051</v>
      </c>
      <c r="B60" s="758"/>
      <c r="C60" s="758"/>
      <c r="D60" s="758"/>
      <c r="E60" s="758"/>
      <c r="F60" s="758"/>
      <c r="G60" s="758"/>
      <c r="H60" s="758"/>
      <c r="I60" s="758"/>
      <c r="J60" s="758"/>
      <c r="K60" s="758"/>
      <c r="L60" s="759"/>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39" t="s">
        <v>1028</v>
      </c>
      <c r="B64" s="740"/>
      <c r="C64" s="740"/>
      <c r="D64" s="740"/>
      <c r="E64" s="740"/>
      <c r="F64" s="740"/>
      <c r="G64" s="740"/>
      <c r="H64" s="616"/>
      <c r="I64" s="617"/>
      <c r="J64" s="618" t="s">
        <v>1054</v>
      </c>
      <c r="K64" s="773" t="s">
        <v>1055</v>
      </c>
      <c r="L64" s="774"/>
      <c r="M64" s="619"/>
    </row>
    <row r="65" spans="1:13" s="582" customFormat="1" ht="11.4">
      <c r="A65" s="760" t="s">
        <v>2341</v>
      </c>
      <c r="B65" s="761"/>
      <c r="C65" s="761"/>
      <c r="D65" s="761"/>
      <c r="E65" s="761"/>
      <c r="F65" s="761"/>
      <c r="G65" s="761"/>
      <c r="H65" s="620"/>
      <c r="I65" s="621"/>
      <c r="J65" s="622"/>
      <c r="K65" s="785"/>
      <c r="L65" s="786"/>
      <c r="M65" s="623"/>
    </row>
    <row r="66" spans="1:13" s="582" customFormat="1" ht="11.4">
      <c r="A66" s="624" t="s">
        <v>1057</v>
      </c>
      <c r="B66" s="625"/>
      <c r="C66" s="625"/>
      <c r="D66" s="625"/>
      <c r="E66" s="625"/>
      <c r="F66" s="625"/>
      <c r="G66" s="625"/>
      <c r="H66" s="620"/>
      <c r="I66" s="621"/>
      <c r="J66" s="622"/>
      <c r="K66" s="785"/>
      <c r="L66" s="786"/>
      <c r="M66" s="623"/>
    </row>
    <row r="67" spans="1:13" s="582" customFormat="1" ht="12" thickBot="1">
      <c r="A67" s="611" t="s">
        <v>1058</v>
      </c>
      <c r="B67" s="612"/>
      <c r="C67" s="612"/>
      <c r="D67" s="612"/>
      <c r="E67" s="612"/>
      <c r="F67" s="612"/>
      <c r="G67" s="612"/>
      <c r="H67" s="626"/>
      <c r="I67" s="627"/>
      <c r="J67" s="622"/>
      <c r="K67" s="787"/>
      <c r="L67" s="788"/>
      <c r="M67" s="623"/>
    </row>
    <row r="68" spans="1:13" s="582" customFormat="1" ht="12.6" thickBot="1">
      <c r="A68" s="757" t="s">
        <v>1037</v>
      </c>
      <c r="B68" s="758"/>
      <c r="C68" s="758"/>
      <c r="D68" s="758"/>
      <c r="E68" s="758"/>
      <c r="F68" s="758"/>
      <c r="G68" s="758"/>
      <c r="H68" s="758"/>
      <c r="I68" s="758"/>
      <c r="J68" s="758"/>
      <c r="K68" s="758"/>
      <c r="L68" s="759"/>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57" t="s">
        <v>2342</v>
      </c>
      <c r="B70" s="758"/>
      <c r="C70" s="758"/>
      <c r="D70" s="758"/>
      <c r="E70" s="758"/>
      <c r="F70" s="758"/>
      <c r="G70" s="758"/>
      <c r="H70" s="758"/>
      <c r="I70" s="758"/>
      <c r="J70" s="758"/>
      <c r="K70" s="758"/>
      <c r="L70" s="759"/>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75" t="s">
        <v>2324</v>
      </c>
      <c r="B87" s="776"/>
      <c r="C87" s="776"/>
      <c r="D87" s="776"/>
      <c r="E87" s="776"/>
      <c r="F87" s="776"/>
      <c r="G87" s="776"/>
      <c r="H87" s="776"/>
      <c r="I87" s="776"/>
      <c r="J87" s="776"/>
      <c r="K87" s="776"/>
      <c r="L87" s="776"/>
      <c r="M87" s="777"/>
    </row>
    <row r="88" spans="1:13" ht="17.25" customHeight="1">
      <c r="A88" s="775"/>
      <c r="B88" s="776"/>
      <c r="C88" s="776"/>
      <c r="D88" s="776"/>
      <c r="E88" s="776"/>
      <c r="F88" s="776"/>
      <c r="G88" s="776"/>
      <c r="H88" s="776"/>
      <c r="I88" s="776"/>
      <c r="J88" s="776"/>
      <c r="K88" s="776"/>
      <c r="L88" s="776"/>
      <c r="M88" s="777"/>
    </row>
    <row r="89" spans="1:13" ht="18.75" customHeight="1">
      <c r="A89" s="778" t="s">
        <v>2325</v>
      </c>
      <c r="B89" s="779"/>
      <c r="C89" s="779"/>
      <c r="D89" s="779"/>
      <c r="E89" s="779"/>
      <c r="F89" s="779"/>
      <c r="G89" s="779"/>
      <c r="H89" s="779"/>
      <c r="I89" s="779"/>
      <c r="J89" s="779"/>
      <c r="K89" s="779"/>
      <c r="L89" s="779"/>
      <c r="M89" s="780"/>
    </row>
    <row r="90" spans="1:13" ht="21.75" customHeight="1">
      <c r="A90" s="778"/>
      <c r="B90" s="779"/>
      <c r="C90" s="779"/>
      <c r="D90" s="779"/>
      <c r="E90" s="779"/>
      <c r="F90" s="779"/>
      <c r="G90" s="779"/>
      <c r="H90" s="779"/>
      <c r="I90" s="779"/>
      <c r="J90" s="779"/>
      <c r="K90" s="779"/>
      <c r="L90" s="779"/>
      <c r="M90" s="780"/>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1"/>
      <c r="J100" s="781"/>
      <c r="K100" s="781"/>
      <c r="L100" s="781"/>
      <c r="M100" s="782"/>
    </row>
    <row r="101" spans="1:13" ht="13.8" thickBot="1">
      <c r="A101" s="652" t="s">
        <v>2327</v>
      </c>
      <c r="B101" s="653"/>
      <c r="C101" s="653"/>
      <c r="D101" s="654"/>
      <c r="E101" s="654"/>
      <c r="F101" s="654"/>
      <c r="G101" s="654"/>
      <c r="H101" s="654"/>
      <c r="I101" s="783"/>
      <c r="J101" s="783"/>
      <c r="K101" s="783"/>
      <c r="L101" s="783"/>
      <c r="M101" s="78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2"/>
      <c r="C1" s="834"/>
      <c r="D1" s="835"/>
      <c r="E1" s="835"/>
      <c r="F1" s="835"/>
      <c r="G1" s="835"/>
      <c r="H1" s="835"/>
      <c r="I1" s="835"/>
      <c r="J1" s="836"/>
      <c r="K1" s="837" t="s">
        <v>1017</v>
      </c>
      <c r="L1" s="839" t="s">
        <v>2304</v>
      </c>
      <c r="M1" s="840"/>
      <c r="N1" s="841"/>
    </row>
    <row r="2" spans="2:14">
      <c r="B2" s="823"/>
      <c r="C2" s="800" t="s">
        <v>1018</v>
      </c>
      <c r="D2" s="801"/>
      <c r="E2" s="801"/>
      <c r="F2" s="801"/>
      <c r="G2" s="801"/>
      <c r="H2" s="801"/>
      <c r="I2" s="801"/>
      <c r="J2" s="802"/>
      <c r="K2" s="838"/>
      <c r="L2" s="842"/>
      <c r="M2" s="843"/>
      <c r="N2" s="844"/>
    </row>
    <row r="3" spans="2:14">
      <c r="B3" s="823"/>
      <c r="C3" s="800" t="s">
        <v>2305</v>
      </c>
      <c r="D3" s="801"/>
      <c r="E3" s="801"/>
      <c r="F3" s="801"/>
      <c r="G3" s="801"/>
      <c r="H3" s="801"/>
      <c r="I3" s="801"/>
      <c r="J3" s="802"/>
      <c r="K3" s="825" t="s">
        <v>1019</v>
      </c>
      <c r="L3" s="794">
        <v>1</v>
      </c>
      <c r="M3" s="795"/>
      <c r="N3" s="796"/>
    </row>
    <row r="4" spans="2:14">
      <c r="B4" s="823"/>
      <c r="C4" s="800" t="s">
        <v>2306</v>
      </c>
      <c r="D4" s="801"/>
      <c r="E4" s="801"/>
      <c r="F4" s="801"/>
      <c r="G4" s="801"/>
      <c r="H4" s="801"/>
      <c r="I4" s="801"/>
      <c r="J4" s="802"/>
      <c r="K4" s="845"/>
      <c r="L4" s="797"/>
      <c r="M4" s="798"/>
      <c r="N4" s="799"/>
    </row>
    <row r="5" spans="2:14">
      <c r="B5" s="823"/>
      <c r="C5" s="800" t="s">
        <v>2307</v>
      </c>
      <c r="D5" s="801"/>
      <c r="E5" s="801"/>
      <c r="F5" s="801"/>
      <c r="G5" s="801"/>
      <c r="H5" s="801"/>
      <c r="I5" s="801"/>
      <c r="J5" s="802"/>
      <c r="K5" s="825" t="s">
        <v>1020</v>
      </c>
      <c r="L5" s="827"/>
      <c r="M5" s="827" t="s">
        <v>1021</v>
      </c>
      <c r="N5" s="829"/>
    </row>
    <row r="6" spans="2:14" ht="15" thickBot="1">
      <c r="B6" s="824"/>
      <c r="C6" s="831"/>
      <c r="D6" s="832"/>
      <c r="E6" s="832"/>
      <c r="F6" s="832"/>
      <c r="G6" s="832"/>
      <c r="H6" s="832"/>
      <c r="I6" s="832"/>
      <c r="J6" s="833"/>
      <c r="K6" s="826"/>
      <c r="L6" s="828"/>
      <c r="M6" s="828"/>
      <c r="N6" s="830"/>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03" t="s">
        <v>2311</v>
      </c>
      <c r="C10" s="804"/>
      <c r="D10" s="804"/>
      <c r="E10" s="804"/>
      <c r="F10" s="367" t="s">
        <v>2312</v>
      </c>
      <c r="G10" s="85"/>
      <c r="H10" s="368"/>
      <c r="I10" s="805" t="s">
        <v>2313</v>
      </c>
      <c r="J10" s="805"/>
      <c r="K10" s="369" t="s">
        <v>2312</v>
      </c>
      <c r="L10" s="365"/>
      <c r="M10" s="365"/>
      <c r="N10" s="366"/>
    </row>
    <row r="11" spans="2:14">
      <c r="B11" s="370" t="s">
        <v>1023</v>
      </c>
      <c r="C11" s="371"/>
      <c r="D11" s="791"/>
      <c r="E11" s="791"/>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06" t="s">
        <v>2328</v>
      </c>
      <c r="G25" s="807"/>
      <c r="H25" s="807"/>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129</v>
      </c>
      <c r="B36" s="862" t="str">
        <f>VLOOKUP(A36,EQUIPOS!A6:D154,3,FALSE)</f>
        <v xml:space="preserve">Buldozer, Potencia al volante de 140 HP, motor de 2200 RPM, longitud de hoja 4,80m. </v>
      </c>
      <c r="C36" s="863"/>
      <c r="D36" s="863"/>
      <c r="E36" s="863"/>
      <c r="F36" s="863"/>
      <c r="G36" s="863"/>
      <c r="H36" s="864"/>
      <c r="I36" s="276"/>
      <c r="J36" s="277"/>
      <c r="K36" s="278">
        <f>VLOOKUP(A36,EQUIPOS!A6:D161,4,FALSE)</f>
        <v>148333.5</v>
      </c>
      <c r="L36" s="279"/>
      <c r="M36" s="280">
        <v>0.15</v>
      </c>
      <c r="N36" s="281">
        <f>K36/M36</f>
        <v>988890</v>
      </c>
    </row>
    <row r="37" spans="1:14">
      <c r="A37" t="s">
        <v>150</v>
      </c>
      <c r="B37" s="862" t="str">
        <f>VLOOKUP(A37,EQUIPOS!A7:D154,3,FALSE)</f>
        <v>Cargador : Potencia en el volante 125 hp, Clasificación de RPM del motor 2300.</v>
      </c>
      <c r="C37" s="863"/>
      <c r="D37" s="863"/>
      <c r="E37" s="863"/>
      <c r="F37" s="863"/>
      <c r="G37" s="863"/>
      <c r="H37" s="864"/>
      <c r="I37" s="276"/>
      <c r="J37" s="277"/>
      <c r="K37" s="278">
        <f>VLOOKUP(A37,EQUIPOS!A7:D162,4,FALSE)</f>
        <v>100000</v>
      </c>
      <c r="L37" s="279"/>
      <c r="M37" s="280">
        <v>0.15</v>
      </c>
      <c r="N37" s="281">
        <f>K37/M37</f>
        <v>666666.66666666674</v>
      </c>
    </row>
    <row r="38" spans="1:14">
      <c r="A38" t="s">
        <v>273</v>
      </c>
      <c r="B38" s="862" t="str">
        <f>VLOOKUP(A38,EQUIPOS!A8:D154,3,FALSE)</f>
        <v>Motosierra, 93.6 cm3 - 7.1 HP, 45-90 cm - 7.9 kg</v>
      </c>
      <c r="C38" s="863"/>
      <c r="D38" s="863"/>
      <c r="E38" s="863"/>
      <c r="F38" s="863"/>
      <c r="G38" s="863"/>
      <c r="H38" s="864"/>
      <c r="I38" s="276"/>
      <c r="J38" s="277"/>
      <c r="K38" s="278">
        <f>VLOOKUP(A38,EQUIPOS!A8:D163,4,FALSE)</f>
        <v>7292.5</v>
      </c>
      <c r="L38" s="279"/>
      <c r="M38" s="280">
        <v>0.15</v>
      </c>
      <c r="N38" s="282">
        <f>K38/M38</f>
        <v>48616.666666666672</v>
      </c>
    </row>
    <row r="39" spans="1:14">
      <c r="B39" s="862"/>
      <c r="C39" s="863"/>
      <c r="D39" s="863"/>
      <c r="E39" s="863"/>
      <c r="F39" s="863"/>
      <c r="G39" s="863"/>
      <c r="H39" s="864"/>
      <c r="I39" s="865"/>
      <c r="J39" s="866"/>
      <c r="K39" s="283"/>
      <c r="L39" s="867"/>
      <c r="M39" s="868"/>
      <c r="N39" s="284"/>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8511.1666666666679</v>
      </c>
    </row>
    <row r="43" spans="1:14" ht="15" thickBot="1">
      <c r="B43" s="813" t="s">
        <v>1037</v>
      </c>
      <c r="C43" s="814"/>
      <c r="D43" s="814"/>
      <c r="E43" s="814"/>
      <c r="F43" s="814"/>
      <c r="G43" s="814"/>
      <c r="H43" s="814"/>
      <c r="I43" s="814"/>
      <c r="J43" s="814"/>
      <c r="K43" s="814"/>
      <c r="L43" s="814"/>
      <c r="M43" s="815"/>
      <c r="N43" s="105">
        <f>SUM(N36:N42)</f>
        <v>1712684.5000000002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76" t="s">
        <v>1041</v>
      </c>
      <c r="C58" s="877"/>
      <c r="D58" s="877"/>
      <c r="E58" s="877"/>
      <c r="F58" s="877"/>
      <c r="G58" s="878"/>
      <c r="H58" s="79" t="s">
        <v>1029</v>
      </c>
      <c r="I58" s="80" t="s">
        <v>1042</v>
      </c>
      <c r="J58" s="81" t="s">
        <v>1043</v>
      </c>
      <c r="K58" s="79" t="s">
        <v>1044</v>
      </c>
      <c r="L58" s="899" t="s">
        <v>1045</v>
      </c>
      <c r="M58" s="878"/>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0">
        <v>983.54</v>
      </c>
      <c r="M59" s="901"/>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91"/>
      <c r="M64" s="892"/>
      <c r="N64" s="305"/>
    </row>
    <row r="65" spans="1:15" ht="15" thickBot="1">
      <c r="B65" s="902" t="s">
        <v>1037</v>
      </c>
      <c r="C65" s="856"/>
      <c r="D65" s="856"/>
      <c r="E65" s="856"/>
      <c r="F65" s="856"/>
      <c r="G65" s="856"/>
      <c r="H65" s="856"/>
      <c r="I65" s="856"/>
      <c r="J65" s="856"/>
      <c r="K65" s="856"/>
      <c r="L65" s="856"/>
      <c r="M65" s="857"/>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1.2</v>
      </c>
      <c r="N70" s="305">
        <f>K70/M70</f>
        <v>170223.33333333334</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54"/>
      <c r="J75" s="54"/>
      <c r="K75" s="54"/>
      <c r="L75" s="891"/>
      <c r="M75" s="892"/>
      <c r="N75" s="305"/>
    </row>
    <row r="76" spans="1:15" ht="15" thickBot="1">
      <c r="B76" s="813" t="s">
        <v>1037</v>
      </c>
      <c r="C76" s="814"/>
      <c r="D76" s="814"/>
      <c r="E76" s="814"/>
      <c r="F76" s="814"/>
      <c r="G76" s="814"/>
      <c r="H76" s="814"/>
      <c r="I76" s="856"/>
      <c r="J76" s="856"/>
      <c r="K76" s="856"/>
      <c r="L76" s="856"/>
      <c r="M76" s="857"/>
      <c r="N76" s="310">
        <f>N70+N71+N72+N73+N74</f>
        <v>170223.33333333334</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1917331.7333333334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383466.34666666668</v>
      </c>
      <c r="M83" s="849"/>
      <c r="N83" s="57"/>
    </row>
    <row r="84" spans="1:14">
      <c r="B84" s="95" t="s">
        <v>1057</v>
      </c>
      <c r="C84" s="96"/>
      <c r="D84" s="96"/>
      <c r="E84" s="96"/>
      <c r="F84" s="96"/>
      <c r="G84" s="96"/>
      <c r="H84" s="96"/>
      <c r="I84" s="93"/>
      <c r="J84" s="94"/>
      <c r="K84" s="313">
        <v>0.05</v>
      </c>
      <c r="L84" s="848">
        <f>N78*K84</f>
        <v>95866.58666666667</v>
      </c>
      <c r="M84" s="849"/>
      <c r="N84" s="57"/>
    </row>
    <row r="85" spans="1:14" ht="15" thickBot="1">
      <c r="B85" s="97" t="s">
        <v>1058</v>
      </c>
      <c r="C85" s="98"/>
      <c r="D85" s="98"/>
      <c r="E85" s="98"/>
      <c r="F85" s="98"/>
      <c r="G85" s="98"/>
      <c r="H85" s="98"/>
      <c r="I85" s="99"/>
      <c r="J85" s="100"/>
      <c r="K85" s="314">
        <v>0.05</v>
      </c>
      <c r="L85" s="850">
        <f>N78*K85</f>
        <v>95866.58666666667</v>
      </c>
      <c r="M85" s="851"/>
      <c r="N85" s="57"/>
    </row>
    <row r="86" spans="1:14" ht="15" thickBot="1">
      <c r="B86" s="813" t="s">
        <v>1037</v>
      </c>
      <c r="C86" s="814"/>
      <c r="D86" s="814"/>
      <c r="E86" s="814"/>
      <c r="F86" s="814"/>
      <c r="G86" s="814"/>
      <c r="H86" s="814"/>
      <c r="I86" s="814"/>
      <c r="J86" s="814"/>
      <c r="K86" s="814"/>
      <c r="L86" s="814"/>
      <c r="M86" s="815"/>
      <c r="N86" s="58">
        <f>L83+L84+L85</f>
        <v>575199.52</v>
      </c>
    </row>
    <row r="87" spans="1:14" ht="15" thickBot="1">
      <c r="B87" s="39"/>
      <c r="C87" s="40"/>
      <c r="D87" s="40"/>
      <c r="E87" s="40"/>
      <c r="F87" s="40"/>
      <c r="G87" s="40"/>
      <c r="H87" s="40"/>
      <c r="I87" s="40"/>
      <c r="J87" s="40"/>
      <c r="K87" s="40"/>
      <c r="L87" s="40"/>
      <c r="M87" s="40"/>
      <c r="N87" s="41"/>
    </row>
    <row r="88" spans="1:14" ht="15" thickBot="1">
      <c r="A88" t="s">
        <v>2121</v>
      </c>
      <c r="B88" s="813" t="s">
        <v>1059</v>
      </c>
      <c r="C88" s="814"/>
      <c r="D88" s="814"/>
      <c r="E88" s="814"/>
      <c r="F88" s="814"/>
      <c r="G88" s="814"/>
      <c r="H88" s="814"/>
      <c r="I88" s="814"/>
      <c r="J88" s="814"/>
      <c r="K88" s="814"/>
      <c r="L88" s="814"/>
      <c r="M88" s="815"/>
      <c r="N88" s="196">
        <f>N78+N86</f>
        <v>2492531.2533333334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4"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2"/>
      <c r="C1" s="834"/>
      <c r="D1" s="835"/>
      <c r="E1" s="835"/>
      <c r="F1" s="835"/>
      <c r="G1" s="835"/>
      <c r="H1" s="835"/>
      <c r="I1" s="835"/>
      <c r="J1" s="836"/>
      <c r="K1" s="837" t="s">
        <v>1017</v>
      </c>
      <c r="L1" s="839" t="s">
        <v>2304</v>
      </c>
      <c r="M1" s="840"/>
      <c r="N1" s="841"/>
    </row>
    <row r="2" spans="2:14">
      <c r="B2" s="823"/>
      <c r="C2" s="800" t="s">
        <v>1018</v>
      </c>
      <c r="D2" s="801"/>
      <c r="E2" s="801"/>
      <c r="F2" s="801"/>
      <c r="G2" s="801"/>
      <c r="H2" s="801"/>
      <c r="I2" s="801"/>
      <c r="J2" s="802"/>
      <c r="K2" s="838"/>
      <c r="L2" s="842"/>
      <c r="M2" s="843"/>
      <c r="N2" s="844"/>
    </row>
    <row r="3" spans="2:14">
      <c r="B3" s="823"/>
      <c r="C3" s="800" t="s">
        <v>2305</v>
      </c>
      <c r="D3" s="801"/>
      <c r="E3" s="801"/>
      <c r="F3" s="801"/>
      <c r="G3" s="801"/>
      <c r="H3" s="801"/>
      <c r="I3" s="801"/>
      <c r="J3" s="802"/>
      <c r="K3" s="825" t="s">
        <v>1019</v>
      </c>
      <c r="L3" s="794">
        <v>1</v>
      </c>
      <c r="M3" s="795"/>
      <c r="N3" s="796"/>
    </row>
    <row r="4" spans="2:14">
      <c r="B4" s="823"/>
      <c r="C4" s="800" t="s">
        <v>2306</v>
      </c>
      <c r="D4" s="801"/>
      <c r="E4" s="801"/>
      <c r="F4" s="801"/>
      <c r="G4" s="801"/>
      <c r="H4" s="801"/>
      <c r="I4" s="801"/>
      <c r="J4" s="802"/>
      <c r="K4" s="845"/>
      <c r="L4" s="797"/>
      <c r="M4" s="798"/>
      <c r="N4" s="799"/>
    </row>
    <row r="5" spans="2:14">
      <c r="B5" s="823"/>
      <c r="C5" s="800" t="s">
        <v>2307</v>
      </c>
      <c r="D5" s="801"/>
      <c r="E5" s="801"/>
      <c r="F5" s="801"/>
      <c r="G5" s="801"/>
      <c r="H5" s="801"/>
      <c r="I5" s="801"/>
      <c r="J5" s="802"/>
      <c r="K5" s="825" t="s">
        <v>1020</v>
      </c>
      <c r="L5" s="827"/>
      <c r="M5" s="827" t="s">
        <v>1021</v>
      </c>
      <c r="N5" s="829"/>
    </row>
    <row r="6" spans="2:14" ht="15" thickBot="1">
      <c r="B6" s="824"/>
      <c r="C6" s="831"/>
      <c r="D6" s="832"/>
      <c r="E6" s="832"/>
      <c r="F6" s="832"/>
      <c r="G6" s="832"/>
      <c r="H6" s="832"/>
      <c r="I6" s="832"/>
      <c r="J6" s="833"/>
      <c r="K6" s="826"/>
      <c r="L6" s="828"/>
      <c r="M6" s="828"/>
      <c r="N6" s="830"/>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3" t="s">
        <v>2311</v>
      </c>
      <c r="C10" s="804"/>
      <c r="D10" s="804"/>
      <c r="E10" s="804"/>
      <c r="F10" s="400" t="s">
        <v>2312</v>
      </c>
      <c r="G10" s="85"/>
      <c r="H10" s="368"/>
      <c r="I10" s="805" t="s">
        <v>2313</v>
      </c>
      <c r="J10" s="805"/>
      <c r="K10" s="401" t="s">
        <v>2312</v>
      </c>
      <c r="L10" s="365"/>
      <c r="M10" s="365"/>
      <c r="N10" s="36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249</v>
      </c>
      <c r="B36" s="862" t="str">
        <f>VLOOKUP(A36,EQUIPOS!A6:D154,3,FALSE)</f>
        <v>Guadañadora, Cilindraje 41.5 cm3, Longitud del mango 1450 mm, Peso 7.4 kg</v>
      </c>
      <c r="C36" s="863"/>
      <c r="D36" s="863"/>
      <c r="E36" s="863"/>
      <c r="F36" s="863"/>
      <c r="G36" s="863"/>
      <c r="H36" s="864"/>
      <c r="I36" s="276"/>
      <c r="J36" s="277"/>
      <c r="K36" s="278">
        <f>VLOOKUP(A36,EQUIPOS!A6:D161,4,FALSE)</f>
        <v>3641.5</v>
      </c>
      <c r="L36" s="279"/>
      <c r="M36" s="280">
        <v>0.36</v>
      </c>
      <c r="N36" s="281">
        <f>K36/M36</f>
        <v>10115.277777777777</v>
      </c>
    </row>
    <row r="37" spans="1:14">
      <c r="A37" t="s">
        <v>273</v>
      </c>
      <c r="B37" s="862" t="str">
        <f>VLOOKUP(A37,EQUIPOS!A7:D154,3,FALSE)</f>
        <v>Motosierra, 93.6 cm3 - 7.1 HP, 45-90 cm - 7.9 kg</v>
      </c>
      <c r="C37" s="863"/>
      <c r="D37" s="863"/>
      <c r="E37" s="863"/>
      <c r="F37" s="863"/>
      <c r="G37" s="863"/>
      <c r="H37" s="864"/>
      <c r="I37" s="276"/>
      <c r="J37" s="277"/>
      <c r="K37" s="278">
        <f>VLOOKUP(A37,EQUIPOS!A7:D162,4,FALSE)</f>
        <v>7292.5</v>
      </c>
      <c r="L37" s="279"/>
      <c r="M37" s="280">
        <v>0.10299999999999999</v>
      </c>
      <c r="N37" s="281">
        <f>K37/M37</f>
        <v>70800.970873786413</v>
      </c>
    </row>
    <row r="38" spans="1:14">
      <c r="B38" s="862"/>
      <c r="C38" s="863"/>
      <c r="D38" s="863"/>
      <c r="E38" s="863"/>
      <c r="F38" s="863"/>
      <c r="G38" s="863"/>
      <c r="H38" s="864"/>
      <c r="I38" s="276"/>
      <c r="J38" s="277"/>
      <c r="K38" s="278"/>
      <c r="L38" s="279"/>
      <c r="M38" s="280"/>
      <c r="N38" s="282"/>
    </row>
    <row r="39" spans="1:14">
      <c r="B39" s="862"/>
      <c r="C39" s="863"/>
      <c r="D39" s="863"/>
      <c r="E39" s="863"/>
      <c r="F39" s="863"/>
      <c r="G39" s="863"/>
      <c r="H39" s="864"/>
      <c r="I39" s="865"/>
      <c r="J39" s="866"/>
      <c r="K39" s="283"/>
      <c r="L39" s="867"/>
      <c r="M39" s="868"/>
      <c r="N39" s="284"/>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1773.1597222222224</v>
      </c>
    </row>
    <row r="43" spans="1:14" ht="15" thickBot="1">
      <c r="B43" s="813" t="s">
        <v>1037</v>
      </c>
      <c r="C43" s="814"/>
      <c r="D43" s="814"/>
      <c r="E43" s="814"/>
      <c r="F43" s="814"/>
      <c r="G43" s="814"/>
      <c r="H43" s="814"/>
      <c r="I43" s="814"/>
      <c r="J43" s="814"/>
      <c r="K43" s="814"/>
      <c r="L43" s="814"/>
      <c r="M43" s="815"/>
      <c r="N43" s="105">
        <f>SUM(N36:N42)</f>
        <v>82689.408373786413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0">
        <f>'900.2'!N78</f>
        <v>1590.909090909091</v>
      </c>
      <c r="M59" s="901"/>
      <c r="N59" s="296">
        <f>K59*L59</f>
        <v>79545.454545454544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51"/>
    </row>
    <row r="65" spans="1:15" ht="15" thickBot="1">
      <c r="B65" s="902" t="s">
        <v>1037</v>
      </c>
      <c r="C65" s="856"/>
      <c r="D65" s="856"/>
      <c r="E65" s="856"/>
      <c r="F65" s="856"/>
      <c r="G65" s="856"/>
      <c r="H65" s="856"/>
      <c r="I65" s="856"/>
      <c r="J65" s="856"/>
      <c r="K65" s="856"/>
      <c r="L65" s="856"/>
      <c r="M65" s="857"/>
      <c r="N65" s="110">
        <f>N59+N60+N61+N62+N63</f>
        <v>79545.454545454544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2.88</v>
      </c>
      <c r="N70" s="305">
        <f>K70/M70</f>
        <v>35463.194444444445</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N70+N71+N72+N73+N74</f>
        <v>35463.194444444445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197698.0573636854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39539.61147273708</v>
      </c>
      <c r="M83" s="849"/>
      <c r="N83" s="57"/>
    </row>
    <row r="84" spans="1:14">
      <c r="B84" s="95" t="s">
        <v>1057</v>
      </c>
      <c r="C84" s="96"/>
      <c r="D84" s="96"/>
      <c r="E84" s="96"/>
      <c r="F84" s="96"/>
      <c r="G84" s="96"/>
      <c r="H84" s="96"/>
      <c r="I84" s="93"/>
      <c r="J84" s="94"/>
      <c r="K84" s="313">
        <v>0.05</v>
      </c>
      <c r="L84" s="848">
        <f>N78*K84</f>
        <v>9884.9028681842701</v>
      </c>
      <c r="M84" s="849"/>
      <c r="N84" s="57"/>
    </row>
    <row r="85" spans="1:14" ht="15" thickBot="1">
      <c r="B85" s="97" t="s">
        <v>1058</v>
      </c>
      <c r="C85" s="98"/>
      <c r="D85" s="98"/>
      <c r="E85" s="98"/>
      <c r="F85" s="98"/>
      <c r="G85" s="98"/>
      <c r="H85" s="98"/>
      <c r="I85" s="99"/>
      <c r="J85" s="100"/>
      <c r="K85" s="314">
        <v>0.05</v>
      </c>
      <c r="L85" s="850">
        <f>N78*K85</f>
        <v>9884.9028681842701</v>
      </c>
      <c r="M85" s="851"/>
      <c r="N85" s="57"/>
    </row>
    <row r="86" spans="1:14" ht="15" thickBot="1">
      <c r="B86" s="813" t="s">
        <v>1037</v>
      </c>
      <c r="C86" s="814"/>
      <c r="D86" s="814"/>
      <c r="E86" s="814"/>
      <c r="F86" s="814"/>
      <c r="G86" s="814"/>
      <c r="H86" s="814"/>
      <c r="I86" s="814"/>
      <c r="J86" s="814"/>
      <c r="K86" s="814"/>
      <c r="L86" s="814"/>
      <c r="M86" s="815"/>
      <c r="N86" s="58">
        <f>L83+L84+L85</f>
        <v>59309.417209105617</v>
      </c>
    </row>
    <row r="87" spans="1:14" ht="15" thickBot="1">
      <c r="B87" s="39"/>
      <c r="C87" s="40"/>
      <c r="D87" s="40"/>
      <c r="E87" s="40"/>
      <c r="F87" s="40"/>
      <c r="G87" s="40"/>
      <c r="H87" s="40"/>
      <c r="I87" s="40"/>
      <c r="J87" s="40"/>
      <c r="K87" s="40"/>
      <c r="L87" s="40"/>
      <c r="M87" s="40"/>
      <c r="N87" s="41"/>
    </row>
    <row r="88" spans="1:14" ht="15" thickBot="1">
      <c r="A88" t="s">
        <v>2121</v>
      </c>
      <c r="B88" s="813" t="s">
        <v>1059</v>
      </c>
      <c r="C88" s="814"/>
      <c r="D88" s="814"/>
      <c r="E88" s="814"/>
      <c r="F88" s="814"/>
      <c r="G88" s="814"/>
      <c r="H88" s="814"/>
      <c r="I88" s="814"/>
      <c r="J88" s="814"/>
      <c r="K88" s="814"/>
      <c r="L88" s="814"/>
      <c r="M88" s="815"/>
      <c r="N88" s="196">
        <f>N78+N86</f>
        <v>257007.47457279102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8.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150</v>
      </c>
      <c r="B36" s="862" t="str">
        <f>VLOOKUP(A36,EQUIPOS!A6:D154,3,FALSE)</f>
        <v>Cargador : Potencia en el volante 125 hp, Clasificación de RPM del motor 2300.</v>
      </c>
      <c r="C36" s="863"/>
      <c r="D36" s="863"/>
      <c r="E36" s="863"/>
      <c r="F36" s="863"/>
      <c r="G36" s="863"/>
      <c r="H36" s="864"/>
      <c r="I36" s="276"/>
      <c r="J36" s="277"/>
      <c r="K36" s="278">
        <f>VLOOKUP(A36,EQUIPOS!A6:D161,4,FALSE)</f>
        <v>100000</v>
      </c>
      <c r="L36" s="279"/>
      <c r="M36" s="280">
        <v>2.375</v>
      </c>
      <c r="N36" s="281">
        <f>K36/M36</f>
        <v>42105.26315789474</v>
      </c>
    </row>
    <row r="37" spans="1:14">
      <c r="A37" t="s">
        <v>180</v>
      </c>
      <c r="B37" s="862" t="str">
        <f>VLOOKUP(A37,EQUIPOS!A7:D154,3,FALSE)</f>
        <v>Compresor 120 HP, con martillo.</v>
      </c>
      <c r="C37" s="863"/>
      <c r="D37" s="863"/>
      <c r="E37" s="863"/>
      <c r="F37" s="863"/>
      <c r="G37" s="863"/>
      <c r="H37" s="864"/>
      <c r="I37" s="276"/>
      <c r="J37" s="277"/>
      <c r="K37" s="278">
        <f>VLOOKUP(A37,EQUIPOS!A7:D162,4,FALSE)</f>
        <v>73200</v>
      </c>
      <c r="L37" s="279"/>
      <c r="M37" s="280">
        <v>2.375</v>
      </c>
      <c r="N37" s="281">
        <f>K37/M37</f>
        <v>30821.052631578947</v>
      </c>
    </row>
    <row r="38" spans="1:14">
      <c r="A38" t="s">
        <v>195</v>
      </c>
      <c r="B38" s="862" t="str">
        <f>VLOOKUP(A38,EQUIPOS!A7:D154,3,FALSE)</f>
        <v xml:space="preserve">Equipo de oxicorte, Capacidad de corte: hasta 6´´ (152mm) </v>
      </c>
      <c r="C38" s="863"/>
      <c r="D38" s="863"/>
      <c r="E38" s="863"/>
      <c r="F38" s="863"/>
      <c r="G38" s="863"/>
      <c r="H38" s="864"/>
      <c r="I38" s="276"/>
      <c r="J38" s="277"/>
      <c r="K38" s="278">
        <f>VLOOKUP(A38,EQUIPOS!A7:D162,4,FALSE)</f>
        <v>16173.93</v>
      </c>
      <c r="L38" s="279"/>
      <c r="M38" s="280">
        <v>2.375</v>
      </c>
      <c r="N38" s="282">
        <f>K38/M38</f>
        <v>6810.0757894736844</v>
      </c>
    </row>
    <row r="39" spans="1:14">
      <c r="B39" s="862"/>
      <c r="C39" s="863"/>
      <c r="D39" s="863"/>
      <c r="E39" s="863"/>
      <c r="F39" s="863"/>
      <c r="G39" s="863"/>
      <c r="H39" s="864"/>
      <c r="I39" s="865"/>
      <c r="J39" s="866"/>
      <c r="K39" s="283"/>
      <c r="L39" s="867"/>
      <c r="M39" s="868"/>
      <c r="N39" s="284"/>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0.1</v>
      </c>
      <c r="M42" s="875"/>
      <c r="N42" s="111">
        <f>N76*L42</f>
        <v>1343.8684210526317</v>
      </c>
    </row>
    <row r="43" spans="1:14" ht="15" thickBot="1">
      <c r="B43" s="813" t="s">
        <v>1037</v>
      </c>
      <c r="C43" s="814"/>
      <c r="D43" s="814"/>
      <c r="E43" s="814"/>
      <c r="F43" s="814"/>
      <c r="G43" s="814"/>
      <c r="H43" s="814"/>
      <c r="I43" s="814"/>
      <c r="J43" s="814"/>
      <c r="K43" s="814"/>
      <c r="L43" s="814"/>
      <c r="M43" s="815"/>
      <c r="N43" s="105">
        <f>SUM(N36:N42)</f>
        <v>81080.259999999995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0">
        <f>'900.2'!N78</f>
        <v>1590.909090909091</v>
      </c>
      <c r="M59" s="901"/>
      <c r="N59" s="296">
        <f>K59*L59</f>
        <v>1590.909090909091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51"/>
    </row>
    <row r="65" spans="1:15" ht="15" thickBot="1">
      <c r="B65" s="902" t="s">
        <v>1037</v>
      </c>
      <c r="C65" s="856"/>
      <c r="D65" s="856"/>
      <c r="E65" s="856"/>
      <c r="F65" s="856"/>
      <c r="G65" s="856"/>
      <c r="H65" s="856"/>
      <c r="I65" s="856"/>
      <c r="J65" s="856"/>
      <c r="K65" s="856"/>
      <c r="L65" s="856"/>
      <c r="M65" s="857"/>
      <c r="N65" s="110">
        <f>N59+N60+N61+N62+N63</f>
        <v>1590.909090909091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1">
        <f>K70/J70*100</f>
        <v>82811.351351351361</v>
      </c>
      <c r="J70" s="302">
        <v>185</v>
      </c>
      <c r="K70" s="303">
        <f>VLOOKUP(A70,'MANO DE OBRA'!A8:D99,4,FALSE)</f>
        <v>153201</v>
      </c>
      <c r="L70" s="56"/>
      <c r="M70" s="304">
        <v>19</v>
      </c>
      <c r="N70" s="305">
        <f>K70/M70</f>
        <v>8063.2105263157891</v>
      </c>
      <c r="O70" s="112"/>
    </row>
    <row r="71" spans="1:15">
      <c r="A71" t="s">
        <v>30</v>
      </c>
      <c r="B71" s="55" t="str">
        <f>VLOOKUP(A71,'MANO DE OBRA'!A8:D68,3,FALSE)</f>
        <v>Oficial</v>
      </c>
      <c r="C71" s="53"/>
      <c r="D71" s="53"/>
      <c r="E71" s="53"/>
      <c r="F71" s="53"/>
      <c r="G71" s="53"/>
      <c r="H71" s="53"/>
      <c r="I71" s="301">
        <f>K71/J71*100</f>
        <v>55207.567567567574</v>
      </c>
      <c r="J71" s="302">
        <v>185</v>
      </c>
      <c r="K71" s="307">
        <f>VLOOKUP(A71,'MANO DE OBRA'!A8:D99,4,FALSE)</f>
        <v>102134</v>
      </c>
      <c r="L71" s="56"/>
      <c r="M71" s="304">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N70+N71+N72+N73+N74</f>
        <v>13438.684210526317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88">
        <f>N43+N54+N65+N76</f>
        <v>96109.853301435403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19221.970660287083</v>
      </c>
      <c r="M83" s="849"/>
      <c r="N83" s="57"/>
    </row>
    <row r="84" spans="1:14">
      <c r="B84" s="95" t="s">
        <v>1057</v>
      </c>
      <c r="C84" s="96"/>
      <c r="D84" s="96"/>
      <c r="E84" s="96"/>
      <c r="F84" s="96"/>
      <c r="G84" s="96"/>
      <c r="H84" s="96"/>
      <c r="I84" s="93"/>
      <c r="J84" s="94"/>
      <c r="K84" s="313">
        <v>0.05</v>
      </c>
      <c r="L84" s="848">
        <f>N78*K84</f>
        <v>4805.4926650717707</v>
      </c>
      <c r="M84" s="849"/>
      <c r="N84" s="57"/>
    </row>
    <row r="85" spans="1:14" ht="15" thickBot="1">
      <c r="B85" s="97" t="s">
        <v>1058</v>
      </c>
      <c r="C85" s="98"/>
      <c r="D85" s="98"/>
      <c r="E85" s="98"/>
      <c r="F85" s="98"/>
      <c r="G85" s="98"/>
      <c r="H85" s="98"/>
      <c r="I85" s="99"/>
      <c r="J85" s="100"/>
      <c r="K85" s="314">
        <v>0.05</v>
      </c>
      <c r="L85" s="850">
        <f>N78*K85</f>
        <v>4805.4926650717707</v>
      </c>
      <c r="M85" s="851"/>
      <c r="N85" s="57"/>
    </row>
    <row r="86" spans="1:14" ht="15" thickBot="1">
      <c r="B86" s="813" t="s">
        <v>1037</v>
      </c>
      <c r="C86" s="814"/>
      <c r="D86" s="814"/>
      <c r="E86" s="814"/>
      <c r="F86" s="814"/>
      <c r="G86" s="814"/>
      <c r="H86" s="814"/>
      <c r="I86" s="814"/>
      <c r="J86" s="814"/>
      <c r="K86" s="814"/>
      <c r="L86" s="814"/>
      <c r="M86" s="815"/>
      <c r="N86" s="58">
        <f>L83+L84+L85</f>
        <v>28832.955990430626</v>
      </c>
    </row>
    <row r="87" spans="1:14" ht="15" thickBot="1">
      <c r="B87" s="39"/>
      <c r="C87" s="40"/>
      <c r="D87" s="40"/>
      <c r="E87" s="40"/>
      <c r="F87" s="40"/>
      <c r="G87" s="40"/>
      <c r="H87" s="40"/>
      <c r="I87" s="40"/>
      <c r="J87" s="40"/>
      <c r="K87" s="40"/>
      <c r="L87" s="40"/>
      <c r="M87" s="40"/>
      <c r="N87" s="41"/>
    </row>
    <row r="88" spans="1:14" ht="15" thickBot="1">
      <c r="A88" t="s">
        <v>2121</v>
      </c>
      <c r="B88" s="813" t="s">
        <v>1059</v>
      </c>
      <c r="C88" s="814"/>
      <c r="D88" s="814"/>
      <c r="E88" s="814"/>
      <c r="F88" s="814"/>
      <c r="G88" s="814"/>
      <c r="H88" s="814"/>
      <c r="I88" s="814"/>
      <c r="J88" s="814"/>
      <c r="K88" s="814"/>
      <c r="L88" s="814"/>
      <c r="M88" s="815"/>
      <c r="N88" s="58">
        <f>N78+N86</f>
        <v>124942.80929186603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c r="B106" s="816"/>
      <c r="C106" s="817"/>
      <c r="D106" s="817"/>
      <c r="E106" s="817"/>
      <c r="F106" s="817"/>
      <c r="G106" s="817"/>
      <c r="H106" s="817"/>
      <c r="I106" s="817"/>
      <c r="J106" s="817"/>
      <c r="K106" s="817"/>
      <c r="L106" s="817"/>
      <c r="M106" s="817"/>
      <c r="N106" s="818"/>
    </row>
    <row r="107" spans="2:14" ht="27.7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2"/>
      <c r="C1" s="834"/>
      <c r="D1" s="835"/>
      <c r="E1" s="835"/>
      <c r="F1" s="835"/>
      <c r="G1" s="835"/>
      <c r="H1" s="835"/>
      <c r="I1" s="835"/>
      <c r="J1" s="836"/>
      <c r="K1" s="837" t="s">
        <v>1017</v>
      </c>
      <c r="L1" s="839" t="s">
        <v>2304</v>
      </c>
      <c r="M1" s="840"/>
      <c r="N1" s="841"/>
    </row>
    <row r="2" spans="2:14">
      <c r="B2" s="823"/>
      <c r="C2" s="800" t="s">
        <v>1018</v>
      </c>
      <c r="D2" s="801"/>
      <c r="E2" s="801"/>
      <c r="F2" s="801"/>
      <c r="G2" s="801"/>
      <c r="H2" s="801"/>
      <c r="I2" s="801"/>
      <c r="J2" s="802"/>
      <c r="K2" s="838"/>
      <c r="L2" s="842"/>
      <c r="M2" s="843"/>
      <c r="N2" s="844"/>
    </row>
    <row r="3" spans="2:14">
      <c r="B3" s="823"/>
      <c r="C3" s="800" t="s">
        <v>2305</v>
      </c>
      <c r="D3" s="801"/>
      <c r="E3" s="801"/>
      <c r="F3" s="801"/>
      <c r="G3" s="801"/>
      <c r="H3" s="801"/>
      <c r="I3" s="801"/>
      <c r="J3" s="802"/>
      <c r="K3" s="825" t="s">
        <v>1019</v>
      </c>
      <c r="L3" s="794">
        <v>1</v>
      </c>
      <c r="M3" s="795"/>
      <c r="N3" s="796"/>
    </row>
    <row r="4" spans="2:14">
      <c r="B4" s="823"/>
      <c r="C4" s="800" t="s">
        <v>2306</v>
      </c>
      <c r="D4" s="801"/>
      <c r="E4" s="801"/>
      <c r="F4" s="801"/>
      <c r="G4" s="801"/>
      <c r="H4" s="801"/>
      <c r="I4" s="801"/>
      <c r="J4" s="802"/>
      <c r="K4" s="845"/>
      <c r="L4" s="797"/>
      <c r="M4" s="798"/>
      <c r="N4" s="799"/>
    </row>
    <row r="5" spans="2:14">
      <c r="B5" s="823"/>
      <c r="C5" s="800" t="s">
        <v>2307</v>
      </c>
      <c r="D5" s="801"/>
      <c r="E5" s="801"/>
      <c r="F5" s="801"/>
      <c r="G5" s="801"/>
      <c r="H5" s="801"/>
      <c r="I5" s="801"/>
      <c r="J5" s="802"/>
      <c r="K5" s="825" t="s">
        <v>1020</v>
      </c>
      <c r="L5" s="827"/>
      <c r="M5" s="827" t="s">
        <v>1021</v>
      </c>
      <c r="N5" s="829"/>
    </row>
    <row r="6" spans="2:14" ht="15" thickBot="1">
      <c r="B6" s="824"/>
      <c r="C6" s="831"/>
      <c r="D6" s="832"/>
      <c r="E6" s="832"/>
      <c r="F6" s="832"/>
      <c r="G6" s="832"/>
      <c r="H6" s="832"/>
      <c r="I6" s="832"/>
      <c r="J6" s="833"/>
      <c r="K6" s="826"/>
      <c r="L6" s="828"/>
      <c r="M6" s="828"/>
      <c r="N6" s="830"/>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3" t="s">
        <v>2311</v>
      </c>
      <c r="C10" s="804"/>
      <c r="D10" s="804"/>
      <c r="E10" s="804"/>
      <c r="F10" s="400" t="s">
        <v>2312</v>
      </c>
      <c r="G10" s="85"/>
      <c r="H10" s="368"/>
      <c r="I10" s="805" t="s">
        <v>2313</v>
      </c>
      <c r="J10" s="805"/>
      <c r="K10" s="401" t="s">
        <v>2312</v>
      </c>
      <c r="L10" s="365"/>
      <c r="M10" s="365"/>
      <c r="N10" s="36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312</v>
      </c>
      <c r="B36" s="862" t="str">
        <f>VLOOKUP(A36,EQUIPOS!A6:D154,3,FALSE)</f>
        <v>Retroexcavadora sobre oruga, potencia 138 HP, balde de 1,5 m3.</v>
      </c>
      <c r="C36" s="863"/>
      <c r="D36" s="863"/>
      <c r="E36" s="863"/>
      <c r="F36" s="863"/>
      <c r="G36" s="863"/>
      <c r="H36" s="864"/>
      <c r="I36" s="276"/>
      <c r="J36" s="277"/>
      <c r="K36" s="278">
        <f>VLOOKUP(A36,EQUIPOS!A6:D161,4,FALSE)</f>
        <v>183539.95500000002</v>
      </c>
      <c r="L36" s="279"/>
      <c r="M36" s="280">
        <v>2.5</v>
      </c>
      <c r="N36" s="281">
        <f>K36/M36</f>
        <v>73415.982000000004</v>
      </c>
    </row>
    <row r="37" spans="1:14">
      <c r="A37" t="s">
        <v>180</v>
      </c>
      <c r="B37" s="862" t="str">
        <f>VLOOKUP(A37,EQUIPOS!A7:D154,3,FALSE)</f>
        <v>Compresor 120 HP, con martillo.</v>
      </c>
      <c r="C37" s="863"/>
      <c r="D37" s="863"/>
      <c r="E37" s="863"/>
      <c r="F37" s="863"/>
      <c r="G37" s="863"/>
      <c r="H37" s="864"/>
      <c r="I37" s="276"/>
      <c r="J37" s="277"/>
      <c r="K37" s="278">
        <f>VLOOKUP(A37,EQUIPOS!A7:D162,4,FALSE)</f>
        <v>73200</v>
      </c>
      <c r="L37" s="279"/>
      <c r="M37" s="280">
        <v>2.5</v>
      </c>
      <c r="N37" s="281">
        <f>K37/M37</f>
        <v>29280</v>
      </c>
    </row>
    <row r="38" spans="1:14">
      <c r="A38" t="s">
        <v>195</v>
      </c>
      <c r="B38" s="862" t="str">
        <f>VLOOKUP(A38,EQUIPOS!A8:D154,3,FALSE)</f>
        <v xml:space="preserve">Equipo de oxicorte, Capacidad de corte: hasta 6´´ (152mm) </v>
      </c>
      <c r="C38" s="863"/>
      <c r="D38" s="863"/>
      <c r="E38" s="863"/>
      <c r="F38" s="863"/>
      <c r="G38" s="863"/>
      <c r="H38" s="864"/>
      <c r="I38" s="276"/>
      <c r="J38" s="277"/>
      <c r="K38" s="278">
        <f>VLOOKUP(A38,EQUIPOS!A8:D163,4,FALSE)</f>
        <v>16173.93</v>
      </c>
      <c r="L38" s="279"/>
      <c r="M38" s="280">
        <v>2.5</v>
      </c>
      <c r="N38" s="281">
        <f>K38/M38</f>
        <v>6469.5720000000001</v>
      </c>
    </row>
    <row r="39" spans="1:14">
      <c r="B39" s="862"/>
      <c r="C39" s="863"/>
      <c r="D39" s="863"/>
      <c r="E39" s="863"/>
      <c r="F39" s="863"/>
      <c r="G39" s="863"/>
      <c r="H39" s="864"/>
      <c r="I39" s="865"/>
      <c r="J39" s="866"/>
      <c r="K39" s="283"/>
      <c r="L39" s="867"/>
      <c r="M39" s="868"/>
      <c r="N39" s="284"/>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255.33500000000001</v>
      </c>
    </row>
    <row r="43" spans="1:14" ht="15" thickBot="1">
      <c r="B43" s="813" t="s">
        <v>1037</v>
      </c>
      <c r="C43" s="814"/>
      <c r="D43" s="814"/>
      <c r="E43" s="814"/>
      <c r="F43" s="814"/>
      <c r="G43" s="814"/>
      <c r="H43" s="814"/>
      <c r="I43" s="814"/>
      <c r="J43" s="814"/>
      <c r="K43" s="814"/>
      <c r="L43" s="814"/>
      <c r="M43" s="815"/>
      <c r="N43" s="105">
        <f>SUM(N36:N42)</f>
        <v>109420.88900000001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0">
        <f>'900.2'!N78</f>
        <v>1590.909090909091</v>
      </c>
      <c r="M59" s="901"/>
      <c r="N59" s="296">
        <f>K59*L59</f>
        <v>1590.909090909091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51"/>
    </row>
    <row r="65" spans="1:15" ht="15" thickBot="1">
      <c r="B65" s="902" t="s">
        <v>1037</v>
      </c>
      <c r="C65" s="856"/>
      <c r="D65" s="856"/>
      <c r="E65" s="856"/>
      <c r="F65" s="856"/>
      <c r="G65" s="856"/>
      <c r="H65" s="856"/>
      <c r="I65" s="856"/>
      <c r="J65" s="856"/>
      <c r="K65" s="856"/>
      <c r="L65" s="856"/>
      <c r="M65" s="857"/>
      <c r="N65" s="110">
        <f>N59+N60+N61+N62+N63</f>
        <v>1590.909090909091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1">
        <f>K70/J70*100</f>
        <v>82811.351351351361</v>
      </c>
      <c r="J70" s="302">
        <v>185</v>
      </c>
      <c r="K70" s="303">
        <f>VLOOKUP(A70,'MANO DE OBRA'!A8:D99,4,FALSE)</f>
        <v>153201</v>
      </c>
      <c r="L70" s="56"/>
      <c r="M70" s="304">
        <v>20</v>
      </c>
      <c r="N70" s="305">
        <f>K70/M70</f>
        <v>7660.05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N70+N71+N72+N73+N74</f>
        <v>12766.75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123778.5480909091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24755.70961818182</v>
      </c>
      <c r="M83" s="849"/>
      <c r="N83" s="57"/>
    </row>
    <row r="84" spans="1:14">
      <c r="B84" s="95" t="s">
        <v>1057</v>
      </c>
      <c r="C84" s="96"/>
      <c r="D84" s="96"/>
      <c r="E84" s="96"/>
      <c r="F84" s="96"/>
      <c r="G84" s="96"/>
      <c r="H84" s="96"/>
      <c r="I84" s="93"/>
      <c r="J84" s="94"/>
      <c r="K84" s="313">
        <v>0.05</v>
      </c>
      <c r="L84" s="848">
        <f>N78*K84</f>
        <v>6188.9274045454549</v>
      </c>
      <c r="M84" s="849"/>
      <c r="N84" s="57"/>
    </row>
    <row r="85" spans="1:14" ht="15" thickBot="1">
      <c r="B85" s="97" t="s">
        <v>1058</v>
      </c>
      <c r="C85" s="98"/>
      <c r="D85" s="98"/>
      <c r="E85" s="98"/>
      <c r="F85" s="98"/>
      <c r="G85" s="98"/>
      <c r="H85" s="98"/>
      <c r="I85" s="99"/>
      <c r="J85" s="100"/>
      <c r="K85" s="314">
        <v>0.05</v>
      </c>
      <c r="L85" s="850">
        <f>N78*K85</f>
        <v>6188.9274045454549</v>
      </c>
      <c r="M85" s="851"/>
      <c r="N85" s="57"/>
    </row>
    <row r="86" spans="1:14" ht="15" thickBot="1">
      <c r="B86" s="813" t="s">
        <v>1037</v>
      </c>
      <c r="C86" s="814"/>
      <c r="D86" s="814"/>
      <c r="E86" s="814"/>
      <c r="F86" s="814"/>
      <c r="G86" s="814"/>
      <c r="H86" s="814"/>
      <c r="I86" s="814"/>
      <c r="J86" s="814"/>
      <c r="K86" s="814"/>
      <c r="L86" s="814"/>
      <c r="M86" s="815"/>
      <c r="N86" s="58">
        <f>L83+L84+L85</f>
        <v>37133.56442727273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160912.11251818182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8.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2"/>
      <c r="C1" s="834"/>
      <c r="D1" s="835"/>
      <c r="E1" s="835"/>
      <c r="F1" s="835"/>
      <c r="G1" s="835"/>
      <c r="H1" s="835"/>
      <c r="I1" s="835"/>
      <c r="J1" s="836"/>
      <c r="K1" s="837" t="s">
        <v>1017</v>
      </c>
      <c r="L1" s="839" t="s">
        <v>2304</v>
      </c>
      <c r="M1" s="840"/>
      <c r="N1" s="841"/>
    </row>
    <row r="2" spans="2:14">
      <c r="B2" s="823"/>
      <c r="C2" s="800" t="s">
        <v>1018</v>
      </c>
      <c r="D2" s="801"/>
      <c r="E2" s="801"/>
      <c r="F2" s="801"/>
      <c r="G2" s="801"/>
      <c r="H2" s="801"/>
      <c r="I2" s="801"/>
      <c r="J2" s="802"/>
      <c r="K2" s="838"/>
      <c r="L2" s="842"/>
      <c r="M2" s="843"/>
      <c r="N2" s="844"/>
    </row>
    <row r="3" spans="2:14">
      <c r="B3" s="823"/>
      <c r="C3" s="800" t="s">
        <v>2305</v>
      </c>
      <c r="D3" s="801"/>
      <c r="E3" s="801"/>
      <c r="F3" s="801"/>
      <c r="G3" s="801"/>
      <c r="H3" s="801"/>
      <c r="I3" s="801"/>
      <c r="J3" s="802"/>
      <c r="K3" s="825" t="s">
        <v>1019</v>
      </c>
      <c r="L3" s="794">
        <v>1</v>
      </c>
      <c r="M3" s="795"/>
      <c r="N3" s="796"/>
    </row>
    <row r="4" spans="2:14">
      <c r="B4" s="823"/>
      <c r="C4" s="800" t="s">
        <v>2306</v>
      </c>
      <c r="D4" s="801"/>
      <c r="E4" s="801"/>
      <c r="F4" s="801"/>
      <c r="G4" s="801"/>
      <c r="H4" s="801"/>
      <c r="I4" s="801"/>
      <c r="J4" s="802"/>
      <c r="K4" s="845"/>
      <c r="L4" s="797"/>
      <c r="M4" s="798"/>
      <c r="N4" s="799"/>
    </row>
    <row r="5" spans="2:14">
      <c r="B5" s="823"/>
      <c r="C5" s="800" t="s">
        <v>2307</v>
      </c>
      <c r="D5" s="801"/>
      <c r="E5" s="801"/>
      <c r="F5" s="801"/>
      <c r="G5" s="801"/>
      <c r="H5" s="801"/>
      <c r="I5" s="801"/>
      <c r="J5" s="802"/>
      <c r="K5" s="825" t="s">
        <v>1020</v>
      </c>
      <c r="L5" s="827"/>
      <c r="M5" s="827" t="s">
        <v>1021</v>
      </c>
      <c r="N5" s="829"/>
    </row>
    <row r="6" spans="2:14" ht="15" thickBot="1">
      <c r="B6" s="824"/>
      <c r="C6" s="831"/>
      <c r="D6" s="832"/>
      <c r="E6" s="832"/>
      <c r="F6" s="832"/>
      <c r="G6" s="832"/>
      <c r="H6" s="832"/>
      <c r="I6" s="832"/>
      <c r="J6" s="833"/>
      <c r="K6" s="826"/>
      <c r="L6" s="828"/>
      <c r="M6" s="828"/>
      <c r="N6" s="830"/>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3" t="s">
        <v>2311</v>
      </c>
      <c r="C10" s="804"/>
      <c r="D10" s="804"/>
      <c r="E10" s="804"/>
      <c r="F10" s="400" t="s">
        <v>2312</v>
      </c>
      <c r="G10" s="85"/>
      <c r="H10" s="368"/>
      <c r="I10" s="805" t="s">
        <v>2313</v>
      </c>
      <c r="J10" s="805"/>
      <c r="K10" s="401" t="s">
        <v>2312</v>
      </c>
      <c r="L10" s="365"/>
      <c r="M10" s="365"/>
      <c r="N10" s="36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150</v>
      </c>
      <c r="B36" s="862" t="str">
        <f>VLOOKUP(A36,EQUIPOS!A6:D154,3,FALSE)</f>
        <v>Cargador : Potencia en el volante 125 hp, Clasificación de RPM del motor 2300.</v>
      </c>
      <c r="C36" s="863"/>
      <c r="D36" s="863"/>
      <c r="E36" s="863"/>
      <c r="F36" s="863"/>
      <c r="G36" s="863"/>
      <c r="H36" s="864"/>
      <c r="I36" s="276"/>
      <c r="J36" s="277"/>
      <c r="K36" s="278">
        <f>VLOOKUP(A36,EQUIPOS!A6:D161,4,FALSE)</f>
        <v>100000</v>
      </c>
      <c r="L36" s="279"/>
      <c r="M36" s="280">
        <v>9.25</v>
      </c>
      <c r="N36" s="281">
        <f>K36/M36</f>
        <v>10810.81081081081</v>
      </c>
    </row>
    <row r="37" spans="1:14">
      <c r="A37" t="s">
        <v>180</v>
      </c>
      <c r="B37" s="862" t="str">
        <f>VLOOKUP(A37,EQUIPOS!A7:D154,3,FALSE)</f>
        <v>Compresor 120 HP, con martillo.</v>
      </c>
      <c r="C37" s="863"/>
      <c r="D37" s="863"/>
      <c r="E37" s="863"/>
      <c r="F37" s="863"/>
      <c r="G37" s="863"/>
      <c r="H37" s="864"/>
      <c r="I37" s="276"/>
      <c r="J37" s="277"/>
      <c r="K37" s="278">
        <f>VLOOKUP(A37,EQUIPOS!A7:D162,4,FALSE)</f>
        <v>73200</v>
      </c>
      <c r="L37" s="279"/>
      <c r="M37" s="280">
        <v>9.25</v>
      </c>
      <c r="N37" s="281">
        <f>K37/M37</f>
        <v>7913.5135135135133</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4"/>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55.207567567567565</v>
      </c>
    </row>
    <row r="43" spans="1:14" ht="15" thickBot="1">
      <c r="B43" s="813" t="s">
        <v>1037</v>
      </c>
      <c r="C43" s="814"/>
      <c r="D43" s="814"/>
      <c r="E43" s="814"/>
      <c r="F43" s="814"/>
      <c r="G43" s="814"/>
      <c r="H43" s="814"/>
      <c r="I43" s="814"/>
      <c r="J43" s="814"/>
      <c r="K43" s="814"/>
      <c r="L43" s="814"/>
      <c r="M43" s="815"/>
      <c r="N43" s="105">
        <f>SUM(N36:N42)</f>
        <v>18779.531891891889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0">
        <f>'900.2'!N78</f>
        <v>1590.909090909091</v>
      </c>
      <c r="M59" s="901"/>
      <c r="N59" s="296">
        <f>K59*L59</f>
        <v>1590.909090909091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51"/>
    </row>
    <row r="65" spans="1:15" ht="15" thickBot="1">
      <c r="B65" s="902" t="s">
        <v>1037</v>
      </c>
      <c r="C65" s="856"/>
      <c r="D65" s="856"/>
      <c r="E65" s="856"/>
      <c r="F65" s="856"/>
      <c r="G65" s="856"/>
      <c r="H65" s="856"/>
      <c r="I65" s="856"/>
      <c r="J65" s="856"/>
      <c r="K65" s="856"/>
      <c r="L65" s="856"/>
      <c r="M65" s="857"/>
      <c r="N65" s="110">
        <f>N59+N60+N61+N62+N63</f>
        <v>1590.909090909091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74</v>
      </c>
      <c r="N70" s="305">
        <f>K70/M70</f>
        <v>1380.1891891891892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74</v>
      </c>
      <c r="N71" s="305">
        <f>K71/M71</f>
        <v>1380.1891891891892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N70+N71+N72+N73+N74</f>
        <v>2760.3783783783783</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23130.819361179361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4626.1638722358721</v>
      </c>
      <c r="M83" s="849"/>
      <c r="N83" s="57"/>
    </row>
    <row r="84" spans="1:14">
      <c r="B84" s="95" t="s">
        <v>1057</v>
      </c>
      <c r="C84" s="96"/>
      <c r="D84" s="96"/>
      <c r="E84" s="96"/>
      <c r="F84" s="96"/>
      <c r="G84" s="96"/>
      <c r="H84" s="96"/>
      <c r="I84" s="93"/>
      <c r="J84" s="94"/>
      <c r="K84" s="313">
        <v>0.05</v>
      </c>
      <c r="L84" s="848">
        <f>N78*K84</f>
        <v>1156.540968058968</v>
      </c>
      <c r="M84" s="849"/>
      <c r="N84" s="57"/>
    </row>
    <row r="85" spans="1:14" ht="15" thickBot="1">
      <c r="B85" s="97" t="s">
        <v>1058</v>
      </c>
      <c r="C85" s="98"/>
      <c r="D85" s="98"/>
      <c r="E85" s="98"/>
      <c r="F85" s="98"/>
      <c r="G85" s="98"/>
      <c r="H85" s="98"/>
      <c r="I85" s="99"/>
      <c r="J85" s="100"/>
      <c r="K85" s="314">
        <v>0.05</v>
      </c>
      <c r="L85" s="850">
        <f>N78*K85</f>
        <v>1156.540968058968</v>
      </c>
      <c r="M85" s="851"/>
      <c r="N85" s="57"/>
    </row>
    <row r="86" spans="1:14" ht="15" thickBot="1">
      <c r="B86" s="813" t="s">
        <v>1037</v>
      </c>
      <c r="C86" s="814"/>
      <c r="D86" s="814"/>
      <c r="E86" s="814"/>
      <c r="F86" s="814"/>
      <c r="G86" s="814"/>
      <c r="H86" s="814"/>
      <c r="I86" s="814"/>
      <c r="J86" s="814"/>
      <c r="K86" s="814"/>
      <c r="L86" s="814"/>
      <c r="M86" s="815"/>
      <c r="N86" s="58">
        <f>L83+L84+L85</f>
        <v>6939.2458083538086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30070.065169533169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180</v>
      </c>
      <c r="B36" s="862" t="str">
        <f>VLOOKUP(A36,EQUIPOS!A6:D154,3,FALSE)</f>
        <v>Compresor 120 HP, con martillo.</v>
      </c>
      <c r="C36" s="863"/>
      <c r="D36" s="863"/>
      <c r="E36" s="863"/>
      <c r="F36" s="863"/>
      <c r="G36" s="863"/>
      <c r="H36" s="864"/>
      <c r="I36" s="276"/>
      <c r="J36" s="277"/>
      <c r="K36" s="278">
        <f>VLOOKUP(A36,EQUIPOS!A6:D161,4,FALSE)</f>
        <v>73200</v>
      </c>
      <c r="L36" s="279"/>
      <c r="M36" s="280">
        <v>2.5</v>
      </c>
      <c r="N36" s="281">
        <f>K36/M36</f>
        <v>29280</v>
      </c>
    </row>
    <row r="37" span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4"/>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0.1</v>
      </c>
      <c r="M42" s="875"/>
      <c r="N42" s="111">
        <f>N76*L42</f>
        <v>1021.34</v>
      </c>
    </row>
    <row r="43" spans="1:14" ht="15" thickBot="1">
      <c r="B43" s="813" t="s">
        <v>1037</v>
      </c>
      <c r="C43" s="814"/>
      <c r="D43" s="814"/>
      <c r="E43" s="814"/>
      <c r="F43" s="814"/>
      <c r="G43" s="814"/>
      <c r="H43" s="814"/>
      <c r="I43" s="814"/>
      <c r="J43" s="814"/>
      <c r="K43" s="814"/>
      <c r="L43" s="814"/>
      <c r="M43" s="815"/>
      <c r="N43" s="105">
        <f>SUM(N36:N42)</f>
        <v>30301.34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0">
        <f>'900.2'!N78</f>
        <v>1590.909090909091</v>
      </c>
      <c r="M59" s="901"/>
      <c r="N59" s="296">
        <f>K59*L59</f>
        <v>1590.909090909091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1"/>
      <c r="M64" s="892"/>
      <c r="N64" s="51"/>
    </row>
    <row r="65" spans="1:15" ht="15" thickBot="1">
      <c r="B65" s="902" t="s">
        <v>1037</v>
      </c>
      <c r="C65" s="856"/>
      <c r="D65" s="856"/>
      <c r="E65" s="856"/>
      <c r="F65" s="856"/>
      <c r="G65" s="856"/>
      <c r="H65" s="856"/>
      <c r="I65" s="856"/>
      <c r="J65" s="856"/>
      <c r="K65" s="856"/>
      <c r="L65" s="856"/>
      <c r="M65" s="857"/>
      <c r="N65" s="110">
        <f>N59+N60+N61+N62+N63</f>
        <v>1590.909090909091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20</v>
      </c>
      <c r="N70" s="305">
        <f>K70/M70</f>
        <v>10213.4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N70+N71+N72+N73+N74</f>
        <v>10213.4</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42105.649090909094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8421.1298181818183</v>
      </c>
      <c r="M83" s="849"/>
      <c r="N83" s="57"/>
    </row>
    <row r="84" spans="1:14">
      <c r="B84" s="95" t="s">
        <v>1057</v>
      </c>
      <c r="C84" s="96"/>
      <c r="D84" s="96"/>
      <c r="E84" s="96"/>
      <c r="F84" s="96"/>
      <c r="G84" s="96"/>
      <c r="H84" s="96"/>
      <c r="I84" s="93"/>
      <c r="J84" s="94"/>
      <c r="K84" s="313">
        <v>0.05</v>
      </c>
      <c r="L84" s="848">
        <f>N78*K84</f>
        <v>2105.2824545454546</v>
      </c>
      <c r="M84" s="849"/>
      <c r="N84" s="57"/>
    </row>
    <row r="85" spans="1:14" ht="15" thickBot="1">
      <c r="B85" s="97" t="s">
        <v>1058</v>
      </c>
      <c r="C85" s="98"/>
      <c r="D85" s="98"/>
      <c r="E85" s="98"/>
      <c r="F85" s="98"/>
      <c r="G85" s="98"/>
      <c r="H85" s="98"/>
      <c r="I85" s="99"/>
      <c r="J85" s="100"/>
      <c r="K85" s="314">
        <v>0.05</v>
      </c>
      <c r="L85" s="850">
        <f>N78*K85</f>
        <v>2105.2824545454546</v>
      </c>
      <c r="M85" s="851"/>
      <c r="N85" s="57"/>
    </row>
    <row r="86" spans="1:14" ht="15" thickBot="1">
      <c r="B86" s="813" t="s">
        <v>1037</v>
      </c>
      <c r="C86" s="814"/>
      <c r="D86" s="814"/>
      <c r="E86" s="814"/>
      <c r="F86" s="814"/>
      <c r="G86" s="814"/>
      <c r="H86" s="814"/>
      <c r="I86" s="814"/>
      <c r="J86" s="814"/>
      <c r="K86" s="814"/>
      <c r="L86" s="814"/>
      <c r="M86" s="815"/>
      <c r="N86" s="58">
        <f>L83+L84+L85</f>
        <v>12631.694727272728</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54737.34381818182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150</v>
      </c>
      <c r="B36" s="862" t="str">
        <f>VLOOKUP(A36,EQUIPOS!A6:D154,3,FALSE)</f>
        <v>Cargador : Potencia en el volante 125 hp, Clasificación de RPM del motor 2300.</v>
      </c>
      <c r="C36" s="863"/>
      <c r="D36" s="863"/>
      <c r="E36" s="863"/>
      <c r="F36" s="863"/>
      <c r="G36" s="863"/>
      <c r="H36" s="864"/>
      <c r="I36" s="276"/>
      <c r="J36" s="277"/>
      <c r="K36" s="278">
        <f>VLOOKUP(A36,EQUIPOS!A6:D161,4,FALSE)</f>
        <v>100000</v>
      </c>
      <c r="L36" s="279"/>
      <c r="M36" s="280">
        <v>2.375</v>
      </c>
      <c r="N36" s="281">
        <f>K36/M36</f>
        <v>42105.26315789474</v>
      </c>
    </row>
    <row r="37" spans="1:14">
      <c r="A37" t="s">
        <v>180</v>
      </c>
      <c r="B37" s="862" t="str">
        <f>VLOOKUP(A37,EQUIPOS!A7:D154,3,FALSE)</f>
        <v>Compresor 120 HP, con martillo.</v>
      </c>
      <c r="C37" s="863"/>
      <c r="D37" s="863"/>
      <c r="E37" s="863"/>
      <c r="F37" s="863"/>
      <c r="G37" s="863"/>
      <c r="H37" s="864"/>
      <c r="I37" s="276"/>
      <c r="J37" s="277"/>
      <c r="K37" s="278">
        <f>VLOOKUP(A37,EQUIPOS!A7:D162,4,FALSE)</f>
        <v>73200</v>
      </c>
      <c r="L37" s="279"/>
      <c r="M37" s="280">
        <v>2.375</v>
      </c>
      <c r="N37" s="281">
        <f>K37/M37</f>
        <v>30821.052631578947</v>
      </c>
    </row>
    <row r="38" spans="1:14">
      <c r="A38" t="s">
        <v>195</v>
      </c>
      <c r="B38" s="862" t="str">
        <f>VLOOKUP(A38,EQUIPOS!A8:D154,3,FALSE)</f>
        <v xml:space="preserve">Equipo de oxicorte, Capacidad de corte: hasta 6´´ (152mm) </v>
      </c>
      <c r="C38" s="863"/>
      <c r="D38" s="863"/>
      <c r="E38" s="863"/>
      <c r="F38" s="863"/>
      <c r="G38" s="863"/>
      <c r="H38" s="864"/>
      <c r="I38" s="276"/>
      <c r="J38" s="277"/>
      <c r="K38" s="278">
        <f>VLOOKUP(A38,EQUIPOS!A8:D163,4,FALSE)</f>
        <v>16173.93</v>
      </c>
      <c r="L38" s="279"/>
      <c r="M38" s="280">
        <v>2.375</v>
      </c>
      <c r="N38" s="281">
        <f>K38/M38</f>
        <v>6810.0757894736844</v>
      </c>
    </row>
    <row r="39" spans="1:14">
      <c r="B39" s="862"/>
      <c r="C39" s="863"/>
      <c r="D39" s="863"/>
      <c r="E39" s="863"/>
      <c r="F39" s="863"/>
      <c r="G39" s="863"/>
      <c r="H39" s="864"/>
      <c r="I39" s="865"/>
      <c r="J39" s="866"/>
      <c r="K39" s="283"/>
      <c r="L39" s="867"/>
      <c r="M39" s="868"/>
      <c r="N39" s="284"/>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0.1</v>
      </c>
      <c r="M42" s="875"/>
      <c r="N42" s="111">
        <f>N76*L42</f>
        <v>1343.8684210526317</v>
      </c>
    </row>
    <row r="43" spans="1:14" ht="15" thickBot="1">
      <c r="B43" s="813" t="s">
        <v>1037</v>
      </c>
      <c r="C43" s="814"/>
      <c r="D43" s="814"/>
      <c r="E43" s="814"/>
      <c r="F43" s="814"/>
      <c r="G43" s="814"/>
      <c r="H43" s="814"/>
      <c r="I43" s="814"/>
      <c r="J43" s="814"/>
      <c r="K43" s="814"/>
      <c r="L43" s="814"/>
      <c r="M43" s="815"/>
      <c r="N43" s="105">
        <f>SUM(N36:N42)</f>
        <v>81080.259999999995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0">
        <f>'900.2'!N78</f>
        <v>1590.909090909091</v>
      </c>
      <c r="M59" s="901"/>
      <c r="N59" s="296">
        <f>K59*L59</f>
        <v>1590.909090909091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51"/>
    </row>
    <row r="65" spans="1:15" ht="15" thickBot="1">
      <c r="B65" s="902" t="s">
        <v>1037</v>
      </c>
      <c r="C65" s="856"/>
      <c r="D65" s="856"/>
      <c r="E65" s="856"/>
      <c r="F65" s="856"/>
      <c r="G65" s="856"/>
      <c r="H65" s="856"/>
      <c r="I65" s="856"/>
      <c r="J65" s="856"/>
      <c r="K65" s="856"/>
      <c r="L65" s="856"/>
      <c r="M65" s="857"/>
      <c r="N65" s="110">
        <f>N59+N60+N61+N62+N63</f>
        <v>1590.909090909091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1">
        <f>K70/J70*100</f>
        <v>82811.351351351361</v>
      </c>
      <c r="J70" s="302">
        <v>185</v>
      </c>
      <c r="K70" s="303">
        <f>VLOOKUP(A70,'MANO DE OBRA'!A8:D99,4,FALSE)</f>
        <v>153201</v>
      </c>
      <c r="L70" s="56"/>
      <c r="M70" s="304">
        <v>19</v>
      </c>
      <c r="N70" s="305">
        <f>K70/M70</f>
        <v>8063.2105263157891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N70+N71+N72+N73+N74</f>
        <v>13438.684210526317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96109.853301435403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19221.970660287083</v>
      </c>
      <c r="M83" s="849"/>
      <c r="N83" s="57"/>
    </row>
    <row r="84" spans="1:14">
      <c r="B84" s="95" t="s">
        <v>1057</v>
      </c>
      <c r="C84" s="96"/>
      <c r="D84" s="96"/>
      <c r="E84" s="96"/>
      <c r="F84" s="96"/>
      <c r="G84" s="96"/>
      <c r="H84" s="96"/>
      <c r="I84" s="93"/>
      <c r="J84" s="94"/>
      <c r="K84" s="313">
        <v>0.05</v>
      </c>
      <c r="L84" s="848">
        <f>N78*K84</f>
        <v>4805.4926650717707</v>
      </c>
      <c r="M84" s="849"/>
      <c r="N84" s="57"/>
    </row>
    <row r="85" spans="1:14" ht="15" thickBot="1">
      <c r="B85" s="97" t="s">
        <v>1058</v>
      </c>
      <c r="C85" s="98"/>
      <c r="D85" s="98"/>
      <c r="E85" s="98"/>
      <c r="F85" s="98"/>
      <c r="G85" s="98"/>
      <c r="H85" s="98"/>
      <c r="I85" s="99"/>
      <c r="J85" s="100"/>
      <c r="K85" s="314">
        <v>0.05</v>
      </c>
      <c r="L85" s="850">
        <f>N78*K85</f>
        <v>4805.4926650717707</v>
      </c>
      <c r="M85" s="851"/>
      <c r="N85" s="57"/>
    </row>
    <row r="86" spans="1:14" ht="15" thickBot="1">
      <c r="B86" s="813" t="s">
        <v>1037</v>
      </c>
      <c r="C86" s="814"/>
      <c r="D86" s="814"/>
      <c r="E86" s="814"/>
      <c r="F86" s="814"/>
      <c r="G86" s="814"/>
      <c r="H86" s="814"/>
      <c r="I86" s="814"/>
      <c r="J86" s="814"/>
      <c r="K86" s="814"/>
      <c r="L86" s="814"/>
      <c r="M86" s="815"/>
      <c r="N86" s="58">
        <f>L83+L84+L85</f>
        <v>28832.955990430626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124942.80929186603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312</v>
      </c>
      <c r="B36" s="862" t="str">
        <f>VLOOKUP(A36,EQUIPOS!A6:D154,3,FALSE)</f>
        <v>Retroexcavadora sobre oruga, potencia 138 HP, balde de 1,5 m3.</v>
      </c>
      <c r="C36" s="863"/>
      <c r="D36" s="863"/>
      <c r="E36" s="863"/>
      <c r="F36" s="863"/>
      <c r="G36" s="863"/>
      <c r="H36" s="864"/>
      <c r="I36" s="276"/>
      <c r="J36" s="277"/>
      <c r="K36" s="278">
        <f>VLOOKUP(A36,EQUIPOS!A6:D161,4,FALSE)</f>
        <v>183539.95500000002</v>
      </c>
      <c r="L36" s="279"/>
      <c r="M36" s="280">
        <v>2.5</v>
      </c>
      <c r="N36" s="281">
        <f>K36/M36</f>
        <v>73415.982000000004</v>
      </c>
    </row>
    <row r="37" spans="1:14">
      <c r="A37" t="s">
        <v>180</v>
      </c>
      <c r="B37" s="862" t="str">
        <f>VLOOKUP(A37,EQUIPOS!A7:D154,3,FALSE)</f>
        <v>Compresor 120 HP, con martillo.</v>
      </c>
      <c r="C37" s="863"/>
      <c r="D37" s="863"/>
      <c r="E37" s="863"/>
      <c r="F37" s="863"/>
      <c r="G37" s="863"/>
      <c r="H37" s="864"/>
      <c r="I37" s="276"/>
      <c r="J37" s="277"/>
      <c r="K37" s="278">
        <f>VLOOKUP(A37,EQUIPOS!A7:D162,4,FALSE)</f>
        <v>73200</v>
      </c>
      <c r="L37" s="279"/>
      <c r="M37" s="280">
        <v>2.5</v>
      </c>
      <c r="N37" s="281">
        <f>K37/M37</f>
        <v>29280</v>
      </c>
    </row>
    <row r="38" spans="1:14">
      <c r="A38" t="s">
        <v>195</v>
      </c>
      <c r="B38" s="862" t="str">
        <f>VLOOKUP(A38,EQUIPOS!A8:D154,3,FALSE)</f>
        <v xml:space="preserve">Equipo de oxicorte, Capacidad de corte: hasta 6´´ (152mm) </v>
      </c>
      <c r="C38" s="863"/>
      <c r="D38" s="863"/>
      <c r="E38" s="863"/>
      <c r="F38" s="863"/>
      <c r="G38" s="863"/>
      <c r="H38" s="864"/>
      <c r="I38" s="276"/>
      <c r="J38" s="277"/>
      <c r="K38" s="278">
        <f>VLOOKUP(A38,EQUIPOS!A8:D163,4,FALSE)</f>
        <v>16173.93</v>
      </c>
      <c r="L38" s="279"/>
      <c r="M38" s="280">
        <v>2.5</v>
      </c>
      <c r="N38" s="281">
        <f>K38/M38</f>
        <v>6469.5720000000001</v>
      </c>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255.33500000000001</v>
      </c>
    </row>
    <row r="43" spans="1:14" ht="15" thickBot="1">
      <c r="B43" s="813" t="s">
        <v>1037</v>
      </c>
      <c r="C43" s="814"/>
      <c r="D43" s="814"/>
      <c r="E43" s="814"/>
      <c r="F43" s="814"/>
      <c r="G43" s="814"/>
      <c r="H43" s="814"/>
      <c r="I43" s="814"/>
      <c r="J43" s="814"/>
      <c r="K43" s="814"/>
      <c r="L43" s="814"/>
      <c r="M43" s="815"/>
      <c r="N43" s="105">
        <f>SUM(N36:N42)</f>
        <v>109420.88900000001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0">
        <f>'900.2'!N78</f>
        <v>1590.909090909091</v>
      </c>
      <c r="M59" s="901"/>
      <c r="N59" s="296">
        <f>K59*L59</f>
        <v>1590.909090909091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51"/>
    </row>
    <row r="65" spans="1:15" ht="15" thickBot="1">
      <c r="B65" s="902" t="s">
        <v>1037</v>
      </c>
      <c r="C65" s="856"/>
      <c r="D65" s="856"/>
      <c r="E65" s="856"/>
      <c r="F65" s="856"/>
      <c r="G65" s="856"/>
      <c r="H65" s="856"/>
      <c r="I65" s="856"/>
      <c r="J65" s="856"/>
      <c r="K65" s="856"/>
      <c r="L65" s="856"/>
      <c r="M65" s="857"/>
      <c r="N65" s="110">
        <f>N59+N60+N61+N62+N63</f>
        <v>1590.909090909091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9</v>
      </c>
      <c r="B70" s="55" t="str">
        <f>VLOOKUP(A70,'MANO DE OBRA'!A8:D68,3,FALSE)</f>
        <v>Obrero (3)</v>
      </c>
      <c r="C70" s="53"/>
      <c r="D70" s="53"/>
      <c r="E70" s="53"/>
      <c r="F70" s="53"/>
      <c r="G70" s="53"/>
      <c r="H70" s="53"/>
      <c r="I70" s="301">
        <f>K70/J70*100</f>
        <v>82811.351351351361</v>
      </c>
      <c r="J70" s="302">
        <v>185</v>
      </c>
      <c r="K70" s="303">
        <f>VLOOKUP(A70,'MANO DE OBRA'!A8:D99,4,FALSE)</f>
        <v>153201</v>
      </c>
      <c r="L70" s="56"/>
      <c r="M70" s="304">
        <v>20</v>
      </c>
      <c r="N70" s="305">
        <f>K70/M70</f>
        <v>7660.05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902" t="s">
        <v>1037</v>
      </c>
      <c r="C76" s="856"/>
      <c r="D76" s="856"/>
      <c r="E76" s="856"/>
      <c r="F76" s="856"/>
      <c r="G76" s="856"/>
      <c r="H76" s="856"/>
      <c r="I76" s="856"/>
      <c r="J76" s="856"/>
      <c r="K76" s="856"/>
      <c r="L76" s="856"/>
      <c r="M76" s="857"/>
      <c r="N76" s="469">
        <f>SUM(N70:N75)</f>
        <v>12766.75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123778.5480909091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24755.70961818182</v>
      </c>
      <c r="M83" s="849"/>
      <c r="N83" s="57"/>
    </row>
    <row r="84" spans="1:14">
      <c r="B84" s="95" t="s">
        <v>1057</v>
      </c>
      <c r="C84" s="96"/>
      <c r="D84" s="96"/>
      <c r="E84" s="96"/>
      <c r="F84" s="96"/>
      <c r="G84" s="96"/>
      <c r="H84" s="96"/>
      <c r="I84" s="93"/>
      <c r="J84" s="94"/>
      <c r="K84" s="313">
        <v>0.05</v>
      </c>
      <c r="L84" s="848">
        <f>N78*K84</f>
        <v>6188.9274045454549</v>
      </c>
      <c r="M84" s="849"/>
      <c r="N84" s="57"/>
    </row>
    <row r="85" spans="1:14" ht="15" thickBot="1">
      <c r="B85" s="97" t="s">
        <v>1058</v>
      </c>
      <c r="C85" s="98"/>
      <c r="D85" s="98"/>
      <c r="E85" s="98"/>
      <c r="F85" s="98"/>
      <c r="G85" s="98"/>
      <c r="H85" s="98"/>
      <c r="I85" s="99"/>
      <c r="J85" s="100"/>
      <c r="K85" s="314">
        <v>0.05</v>
      </c>
      <c r="L85" s="850">
        <f>N78*K85</f>
        <v>6188.9274045454549</v>
      </c>
      <c r="M85" s="851"/>
      <c r="N85" s="57"/>
    </row>
    <row r="86" spans="1:14" ht="15" thickBot="1">
      <c r="B86" s="813" t="s">
        <v>1037</v>
      </c>
      <c r="C86" s="814"/>
      <c r="D86" s="814"/>
      <c r="E86" s="814"/>
      <c r="F86" s="814"/>
      <c r="G86" s="814"/>
      <c r="H86" s="814"/>
      <c r="I86" s="814"/>
      <c r="J86" s="814"/>
      <c r="K86" s="814"/>
      <c r="L86" s="814"/>
      <c r="M86" s="815"/>
      <c r="N86" s="58">
        <f>L83+L84+L85</f>
        <v>37133.56442727273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160912.11251818182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312</v>
      </c>
      <c r="B36" s="862" t="str">
        <f>VLOOKUP(A36,EQUIPOS!A6:D154,3,FALSE)</f>
        <v>Retroexcavadora sobre oruga, potencia 138 HP, balde de 1,5 m3.</v>
      </c>
      <c r="C36" s="863"/>
      <c r="D36" s="863"/>
      <c r="E36" s="863"/>
      <c r="F36" s="863"/>
      <c r="G36" s="863"/>
      <c r="H36" s="864"/>
      <c r="I36" s="276"/>
      <c r="J36" s="277"/>
      <c r="K36" s="278">
        <f>VLOOKUP(A36,EQUIPOS!A6:D161,4,FALSE)</f>
        <v>183539.95500000002</v>
      </c>
      <c r="L36" s="279"/>
      <c r="M36" s="280">
        <v>2.5</v>
      </c>
      <c r="N36" s="281">
        <f>K36/M36</f>
        <v>73415.982000000004</v>
      </c>
    </row>
    <row r="37" spans="1:14">
      <c r="A37" t="s">
        <v>180</v>
      </c>
      <c r="B37" s="862" t="str">
        <f>VLOOKUP(A37,EQUIPOS!A7:D154,3,FALSE)</f>
        <v>Compresor 120 HP, con martillo.</v>
      </c>
      <c r="C37" s="863"/>
      <c r="D37" s="863"/>
      <c r="E37" s="863"/>
      <c r="F37" s="863"/>
      <c r="G37" s="863"/>
      <c r="H37" s="864"/>
      <c r="I37" s="276"/>
      <c r="J37" s="277"/>
      <c r="K37" s="278">
        <f>VLOOKUP(A37,EQUIPOS!A7:D162,4,FALSE)</f>
        <v>73200</v>
      </c>
      <c r="L37" s="279"/>
      <c r="M37" s="280">
        <v>2.5</v>
      </c>
      <c r="N37" s="281">
        <f>K37/M37</f>
        <v>29280</v>
      </c>
    </row>
    <row r="38" spans="1:14">
      <c r="A38" t="s">
        <v>195</v>
      </c>
      <c r="B38" s="862" t="str">
        <f>VLOOKUP(A38,EQUIPOS!A8:D154,3,FALSE)</f>
        <v xml:space="preserve">Equipo de oxicorte, Capacidad de corte: hasta 6´´ (152mm) </v>
      </c>
      <c r="C38" s="863"/>
      <c r="D38" s="863"/>
      <c r="E38" s="863"/>
      <c r="F38" s="863"/>
      <c r="G38" s="863"/>
      <c r="H38" s="864"/>
      <c r="I38" s="276"/>
      <c r="J38" s="277"/>
      <c r="K38" s="278">
        <f>VLOOKUP(A38,EQUIPOS!A8:D163,4,FALSE)</f>
        <v>16173.93</v>
      </c>
      <c r="L38" s="279"/>
      <c r="M38" s="280">
        <v>2.5</v>
      </c>
      <c r="N38" s="281">
        <f>K38/M38</f>
        <v>6469.5720000000001</v>
      </c>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204.268</v>
      </c>
    </row>
    <row r="43" spans="1:14" ht="15" thickBot="1">
      <c r="B43" s="813" t="s">
        <v>1037</v>
      </c>
      <c r="C43" s="814"/>
      <c r="D43" s="814"/>
      <c r="E43" s="814"/>
      <c r="F43" s="814"/>
      <c r="G43" s="814"/>
      <c r="H43" s="814"/>
      <c r="I43" s="814"/>
      <c r="J43" s="814"/>
      <c r="K43" s="814"/>
      <c r="L43" s="814"/>
      <c r="M43" s="815"/>
      <c r="N43" s="105">
        <f>SUM(N36:N42)</f>
        <v>109369.822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0">
        <f>'900.2'!N78</f>
        <v>1590.909090909091</v>
      </c>
      <c r="M59" s="901"/>
      <c r="N59" s="296">
        <f>K59*L59</f>
        <v>2227.272727272727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51"/>
    </row>
    <row r="65" spans="1:15" ht="15" thickBot="1">
      <c r="B65" s="902" t="s">
        <v>1037</v>
      </c>
      <c r="C65" s="856"/>
      <c r="D65" s="856"/>
      <c r="E65" s="856"/>
      <c r="F65" s="856"/>
      <c r="G65" s="856"/>
      <c r="H65" s="856"/>
      <c r="I65" s="856"/>
      <c r="J65" s="856"/>
      <c r="K65" s="856"/>
      <c r="L65" s="856"/>
      <c r="M65" s="857"/>
      <c r="N65" s="110">
        <f>N59+N60+N61+N62+N63</f>
        <v>2227.272727272727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20</v>
      </c>
      <c r="N70" s="305">
        <f>K70/M70</f>
        <v>5106.7</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10213.4</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121810.49472727271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24362.098945454545</v>
      </c>
      <c r="M83" s="849"/>
      <c r="N83" s="57"/>
    </row>
    <row r="84" spans="1:14">
      <c r="B84" s="95" t="s">
        <v>1057</v>
      </c>
      <c r="C84" s="96"/>
      <c r="D84" s="96"/>
      <c r="E84" s="96"/>
      <c r="F84" s="96"/>
      <c r="G84" s="96"/>
      <c r="H84" s="96"/>
      <c r="I84" s="93"/>
      <c r="J84" s="94"/>
      <c r="K84" s="313">
        <v>0.05</v>
      </c>
      <c r="L84" s="848">
        <f>N78*K84</f>
        <v>6090.5247363636363</v>
      </c>
      <c r="M84" s="849"/>
      <c r="N84" s="57"/>
    </row>
    <row r="85" spans="1:14" ht="15" thickBot="1">
      <c r="B85" s="97" t="s">
        <v>1058</v>
      </c>
      <c r="C85" s="98"/>
      <c r="D85" s="98"/>
      <c r="E85" s="98"/>
      <c r="F85" s="98"/>
      <c r="G85" s="98"/>
      <c r="H85" s="98"/>
      <c r="I85" s="99"/>
      <c r="J85" s="100"/>
      <c r="K85" s="314">
        <v>0.05</v>
      </c>
      <c r="L85" s="850">
        <f>N78*K85</f>
        <v>6090.5247363636363</v>
      </c>
      <c r="M85" s="851"/>
      <c r="N85" s="57"/>
    </row>
    <row r="86" spans="1:14" ht="15" thickBot="1">
      <c r="B86" s="813" t="s">
        <v>1037</v>
      </c>
      <c r="C86" s="814"/>
      <c r="D86" s="814"/>
      <c r="E86" s="814"/>
      <c r="F86" s="814"/>
      <c r="G86" s="814"/>
      <c r="H86" s="814"/>
      <c r="I86" s="814"/>
      <c r="J86" s="814"/>
      <c r="K86" s="814"/>
      <c r="L86" s="814"/>
      <c r="M86" s="815"/>
      <c r="N86" s="58">
        <f>L83+L84+L85</f>
        <v>36543.148418181816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158353.64314545452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150</v>
      </c>
      <c r="B36" s="862" t="str">
        <f>VLOOKUP(A36,EQUIPOS!A6:D154,3,FALSE)</f>
        <v>Cargador : Potencia en el volante 125 hp, Clasificación de RPM del motor 2300.</v>
      </c>
      <c r="C36" s="863"/>
      <c r="D36" s="863"/>
      <c r="E36" s="863"/>
      <c r="F36" s="863"/>
      <c r="G36" s="863"/>
      <c r="H36" s="864"/>
      <c r="I36" s="276"/>
      <c r="J36" s="277"/>
      <c r="K36" s="278">
        <f>VLOOKUP(A36,EQUIPOS!A6:D161,4,FALSE)</f>
        <v>100000</v>
      </c>
      <c r="L36" s="279"/>
      <c r="M36" s="280">
        <v>22</v>
      </c>
      <c r="N36" s="281">
        <f>K36/M36</f>
        <v>4545.454545454545</v>
      </c>
    </row>
    <row r="37" spans="1:14">
      <c r="A37" t="s">
        <v>180</v>
      </c>
      <c r="B37" s="862" t="str">
        <f>VLOOKUP(A37,EQUIPOS!A7:D154,3,FALSE)</f>
        <v>Compresor 120 HP, con martillo.</v>
      </c>
      <c r="C37" s="863"/>
      <c r="D37" s="863"/>
      <c r="E37" s="863"/>
      <c r="F37" s="863"/>
      <c r="G37" s="863"/>
      <c r="H37" s="864"/>
      <c r="I37" s="276"/>
      <c r="J37" s="277"/>
      <c r="K37" s="278">
        <f>VLOOKUP(A37,EQUIPOS!A7:D162,4,FALSE)</f>
        <v>73200</v>
      </c>
      <c r="L37" s="279"/>
      <c r="M37" s="280">
        <v>22</v>
      </c>
      <c r="N37" s="281">
        <f>K37/M37</f>
        <v>3327.2727272727275</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23.212272727272726</v>
      </c>
    </row>
    <row r="43" spans="1:14" ht="15" thickBot="1">
      <c r="B43" s="813" t="s">
        <v>1037</v>
      </c>
      <c r="C43" s="814"/>
      <c r="D43" s="814"/>
      <c r="E43" s="814"/>
      <c r="F43" s="814"/>
      <c r="G43" s="814"/>
      <c r="H43" s="814"/>
      <c r="I43" s="814"/>
      <c r="J43" s="814"/>
      <c r="K43" s="814"/>
      <c r="L43" s="814"/>
      <c r="M43" s="815"/>
      <c r="N43" s="105">
        <f>SUM(N36:N42)</f>
        <v>7895.9395454545447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0">
        <f>'900.2'!N78</f>
        <v>1590.909090909091</v>
      </c>
      <c r="M59" s="901"/>
      <c r="N59" s="296">
        <f>K59*L59</f>
        <v>668.18181818181824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51"/>
    </row>
    <row r="65" spans="1:15" ht="15" thickBot="1">
      <c r="B65" s="902" t="s">
        <v>1037</v>
      </c>
      <c r="C65" s="856"/>
      <c r="D65" s="856"/>
      <c r="E65" s="856"/>
      <c r="F65" s="856"/>
      <c r="G65" s="856"/>
      <c r="H65" s="856"/>
      <c r="I65" s="856"/>
      <c r="J65" s="856"/>
      <c r="K65" s="856"/>
      <c r="L65" s="856"/>
      <c r="M65" s="857"/>
      <c r="N65" s="110">
        <f>N59+N60+N61+N62+N63</f>
        <v>668.18181818181824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1160.6136363636363</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9724.7349999999988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1944.9469999999999</v>
      </c>
      <c r="M83" s="849"/>
      <c r="N83" s="57"/>
    </row>
    <row r="84" spans="1:14">
      <c r="B84" s="95" t="s">
        <v>1057</v>
      </c>
      <c r="C84" s="96"/>
      <c r="D84" s="96"/>
      <c r="E84" s="96"/>
      <c r="F84" s="96"/>
      <c r="G84" s="96"/>
      <c r="H84" s="96"/>
      <c r="I84" s="93"/>
      <c r="J84" s="94"/>
      <c r="K84" s="313">
        <v>0.05</v>
      </c>
      <c r="L84" s="848">
        <f>N78*K84</f>
        <v>486.23674999999997</v>
      </c>
      <c r="M84" s="849"/>
      <c r="N84" s="57"/>
    </row>
    <row r="85" spans="1:14" ht="15" thickBot="1">
      <c r="B85" s="97" t="s">
        <v>1058</v>
      </c>
      <c r="C85" s="98"/>
      <c r="D85" s="98"/>
      <c r="E85" s="98"/>
      <c r="F85" s="98"/>
      <c r="G85" s="98"/>
      <c r="H85" s="98"/>
      <c r="I85" s="99"/>
      <c r="J85" s="100"/>
      <c r="K85" s="314">
        <v>0.05</v>
      </c>
      <c r="L85" s="850">
        <f>N78*K85</f>
        <v>486.23674999999997</v>
      </c>
      <c r="M85" s="851"/>
      <c r="N85" s="57"/>
    </row>
    <row r="86" spans="1:14" ht="15" thickBot="1">
      <c r="B86" s="813" t="s">
        <v>1037</v>
      </c>
      <c r="C86" s="814"/>
      <c r="D86" s="814"/>
      <c r="E86" s="814"/>
      <c r="F86" s="814"/>
      <c r="G86" s="814"/>
      <c r="H86" s="814"/>
      <c r="I86" s="814"/>
      <c r="J86" s="814"/>
      <c r="K86" s="814"/>
      <c r="L86" s="814"/>
      <c r="M86" s="815"/>
      <c r="N86" s="58">
        <f>L83+L84+L85</f>
        <v>2917.4204999999997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12642.155499999999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150</v>
      </c>
      <c r="B36" s="862" t="str">
        <f>VLOOKUP(A36,EQUIPOS!A6:D154,3,FALSE)</f>
        <v>Cargador : Potencia en el volante 125 hp, Clasificación de RPM del motor 2300.</v>
      </c>
      <c r="C36" s="863"/>
      <c r="D36" s="863"/>
      <c r="E36" s="863"/>
      <c r="F36" s="863"/>
      <c r="G36" s="863"/>
      <c r="H36" s="864"/>
      <c r="I36" s="276"/>
      <c r="J36" s="277"/>
      <c r="K36" s="278">
        <f>VLOOKUP(A36,EQUIPOS!A6:D161,4,FALSE)</f>
        <v>100000</v>
      </c>
      <c r="L36" s="279"/>
      <c r="M36" s="280">
        <v>22</v>
      </c>
      <c r="N36" s="281">
        <f>K36/M36</f>
        <v>4545.454545454545</v>
      </c>
    </row>
    <row r="37" spans="1:14">
      <c r="A37" t="s">
        <v>180</v>
      </c>
      <c r="B37" s="862" t="str">
        <f>VLOOKUP(A37,EQUIPOS!A7:D154,3,FALSE)</f>
        <v>Compresor 120 HP, con martillo.</v>
      </c>
      <c r="C37" s="863"/>
      <c r="D37" s="863"/>
      <c r="E37" s="863"/>
      <c r="F37" s="863"/>
      <c r="G37" s="863"/>
      <c r="H37" s="864"/>
      <c r="I37" s="276"/>
      <c r="J37" s="277"/>
      <c r="K37" s="278">
        <f>VLOOKUP(A37,EQUIPOS!A7:D162,4,FALSE)</f>
        <v>73200</v>
      </c>
      <c r="L37" s="279"/>
      <c r="M37" s="280">
        <v>22</v>
      </c>
      <c r="N37" s="281">
        <f>K37/M37</f>
        <v>3327.2727272727275</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23.212272727272726</v>
      </c>
    </row>
    <row r="43" spans="1:14" ht="15" thickBot="1">
      <c r="B43" s="813" t="s">
        <v>1037</v>
      </c>
      <c r="C43" s="814"/>
      <c r="D43" s="814"/>
      <c r="E43" s="814"/>
      <c r="F43" s="814"/>
      <c r="G43" s="814"/>
      <c r="H43" s="814"/>
      <c r="I43" s="814"/>
      <c r="J43" s="814"/>
      <c r="K43" s="814"/>
      <c r="L43" s="814"/>
      <c r="M43" s="815"/>
      <c r="N43" s="105">
        <f>SUM(N36:N42)</f>
        <v>7895.9395454545447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0">
        <f>'900.2'!N78</f>
        <v>1590.909090909091</v>
      </c>
      <c r="M59" s="901"/>
      <c r="N59" s="296">
        <f>K59*L59</f>
        <v>334.09090909090912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51"/>
    </row>
    <row r="65" spans="1:15" ht="15" thickBot="1">
      <c r="B65" s="902" t="s">
        <v>1037</v>
      </c>
      <c r="C65" s="856"/>
      <c r="D65" s="856"/>
      <c r="E65" s="856"/>
      <c r="F65" s="856"/>
      <c r="G65" s="856"/>
      <c r="H65" s="856"/>
      <c r="I65" s="856"/>
      <c r="J65" s="856"/>
      <c r="K65" s="856"/>
      <c r="L65" s="856"/>
      <c r="M65" s="857"/>
      <c r="N65" s="110">
        <f>N59+N60+N61+N62+N63</f>
        <v>334.09090909090912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1160.6136363636363</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9390.6440909090907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1878.1288181818181</v>
      </c>
      <c r="M83" s="849"/>
      <c r="N83" s="57"/>
    </row>
    <row r="84" spans="1:14">
      <c r="B84" s="95" t="s">
        <v>1057</v>
      </c>
      <c r="C84" s="96"/>
      <c r="D84" s="96"/>
      <c r="E84" s="96"/>
      <c r="F84" s="96"/>
      <c r="G84" s="96"/>
      <c r="H84" s="96"/>
      <c r="I84" s="93"/>
      <c r="J84" s="94"/>
      <c r="K84" s="313">
        <v>0.05</v>
      </c>
      <c r="L84" s="848">
        <f>N78*K84</f>
        <v>469.53220454545453</v>
      </c>
      <c r="M84" s="849"/>
      <c r="N84" s="57"/>
    </row>
    <row r="85" spans="1:14" ht="15" thickBot="1">
      <c r="B85" s="97" t="s">
        <v>1058</v>
      </c>
      <c r="C85" s="98"/>
      <c r="D85" s="98"/>
      <c r="E85" s="98"/>
      <c r="F85" s="98"/>
      <c r="G85" s="98"/>
      <c r="H85" s="98"/>
      <c r="I85" s="99"/>
      <c r="J85" s="100"/>
      <c r="K85" s="314">
        <v>0.05</v>
      </c>
      <c r="L85" s="850">
        <f>N78*K85</f>
        <v>469.53220454545453</v>
      </c>
      <c r="M85" s="851"/>
      <c r="N85" s="57"/>
    </row>
    <row r="86" spans="1:14" ht="15" thickBot="1">
      <c r="B86" s="813" t="s">
        <v>1037</v>
      </c>
      <c r="C86" s="814"/>
      <c r="D86" s="814"/>
      <c r="E86" s="814"/>
      <c r="F86" s="814"/>
      <c r="G86" s="814"/>
      <c r="H86" s="814"/>
      <c r="I86" s="814"/>
      <c r="J86" s="814"/>
      <c r="K86" s="814"/>
      <c r="L86" s="814"/>
      <c r="M86" s="815"/>
      <c r="N86" s="58">
        <f>L83+L84+L85</f>
        <v>2817.1932272727272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12207.837318181817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180</v>
      </c>
      <c r="B36" s="862" t="str">
        <f>VLOOKUP(A36,EQUIPOS!A6:D154,3,FALSE)</f>
        <v>Compresor 120 HP, con martillo.</v>
      </c>
      <c r="C36" s="863"/>
      <c r="D36" s="863"/>
      <c r="E36" s="863"/>
      <c r="F36" s="863"/>
      <c r="G36" s="863"/>
      <c r="H36" s="864"/>
      <c r="I36" s="276"/>
      <c r="J36" s="277"/>
      <c r="K36" s="278">
        <f>VLOOKUP(A36,EQUIPOS!A6:D161,4,FALSE)</f>
        <v>73200</v>
      </c>
      <c r="L36" s="279"/>
      <c r="M36" s="280">
        <v>20</v>
      </c>
      <c r="N36" s="281">
        <f>K36/M36</f>
        <v>3660</v>
      </c>
    </row>
    <row r="37" span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0.1</v>
      </c>
      <c r="M42" s="875"/>
      <c r="N42" s="111">
        <f>N76*L42</f>
        <v>63.833750000000002</v>
      </c>
    </row>
    <row r="43" spans="1:14" ht="15" thickBot="1">
      <c r="B43" s="813" t="s">
        <v>1037</v>
      </c>
      <c r="C43" s="814"/>
      <c r="D43" s="814"/>
      <c r="E43" s="814"/>
      <c r="F43" s="814"/>
      <c r="G43" s="814"/>
      <c r="H43" s="814"/>
      <c r="I43" s="814"/>
      <c r="J43" s="814"/>
      <c r="K43" s="814"/>
      <c r="L43" s="814"/>
      <c r="M43" s="815"/>
      <c r="N43" s="105">
        <f>SUM(N36:N42)</f>
        <v>3723.8337499999998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0">
        <f>'900.2'!N78</f>
        <v>1590.909090909091</v>
      </c>
      <c r="M59" s="901"/>
      <c r="N59" s="296">
        <f>K59*L59</f>
        <v>127.27272727272728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127.27272727272728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160</v>
      </c>
      <c r="N70" s="305">
        <f>K70/M70</f>
        <v>638.33749999999998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638.33749999999998</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4489.4439772727274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897.88879545454552</v>
      </c>
      <c r="M83" s="849"/>
      <c r="N83" s="57"/>
    </row>
    <row r="84" spans="1:14">
      <c r="B84" s="95" t="s">
        <v>1057</v>
      </c>
      <c r="C84" s="96"/>
      <c r="D84" s="96"/>
      <c r="E84" s="96"/>
      <c r="F84" s="96"/>
      <c r="G84" s="96"/>
      <c r="H84" s="96"/>
      <c r="I84" s="93"/>
      <c r="J84" s="94"/>
      <c r="K84" s="313">
        <v>0.05</v>
      </c>
      <c r="L84" s="848">
        <f>N78*K84</f>
        <v>224.47219886363638</v>
      </c>
      <c r="M84" s="849"/>
      <c r="N84" s="57"/>
    </row>
    <row r="85" spans="1:14" ht="15" thickBot="1">
      <c r="B85" s="97" t="s">
        <v>1058</v>
      </c>
      <c r="C85" s="98"/>
      <c r="D85" s="98"/>
      <c r="E85" s="98"/>
      <c r="F85" s="98"/>
      <c r="G85" s="98"/>
      <c r="H85" s="98"/>
      <c r="I85" s="99"/>
      <c r="J85" s="100"/>
      <c r="K85" s="314">
        <v>0.05</v>
      </c>
      <c r="L85" s="850">
        <f>N78*K85</f>
        <v>224.47219886363638</v>
      </c>
      <c r="M85" s="851"/>
      <c r="N85" s="57"/>
    </row>
    <row r="86" spans="1:14" ht="15" thickBot="1">
      <c r="B86" s="813" t="s">
        <v>1037</v>
      </c>
      <c r="C86" s="814"/>
      <c r="D86" s="814"/>
      <c r="E86" s="814"/>
      <c r="F86" s="814"/>
      <c r="G86" s="814"/>
      <c r="H86" s="814"/>
      <c r="I86" s="814"/>
      <c r="J86" s="814"/>
      <c r="K86" s="814"/>
      <c r="L86" s="814"/>
      <c r="M86" s="815"/>
      <c r="N86" s="58">
        <f>L83+L84+L85</f>
        <v>1346.8331931818182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5836.2771704545457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195</v>
      </c>
      <c r="B36" s="862" t="str">
        <f>VLOOKUP(A36,EQUIPOS!A6:D154,3,FALSE)</f>
        <v xml:space="preserve">Equipo de oxicorte, Capacidad de corte: hasta 6´´ (152mm) </v>
      </c>
      <c r="C36" s="863"/>
      <c r="D36" s="863"/>
      <c r="E36" s="863"/>
      <c r="F36" s="863"/>
      <c r="G36" s="863"/>
      <c r="H36" s="864"/>
      <c r="I36" s="276"/>
      <c r="J36" s="277"/>
      <c r="K36" s="278">
        <f>VLOOKUP(A36,EQUIPOS!A6:D161,4,FALSE)</f>
        <v>16173.93</v>
      </c>
      <c r="L36" s="279"/>
      <c r="M36" s="280">
        <v>321</v>
      </c>
      <c r="N36" s="281">
        <f>K36/M36</f>
        <v>50.386074766355144</v>
      </c>
    </row>
    <row r="37" spans="1:14">
      <c r="A37" t="s">
        <v>248</v>
      </c>
      <c r="B37" s="862" t="str">
        <f>VLOOKUP(A37,EQUIPOS!A7:D154,3,FALSE)</f>
        <v>Grúa telescópica de 50 Ton.</v>
      </c>
      <c r="C37" s="863"/>
      <c r="D37" s="863"/>
      <c r="E37" s="863"/>
      <c r="F37" s="863"/>
      <c r="G37" s="863"/>
      <c r="H37" s="864"/>
      <c r="I37" s="276"/>
      <c r="J37" s="277"/>
      <c r="K37" s="278">
        <f>VLOOKUP(A37,EQUIPOS!A7:D162,4,FALSE)</f>
        <v>253871.5</v>
      </c>
      <c r="L37" s="279"/>
      <c r="M37" s="280">
        <v>321</v>
      </c>
      <c r="N37" s="281">
        <f>K37/M37</f>
        <v>790.87694704049841</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0.1</v>
      </c>
      <c r="M42" s="875"/>
      <c r="N42" s="111">
        <f>N76*L42</f>
        <v>15.908722741433023</v>
      </c>
    </row>
    <row r="43" spans="1:14" ht="15" thickBot="1">
      <c r="B43" s="813" t="s">
        <v>1037</v>
      </c>
      <c r="C43" s="814"/>
      <c r="D43" s="814"/>
      <c r="E43" s="814"/>
      <c r="F43" s="814"/>
      <c r="G43" s="814"/>
      <c r="H43" s="814"/>
      <c r="I43" s="814"/>
      <c r="J43" s="814"/>
      <c r="K43" s="814"/>
      <c r="L43" s="814"/>
      <c r="M43" s="815"/>
      <c r="N43" s="105">
        <f>SUM(N36:N42)</f>
        <v>857.1717445482866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0">
        <f>VLOOKUP(A59,TRANSPORTE!A5:D120,4,FALSE)</f>
        <v>0.43</v>
      </c>
      <c r="M59" s="901"/>
      <c r="N59" s="296">
        <f>K59*L59</f>
        <v>0.43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0.43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19</v>
      </c>
      <c r="B70" s="55" t="str">
        <f>VLOOKUP(A70,'MANO DE OBRA'!A8:D68,3,FALSE)</f>
        <v>Obrero (8)</v>
      </c>
      <c r="C70" s="53"/>
      <c r="D70" s="53"/>
      <c r="E70" s="53"/>
      <c r="F70" s="53"/>
      <c r="G70" s="53"/>
      <c r="H70" s="53"/>
      <c r="I70" s="301">
        <f>K70/J70*100</f>
        <v>220830.2702702703</v>
      </c>
      <c r="J70" s="302">
        <v>185</v>
      </c>
      <c r="K70" s="303">
        <f>VLOOKUP(A70,'MANO DE OBRA'!A8:D99,4,FALSE)</f>
        <v>408536</v>
      </c>
      <c r="L70" s="56"/>
      <c r="M70" s="304">
        <v>2568</v>
      </c>
      <c r="N70" s="305">
        <f>K70/M70</f>
        <v>159.08722741433021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159.08722741433021</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1016.6889719626167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203.33779439252336</v>
      </c>
      <c r="M83" s="849"/>
      <c r="N83" s="57"/>
    </row>
    <row r="84" spans="1:14">
      <c r="B84" s="95" t="s">
        <v>1057</v>
      </c>
      <c r="C84" s="96"/>
      <c r="D84" s="96"/>
      <c r="E84" s="96"/>
      <c r="F84" s="96"/>
      <c r="G84" s="96"/>
      <c r="H84" s="96"/>
      <c r="I84" s="93"/>
      <c r="J84" s="94"/>
      <c r="K84" s="313">
        <v>0.05</v>
      </c>
      <c r="L84" s="848">
        <f>N78*K84</f>
        <v>50.834448598130841</v>
      </c>
      <c r="M84" s="849"/>
      <c r="N84" s="57"/>
    </row>
    <row r="85" spans="1:14" ht="15" thickBot="1">
      <c r="B85" s="97" t="s">
        <v>1058</v>
      </c>
      <c r="C85" s="98"/>
      <c r="D85" s="98"/>
      <c r="E85" s="98"/>
      <c r="F85" s="98"/>
      <c r="G85" s="98"/>
      <c r="H85" s="98"/>
      <c r="I85" s="99"/>
      <c r="J85" s="100"/>
      <c r="K85" s="314">
        <v>0.05</v>
      </c>
      <c r="L85" s="850">
        <f>N78*K85</f>
        <v>50.834448598130841</v>
      </c>
      <c r="M85" s="851"/>
      <c r="N85" s="57"/>
    </row>
    <row r="86" spans="1:14" ht="15" thickBot="1">
      <c r="B86" s="813" t="s">
        <v>1037</v>
      </c>
      <c r="C86" s="814"/>
      <c r="D86" s="814"/>
      <c r="E86" s="814"/>
      <c r="F86" s="814"/>
      <c r="G86" s="814"/>
      <c r="H86" s="814"/>
      <c r="I86" s="814"/>
      <c r="J86" s="814"/>
      <c r="K86" s="814"/>
      <c r="L86" s="814"/>
      <c r="M86" s="815"/>
      <c r="N86" s="58">
        <f>L83+L84+L85</f>
        <v>305.00669158878503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1321.6956635514018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273</v>
      </c>
      <c r="B36" s="862" t="str">
        <f>VLOOKUP(A36,EQUIPOS!A6:D154,3,FALSE)</f>
        <v>Motosierra, 93.6 cm3 - 7.1 HP, 45-90 cm - 7.9 kg</v>
      </c>
      <c r="C36" s="863"/>
      <c r="D36" s="863"/>
      <c r="E36" s="863"/>
      <c r="F36" s="863"/>
      <c r="G36" s="863"/>
      <c r="H36" s="864"/>
      <c r="I36" s="276"/>
      <c r="J36" s="277"/>
      <c r="K36" s="278">
        <f>VLOOKUP(A36,EQUIPOS!A6:D161,4,FALSE)</f>
        <v>7292.5</v>
      </c>
      <c r="L36" s="279"/>
      <c r="M36" s="280">
        <v>3</v>
      </c>
      <c r="N36" s="281">
        <f>K36/M36</f>
        <v>2430.8333333333335</v>
      </c>
    </row>
    <row r="37" spans="1:14">
      <c r="A37" s="214" t="s">
        <v>312</v>
      </c>
      <c r="B37" s="862" t="str">
        <f>VLOOKUP(A37,EQUIPOS!A7:D154,3,FALSE)</f>
        <v>Retroexcavadora sobre oruga, potencia 138 HP, balde de 1,5 m3.</v>
      </c>
      <c r="C37" s="863"/>
      <c r="D37" s="863"/>
      <c r="E37" s="863"/>
      <c r="F37" s="863"/>
      <c r="G37" s="863"/>
      <c r="H37" s="864"/>
      <c r="I37" s="276"/>
      <c r="J37" s="277"/>
      <c r="K37" s="278">
        <f>VLOOKUP(A37,EQUIPOS!A7:D162,4,FALSE)</f>
        <v>183539.95500000002</v>
      </c>
      <c r="L37" s="279"/>
      <c r="M37" s="280">
        <v>3</v>
      </c>
      <c r="N37" s="281">
        <f>K37/M37</f>
        <v>61179.985000000008</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638.33750000000009</v>
      </c>
    </row>
    <row r="43" spans="1:14" ht="15" thickBot="1">
      <c r="B43" s="813" t="s">
        <v>1037</v>
      </c>
      <c r="C43" s="814"/>
      <c r="D43" s="814"/>
      <c r="E43" s="814"/>
      <c r="F43" s="814"/>
      <c r="G43" s="814"/>
      <c r="H43" s="814"/>
      <c r="I43" s="814"/>
      <c r="J43" s="814"/>
      <c r="K43" s="814"/>
      <c r="L43" s="814"/>
      <c r="M43" s="815"/>
      <c r="N43" s="105">
        <f>SUM(N36:N42)</f>
        <v>64249.155833333345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0">
        <f>VLOOKUP(A59,TRANSPORTE!A5:D94,4,FALSE)</f>
        <v>850</v>
      </c>
      <c r="M59" s="901"/>
      <c r="N59" s="296">
        <f>K59*L59</f>
        <v>5100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5100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v>
      </c>
      <c r="N70" s="305">
        <f>K70/M70</f>
        <v>4255.583333333333</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24</v>
      </c>
      <c r="N71" s="305">
        <f>K71/M71</f>
        <v>8511.1666666666661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12766.75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82115.905833333352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16423.181166666673</v>
      </c>
      <c r="M83" s="849"/>
      <c r="N83" s="57"/>
    </row>
    <row r="84" spans="1:14">
      <c r="B84" s="95" t="s">
        <v>1057</v>
      </c>
      <c r="C84" s="96"/>
      <c r="D84" s="96"/>
      <c r="E84" s="96"/>
      <c r="F84" s="96"/>
      <c r="G84" s="96"/>
      <c r="H84" s="96"/>
      <c r="I84" s="93"/>
      <c r="J84" s="94"/>
      <c r="K84" s="313">
        <v>0.05</v>
      </c>
      <c r="L84" s="848">
        <f>N78*K84</f>
        <v>4105.7952916666682</v>
      </c>
      <c r="M84" s="849"/>
      <c r="N84" s="57"/>
    </row>
    <row r="85" spans="1:14" ht="15" thickBot="1">
      <c r="B85" s="97" t="s">
        <v>1058</v>
      </c>
      <c r="C85" s="98"/>
      <c r="D85" s="98"/>
      <c r="E85" s="98"/>
      <c r="F85" s="98"/>
      <c r="G85" s="98"/>
      <c r="H85" s="98"/>
      <c r="I85" s="99"/>
      <c r="J85" s="100"/>
      <c r="K85" s="314">
        <v>0.05</v>
      </c>
      <c r="L85" s="850">
        <f>N78*K85</f>
        <v>4105.7952916666682</v>
      </c>
      <c r="M85" s="851"/>
      <c r="N85" s="57"/>
    </row>
    <row r="86" spans="1:14" ht="15" thickBot="1">
      <c r="B86" s="813" t="s">
        <v>1037</v>
      </c>
      <c r="C86" s="814"/>
      <c r="D86" s="814"/>
      <c r="E86" s="814"/>
      <c r="F86" s="814"/>
      <c r="G86" s="814"/>
      <c r="H86" s="814"/>
      <c r="I86" s="814"/>
      <c r="J86" s="814"/>
      <c r="K86" s="814"/>
      <c r="L86" s="814"/>
      <c r="M86" s="815"/>
      <c r="N86" s="58">
        <f>L83+L84+L85</f>
        <v>24634.771750000011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106750.67758333337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7.7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195</v>
      </c>
      <c r="B36" s="862" t="str">
        <f>VLOOKUP(A36,EQUIPOS!A6:D154,3,FALSE)</f>
        <v xml:space="preserve">Equipo de oxicorte, Capacidad de corte: hasta 6´´ (152mm) </v>
      </c>
      <c r="C36" s="863"/>
      <c r="D36" s="863"/>
      <c r="E36" s="863"/>
      <c r="F36" s="863"/>
      <c r="G36" s="863"/>
      <c r="H36" s="864"/>
      <c r="I36" s="276"/>
      <c r="J36" s="277"/>
      <c r="K36" s="278">
        <f>VLOOKUP(A36,EQUIPOS!A6:D161,4,FALSE)</f>
        <v>16173.93</v>
      </c>
      <c r="L36" s="279"/>
      <c r="M36" s="280">
        <v>4</v>
      </c>
      <c r="N36" s="281">
        <f>K36/M36</f>
        <v>4043.4825000000001</v>
      </c>
    </row>
    <row r="37" spans="1:14">
      <c r="A37" s="114" t="s">
        <v>248</v>
      </c>
      <c r="B37" s="862" t="str">
        <f>VLOOKUP(A37,EQUIPOS!A7:D154,3,FALSE)</f>
        <v>Grúa telescópica de 50 Ton.</v>
      </c>
      <c r="C37" s="863"/>
      <c r="D37" s="863"/>
      <c r="E37" s="863"/>
      <c r="F37" s="863"/>
      <c r="G37" s="863"/>
      <c r="H37" s="864"/>
      <c r="I37" s="276"/>
      <c r="J37" s="277"/>
      <c r="K37" s="278">
        <f>VLOOKUP(A37,EQUIPOS!A7:D162,4,FALSE)</f>
        <v>253871.5</v>
      </c>
      <c r="L37" s="279"/>
      <c r="M37" s="280">
        <v>4</v>
      </c>
      <c r="N37" s="281">
        <f>K37/M37</f>
        <v>63467.875</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0.1</v>
      </c>
      <c r="M42" s="875"/>
      <c r="N42" s="111">
        <f>N76*L42</f>
        <v>957.50625000000002</v>
      </c>
    </row>
    <row r="43" spans="1:14" ht="15" thickBot="1">
      <c r="B43" s="813" t="s">
        <v>1037</v>
      </c>
      <c r="C43" s="814"/>
      <c r="D43" s="814"/>
      <c r="E43" s="814"/>
      <c r="F43" s="814"/>
      <c r="G43" s="814"/>
      <c r="H43" s="814"/>
      <c r="I43" s="814"/>
      <c r="J43" s="814"/>
      <c r="K43" s="814"/>
      <c r="L43" s="814"/>
      <c r="M43" s="815"/>
      <c r="N43" s="105">
        <f>SUM(N36:N42)</f>
        <v>68468.863750000004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0">
        <f>VLOOKUP(A59,TRANSPORTE!A5:D117,4,FALSE)</f>
        <v>0.215</v>
      </c>
      <c r="M59" s="901"/>
      <c r="N59" s="296">
        <f>K59*L59</f>
        <v>0.215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0.215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32</v>
      </c>
      <c r="N71" s="305">
        <f>K71/M71</f>
        <v>6383.375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902" t="s">
        <v>1037</v>
      </c>
      <c r="C76" s="856"/>
      <c r="D76" s="856"/>
      <c r="E76" s="856"/>
      <c r="F76" s="856"/>
      <c r="G76" s="856"/>
      <c r="H76" s="856"/>
      <c r="I76" s="856"/>
      <c r="J76" s="856"/>
      <c r="K76" s="856"/>
      <c r="L76" s="856"/>
      <c r="M76" s="857"/>
      <c r="N76" s="469">
        <f>SUM(N70:N75)</f>
        <v>9575.0625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78044.141250000001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15608.82825</v>
      </c>
      <c r="M83" s="849"/>
      <c r="N83" s="57"/>
    </row>
    <row r="84" spans="1:14">
      <c r="B84" s="95" t="s">
        <v>1057</v>
      </c>
      <c r="C84" s="96"/>
      <c r="D84" s="96"/>
      <c r="E84" s="96"/>
      <c r="F84" s="96"/>
      <c r="G84" s="96"/>
      <c r="H84" s="96"/>
      <c r="I84" s="93"/>
      <c r="J84" s="94"/>
      <c r="K84" s="313">
        <v>0.05</v>
      </c>
      <c r="L84" s="848">
        <f>N78*K84</f>
        <v>3902.2070625000001</v>
      </c>
      <c r="M84" s="849"/>
      <c r="N84" s="57"/>
    </row>
    <row r="85" spans="1:14" ht="15" thickBot="1">
      <c r="B85" s="97" t="s">
        <v>1058</v>
      </c>
      <c r="C85" s="98"/>
      <c r="D85" s="98"/>
      <c r="E85" s="98"/>
      <c r="F85" s="98"/>
      <c r="G85" s="98"/>
      <c r="H85" s="98"/>
      <c r="I85" s="99"/>
      <c r="J85" s="100"/>
      <c r="K85" s="314">
        <v>0.05</v>
      </c>
      <c r="L85" s="850">
        <f>N78*K85</f>
        <v>3902.2070625000001</v>
      </c>
      <c r="M85" s="851"/>
      <c r="N85" s="57"/>
    </row>
    <row r="86" spans="1:14" ht="15" thickBot="1">
      <c r="B86" s="813" t="s">
        <v>1037</v>
      </c>
      <c r="C86" s="814"/>
      <c r="D86" s="814"/>
      <c r="E86" s="814"/>
      <c r="F86" s="814"/>
      <c r="G86" s="814"/>
      <c r="H86" s="814"/>
      <c r="I86" s="814"/>
      <c r="J86" s="814"/>
      <c r="K86" s="814"/>
      <c r="L86" s="814"/>
      <c r="M86" s="815"/>
      <c r="N86" s="58">
        <f>L83+L84+L85</f>
        <v>23413.242375000002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101457.383625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307</v>
      </c>
      <c r="B36" s="862" t="str">
        <f>VLOOKUP(A36,EQUIPOS!A6:D154,3,FALSE)</f>
        <v>Retroexcavadora, Potencia en el Volante 78 HP 2200 RPM</v>
      </c>
      <c r="C36" s="863"/>
      <c r="D36" s="863"/>
      <c r="E36" s="863"/>
      <c r="F36" s="863"/>
      <c r="G36" s="863"/>
      <c r="H36" s="864"/>
      <c r="I36" s="276"/>
      <c r="J36" s="277"/>
      <c r="K36" s="278">
        <f>VLOOKUP(A36,EQUIPOS!A6:D161,4,FALSE)</f>
        <v>112163.33</v>
      </c>
      <c r="L36" s="279"/>
      <c r="M36" s="280">
        <v>5</v>
      </c>
      <c r="N36" s="281">
        <f>K36/M36</f>
        <v>22432.666000000001</v>
      </c>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102.134</v>
      </c>
    </row>
    <row r="43" spans="1:14" ht="15" thickBot="1">
      <c r="B43" s="813" t="s">
        <v>1037</v>
      </c>
      <c r="C43" s="814"/>
      <c r="D43" s="814"/>
      <c r="E43" s="814"/>
      <c r="F43" s="814"/>
      <c r="G43" s="814"/>
      <c r="H43" s="814"/>
      <c r="I43" s="814"/>
      <c r="J43" s="814"/>
      <c r="K43" s="814"/>
      <c r="L43" s="814"/>
      <c r="M43" s="815"/>
      <c r="N43" s="105">
        <f>SUM(N36:N42)</f>
        <v>22534.799999999999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0">
        <f>VLOOKUP(A59,TRANSPORTE!A5:D94,4,FALSE)</f>
        <v>850</v>
      </c>
      <c r="M59" s="901"/>
      <c r="N59" s="296">
        <f>K59*L59</f>
        <v>596.69999999999993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596.69999999999993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v>
      </c>
      <c r="N70" s="305">
        <f>K70/M70</f>
        <v>2553.35</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40</v>
      </c>
      <c r="N71" s="305">
        <f>K71/M71</f>
        <v>2553.35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5106.7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28238.2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5647.64</v>
      </c>
      <c r="M83" s="849"/>
      <c r="N83" s="57"/>
    </row>
    <row r="84" spans="1:14">
      <c r="B84" s="95" t="s">
        <v>1057</v>
      </c>
      <c r="C84" s="96"/>
      <c r="D84" s="96"/>
      <c r="E84" s="96"/>
      <c r="F84" s="96"/>
      <c r="G84" s="96"/>
      <c r="H84" s="96"/>
      <c r="I84" s="93"/>
      <c r="J84" s="94"/>
      <c r="K84" s="313">
        <v>0.05</v>
      </c>
      <c r="L84" s="848">
        <f>N78*K84</f>
        <v>1411.91</v>
      </c>
      <c r="M84" s="849"/>
      <c r="N84" s="57"/>
    </row>
    <row r="85" spans="1:14" ht="15" thickBot="1">
      <c r="B85" s="97" t="s">
        <v>1058</v>
      </c>
      <c r="C85" s="98"/>
      <c r="D85" s="98"/>
      <c r="E85" s="98"/>
      <c r="F85" s="98"/>
      <c r="G85" s="98"/>
      <c r="H85" s="98"/>
      <c r="I85" s="99"/>
      <c r="J85" s="100"/>
      <c r="K85" s="314">
        <v>0.05</v>
      </c>
      <c r="L85" s="850">
        <f>N78*K85</f>
        <v>1411.91</v>
      </c>
      <c r="M85" s="851"/>
      <c r="N85" s="57"/>
    </row>
    <row r="86" spans="1:14" ht="15" thickBot="1">
      <c r="B86" s="813" t="s">
        <v>1037</v>
      </c>
      <c r="C86" s="814"/>
      <c r="D86" s="814"/>
      <c r="E86" s="814"/>
      <c r="F86" s="814"/>
      <c r="G86" s="814"/>
      <c r="H86" s="814"/>
      <c r="I86" s="814"/>
      <c r="J86" s="814"/>
      <c r="K86" s="814"/>
      <c r="L86" s="814"/>
      <c r="M86" s="815"/>
      <c r="N86" s="58">
        <f>L83+L84+L85</f>
        <v>8471.4600000000009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36709.660000000003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307</v>
      </c>
      <c r="B36" s="862" t="str">
        <f>VLOOKUP(A36,EQUIPOS!A6:D154,3,FALSE)</f>
        <v>Retroexcavadora, Potencia en el Volante 78 HP 2200 RPM</v>
      </c>
      <c r="C36" s="863"/>
      <c r="D36" s="863"/>
      <c r="E36" s="863"/>
      <c r="F36" s="863"/>
      <c r="G36" s="863"/>
      <c r="H36" s="864"/>
      <c r="I36" s="276"/>
      <c r="J36" s="277"/>
      <c r="K36" s="278">
        <f>VLOOKUP(A36,EQUIPOS!A6:D161,4,FALSE)</f>
        <v>112163.33</v>
      </c>
      <c r="L36" s="279"/>
      <c r="M36" s="280">
        <v>4</v>
      </c>
      <c r="N36" s="281">
        <f>K36/M36</f>
        <v>28040.8325</v>
      </c>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63.833750000000002</v>
      </c>
    </row>
    <row r="43" spans="1:14" ht="15" thickBot="1">
      <c r="B43" s="813" t="s">
        <v>1037</v>
      </c>
      <c r="C43" s="814"/>
      <c r="D43" s="814"/>
      <c r="E43" s="814"/>
      <c r="F43" s="814"/>
      <c r="G43" s="814"/>
      <c r="H43" s="814"/>
      <c r="I43" s="814"/>
      <c r="J43" s="814"/>
      <c r="K43" s="814"/>
      <c r="L43" s="814"/>
      <c r="M43" s="815"/>
      <c r="N43" s="105">
        <f>SUM(N36:N42)</f>
        <v>28104.666250000002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0">
        <f>VLOOKUP(A59,TRANSPORTE!A5:D94,4,FALSE)</f>
        <v>850</v>
      </c>
      <c r="M59" s="901"/>
      <c r="N59" s="296">
        <f>K59*L59</f>
        <v>2575.5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2575.5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902" t="s">
        <v>1037</v>
      </c>
      <c r="C76" s="856"/>
      <c r="D76" s="856"/>
      <c r="E76" s="856"/>
      <c r="F76" s="856"/>
      <c r="G76" s="856"/>
      <c r="H76" s="856"/>
      <c r="I76" s="856"/>
      <c r="J76" s="856"/>
      <c r="K76" s="856"/>
      <c r="L76" s="856"/>
      <c r="M76" s="857"/>
      <c r="N76" s="469">
        <f>SUM(N70:N75)</f>
        <v>3191.6875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33871.853750000002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6774.370750000001</v>
      </c>
      <c r="M83" s="849"/>
      <c r="N83" s="57"/>
    </row>
    <row r="84" spans="1:14">
      <c r="B84" s="95" t="s">
        <v>1057</v>
      </c>
      <c r="C84" s="96"/>
      <c r="D84" s="96"/>
      <c r="E84" s="96"/>
      <c r="F84" s="96"/>
      <c r="G84" s="96"/>
      <c r="H84" s="96"/>
      <c r="I84" s="93"/>
      <c r="J84" s="94"/>
      <c r="K84" s="313">
        <v>0.05</v>
      </c>
      <c r="L84" s="848">
        <f>N78*K84</f>
        <v>1693.5926875000002</v>
      </c>
      <c r="M84" s="849"/>
      <c r="N84" s="57"/>
    </row>
    <row r="85" spans="1:14" ht="15" thickBot="1">
      <c r="B85" s="97" t="s">
        <v>1058</v>
      </c>
      <c r="C85" s="98"/>
      <c r="D85" s="98"/>
      <c r="E85" s="98"/>
      <c r="F85" s="98"/>
      <c r="G85" s="98"/>
      <c r="H85" s="98"/>
      <c r="I85" s="99"/>
      <c r="J85" s="100"/>
      <c r="K85" s="314">
        <v>0.05</v>
      </c>
      <c r="L85" s="850">
        <f>N78*K85</f>
        <v>1693.5926875000002</v>
      </c>
      <c r="M85" s="851"/>
      <c r="N85" s="57"/>
    </row>
    <row r="86" spans="1:14" ht="15" thickBot="1">
      <c r="B86" s="813" t="s">
        <v>1037</v>
      </c>
      <c r="C86" s="814"/>
      <c r="D86" s="814"/>
      <c r="E86" s="814"/>
      <c r="F86" s="814"/>
      <c r="G86" s="814"/>
      <c r="H86" s="814"/>
      <c r="I86" s="814"/>
      <c r="J86" s="814"/>
      <c r="K86" s="814"/>
      <c r="L86" s="814"/>
      <c r="M86" s="815"/>
      <c r="N86" s="58">
        <f>L83+L84+L85</f>
        <v>10161.556125000001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44033.409875000005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c r="B36" s="862"/>
      <c r="C36" s="863"/>
      <c r="D36" s="863"/>
      <c r="E36" s="863"/>
      <c r="F36" s="863"/>
      <c r="G36" s="863"/>
      <c r="H36" s="864"/>
      <c r="I36" s="276"/>
      <c r="J36" s="277"/>
      <c r="K36" s="278"/>
      <c r="L36" s="279"/>
      <c r="M36" s="280"/>
      <c r="N36" s="281"/>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0.1</v>
      </c>
      <c r="M42" s="875"/>
      <c r="N42" s="111">
        <f>N76*L42</f>
        <v>136.17866666666666</v>
      </c>
    </row>
    <row r="43" spans="1:14" ht="15" thickBot="1">
      <c r="B43" s="813" t="s">
        <v>1037</v>
      </c>
      <c r="C43" s="814"/>
      <c r="D43" s="814"/>
      <c r="E43" s="814"/>
      <c r="F43" s="814"/>
      <c r="G43" s="814"/>
      <c r="H43" s="814"/>
      <c r="I43" s="814"/>
      <c r="J43" s="814"/>
      <c r="K43" s="814"/>
      <c r="L43" s="814"/>
      <c r="M43" s="815"/>
      <c r="N43" s="105">
        <f>SUM(N36:N42)</f>
        <v>136.17866666666666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5"/>
      <c r="C53" s="896"/>
      <c r="D53" s="896"/>
      <c r="E53" s="896"/>
      <c r="F53" s="896"/>
      <c r="G53" s="896"/>
      <c r="H53" s="896"/>
      <c r="I53" s="866"/>
      <c r="J53" s="48"/>
      <c r="K53" s="50"/>
      <c r="L53" s="897"/>
      <c r="M53" s="898"/>
      <c r="N53" s="51"/>
    </row>
    <row r="54" spans="2:14" ht="15" thickBot="1">
      <c r="B54" s="813" t="s">
        <v>1037</v>
      </c>
      <c r="C54" s="814"/>
      <c r="D54" s="814"/>
      <c r="E54" s="814"/>
      <c r="F54" s="814"/>
      <c r="G54" s="814"/>
      <c r="H54" s="814"/>
      <c r="I54" s="814"/>
      <c r="J54" s="814"/>
      <c r="K54" s="814"/>
      <c r="L54" s="814"/>
      <c r="M54" s="81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99" t="s">
        <v>1045</v>
      </c>
      <c r="M58" s="878"/>
      <c r="N58" s="82" t="s">
        <v>1035</v>
      </c>
    </row>
    <row r="59" spans="2:14">
      <c r="B59" s="52"/>
      <c r="C59" s="326"/>
      <c r="D59" s="326"/>
      <c r="E59" s="326"/>
      <c r="F59" s="326"/>
      <c r="G59" s="326"/>
      <c r="H59" s="320"/>
      <c r="I59" s="288"/>
      <c r="J59" s="295"/>
      <c r="K59" s="288"/>
      <c r="L59" s="900"/>
      <c r="M59" s="90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150</v>
      </c>
      <c r="N70" s="305">
        <f>K70/M70</f>
        <v>1361.7866666666666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1361.7866666666666</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1497.9653333333333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299.59306666666669</v>
      </c>
      <c r="M83" s="849"/>
      <c r="N83" s="57"/>
    </row>
    <row r="84" spans="1:14">
      <c r="B84" s="95" t="s">
        <v>1057</v>
      </c>
      <c r="C84" s="96"/>
      <c r="D84" s="96"/>
      <c r="E84" s="96"/>
      <c r="F84" s="96"/>
      <c r="G84" s="96"/>
      <c r="H84" s="96"/>
      <c r="I84" s="93"/>
      <c r="J84" s="94"/>
      <c r="K84" s="313">
        <v>0.05</v>
      </c>
      <c r="L84" s="848">
        <f>N78*K84</f>
        <v>74.898266666666672</v>
      </c>
      <c r="M84" s="849"/>
      <c r="N84" s="57"/>
    </row>
    <row r="85" spans="1:14" ht="15" thickBot="1">
      <c r="B85" s="97" t="s">
        <v>1058</v>
      </c>
      <c r="C85" s="98"/>
      <c r="D85" s="98"/>
      <c r="E85" s="98"/>
      <c r="F85" s="98"/>
      <c r="G85" s="98"/>
      <c r="H85" s="98"/>
      <c r="I85" s="99"/>
      <c r="J85" s="100"/>
      <c r="K85" s="314">
        <v>0.05</v>
      </c>
      <c r="L85" s="850">
        <f>N78*K85</f>
        <v>74.898266666666672</v>
      </c>
      <c r="M85" s="851"/>
      <c r="N85" s="57"/>
    </row>
    <row r="86" spans="1:14" ht="15" thickBot="1">
      <c r="B86" s="813" t="s">
        <v>1037</v>
      </c>
      <c r="C86" s="814"/>
      <c r="D86" s="814"/>
      <c r="E86" s="814"/>
      <c r="F86" s="814"/>
      <c r="G86" s="814"/>
      <c r="H86" s="814"/>
      <c r="I86" s="814"/>
      <c r="J86" s="814"/>
      <c r="K86" s="814"/>
      <c r="L86" s="814"/>
      <c r="M86" s="815"/>
      <c r="N86" s="58">
        <f>L83+L84+L85</f>
        <v>449.38960000000009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1947.3549333333335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310</v>
      </c>
      <c r="B36" s="862" t="str">
        <f>VLOOKUP(A36,EQUIPOS!A6:D154,3,FALSE)</f>
        <v>Retroexcavadora A25C</v>
      </c>
      <c r="C36" s="863"/>
      <c r="D36" s="863"/>
      <c r="E36" s="863"/>
      <c r="F36" s="863"/>
      <c r="G36" s="863"/>
      <c r="H36" s="864"/>
      <c r="I36" s="276"/>
      <c r="J36" s="277"/>
      <c r="K36" s="278">
        <f>VLOOKUP(A36,EQUIPOS!A6:D163,4,FALSE)</f>
        <v>118612.51000000001</v>
      </c>
      <c r="L36" s="279"/>
      <c r="M36" s="280">
        <v>3</v>
      </c>
      <c r="N36" s="281">
        <f>K36/M36</f>
        <v>39537.503333333334</v>
      </c>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85.111666666666665</v>
      </c>
    </row>
    <row r="43" spans="1:14" ht="15" thickBot="1">
      <c r="B43" s="813" t="s">
        <v>1037</v>
      </c>
      <c r="C43" s="814"/>
      <c r="D43" s="814"/>
      <c r="E43" s="814"/>
      <c r="F43" s="814"/>
      <c r="G43" s="814"/>
      <c r="H43" s="814"/>
      <c r="I43" s="814"/>
      <c r="J43" s="814"/>
      <c r="K43" s="814"/>
      <c r="L43" s="814"/>
      <c r="M43" s="815"/>
      <c r="N43" s="105">
        <f>SUM(N36:N42)</f>
        <v>39622.614999999998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0">
        <f>VLOOKUP(A59,TRANSPORTE!A6:D117,4,FALSE)</f>
        <v>858.16000000000008</v>
      </c>
      <c r="M59" s="901"/>
      <c r="N59" s="296">
        <f>K59*L59</f>
        <v>1458.8720000000001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1458.8720000000001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24</v>
      </c>
      <c r="N70" s="305">
        <f>K70/M70</f>
        <v>8511.1666666666661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8511.1666666666661</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49592.653666666665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9918.530733333333</v>
      </c>
      <c r="M83" s="849"/>
      <c r="N83" s="57"/>
    </row>
    <row r="84" spans="1:14">
      <c r="B84" s="95" t="s">
        <v>1057</v>
      </c>
      <c r="C84" s="96"/>
      <c r="D84" s="96"/>
      <c r="E84" s="96"/>
      <c r="F84" s="96"/>
      <c r="G84" s="96"/>
      <c r="H84" s="96"/>
      <c r="I84" s="93"/>
      <c r="J84" s="94"/>
      <c r="K84" s="313">
        <v>0.05</v>
      </c>
      <c r="L84" s="848">
        <f>N78*K84</f>
        <v>2479.6326833333333</v>
      </c>
      <c r="M84" s="849"/>
      <c r="N84" s="57"/>
    </row>
    <row r="85" spans="1:14" ht="15" thickBot="1">
      <c r="B85" s="97" t="s">
        <v>1058</v>
      </c>
      <c r="C85" s="98"/>
      <c r="D85" s="98"/>
      <c r="E85" s="98"/>
      <c r="F85" s="98"/>
      <c r="G85" s="98"/>
      <c r="H85" s="98"/>
      <c r="I85" s="99"/>
      <c r="J85" s="100"/>
      <c r="K85" s="314">
        <v>0.05</v>
      </c>
      <c r="L85" s="850">
        <f>N78*K85</f>
        <v>2479.6326833333333</v>
      </c>
      <c r="M85" s="851"/>
      <c r="N85" s="57"/>
    </row>
    <row r="86" spans="1:14" ht="15" thickBot="1">
      <c r="B86" s="813" t="s">
        <v>1037</v>
      </c>
      <c r="C86" s="814"/>
      <c r="D86" s="814"/>
      <c r="E86" s="814"/>
      <c r="F86" s="814"/>
      <c r="G86" s="814"/>
      <c r="H86" s="814"/>
      <c r="I86" s="814"/>
      <c r="J86" s="814"/>
      <c r="K86" s="814"/>
      <c r="L86" s="814"/>
      <c r="M86" s="815"/>
      <c r="N86" s="58">
        <f>L83+L84+L85</f>
        <v>14877.7961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64470.449766666665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310</v>
      </c>
      <c r="B36" s="862" t="str">
        <f>VLOOKUP(A36,EQUIPOS!A6:D154,3,FALSE)</f>
        <v>Retroexcavadora A25C</v>
      </c>
      <c r="C36" s="863"/>
      <c r="D36" s="863"/>
      <c r="E36" s="863"/>
      <c r="F36" s="863"/>
      <c r="G36" s="863"/>
      <c r="H36" s="864"/>
      <c r="I36" s="276"/>
      <c r="J36" s="277"/>
      <c r="K36" s="278">
        <f>VLOOKUP(A36,EQUIPOS!A6:D163,4,FALSE)</f>
        <v>118612.51000000001</v>
      </c>
      <c r="L36" s="279"/>
      <c r="M36" s="280">
        <v>3</v>
      </c>
      <c r="N36" s="281">
        <f>K36/M36</f>
        <v>39537.503333333334</v>
      </c>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85.111666666666665</v>
      </c>
    </row>
    <row r="43" spans="1:14" ht="15" thickBot="1">
      <c r="B43" s="813" t="s">
        <v>1037</v>
      </c>
      <c r="C43" s="814"/>
      <c r="D43" s="814"/>
      <c r="E43" s="814"/>
      <c r="F43" s="814"/>
      <c r="G43" s="814"/>
      <c r="H43" s="814"/>
      <c r="I43" s="814"/>
      <c r="J43" s="814"/>
      <c r="K43" s="814"/>
      <c r="L43" s="814"/>
      <c r="M43" s="815"/>
      <c r="N43" s="105">
        <f>SUM(N36:N42)</f>
        <v>39622.614999999998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0">
        <f>VLOOKUP(A59,TRANSPORTE!A6:D117,4,FALSE)</f>
        <v>858.16000000000008</v>
      </c>
      <c r="M59" s="901"/>
      <c r="N59" s="296">
        <f>K59*L59</f>
        <v>1458.8720000000001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1458.8720000000001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24</v>
      </c>
      <c r="N70" s="305">
        <f>K70/M70</f>
        <v>8511.1666666666661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8511.1666666666661</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49592.653666666665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9918.530733333333</v>
      </c>
      <c r="M83" s="849"/>
      <c r="N83" s="57"/>
    </row>
    <row r="84" spans="1:14">
      <c r="B84" s="95" t="s">
        <v>1057</v>
      </c>
      <c r="C84" s="96"/>
      <c r="D84" s="96"/>
      <c r="E84" s="96"/>
      <c r="F84" s="96"/>
      <c r="G84" s="96"/>
      <c r="H84" s="96"/>
      <c r="I84" s="93"/>
      <c r="J84" s="94"/>
      <c r="K84" s="313">
        <v>0.05</v>
      </c>
      <c r="L84" s="848">
        <f>N78*K84</f>
        <v>2479.6326833333333</v>
      </c>
      <c r="M84" s="849"/>
      <c r="N84" s="57"/>
    </row>
    <row r="85" spans="1:14" ht="15" thickBot="1">
      <c r="B85" s="97" t="s">
        <v>1058</v>
      </c>
      <c r="C85" s="98"/>
      <c r="D85" s="98"/>
      <c r="E85" s="98"/>
      <c r="F85" s="98"/>
      <c r="G85" s="98"/>
      <c r="H85" s="98"/>
      <c r="I85" s="99"/>
      <c r="J85" s="100"/>
      <c r="K85" s="314">
        <v>0.05</v>
      </c>
      <c r="L85" s="850">
        <f>N78*K85</f>
        <v>2479.6326833333333</v>
      </c>
      <c r="M85" s="851"/>
      <c r="N85" s="57"/>
    </row>
    <row r="86" spans="1:14" ht="15" thickBot="1">
      <c r="B86" s="813" t="s">
        <v>1037</v>
      </c>
      <c r="C86" s="814"/>
      <c r="D86" s="814"/>
      <c r="E86" s="814"/>
      <c r="F86" s="814"/>
      <c r="G86" s="814"/>
      <c r="H86" s="814"/>
      <c r="I86" s="814"/>
      <c r="J86" s="814"/>
      <c r="K86" s="814"/>
      <c r="L86" s="814"/>
      <c r="M86" s="815"/>
      <c r="N86" s="58">
        <f>L83+L84+L85</f>
        <v>14877.7961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64470.449766666665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312</v>
      </c>
      <c r="B36" s="862" t="str">
        <f>VLOOKUP(A36,EQUIPOS!A6:D154,3,FALSE)</f>
        <v>Retroexcavadora sobre oruga, potencia 138 HP, balde de 1,5 m3.</v>
      </c>
      <c r="C36" s="863"/>
      <c r="D36" s="863"/>
      <c r="E36" s="863"/>
      <c r="F36" s="863"/>
      <c r="G36" s="863"/>
      <c r="H36" s="864"/>
      <c r="I36" s="276"/>
      <c r="J36" s="277"/>
      <c r="K36" s="278">
        <f>VLOOKUP(A36,EQUIPOS!A6:D163,4,FALSE)</f>
        <v>183539.95500000002</v>
      </c>
      <c r="L36" s="279"/>
      <c r="M36" s="280">
        <v>45</v>
      </c>
      <c r="N36" s="281">
        <f>K36/M36</f>
        <v>4078.6656666666672</v>
      </c>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1.4185277777777778</v>
      </c>
    </row>
    <row r="43" spans="1:14" ht="15" thickBot="1">
      <c r="B43" s="813" t="s">
        <v>1037</v>
      </c>
      <c r="C43" s="814"/>
      <c r="D43" s="814"/>
      <c r="E43" s="814"/>
      <c r="F43" s="814"/>
      <c r="G43" s="814"/>
      <c r="H43" s="814"/>
      <c r="I43" s="814"/>
      <c r="J43" s="814"/>
      <c r="K43" s="814"/>
      <c r="L43" s="814"/>
      <c r="M43" s="815"/>
      <c r="N43" s="105">
        <f>SUM(N36:N42)</f>
        <v>4080.0841944444451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0">
        <f>VLOOKUP(A59,TRANSPORTE!A6:D117,4,FALSE)</f>
        <v>0.215</v>
      </c>
      <c r="M59" s="901"/>
      <c r="N59" s="296">
        <f>K59*L59</f>
        <v>7.6755000000000004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7.6755000000000004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141.85277777777779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4229.612472222223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845.92249444444462</v>
      </c>
      <c r="M83" s="849"/>
      <c r="N83" s="57"/>
    </row>
    <row r="84" spans="1:14">
      <c r="B84" s="95" t="s">
        <v>1057</v>
      </c>
      <c r="C84" s="96"/>
      <c r="D84" s="96"/>
      <c r="E84" s="96"/>
      <c r="F84" s="96"/>
      <c r="G84" s="96"/>
      <c r="H84" s="96"/>
      <c r="I84" s="93"/>
      <c r="J84" s="94"/>
      <c r="K84" s="313">
        <v>0.05</v>
      </c>
      <c r="L84" s="848">
        <f>N78*K84</f>
        <v>211.48062361111116</v>
      </c>
      <c r="M84" s="849"/>
      <c r="N84" s="57"/>
    </row>
    <row r="85" spans="1:14" ht="15" thickBot="1">
      <c r="B85" s="97" t="s">
        <v>1058</v>
      </c>
      <c r="C85" s="98"/>
      <c r="D85" s="98"/>
      <c r="E85" s="98"/>
      <c r="F85" s="98"/>
      <c r="G85" s="98"/>
      <c r="H85" s="98"/>
      <c r="I85" s="99"/>
      <c r="J85" s="100"/>
      <c r="K85" s="314">
        <v>0.05</v>
      </c>
      <c r="L85" s="850">
        <f>N78*K85</f>
        <v>211.48062361111116</v>
      </c>
      <c r="M85" s="851"/>
      <c r="N85" s="57"/>
    </row>
    <row r="86" spans="1:14" ht="15" thickBot="1">
      <c r="B86" s="813" t="s">
        <v>1037</v>
      </c>
      <c r="C86" s="814"/>
      <c r="D86" s="814"/>
      <c r="E86" s="814"/>
      <c r="F86" s="814"/>
      <c r="G86" s="814"/>
      <c r="H86" s="814"/>
      <c r="I86" s="814"/>
      <c r="J86" s="814"/>
      <c r="K86" s="814"/>
      <c r="L86" s="814"/>
      <c r="M86" s="815"/>
      <c r="N86" s="58">
        <f>L83+L84+L85</f>
        <v>1268.883741666667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5498.4962138888895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2.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c r="B36" s="862"/>
      <c r="C36" s="863"/>
      <c r="D36" s="863"/>
      <c r="E36" s="863"/>
      <c r="F36" s="863"/>
      <c r="G36" s="863"/>
      <c r="H36" s="864"/>
      <c r="I36" s="276"/>
      <c r="J36" s="277"/>
      <c r="K36" s="278"/>
      <c r="L36" s="279"/>
      <c r="M36" s="280"/>
      <c r="N36" s="281"/>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0.1</v>
      </c>
      <c r="M42" s="875"/>
      <c r="N42" s="111">
        <f>N76*L42</f>
        <v>56.741111111111117</v>
      </c>
    </row>
    <row r="43" spans="1:14" ht="15" thickBot="1">
      <c r="B43" s="813" t="s">
        <v>1037</v>
      </c>
      <c r="C43" s="814"/>
      <c r="D43" s="814"/>
      <c r="E43" s="814"/>
      <c r="F43" s="814"/>
      <c r="G43" s="814"/>
      <c r="H43" s="814"/>
      <c r="I43" s="814"/>
      <c r="J43" s="814"/>
      <c r="K43" s="814"/>
      <c r="L43" s="814"/>
      <c r="M43" s="815"/>
      <c r="N43" s="105">
        <f>SUM(N36:N42)</f>
        <v>56.741111111111117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0">
        <f>VLOOKUP(A59,TRANSPORTE!A6:D117,4,FALSE)</f>
        <v>0.215</v>
      </c>
      <c r="M59" s="901"/>
      <c r="N59" s="296">
        <f>K59*L59</f>
        <v>2.2037499999999999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2.2037499999999999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360</v>
      </c>
      <c r="N70" s="305">
        <f>K70/M70</f>
        <v>567.41111111111115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626.35597222222225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125.27119444444446</v>
      </c>
      <c r="M83" s="849"/>
      <c r="N83" s="57"/>
    </row>
    <row r="84" spans="1:14">
      <c r="B84" s="95" t="s">
        <v>1057</v>
      </c>
      <c r="C84" s="96"/>
      <c r="D84" s="96"/>
      <c r="E84" s="96"/>
      <c r="F84" s="96"/>
      <c r="G84" s="96"/>
      <c r="H84" s="96"/>
      <c r="I84" s="93"/>
      <c r="J84" s="94"/>
      <c r="K84" s="313">
        <v>0.05</v>
      </c>
      <c r="L84" s="848">
        <f>N78*K84</f>
        <v>31.317798611111115</v>
      </c>
      <c r="M84" s="849"/>
      <c r="N84" s="57"/>
    </row>
    <row r="85" spans="1:14" ht="15" thickBot="1">
      <c r="B85" s="97" t="s">
        <v>1058</v>
      </c>
      <c r="C85" s="98"/>
      <c r="D85" s="98"/>
      <c r="E85" s="98"/>
      <c r="F85" s="98"/>
      <c r="G85" s="98"/>
      <c r="H85" s="98"/>
      <c r="I85" s="99"/>
      <c r="J85" s="100"/>
      <c r="K85" s="314">
        <v>0.05</v>
      </c>
      <c r="L85" s="850">
        <f>N78*K85</f>
        <v>31.317798611111115</v>
      </c>
      <c r="M85" s="851"/>
      <c r="N85" s="57"/>
    </row>
    <row r="86" spans="1:14" ht="15" thickBot="1">
      <c r="B86" s="813" t="s">
        <v>1037</v>
      </c>
      <c r="C86" s="814"/>
      <c r="D86" s="814"/>
      <c r="E86" s="814"/>
      <c r="F86" s="814"/>
      <c r="G86" s="814"/>
      <c r="H86" s="814"/>
      <c r="I86" s="814"/>
      <c r="J86" s="814"/>
      <c r="K86" s="814"/>
      <c r="L86" s="814"/>
      <c r="M86" s="815"/>
      <c r="N86" s="58">
        <f>L83+L84+L85</f>
        <v>187.90679166666672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814.26276388888891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312</v>
      </c>
      <c r="B36" s="862" t="str">
        <f>VLOOKUP(A36,EQUIPOS!A6:D154,3,FALSE)</f>
        <v>Retroexcavadora sobre oruga, potencia 138 HP, balde de 1,5 m3.</v>
      </c>
      <c r="C36" s="863"/>
      <c r="D36" s="863"/>
      <c r="E36" s="863"/>
      <c r="F36" s="863"/>
      <c r="G36" s="863"/>
      <c r="H36" s="864"/>
      <c r="I36" s="276"/>
      <c r="J36" s="277"/>
      <c r="K36" s="278">
        <f>VLOOKUP(A36,EQUIPOS!A6:D163,4,FALSE)</f>
        <v>183539.95500000002</v>
      </c>
      <c r="L36" s="279"/>
      <c r="M36" s="280">
        <v>45</v>
      </c>
      <c r="N36" s="281">
        <f>K36/M36</f>
        <v>4078.6656666666672</v>
      </c>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1.4185277777777778</v>
      </c>
    </row>
    <row r="43" spans="1:14" ht="15" thickBot="1">
      <c r="B43" s="813" t="s">
        <v>1037</v>
      </c>
      <c r="C43" s="814"/>
      <c r="D43" s="814"/>
      <c r="E43" s="814"/>
      <c r="F43" s="814"/>
      <c r="G43" s="814"/>
      <c r="H43" s="814"/>
      <c r="I43" s="814"/>
      <c r="J43" s="814"/>
      <c r="K43" s="814"/>
      <c r="L43" s="814"/>
      <c r="M43" s="815"/>
      <c r="N43" s="105">
        <f>SUM(N36:N42)</f>
        <v>4080.0841944444451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0">
        <f>VLOOKUP(A59,TRANSPORTE!A6:D117,4,FALSE)</f>
        <v>729.19499999999994</v>
      </c>
      <c r="M59" s="901"/>
      <c r="N59" s="296">
        <f>K59*L59</f>
        <v>591.00890152499994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591.00890152499994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141.85277777777779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4812.9458737472232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962.58917474944474</v>
      </c>
      <c r="M83" s="849"/>
      <c r="N83" s="57"/>
    </row>
    <row r="84" spans="1:14">
      <c r="B84" s="95" t="s">
        <v>1057</v>
      </c>
      <c r="C84" s="96"/>
      <c r="D84" s="96"/>
      <c r="E84" s="96"/>
      <c r="F84" s="96"/>
      <c r="G84" s="96"/>
      <c r="H84" s="96"/>
      <c r="I84" s="93"/>
      <c r="J84" s="94"/>
      <c r="K84" s="313">
        <v>0.05</v>
      </c>
      <c r="L84" s="848">
        <f>N78*K84</f>
        <v>240.64729368736118</v>
      </c>
      <c r="M84" s="849"/>
      <c r="N84" s="57"/>
    </row>
    <row r="85" spans="1:14" ht="15" thickBot="1">
      <c r="B85" s="97" t="s">
        <v>1058</v>
      </c>
      <c r="C85" s="98"/>
      <c r="D85" s="98"/>
      <c r="E85" s="98"/>
      <c r="F85" s="98"/>
      <c r="G85" s="98"/>
      <c r="H85" s="98"/>
      <c r="I85" s="99"/>
      <c r="J85" s="100"/>
      <c r="K85" s="314">
        <v>0.05</v>
      </c>
      <c r="L85" s="850">
        <f>N78*K85</f>
        <v>240.64729368736118</v>
      </c>
      <c r="M85" s="851"/>
      <c r="N85" s="57"/>
    </row>
    <row r="86" spans="1:14" ht="15" thickBot="1">
      <c r="B86" s="813" t="s">
        <v>1037</v>
      </c>
      <c r="C86" s="814"/>
      <c r="D86" s="814"/>
      <c r="E86" s="814"/>
      <c r="F86" s="814"/>
      <c r="G86" s="814"/>
      <c r="H86" s="814"/>
      <c r="I86" s="814"/>
      <c r="J86" s="814"/>
      <c r="K86" s="814"/>
      <c r="L86" s="814"/>
      <c r="M86" s="815"/>
      <c r="N86" s="58">
        <f>L83+L84+L85</f>
        <v>1443.8837621241669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6256.8296358713906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6"/>
      <c r="J36" s="277"/>
      <c r="K36" s="278">
        <f>VLOOKUP(A36,EQUIPOS!A5:D154,4,FALSE)</f>
        <v>274046.5</v>
      </c>
      <c r="L36" s="279"/>
      <c r="M36" s="280">
        <v>0.625</v>
      </c>
      <c r="N36" s="281">
        <f>K36/M36</f>
        <v>438474.4</v>
      </c>
    </row>
    <row r="37" spans="1:14">
      <c r="A37" s="114" t="s">
        <v>241</v>
      </c>
      <c r="B37" s="862" t="str">
        <f>VLOOKUP(A37,EQUIPOS!A7:D154,3,FALSE)</f>
        <v>Grúa (capacidad 15 ton)</v>
      </c>
      <c r="C37" s="863"/>
      <c r="D37" s="863"/>
      <c r="E37" s="863"/>
      <c r="F37" s="863"/>
      <c r="G37" s="863"/>
      <c r="H37" s="864"/>
      <c r="I37" s="276"/>
      <c r="J37" s="277"/>
      <c r="K37" s="278">
        <f>VLOOKUP(A37,EQUIPOS!A6:D154,4,FALSE)</f>
        <v>107829.55499999999</v>
      </c>
      <c r="L37" s="279"/>
      <c r="M37" s="280">
        <v>0.625</v>
      </c>
      <c r="N37" s="281">
        <f>K37/M37</f>
        <v>172527.288</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2553.3500000000004</v>
      </c>
    </row>
    <row r="43" spans="1:14" ht="15" thickBot="1">
      <c r="B43" s="813" t="s">
        <v>1037</v>
      </c>
      <c r="C43" s="814"/>
      <c r="D43" s="814"/>
      <c r="E43" s="814"/>
      <c r="F43" s="814"/>
      <c r="G43" s="814"/>
      <c r="H43" s="814"/>
      <c r="I43" s="814"/>
      <c r="J43" s="814"/>
      <c r="K43" s="814"/>
      <c r="L43" s="814"/>
      <c r="M43" s="815"/>
      <c r="N43" s="403">
        <f>SUM(N36:N42)</f>
        <v>613555.03800000006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2302.5</v>
      </c>
      <c r="N48" s="281">
        <f>K48*M48</f>
        <v>23025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12416.035</v>
      </c>
      <c r="N49" s="281">
        <f>K49*M49</f>
        <v>12416.035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1810.5</v>
      </c>
      <c r="N50" s="281">
        <f>K50*M50</f>
        <v>1810.5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40753.854566380884</v>
      </c>
      <c r="N51" s="281">
        <f>K51*M51</f>
        <v>81507.709132761767</v>
      </c>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118759.24413276177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13</v>
      </c>
      <c r="B70" s="55" t="str">
        <f>VLOOKUP(A70,'MANO DE OBRA'!A8:D68,3,FALSE)</f>
        <v>Obrero (5)</v>
      </c>
      <c r="C70" s="53"/>
      <c r="D70" s="53"/>
      <c r="E70" s="53"/>
      <c r="F70" s="53"/>
      <c r="G70" s="53"/>
      <c r="H70" s="53"/>
      <c r="I70" s="301">
        <f>K70/J70*100</f>
        <v>138018.91891891891</v>
      </c>
      <c r="J70" s="302">
        <v>185</v>
      </c>
      <c r="K70" s="303">
        <f>VLOOKUP(A70,'MANO DE OBRA'!A8:D99,4,FALSE)</f>
        <v>255335</v>
      </c>
      <c r="L70" s="56"/>
      <c r="M70" s="304">
        <v>5</v>
      </c>
      <c r="N70" s="404">
        <f>K70/M70</f>
        <v>51067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51067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783381.28213276179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156676.25642655237</v>
      </c>
      <c r="M83" s="849"/>
      <c r="N83" s="57"/>
    </row>
    <row r="84" spans="1:14">
      <c r="B84" s="95" t="s">
        <v>1057</v>
      </c>
      <c r="C84" s="96"/>
      <c r="D84" s="96"/>
      <c r="E84" s="96"/>
      <c r="F84" s="96"/>
      <c r="G84" s="96"/>
      <c r="H84" s="96"/>
      <c r="I84" s="93"/>
      <c r="J84" s="94"/>
      <c r="K84" s="313">
        <v>0.05</v>
      </c>
      <c r="L84" s="848">
        <f>N78*K84</f>
        <v>39169.064106638092</v>
      </c>
      <c r="M84" s="849"/>
      <c r="N84" s="57"/>
    </row>
    <row r="85" spans="1:14" ht="15" thickBot="1">
      <c r="B85" s="97" t="s">
        <v>1058</v>
      </c>
      <c r="C85" s="98"/>
      <c r="D85" s="98"/>
      <c r="E85" s="98"/>
      <c r="F85" s="98"/>
      <c r="G85" s="98"/>
      <c r="H85" s="98"/>
      <c r="I85" s="99"/>
      <c r="J85" s="100"/>
      <c r="K85" s="314">
        <v>0.05</v>
      </c>
      <c r="L85" s="850">
        <f>N78*K85</f>
        <v>39169.064106638092</v>
      </c>
      <c r="M85" s="851"/>
      <c r="N85" s="57"/>
    </row>
    <row r="86" spans="1:14" ht="15" thickBot="1">
      <c r="B86" s="813" t="s">
        <v>1037</v>
      </c>
      <c r="C86" s="814"/>
      <c r="D86" s="814"/>
      <c r="E86" s="814"/>
      <c r="F86" s="814"/>
      <c r="G86" s="814"/>
      <c r="H86" s="814"/>
      <c r="I86" s="814"/>
      <c r="J86" s="814"/>
      <c r="K86" s="814"/>
      <c r="L86" s="814"/>
      <c r="M86" s="815"/>
      <c r="N86" s="58">
        <f>L83+L84+L85</f>
        <v>235014.38463982852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1018395.6667725903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2.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6"/>
      <c r="J36" s="277"/>
      <c r="K36" s="278">
        <f>VLOOKUP(A36,EQUIPOS!A6:D163,4,FALSE)</f>
        <v>274046.5</v>
      </c>
      <c r="L36" s="279"/>
      <c r="M36" s="280">
        <v>0.5</v>
      </c>
      <c r="N36" s="281">
        <f>K36/M36</f>
        <v>548093</v>
      </c>
    </row>
    <row r="37" spans="1:14">
      <c r="A37" s="114" t="s">
        <v>241</v>
      </c>
      <c r="B37" s="862" t="str">
        <f>VLOOKUP(A37,EQUIPOS!A7:D154,3,FALSE)</f>
        <v>Grúa (capacidad 15 ton)</v>
      </c>
      <c r="C37" s="863"/>
      <c r="D37" s="863"/>
      <c r="E37" s="863"/>
      <c r="F37" s="863"/>
      <c r="G37" s="863"/>
      <c r="H37" s="864"/>
      <c r="I37" s="276"/>
      <c r="J37" s="277"/>
      <c r="K37" s="278">
        <f>VLOOKUP(A37,EQUIPOS!A7:D164,4,FALSE)</f>
        <v>107829.55499999999</v>
      </c>
      <c r="L37" s="279"/>
      <c r="M37" s="280">
        <v>0.5</v>
      </c>
      <c r="N37" s="281">
        <f>K37/M37</f>
        <v>215659.11</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3191.6875</v>
      </c>
    </row>
    <row r="43" spans="1:14" ht="15" thickBot="1">
      <c r="B43" s="813" t="s">
        <v>1037</v>
      </c>
      <c r="C43" s="814"/>
      <c r="D43" s="814"/>
      <c r="E43" s="814"/>
      <c r="F43" s="814"/>
      <c r="G43" s="814"/>
      <c r="H43" s="814"/>
      <c r="I43" s="814"/>
      <c r="J43" s="814"/>
      <c r="K43" s="814"/>
      <c r="L43" s="814"/>
      <c r="M43" s="815"/>
      <c r="N43" s="403">
        <f>SUM(N36:N42)</f>
        <v>766943.79749999999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2302.5</v>
      </c>
      <c r="N48" s="281">
        <f>K48*M48</f>
        <v>23025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12416.035</v>
      </c>
      <c r="N49" s="281">
        <f>K49*M49</f>
        <v>12416.035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1810.5</v>
      </c>
      <c r="N50" s="281">
        <f>K50*M50</f>
        <v>1810.5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40753.854566380884</v>
      </c>
      <c r="N51" s="281">
        <f>K51*M51</f>
        <v>81507.709132761767</v>
      </c>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118759.24413276177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13</v>
      </c>
      <c r="B70" s="55" t="str">
        <f>VLOOKUP(A70,'MANO DE OBRA'!A8:D68,3,FALSE)</f>
        <v>Obrero (5)</v>
      </c>
      <c r="C70" s="53"/>
      <c r="D70" s="53"/>
      <c r="E70" s="53"/>
      <c r="F70" s="53"/>
      <c r="G70" s="53"/>
      <c r="H70" s="53"/>
      <c r="I70" s="301">
        <f>K70/J70*100</f>
        <v>138018.91891891891</v>
      </c>
      <c r="J70" s="302">
        <v>185</v>
      </c>
      <c r="K70" s="303">
        <f>VLOOKUP(A70,'MANO DE OBRA'!A8:D99,4,FALSE)</f>
        <v>255335</v>
      </c>
      <c r="L70" s="56"/>
      <c r="M70" s="304">
        <v>4</v>
      </c>
      <c r="N70" s="404">
        <f>K70/M70</f>
        <v>63833.75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63833.75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949536.79163276171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189907.35832655235</v>
      </c>
      <c r="M83" s="849"/>
      <c r="N83" s="57"/>
    </row>
    <row r="84" spans="1:14">
      <c r="B84" s="95" t="s">
        <v>1057</v>
      </c>
      <c r="C84" s="96"/>
      <c r="D84" s="96"/>
      <c r="E84" s="96"/>
      <c r="F84" s="96"/>
      <c r="G84" s="96"/>
      <c r="H84" s="96"/>
      <c r="I84" s="93"/>
      <c r="J84" s="94"/>
      <c r="K84" s="313">
        <v>0.05</v>
      </c>
      <c r="L84" s="848">
        <f>N78*K84</f>
        <v>47476.839581638087</v>
      </c>
      <c r="M84" s="849"/>
      <c r="N84" s="57"/>
    </row>
    <row r="85" spans="1:14" ht="15" thickBot="1">
      <c r="B85" s="97" t="s">
        <v>1058</v>
      </c>
      <c r="C85" s="98"/>
      <c r="D85" s="98"/>
      <c r="E85" s="98"/>
      <c r="F85" s="98"/>
      <c r="G85" s="98"/>
      <c r="H85" s="98"/>
      <c r="I85" s="99"/>
      <c r="J85" s="100"/>
      <c r="K85" s="314">
        <v>0.05</v>
      </c>
      <c r="L85" s="850">
        <f>N78*K85</f>
        <v>47476.839581638087</v>
      </c>
      <c r="M85" s="851"/>
      <c r="N85" s="57"/>
    </row>
    <row r="86" spans="1:14" ht="15" thickBot="1">
      <c r="B86" s="813" t="s">
        <v>1037</v>
      </c>
      <c r="C86" s="814"/>
      <c r="D86" s="814"/>
      <c r="E86" s="814"/>
      <c r="F86" s="814"/>
      <c r="G86" s="814"/>
      <c r="H86" s="814"/>
      <c r="I86" s="814"/>
      <c r="J86" s="814"/>
      <c r="K86" s="814"/>
      <c r="L86" s="814"/>
      <c r="M86" s="815"/>
      <c r="N86" s="58">
        <f>L83+L84+L85</f>
        <v>284861.03748982854</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1234397.8291225904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6"/>
      <c r="J36" s="277"/>
      <c r="K36" s="278">
        <f>VLOOKUP(A36,EQUIPOS!A6:D163,4,FALSE)</f>
        <v>274046.5</v>
      </c>
      <c r="L36" s="279"/>
      <c r="M36" s="280">
        <v>0.4375</v>
      </c>
      <c r="N36" s="281">
        <f>K36/M36</f>
        <v>626392</v>
      </c>
    </row>
    <row r="37" spans="1:14">
      <c r="A37" s="114" t="s">
        <v>241</v>
      </c>
      <c r="B37" s="862" t="str">
        <f>VLOOKUP(A37,EQUIPOS!A7:D154,3,FALSE)</f>
        <v>Grúa (capacidad 15 ton)</v>
      </c>
      <c r="C37" s="863"/>
      <c r="D37" s="863"/>
      <c r="E37" s="863"/>
      <c r="F37" s="863"/>
      <c r="G37" s="863"/>
      <c r="H37" s="864"/>
      <c r="I37" s="276"/>
      <c r="J37" s="277"/>
      <c r="K37" s="278">
        <f>VLOOKUP(A37,EQUIPOS!A7:D164,4,FALSE)</f>
        <v>107829.55499999999</v>
      </c>
      <c r="L37" s="279"/>
      <c r="M37" s="280">
        <v>0.4375</v>
      </c>
      <c r="N37" s="281">
        <f>K37/M37</f>
        <v>246467.55428571426</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3647.6428571428573</v>
      </c>
    </row>
    <row r="43" spans="1:14" ht="15" thickBot="1">
      <c r="B43" s="813" t="s">
        <v>1037</v>
      </c>
      <c r="C43" s="814"/>
      <c r="D43" s="814"/>
      <c r="E43" s="814"/>
      <c r="F43" s="814"/>
      <c r="G43" s="814"/>
      <c r="H43" s="814"/>
      <c r="I43" s="814"/>
      <c r="J43" s="814"/>
      <c r="K43" s="814"/>
      <c r="L43" s="814"/>
      <c r="M43" s="815"/>
      <c r="N43" s="403">
        <f>SUM(N36:N42)</f>
        <v>876507.19714285713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2302.5</v>
      </c>
      <c r="N48" s="281">
        <f>K48*M48</f>
        <v>23025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12416.035</v>
      </c>
      <c r="N49" s="281">
        <f>K49*M49</f>
        <v>12416.035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1810.5</v>
      </c>
      <c r="N50" s="281">
        <f>K50*M50</f>
        <v>1810.5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40753.854566380884</v>
      </c>
      <c r="N51" s="281">
        <f>K51*M51</f>
        <v>81507.709132761767</v>
      </c>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118759.24413276177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13</v>
      </c>
      <c r="B70" s="55" t="str">
        <f>VLOOKUP(A70,'MANO DE OBRA'!A8:D68,3,FALSE)</f>
        <v>Obrero (5)</v>
      </c>
      <c r="C70" s="53"/>
      <c r="D70" s="53"/>
      <c r="E70" s="53"/>
      <c r="F70" s="53"/>
      <c r="G70" s="53"/>
      <c r="H70" s="53"/>
      <c r="I70" s="301">
        <f>K70/J70*100</f>
        <v>138018.91891891891</v>
      </c>
      <c r="J70" s="302">
        <v>185</v>
      </c>
      <c r="K70" s="303">
        <f>VLOOKUP(A70,'MANO DE OBRA'!A8:D99,4,FALSE)</f>
        <v>255335</v>
      </c>
      <c r="L70" s="56"/>
      <c r="M70" s="304">
        <v>3.5</v>
      </c>
      <c r="N70" s="404">
        <f>K70/M70</f>
        <v>72952.857142857145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72952.857142857145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1068219.298418476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213643.85968369522</v>
      </c>
      <c r="M83" s="849"/>
      <c r="N83" s="57"/>
    </row>
    <row r="84" spans="1:14">
      <c r="B84" s="95" t="s">
        <v>1057</v>
      </c>
      <c r="C84" s="96"/>
      <c r="D84" s="96"/>
      <c r="E84" s="96"/>
      <c r="F84" s="96"/>
      <c r="G84" s="96"/>
      <c r="H84" s="96"/>
      <c r="I84" s="93"/>
      <c r="J84" s="94"/>
      <c r="K84" s="313">
        <v>0.05</v>
      </c>
      <c r="L84" s="848">
        <f>N78*K84</f>
        <v>53410.964920923805</v>
      </c>
      <c r="M84" s="849"/>
      <c r="N84" s="57"/>
    </row>
    <row r="85" spans="1:14" ht="15" thickBot="1">
      <c r="B85" s="97" t="s">
        <v>1058</v>
      </c>
      <c r="C85" s="98"/>
      <c r="D85" s="98"/>
      <c r="E85" s="98"/>
      <c r="F85" s="98"/>
      <c r="G85" s="98"/>
      <c r="H85" s="98"/>
      <c r="I85" s="99"/>
      <c r="J85" s="100"/>
      <c r="K85" s="314">
        <v>0.05</v>
      </c>
      <c r="L85" s="850">
        <f>N78*K85</f>
        <v>53410.964920923805</v>
      </c>
      <c r="M85" s="851"/>
      <c r="N85" s="57"/>
    </row>
    <row r="86" spans="1:14" ht="15" thickBot="1">
      <c r="B86" s="813" t="s">
        <v>1037</v>
      </c>
      <c r="C86" s="814"/>
      <c r="D86" s="814"/>
      <c r="E86" s="814"/>
      <c r="F86" s="814"/>
      <c r="G86" s="814"/>
      <c r="H86" s="814"/>
      <c r="I86" s="814"/>
      <c r="J86" s="814"/>
      <c r="K86" s="814"/>
      <c r="L86" s="814"/>
      <c r="M86" s="815"/>
      <c r="N86" s="58">
        <f>L83+L84+L85</f>
        <v>320465.78952554282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1388685.0879440189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6"/>
      <c r="J36" s="277"/>
      <c r="K36" s="278">
        <f>VLOOKUP(A36,EQUIPOS!A6:D163,4,FALSE)</f>
        <v>274046.5</v>
      </c>
      <c r="L36" s="279"/>
      <c r="M36" s="280">
        <v>0.875</v>
      </c>
      <c r="N36" s="281">
        <f>K36/M36</f>
        <v>313196</v>
      </c>
    </row>
    <row r="37" spans="1:14">
      <c r="A37" s="114" t="s">
        <v>241</v>
      </c>
      <c r="B37" s="862" t="str">
        <f>VLOOKUP(A37,EQUIPOS!A7:D154,3,FALSE)</f>
        <v>Grúa (capacidad 15 ton)</v>
      </c>
      <c r="C37" s="863"/>
      <c r="D37" s="863"/>
      <c r="E37" s="863"/>
      <c r="F37" s="863"/>
      <c r="G37" s="863"/>
      <c r="H37" s="864"/>
      <c r="I37" s="276"/>
      <c r="J37" s="277"/>
      <c r="K37" s="278">
        <f>VLOOKUP(A37,EQUIPOS!A7:D164,4,FALSE)</f>
        <v>107829.55499999999</v>
      </c>
      <c r="L37" s="279"/>
      <c r="M37" s="280">
        <v>0.875</v>
      </c>
      <c r="N37" s="281">
        <f>K37/M37</f>
        <v>123233.77714285713</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1459.0571428571429</v>
      </c>
    </row>
    <row r="43" spans="1:14" ht="15" thickBot="1">
      <c r="B43" s="813" t="s">
        <v>1037</v>
      </c>
      <c r="C43" s="814"/>
      <c r="D43" s="814"/>
      <c r="E43" s="814"/>
      <c r="F43" s="814"/>
      <c r="G43" s="814"/>
      <c r="H43" s="814"/>
      <c r="I43" s="814"/>
      <c r="J43" s="814"/>
      <c r="K43" s="814"/>
      <c r="L43" s="814"/>
      <c r="M43" s="815"/>
      <c r="N43" s="403">
        <f>SUM(N36:N42)</f>
        <v>437888.83428571431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2302.5</v>
      </c>
      <c r="N48" s="281">
        <f>K48*M48</f>
        <v>23025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12416.035</v>
      </c>
      <c r="N49" s="281">
        <f>K49*M49</f>
        <v>12416.035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1810.5</v>
      </c>
      <c r="N50" s="281">
        <f>K50*M50</f>
        <v>1810.5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37251.535000000003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7</v>
      </c>
      <c r="N70" s="404">
        <f>K70/M70</f>
        <v>29181.142857142859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29181.142857142859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504321.51214285719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100864.30242857145</v>
      </c>
      <c r="M83" s="849"/>
      <c r="N83" s="57"/>
    </row>
    <row r="84" spans="1:14">
      <c r="B84" s="95" t="s">
        <v>1057</v>
      </c>
      <c r="C84" s="96"/>
      <c r="D84" s="96"/>
      <c r="E84" s="96"/>
      <c r="F84" s="96"/>
      <c r="G84" s="96"/>
      <c r="H84" s="96"/>
      <c r="I84" s="93"/>
      <c r="J84" s="94"/>
      <c r="K84" s="313">
        <v>0.05</v>
      </c>
      <c r="L84" s="848">
        <f>N78*K84</f>
        <v>25216.075607142862</v>
      </c>
      <c r="M84" s="849"/>
      <c r="N84" s="57"/>
    </row>
    <row r="85" spans="1:14" ht="15" thickBot="1">
      <c r="B85" s="97" t="s">
        <v>1058</v>
      </c>
      <c r="C85" s="98"/>
      <c r="D85" s="98"/>
      <c r="E85" s="98"/>
      <c r="F85" s="98"/>
      <c r="G85" s="98"/>
      <c r="H85" s="98"/>
      <c r="I85" s="99"/>
      <c r="J85" s="100"/>
      <c r="K85" s="314">
        <v>0.05</v>
      </c>
      <c r="L85" s="850">
        <f>N78*K85</f>
        <v>25216.075607142862</v>
      </c>
      <c r="M85" s="851"/>
      <c r="N85" s="57"/>
    </row>
    <row r="86" spans="1:14" ht="15" thickBot="1">
      <c r="B86" s="813" t="s">
        <v>1037</v>
      </c>
      <c r="C86" s="814"/>
      <c r="D86" s="814"/>
      <c r="E86" s="814"/>
      <c r="F86" s="814"/>
      <c r="G86" s="814"/>
      <c r="H86" s="814"/>
      <c r="I86" s="814"/>
      <c r="J86" s="814"/>
      <c r="K86" s="814"/>
      <c r="L86" s="814"/>
      <c r="M86" s="815"/>
      <c r="N86" s="58">
        <f>L83+L84+L85</f>
        <v>151296.45364285717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655617.96578571433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2.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6"/>
      <c r="J36" s="277"/>
      <c r="K36" s="278">
        <f>VLOOKUP(A36,EQUIPOS!A6:D163,4,FALSE)</f>
        <v>274046.5</v>
      </c>
      <c r="L36" s="279"/>
      <c r="M36" s="280">
        <v>0.75</v>
      </c>
      <c r="N36" s="281">
        <f>K36/M36</f>
        <v>365395.33333333331</v>
      </c>
    </row>
    <row r="37" spans="1:14">
      <c r="A37" s="114" t="s">
        <v>241</v>
      </c>
      <c r="B37" s="862" t="str">
        <f>VLOOKUP(A37,EQUIPOS!A7:D154,3,FALSE)</f>
        <v>Grúa (capacidad 15 ton)</v>
      </c>
      <c r="C37" s="863"/>
      <c r="D37" s="863"/>
      <c r="E37" s="863"/>
      <c r="F37" s="863"/>
      <c r="G37" s="863"/>
      <c r="H37" s="864"/>
      <c r="I37" s="276"/>
      <c r="J37" s="277"/>
      <c r="K37" s="278">
        <f>VLOOKUP(A37,EQUIPOS!A7:D164,4,FALSE)</f>
        <v>107829.55499999999</v>
      </c>
      <c r="L37" s="279"/>
      <c r="M37" s="280">
        <v>0.75</v>
      </c>
      <c r="N37" s="281">
        <f>K37/M37</f>
        <v>143772.74</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1702.2333333333333</v>
      </c>
    </row>
    <row r="43" spans="1:14" ht="15" thickBot="1">
      <c r="B43" s="813" t="s">
        <v>1037</v>
      </c>
      <c r="C43" s="814"/>
      <c r="D43" s="814"/>
      <c r="E43" s="814"/>
      <c r="F43" s="814"/>
      <c r="G43" s="814"/>
      <c r="H43" s="814"/>
      <c r="I43" s="814"/>
      <c r="J43" s="814"/>
      <c r="K43" s="814"/>
      <c r="L43" s="814"/>
      <c r="M43" s="815"/>
      <c r="N43" s="403">
        <f>SUM(N36:N42)</f>
        <v>510870.30666666664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2302.5</v>
      </c>
      <c r="N48" s="281">
        <f>K48*M48</f>
        <v>23025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12416.035</v>
      </c>
      <c r="N49" s="281">
        <f>K49*M49</f>
        <v>12416.035</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1810.5</v>
      </c>
      <c r="N50" s="281">
        <f>K50*M50</f>
        <v>1810.5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37251.535000000003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49"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6</v>
      </c>
      <c r="N70" s="404">
        <f>K70/M70</f>
        <v>34044.666666666664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34044.666666666664</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582166.5083333333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116433.30166666667</v>
      </c>
      <c r="M83" s="849"/>
      <c r="N83" s="57"/>
    </row>
    <row r="84" spans="1:14">
      <c r="B84" s="95" t="s">
        <v>1057</v>
      </c>
      <c r="C84" s="96"/>
      <c r="D84" s="96"/>
      <c r="E84" s="96"/>
      <c r="F84" s="96"/>
      <c r="G84" s="96"/>
      <c r="H84" s="96"/>
      <c r="I84" s="93"/>
      <c r="J84" s="94"/>
      <c r="K84" s="313">
        <v>0.05</v>
      </c>
      <c r="L84" s="848">
        <f>N78*K84</f>
        <v>29108.325416666667</v>
      </c>
      <c r="M84" s="849"/>
      <c r="N84" s="57"/>
    </row>
    <row r="85" spans="1:14" ht="15" thickBot="1">
      <c r="B85" s="97" t="s">
        <v>1058</v>
      </c>
      <c r="C85" s="98"/>
      <c r="D85" s="98"/>
      <c r="E85" s="98"/>
      <c r="F85" s="98"/>
      <c r="G85" s="98"/>
      <c r="H85" s="98"/>
      <c r="I85" s="99"/>
      <c r="J85" s="100"/>
      <c r="K85" s="314">
        <v>0.05</v>
      </c>
      <c r="L85" s="850">
        <f>N78*K85</f>
        <v>29108.325416666667</v>
      </c>
      <c r="M85" s="851"/>
      <c r="N85" s="57"/>
    </row>
    <row r="86" spans="1:14" ht="15" thickBot="1">
      <c r="B86" s="813" t="s">
        <v>1037</v>
      </c>
      <c r="C86" s="814"/>
      <c r="D86" s="814"/>
      <c r="E86" s="814"/>
      <c r="F86" s="814"/>
      <c r="G86" s="814"/>
      <c r="H86" s="814"/>
      <c r="I86" s="814"/>
      <c r="J86" s="814"/>
      <c r="K86" s="814"/>
      <c r="L86" s="814"/>
      <c r="M86" s="815"/>
      <c r="N86" s="58">
        <f>L83+L84+L85</f>
        <v>174649.95249999998</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756816.46083333332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146</v>
      </c>
      <c r="B36" s="862" t="str">
        <f>VLOOKUP(A36,EQUIPOS!A6:D154,3,FALSE)</f>
        <v>Camabaja</v>
      </c>
      <c r="C36" s="863"/>
      <c r="D36" s="863"/>
      <c r="E36" s="863"/>
      <c r="F36" s="863"/>
      <c r="G36" s="863"/>
      <c r="H36" s="864"/>
      <c r="I36" s="276"/>
      <c r="J36" s="277"/>
      <c r="K36" s="278">
        <f>VLOOKUP(A36,EQUIPOS!A6:D163,4,FALSE)</f>
        <v>274046.5</v>
      </c>
      <c r="L36" s="279"/>
      <c r="M36" s="280">
        <v>0.6875</v>
      </c>
      <c r="N36" s="281">
        <f>K36/M36</f>
        <v>398613.09090909088</v>
      </c>
    </row>
    <row r="37" spans="1:14">
      <c r="A37" s="114" t="s">
        <v>241</v>
      </c>
      <c r="B37" s="862" t="str">
        <f>VLOOKUP(A37,EQUIPOS!A7:D154,3,FALSE)</f>
        <v>Grúa (capacidad 15 ton)</v>
      </c>
      <c r="C37" s="863"/>
      <c r="D37" s="863"/>
      <c r="E37" s="863"/>
      <c r="F37" s="863"/>
      <c r="G37" s="863"/>
      <c r="H37" s="864"/>
      <c r="I37" s="276"/>
      <c r="J37" s="277"/>
      <c r="K37" s="278">
        <f>VLOOKUP(A37,EQUIPOS!A7:D164,4,FALSE)</f>
        <v>107829.55499999999</v>
      </c>
      <c r="L37" s="279"/>
      <c r="M37" s="280">
        <v>0.6875</v>
      </c>
      <c r="N37" s="281">
        <f>K37/M37</f>
        <v>156842.98909090908</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1856.9818181818182</v>
      </c>
    </row>
    <row r="43" spans="1:14" ht="15" thickBot="1">
      <c r="B43" s="813" t="s">
        <v>1037</v>
      </c>
      <c r="C43" s="814"/>
      <c r="D43" s="814"/>
      <c r="E43" s="814"/>
      <c r="F43" s="814"/>
      <c r="G43" s="814"/>
      <c r="H43" s="814"/>
      <c r="I43" s="814"/>
      <c r="J43" s="814"/>
      <c r="K43" s="814"/>
      <c r="L43" s="814"/>
      <c r="M43" s="815"/>
      <c r="N43" s="403">
        <f>SUM(N36:N42)</f>
        <v>557313.06181818177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2302.5</v>
      </c>
      <c r="N48" s="281">
        <f>K48*M48</f>
        <v>23025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12416.035</v>
      </c>
      <c r="N49" s="281">
        <f>K49*M49</f>
        <v>12416.035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1810.5</v>
      </c>
      <c r="N50" s="281">
        <f>K50*M50</f>
        <v>1810.5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37251.535000000003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5.5</v>
      </c>
      <c r="N70" s="404">
        <f>K70/M70</f>
        <v>37139.63636363636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37139.63636363636</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631704.23318181816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126340.84663636364</v>
      </c>
      <c r="M83" s="849"/>
      <c r="N83" s="57"/>
    </row>
    <row r="84" spans="1:14">
      <c r="B84" s="95" t="s">
        <v>1057</v>
      </c>
      <c r="C84" s="96"/>
      <c r="D84" s="96"/>
      <c r="E84" s="96"/>
      <c r="F84" s="96"/>
      <c r="G84" s="96"/>
      <c r="H84" s="96"/>
      <c r="I84" s="93"/>
      <c r="J84" s="94"/>
      <c r="K84" s="313">
        <v>0.05</v>
      </c>
      <c r="L84" s="848">
        <f>N78*K84</f>
        <v>31585.21165909091</v>
      </c>
      <c r="M84" s="849"/>
      <c r="N84" s="57"/>
    </row>
    <row r="85" spans="1:14" ht="15" thickBot="1">
      <c r="B85" s="97" t="s">
        <v>1058</v>
      </c>
      <c r="C85" s="98"/>
      <c r="D85" s="98"/>
      <c r="E85" s="98"/>
      <c r="F85" s="98"/>
      <c r="G85" s="98"/>
      <c r="H85" s="98"/>
      <c r="I85" s="99"/>
      <c r="J85" s="100"/>
      <c r="K85" s="314">
        <v>0.05</v>
      </c>
      <c r="L85" s="850">
        <f>N78*K85</f>
        <v>31585.21165909091</v>
      </c>
      <c r="M85" s="851"/>
      <c r="N85" s="57"/>
    </row>
    <row r="86" spans="1:14" ht="15" thickBot="1">
      <c r="B86" s="813" t="s">
        <v>1037</v>
      </c>
      <c r="C86" s="814"/>
      <c r="D86" s="814"/>
      <c r="E86" s="814"/>
      <c r="F86" s="814"/>
      <c r="G86" s="814"/>
      <c r="H86" s="814"/>
      <c r="I86" s="814"/>
      <c r="J86" s="814"/>
      <c r="K86" s="814"/>
      <c r="L86" s="814"/>
      <c r="M86" s="815"/>
      <c r="N86" s="58">
        <f>L83+L84+L85</f>
        <v>189511.26995454545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821215.50313636358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8" t="s">
        <v>241</v>
      </c>
      <c r="B36" s="862" t="str">
        <f>VLOOKUP(A36,EQUIPOS!A6:D154,3,FALSE)</f>
        <v>Grúa (capacidad 15 ton)</v>
      </c>
      <c r="C36" s="863"/>
      <c r="D36" s="863"/>
      <c r="E36" s="863"/>
      <c r="F36" s="863"/>
      <c r="G36" s="863"/>
      <c r="H36" s="864"/>
      <c r="I36" s="276"/>
      <c r="J36" s="277"/>
      <c r="K36" s="278">
        <f>VLOOKUP(A36,EQUIPOS!A6:D163,4,FALSE)</f>
        <v>107829.55499999999</v>
      </c>
      <c r="L36" s="279"/>
      <c r="M36" s="405">
        <v>1.125</v>
      </c>
      <c r="N36" s="281">
        <f>K36/M36</f>
        <v>95848.493333333332</v>
      </c>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1134.8222222222223</v>
      </c>
    </row>
    <row r="43" spans="1:14" ht="15" thickBot="1">
      <c r="B43" s="813" t="s">
        <v>1037</v>
      </c>
      <c r="C43" s="814"/>
      <c r="D43" s="814"/>
      <c r="E43" s="814"/>
      <c r="F43" s="814"/>
      <c r="G43" s="814"/>
      <c r="H43" s="814"/>
      <c r="I43" s="814"/>
      <c r="J43" s="814"/>
      <c r="K43" s="814"/>
      <c r="L43" s="814"/>
      <c r="M43" s="815"/>
      <c r="N43" s="403">
        <f>SUM(N36:N42)</f>
        <v>96983.315555555557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2302.5</v>
      </c>
      <c r="N48" s="281">
        <f>K48*M48</f>
        <v>23025</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1810.5</v>
      </c>
      <c r="N49" s="281">
        <f>K49*M49</f>
        <v>1810.5</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12416.035</v>
      </c>
      <c r="N50" s="281">
        <f>K50*M50</f>
        <v>12416.035</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37251.535000000003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54"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405">
        <v>9</v>
      </c>
      <c r="N70" s="404">
        <f>K70/M70</f>
        <v>22696.444444444445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22696.444444444445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156931.29499999998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31386.258999999998</v>
      </c>
      <c r="M83" s="849"/>
      <c r="N83" s="57"/>
    </row>
    <row r="84" spans="1:14">
      <c r="B84" s="95" t="s">
        <v>1057</v>
      </c>
      <c r="C84" s="96"/>
      <c r="D84" s="96"/>
      <c r="E84" s="96"/>
      <c r="F84" s="96"/>
      <c r="G84" s="96"/>
      <c r="H84" s="96"/>
      <c r="I84" s="93"/>
      <c r="J84" s="94"/>
      <c r="K84" s="313">
        <v>0.05</v>
      </c>
      <c r="L84" s="848">
        <f>N78*K84</f>
        <v>7846.5647499999995</v>
      </c>
      <c r="M84" s="849"/>
      <c r="N84" s="57"/>
    </row>
    <row r="85" spans="1:14" ht="15" thickBot="1">
      <c r="B85" s="97" t="s">
        <v>1058</v>
      </c>
      <c r="C85" s="98"/>
      <c r="D85" s="98"/>
      <c r="E85" s="98"/>
      <c r="F85" s="98"/>
      <c r="G85" s="98"/>
      <c r="H85" s="98"/>
      <c r="I85" s="99"/>
      <c r="J85" s="100"/>
      <c r="K85" s="314">
        <v>0.05</v>
      </c>
      <c r="L85" s="850">
        <f>N78*K85</f>
        <v>7846.5647499999995</v>
      </c>
      <c r="M85" s="851"/>
      <c r="N85" s="57"/>
    </row>
    <row r="86" spans="1:14" ht="15" thickBot="1">
      <c r="B86" s="813" t="s">
        <v>1037</v>
      </c>
      <c r="C86" s="814"/>
      <c r="D86" s="814"/>
      <c r="E86" s="814"/>
      <c r="F86" s="814"/>
      <c r="G86" s="814"/>
      <c r="H86" s="814"/>
      <c r="I86" s="814"/>
      <c r="J86" s="814"/>
      <c r="K86" s="814"/>
      <c r="L86" s="814"/>
      <c r="M86" s="815"/>
      <c r="N86" s="58">
        <f>L83+L84+L85</f>
        <v>47079.388499999994</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204010.68349999998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2.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61" t="s">
        <v>241</v>
      </c>
      <c r="B36" s="862" t="str">
        <f>VLOOKUP(A36,EQUIPOS!A6:D154,3,FALSE)</f>
        <v>Grúa (capacidad 15 ton)</v>
      </c>
      <c r="C36" s="863"/>
      <c r="D36" s="863"/>
      <c r="E36" s="863"/>
      <c r="F36" s="863"/>
      <c r="G36" s="863"/>
      <c r="H36" s="864"/>
      <c r="I36" s="276"/>
      <c r="J36" s="277"/>
      <c r="K36" s="278">
        <f>VLOOKUP(A36,EQUIPOS!A6:D163,4,FALSE)</f>
        <v>107829.55499999999</v>
      </c>
      <c r="L36" s="279"/>
      <c r="M36" s="471">
        <v>1</v>
      </c>
      <c r="N36" s="281">
        <f>K36/M36</f>
        <v>107829.55499999999</v>
      </c>
    </row>
    <row r="37" spans="1:14">
      <c r="A37" s="161" t="s">
        <v>373</v>
      </c>
      <c r="B37" s="862" t="str">
        <f>VLOOKUP(A37,EQUIPOS!A7:D154,3,FALSE)</f>
        <v>Volqueta 6 m3</v>
      </c>
      <c r="C37" s="863"/>
      <c r="D37" s="863"/>
      <c r="E37" s="863"/>
      <c r="F37" s="863"/>
      <c r="G37" s="863"/>
      <c r="H37" s="864"/>
      <c r="I37" s="276"/>
      <c r="J37" s="277"/>
      <c r="K37" s="278">
        <f>VLOOKUP(A37,EQUIPOS!A7:D164,4,FALSE)</f>
        <v>105000</v>
      </c>
      <c r="L37" s="279"/>
      <c r="M37" s="472">
        <v>1</v>
      </c>
      <c r="N37" s="281">
        <f>K37/M37</f>
        <v>105000</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1276.6750000000002</v>
      </c>
    </row>
    <row r="43" spans="1:14" ht="15" thickBot="1">
      <c r="B43" s="813" t="s">
        <v>1037</v>
      </c>
      <c r="C43" s="814"/>
      <c r="D43" s="814"/>
      <c r="E43" s="814"/>
      <c r="F43" s="814"/>
      <c r="G43" s="814"/>
      <c r="H43" s="814"/>
      <c r="I43" s="814"/>
      <c r="J43" s="814"/>
      <c r="K43" s="814"/>
      <c r="L43" s="814"/>
      <c r="M43" s="815"/>
      <c r="N43" s="403">
        <f>SUM(N36:N42)</f>
        <v>214106.22999999998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2302.5</v>
      </c>
      <c r="N48" s="281">
        <f>K48*M48</f>
        <v>23025</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1810.5</v>
      </c>
      <c r="N49" s="281">
        <f>K49*M49</f>
        <v>1810.5</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12416.035</v>
      </c>
      <c r="N50" s="281">
        <f>K50*M50</f>
        <v>12416.035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37251.535000000003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59"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8</v>
      </c>
      <c r="N70" s="404">
        <f>K70/M70</f>
        <v>25533.5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25533.5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276891.26500000001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55378.253000000004</v>
      </c>
      <c r="M83" s="849"/>
      <c r="N83" s="57"/>
    </row>
    <row r="84" spans="1:14">
      <c r="B84" s="95" t="s">
        <v>1057</v>
      </c>
      <c r="C84" s="96"/>
      <c r="D84" s="96"/>
      <c r="E84" s="96"/>
      <c r="F84" s="96"/>
      <c r="G84" s="96"/>
      <c r="H84" s="96"/>
      <c r="I84" s="93"/>
      <c r="J84" s="94"/>
      <c r="K84" s="313">
        <v>0.05</v>
      </c>
      <c r="L84" s="848">
        <f>N78*K84</f>
        <v>13844.563250000001</v>
      </c>
      <c r="M84" s="849"/>
      <c r="N84" s="57"/>
    </row>
    <row r="85" spans="1:14" ht="15" thickBot="1">
      <c r="B85" s="97" t="s">
        <v>1058</v>
      </c>
      <c r="C85" s="98"/>
      <c r="D85" s="98"/>
      <c r="E85" s="98"/>
      <c r="F85" s="98"/>
      <c r="G85" s="98"/>
      <c r="H85" s="98"/>
      <c r="I85" s="99"/>
      <c r="J85" s="100"/>
      <c r="K85" s="314">
        <v>0.05</v>
      </c>
      <c r="L85" s="850">
        <f>N78*K85</f>
        <v>13844.563250000001</v>
      </c>
      <c r="M85" s="851"/>
      <c r="N85" s="57"/>
    </row>
    <row r="86" spans="1:14" ht="15" thickBot="1">
      <c r="B86" s="813" t="s">
        <v>1037</v>
      </c>
      <c r="C86" s="814"/>
      <c r="D86" s="814"/>
      <c r="E86" s="814"/>
      <c r="F86" s="814"/>
      <c r="G86" s="814"/>
      <c r="H86" s="814"/>
      <c r="I86" s="814"/>
      <c r="J86" s="814"/>
      <c r="K86" s="814"/>
      <c r="L86" s="814"/>
      <c r="M86" s="815"/>
      <c r="N86" s="58">
        <f>L83+L84+L85</f>
        <v>83067.37950000001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359958.64450000005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241</v>
      </c>
      <c r="B36" s="862" t="str">
        <f>VLOOKUP(A36,EQUIPOS!A6:D154,3,FALSE)</f>
        <v>Grúa (capacidad 15 ton)</v>
      </c>
      <c r="C36" s="863"/>
      <c r="D36" s="863"/>
      <c r="E36" s="863"/>
      <c r="F36" s="863"/>
      <c r="G36" s="863"/>
      <c r="H36" s="864"/>
      <c r="I36" s="276"/>
      <c r="J36" s="277"/>
      <c r="K36" s="278">
        <f>VLOOKUP(A36,EQUIPOS!A6:D163,4,FALSE)</f>
        <v>107829.55499999999</v>
      </c>
      <c r="L36" s="279"/>
      <c r="M36" s="280">
        <v>0.9375</v>
      </c>
      <c r="N36" s="281">
        <f>K36/M36</f>
        <v>115018.192</v>
      </c>
    </row>
    <row r="37" spans="1:14">
      <c r="A37" s="150" t="s">
        <v>373</v>
      </c>
      <c r="B37" s="862" t="str">
        <f>VLOOKUP(A37,EQUIPOS!A7:D154,3,FALSE)</f>
        <v>Volqueta 6 m3</v>
      </c>
      <c r="C37" s="863"/>
      <c r="D37" s="863"/>
      <c r="E37" s="863"/>
      <c r="F37" s="863"/>
      <c r="G37" s="863"/>
      <c r="H37" s="864"/>
      <c r="I37" s="276"/>
      <c r="J37" s="277"/>
      <c r="K37" s="278">
        <f>VLOOKUP(A37,EQUIPOS!A7:D164,4,FALSE)</f>
        <v>105000</v>
      </c>
      <c r="L37" s="279"/>
      <c r="M37" s="280">
        <v>0.9375</v>
      </c>
      <c r="N37" s="281">
        <f>K37/M37</f>
        <v>112000</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1361.7866666666669</v>
      </c>
    </row>
    <row r="43" spans="1:14" ht="15" thickBot="1">
      <c r="B43" s="813" t="s">
        <v>1037</v>
      </c>
      <c r="C43" s="814"/>
      <c r="D43" s="814"/>
      <c r="E43" s="814"/>
      <c r="F43" s="814"/>
      <c r="G43" s="814"/>
      <c r="H43" s="814"/>
      <c r="I43" s="814"/>
      <c r="J43" s="814"/>
      <c r="K43" s="814"/>
      <c r="L43" s="814"/>
      <c r="M43" s="815"/>
      <c r="N43" s="403">
        <f>SUM(N36:N42)</f>
        <v>228379.97866666666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2302.5</v>
      </c>
      <c r="N48" s="281">
        <f>K48*M48</f>
        <v>23025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12416.035</v>
      </c>
      <c r="N49" s="281">
        <f>K49*M49</f>
        <v>12416.035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1810.5</v>
      </c>
      <c r="N50" s="281">
        <f>K50*M50</f>
        <v>1810.5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37251.535000000003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62"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407">
        <v>7.5</v>
      </c>
      <c r="N70" s="404">
        <f>K70/M70</f>
        <v>27235.733333333334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902" t="s">
        <v>1037</v>
      </c>
      <c r="C76" s="856"/>
      <c r="D76" s="856"/>
      <c r="E76" s="856"/>
      <c r="F76" s="856"/>
      <c r="G76" s="856"/>
      <c r="H76" s="856"/>
      <c r="I76" s="856"/>
      <c r="J76" s="856"/>
      <c r="K76" s="856"/>
      <c r="L76" s="856"/>
      <c r="M76" s="857"/>
      <c r="N76" s="469">
        <f>SUM(N70:N75)</f>
        <v>27235.733333333334</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292867.24700000003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58573.449400000012</v>
      </c>
      <c r="M83" s="849"/>
      <c r="N83" s="57"/>
    </row>
    <row r="84" spans="1:14">
      <c r="B84" s="95" t="s">
        <v>1057</v>
      </c>
      <c r="C84" s="96"/>
      <c r="D84" s="96"/>
      <c r="E84" s="96"/>
      <c r="F84" s="96"/>
      <c r="G84" s="96"/>
      <c r="H84" s="96"/>
      <c r="I84" s="93"/>
      <c r="J84" s="94"/>
      <c r="K84" s="313">
        <v>0.05</v>
      </c>
      <c r="L84" s="848">
        <f>N78*K84</f>
        <v>14643.362350000003</v>
      </c>
      <c r="M84" s="849"/>
      <c r="N84" s="57"/>
    </row>
    <row r="85" spans="1:14" ht="15" thickBot="1">
      <c r="B85" s="97" t="s">
        <v>1058</v>
      </c>
      <c r="C85" s="98"/>
      <c r="D85" s="98"/>
      <c r="E85" s="98"/>
      <c r="F85" s="98"/>
      <c r="G85" s="98"/>
      <c r="H85" s="98"/>
      <c r="I85" s="99"/>
      <c r="J85" s="100"/>
      <c r="K85" s="314">
        <v>0.05</v>
      </c>
      <c r="L85" s="850">
        <f>N78*K85</f>
        <v>14643.362350000003</v>
      </c>
      <c r="M85" s="851"/>
      <c r="N85" s="57"/>
    </row>
    <row r="86" spans="1:14" ht="15" thickBot="1">
      <c r="B86" s="813" t="s">
        <v>1037</v>
      </c>
      <c r="C86" s="814"/>
      <c r="D86" s="814"/>
      <c r="E86" s="814"/>
      <c r="F86" s="814"/>
      <c r="G86" s="814"/>
      <c r="H86" s="814"/>
      <c r="I86" s="814"/>
      <c r="J86" s="814"/>
      <c r="K86" s="814"/>
      <c r="L86" s="814"/>
      <c r="M86" s="815"/>
      <c r="N86" s="58">
        <f>L83+L84+L85</f>
        <v>87860.174100000033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380727.42110000004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241</v>
      </c>
      <c r="B36" s="862" t="str">
        <f>VLOOKUP(A36,EQUIPOS!A6:D154,3,FALSE)</f>
        <v>Grúa (capacidad 15 ton)</v>
      </c>
      <c r="C36" s="863"/>
      <c r="D36" s="863"/>
      <c r="E36" s="863"/>
      <c r="F36" s="863"/>
      <c r="G36" s="863"/>
      <c r="H36" s="864"/>
      <c r="I36" s="276"/>
      <c r="J36" s="277"/>
      <c r="K36" s="278">
        <f>VLOOKUP(A36,EQUIPOS!A6:D163,4,FALSE)</f>
        <v>107829.55499999999</v>
      </c>
      <c r="L36" s="279"/>
      <c r="M36" s="280">
        <v>1.5</v>
      </c>
      <c r="N36" s="281">
        <f>K36/M36</f>
        <v>71886.37</v>
      </c>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851.11666666666667</v>
      </c>
    </row>
    <row r="43" spans="1:14" ht="15" thickBot="1">
      <c r="B43" s="813" t="s">
        <v>1037</v>
      </c>
      <c r="C43" s="814"/>
      <c r="D43" s="814"/>
      <c r="E43" s="814"/>
      <c r="F43" s="814"/>
      <c r="G43" s="814"/>
      <c r="H43" s="814"/>
      <c r="I43" s="814"/>
      <c r="J43" s="814"/>
      <c r="K43" s="814"/>
      <c r="L43" s="814"/>
      <c r="M43" s="815"/>
      <c r="N43" s="403">
        <f>SUM(N36:N42)</f>
        <v>72737.486666666664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2302.5</v>
      </c>
      <c r="N48" s="281">
        <f>K48*M48</f>
        <v>23025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12416.035</v>
      </c>
      <c r="N49" s="281">
        <f>K49*M49</f>
        <v>12416.035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1810.5</v>
      </c>
      <c r="N50" s="281">
        <f>K50*M50</f>
        <v>1810.5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37251.535000000003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12</v>
      </c>
      <c r="N70" s="404">
        <f>K70/M70</f>
        <v>17022.333333333332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902" t="s">
        <v>1037</v>
      </c>
      <c r="C76" s="856"/>
      <c r="D76" s="856"/>
      <c r="E76" s="856"/>
      <c r="F76" s="856"/>
      <c r="G76" s="856"/>
      <c r="H76" s="856"/>
      <c r="I76" s="856"/>
      <c r="J76" s="856"/>
      <c r="K76" s="856"/>
      <c r="L76" s="856"/>
      <c r="M76" s="857"/>
      <c r="N76" s="469">
        <f>SUM(N70:N75)</f>
        <v>17022.333333333332</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127011.355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25402.271000000001</v>
      </c>
      <c r="M83" s="849"/>
      <c r="N83" s="57"/>
    </row>
    <row r="84" spans="1:14">
      <c r="B84" s="95" t="s">
        <v>1057</v>
      </c>
      <c r="C84" s="96"/>
      <c r="D84" s="96"/>
      <c r="E84" s="96"/>
      <c r="F84" s="96"/>
      <c r="G84" s="96"/>
      <c r="H84" s="96"/>
      <c r="I84" s="93"/>
      <c r="J84" s="94"/>
      <c r="K84" s="313">
        <v>0.05</v>
      </c>
      <c r="L84" s="848">
        <f>N78*K84</f>
        <v>6350.5677500000002</v>
      </c>
      <c r="M84" s="849"/>
      <c r="N84" s="57"/>
    </row>
    <row r="85" spans="1:14" ht="15" thickBot="1">
      <c r="B85" s="97" t="s">
        <v>1058</v>
      </c>
      <c r="C85" s="98"/>
      <c r="D85" s="98"/>
      <c r="E85" s="98"/>
      <c r="F85" s="98"/>
      <c r="G85" s="98"/>
      <c r="H85" s="98"/>
      <c r="I85" s="99"/>
      <c r="J85" s="100"/>
      <c r="K85" s="314">
        <v>0.05</v>
      </c>
      <c r="L85" s="850">
        <f>N78*K85</f>
        <v>6350.5677500000002</v>
      </c>
      <c r="M85" s="851"/>
      <c r="N85" s="57"/>
    </row>
    <row r="86" spans="1:14" ht="15" thickBot="1">
      <c r="B86" s="813" t="s">
        <v>1037</v>
      </c>
      <c r="C86" s="814"/>
      <c r="D86" s="814"/>
      <c r="E86" s="814"/>
      <c r="F86" s="814"/>
      <c r="G86" s="814"/>
      <c r="H86" s="814"/>
      <c r="I86" s="814"/>
      <c r="J86" s="814"/>
      <c r="K86" s="814"/>
      <c r="L86" s="814"/>
      <c r="M86" s="815"/>
      <c r="N86" s="58">
        <f>L83+L84+L85</f>
        <v>38103.406500000005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165114.76149999999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241</v>
      </c>
      <c r="B36" s="862" t="str">
        <f>VLOOKUP(A36,EQUIPOS!A6:D154,3,FALSE)</f>
        <v>Grúa (capacidad 15 ton)</v>
      </c>
      <c r="C36" s="863"/>
      <c r="D36" s="863"/>
      <c r="E36" s="863"/>
      <c r="F36" s="863"/>
      <c r="G36" s="863"/>
      <c r="H36" s="864"/>
      <c r="I36" s="276"/>
      <c r="J36" s="277"/>
      <c r="K36" s="278">
        <f>VLOOKUP(A36,EQUIPOS!A6:D163,4,FALSE)</f>
        <v>107829.55499999999</v>
      </c>
      <c r="L36" s="279"/>
      <c r="M36" s="280">
        <v>1.375</v>
      </c>
      <c r="N36" s="281">
        <f>K36/M36</f>
        <v>78421.494545454538</v>
      </c>
    </row>
    <row r="37" spans="1:14">
      <c r="A37" s="150" t="s">
        <v>373</v>
      </c>
      <c r="B37" s="862" t="str">
        <f>VLOOKUP(A37,EQUIPOS!A7:D154,3,FALSE)</f>
        <v>Volqueta 6 m3</v>
      </c>
      <c r="C37" s="863"/>
      <c r="D37" s="863"/>
      <c r="E37" s="863"/>
      <c r="F37" s="863"/>
      <c r="G37" s="863"/>
      <c r="H37" s="864"/>
      <c r="I37" s="276"/>
      <c r="J37" s="277"/>
      <c r="K37" s="278">
        <f>VLOOKUP(A37,EQUIPOS!A7:D164,4,FALSE)</f>
        <v>105000</v>
      </c>
      <c r="L37" s="279"/>
      <c r="M37" s="280">
        <v>1.375</v>
      </c>
      <c r="N37" s="281">
        <f>K37/M37</f>
        <v>76363.636363636368</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928.4909090909091</v>
      </c>
    </row>
    <row r="43" spans="1:14" ht="15" thickBot="1">
      <c r="B43" s="813" t="s">
        <v>1037</v>
      </c>
      <c r="C43" s="814"/>
      <c r="D43" s="814"/>
      <c r="E43" s="814"/>
      <c r="F43" s="814"/>
      <c r="G43" s="814"/>
      <c r="H43" s="814"/>
      <c r="I43" s="814"/>
      <c r="J43" s="814"/>
      <c r="K43" s="814"/>
      <c r="L43" s="814"/>
      <c r="M43" s="815"/>
      <c r="N43" s="403">
        <f>SUM(N36:N42)</f>
        <v>155713.62181818183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2302.5</v>
      </c>
      <c r="N48" s="281">
        <f>K48*M48</f>
        <v>23025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12416.035</v>
      </c>
      <c r="N49" s="281">
        <f>K49*M49</f>
        <v>12416.035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1810.5</v>
      </c>
      <c r="N50" s="281">
        <f>K50*M50</f>
        <v>1810.5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37251.535000000003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11</v>
      </c>
      <c r="N70" s="404">
        <f>K70/M70</f>
        <v>18569.81818181818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18569.81818181818</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211534.97500000001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42306.995000000003</v>
      </c>
      <c r="M83" s="849"/>
      <c r="N83" s="57"/>
    </row>
    <row r="84" spans="1:14">
      <c r="B84" s="95" t="s">
        <v>1057</v>
      </c>
      <c r="C84" s="96"/>
      <c r="D84" s="96"/>
      <c r="E84" s="96"/>
      <c r="F84" s="96"/>
      <c r="G84" s="96"/>
      <c r="H84" s="96"/>
      <c r="I84" s="93"/>
      <c r="J84" s="94"/>
      <c r="K84" s="313">
        <v>0.05</v>
      </c>
      <c r="L84" s="848">
        <f>N78*K84</f>
        <v>10576.748750000001</v>
      </c>
      <c r="M84" s="849"/>
      <c r="N84" s="57"/>
    </row>
    <row r="85" spans="1:14" ht="15" thickBot="1">
      <c r="B85" s="97" t="s">
        <v>1058</v>
      </c>
      <c r="C85" s="98"/>
      <c r="D85" s="98"/>
      <c r="E85" s="98"/>
      <c r="F85" s="98"/>
      <c r="G85" s="98"/>
      <c r="H85" s="98"/>
      <c r="I85" s="99"/>
      <c r="J85" s="100"/>
      <c r="K85" s="314">
        <v>0.05</v>
      </c>
      <c r="L85" s="850">
        <f>N78*K85</f>
        <v>10576.748750000001</v>
      </c>
      <c r="M85" s="851"/>
      <c r="N85" s="57"/>
    </row>
    <row r="86" spans="1:14" ht="15" thickBot="1">
      <c r="B86" s="813" t="s">
        <v>1037</v>
      </c>
      <c r="C86" s="814"/>
      <c r="D86" s="814"/>
      <c r="E86" s="814"/>
      <c r="F86" s="814"/>
      <c r="G86" s="814"/>
      <c r="H86" s="814"/>
      <c r="I86" s="814"/>
      <c r="J86" s="814"/>
      <c r="K86" s="814"/>
      <c r="L86" s="814"/>
      <c r="M86" s="815"/>
      <c r="N86" s="58">
        <f>L83+L84+L85</f>
        <v>63460.4925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274995.46750000003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241</v>
      </c>
      <c r="B36" s="862" t="str">
        <f>VLOOKUP(A36,EQUIPOS!A6:D154,3,FALSE)</f>
        <v>Grúa (capacidad 15 ton)</v>
      </c>
      <c r="C36" s="863"/>
      <c r="D36" s="863"/>
      <c r="E36" s="863"/>
      <c r="F36" s="863"/>
      <c r="G36" s="863"/>
      <c r="H36" s="864"/>
      <c r="I36" s="276"/>
      <c r="J36" s="277"/>
      <c r="K36" s="278">
        <f>VLOOKUP(A36,EQUIPOS!A6:D163,4,FALSE)</f>
        <v>107829.55499999999</v>
      </c>
      <c r="L36" s="279"/>
      <c r="M36" s="280">
        <v>1.3125</v>
      </c>
      <c r="N36" s="281">
        <f>K36/M36</f>
        <v>82155.851428571419</v>
      </c>
    </row>
    <row r="37" spans="1:14">
      <c r="A37" s="150" t="s">
        <v>373</v>
      </c>
      <c r="B37" s="862" t="str">
        <f>VLOOKUP(A37,EQUIPOS!A7:D154,3,FALSE)</f>
        <v>Volqueta 6 m3</v>
      </c>
      <c r="C37" s="863"/>
      <c r="D37" s="863"/>
      <c r="E37" s="863"/>
      <c r="F37" s="863"/>
      <c r="G37" s="863"/>
      <c r="H37" s="864"/>
      <c r="I37" s="276"/>
      <c r="J37" s="277"/>
      <c r="K37" s="278">
        <f>VLOOKUP(A37,EQUIPOS!A7:D164,4,FALSE)</f>
        <v>105000</v>
      </c>
      <c r="L37" s="279"/>
      <c r="M37" s="280">
        <v>1.3125</v>
      </c>
      <c r="N37" s="281">
        <f>K37/M37</f>
        <v>80000</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0.05</v>
      </c>
      <c r="M42" s="875"/>
      <c r="N42" s="111">
        <f>N76*L42</f>
        <v>972.70476190476188</v>
      </c>
    </row>
    <row r="43" spans="1:14" ht="15" thickBot="1">
      <c r="B43" s="813" t="s">
        <v>1037</v>
      </c>
      <c r="C43" s="814"/>
      <c r="D43" s="814"/>
      <c r="E43" s="814"/>
      <c r="F43" s="814"/>
      <c r="G43" s="814"/>
      <c r="H43" s="814"/>
      <c r="I43" s="814"/>
      <c r="J43" s="814"/>
      <c r="K43" s="814"/>
      <c r="L43" s="814"/>
      <c r="M43" s="815"/>
      <c r="N43" s="403">
        <f>SUM(N36:N42)</f>
        <v>163128.55619047617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2302.5</v>
      </c>
      <c r="N48" s="281">
        <f>K48*M48</f>
        <v>23025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12416.035</v>
      </c>
      <c r="N49" s="281">
        <f>K49*M49</f>
        <v>12416.035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1810.5</v>
      </c>
      <c r="N50" s="281">
        <f>K50*M50</f>
        <v>1810.5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37251.535000000003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10.5</v>
      </c>
      <c r="N70" s="404">
        <f>K70/M70</f>
        <v>19454.095238095237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19454.095238095237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219834.18642857141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43966.837285714282</v>
      </c>
      <c r="M83" s="849"/>
      <c r="N83" s="57"/>
    </row>
    <row r="84" spans="1:14">
      <c r="B84" s="95" t="s">
        <v>1057</v>
      </c>
      <c r="C84" s="96"/>
      <c r="D84" s="96"/>
      <c r="E84" s="96"/>
      <c r="F84" s="96"/>
      <c r="G84" s="96"/>
      <c r="H84" s="96"/>
      <c r="I84" s="93"/>
      <c r="J84" s="94"/>
      <c r="K84" s="313">
        <v>0.05</v>
      </c>
      <c r="L84" s="848">
        <f>N78*K84</f>
        <v>10991.709321428571</v>
      </c>
      <c r="M84" s="849"/>
      <c r="N84" s="57"/>
    </row>
    <row r="85" spans="1:14" ht="15" thickBot="1">
      <c r="B85" s="97" t="s">
        <v>1058</v>
      </c>
      <c r="C85" s="98"/>
      <c r="D85" s="98"/>
      <c r="E85" s="98"/>
      <c r="F85" s="98"/>
      <c r="G85" s="98"/>
      <c r="H85" s="98"/>
      <c r="I85" s="99"/>
      <c r="J85" s="100"/>
      <c r="K85" s="314">
        <v>0.05</v>
      </c>
      <c r="L85" s="850">
        <f>N78*K85</f>
        <v>10991.709321428571</v>
      </c>
      <c r="M85" s="851"/>
      <c r="N85" s="57"/>
    </row>
    <row r="86" spans="1:14" ht="15" thickBot="1">
      <c r="B86" s="813" t="s">
        <v>1037</v>
      </c>
      <c r="C86" s="814"/>
      <c r="D86" s="814"/>
      <c r="E86" s="814"/>
      <c r="F86" s="814"/>
      <c r="G86" s="814"/>
      <c r="H86" s="814"/>
      <c r="I86" s="814"/>
      <c r="J86" s="814"/>
      <c r="K86" s="814"/>
      <c r="L86" s="814"/>
      <c r="M86" s="815"/>
      <c r="N86" s="58">
        <f>L83+L84+L85</f>
        <v>65950.255928571423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285784.44235714281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312</v>
      </c>
      <c r="B36" s="862" t="str">
        <f>VLOOKUP(A36,EQUIPOS!A6:D154,3,FALSE)</f>
        <v>Retroexcavadora sobre oruga, potencia 138 HP, balde de 1,5 m3.</v>
      </c>
      <c r="C36" s="863"/>
      <c r="D36" s="863"/>
      <c r="E36" s="863"/>
      <c r="F36" s="863"/>
      <c r="G36" s="863"/>
      <c r="H36" s="864"/>
      <c r="I36" s="276"/>
      <c r="J36" s="277"/>
      <c r="K36" s="278">
        <f>VLOOKUP(A36,EQUIPOS!A6:D163,4,FALSE)</f>
        <v>183539.95500000002</v>
      </c>
      <c r="L36" s="279"/>
      <c r="M36" s="280">
        <v>66</v>
      </c>
      <c r="N36" s="281">
        <f>K36/M36</f>
        <v>2780.9084090909091</v>
      </c>
    </row>
    <row r="37" spans="1:14">
      <c r="A37" s="150" t="s">
        <v>129</v>
      </c>
      <c r="B37" s="862" t="str">
        <f>VLOOKUP(A37,EQUIPOS!A7:D154,3,FALSE)</f>
        <v xml:space="preserve">Buldozer, Potencia al volante de 140 HP, motor de 2200 RPM, longitud de hoja 4,80m. </v>
      </c>
      <c r="C37" s="863"/>
      <c r="D37" s="863"/>
      <c r="E37" s="863"/>
      <c r="F37" s="863"/>
      <c r="G37" s="863"/>
      <c r="H37" s="864"/>
      <c r="I37" s="276"/>
      <c r="J37" s="277"/>
      <c r="K37" s="278">
        <f>VLOOKUP(A37,EQUIPOS!A7:D164,4,FALSE)</f>
        <v>148333.5</v>
      </c>
      <c r="L37" s="279"/>
      <c r="M37" s="280">
        <v>100</v>
      </c>
      <c r="N37" s="281">
        <f>K37/M37</f>
        <v>1483.335</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0.96717803030303029</v>
      </c>
    </row>
    <row r="43" spans="1:14" ht="15" thickBot="1">
      <c r="B43" s="813" t="s">
        <v>1037</v>
      </c>
      <c r="C43" s="814"/>
      <c r="D43" s="814"/>
      <c r="E43" s="814"/>
      <c r="F43" s="814"/>
      <c r="G43" s="814"/>
      <c r="H43" s="814"/>
      <c r="I43" s="814"/>
      <c r="J43" s="814"/>
      <c r="K43" s="814"/>
      <c r="L43" s="814"/>
      <c r="M43" s="815"/>
      <c r="N43" s="403">
        <f>SUM(N36:N42)</f>
        <v>4265.2105871212125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4440.7950000000001</v>
      </c>
      <c r="N48" s="281">
        <f>K48*M48</f>
        <v>4440.7950000000001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4440.7950000000001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96.717803030303031</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8802.7233901515174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1760.5446780303037</v>
      </c>
      <c r="M83" s="849"/>
      <c r="N83" s="57"/>
    </row>
    <row r="84" spans="1:14">
      <c r="B84" s="95" t="s">
        <v>1057</v>
      </c>
      <c r="C84" s="96"/>
      <c r="D84" s="96"/>
      <c r="E84" s="96"/>
      <c r="F84" s="96"/>
      <c r="G84" s="96"/>
      <c r="H84" s="96"/>
      <c r="I84" s="93"/>
      <c r="J84" s="94"/>
      <c r="K84" s="313">
        <v>0.05</v>
      </c>
      <c r="L84" s="848">
        <f>N78*K84</f>
        <v>440.13616950757591</v>
      </c>
      <c r="M84" s="849"/>
      <c r="N84" s="57"/>
    </row>
    <row r="85" spans="1:14" ht="15" thickBot="1">
      <c r="B85" s="97" t="s">
        <v>1058</v>
      </c>
      <c r="C85" s="98"/>
      <c r="D85" s="98"/>
      <c r="E85" s="98"/>
      <c r="F85" s="98"/>
      <c r="G85" s="98"/>
      <c r="H85" s="98"/>
      <c r="I85" s="99"/>
      <c r="J85" s="100"/>
      <c r="K85" s="314">
        <v>0.05</v>
      </c>
      <c r="L85" s="850">
        <f>N78*K85</f>
        <v>440.13616950757591</v>
      </c>
      <c r="M85" s="851"/>
      <c r="N85" s="57"/>
    </row>
    <row r="86" spans="1:14" ht="15" thickBot="1">
      <c r="B86" s="813" t="s">
        <v>1037</v>
      </c>
      <c r="C86" s="814"/>
      <c r="D86" s="814"/>
      <c r="E86" s="814"/>
      <c r="F86" s="814"/>
      <c r="G86" s="814"/>
      <c r="H86" s="814"/>
      <c r="I86" s="814"/>
      <c r="J86" s="814"/>
      <c r="K86" s="814"/>
      <c r="L86" s="814"/>
      <c r="M86" s="815"/>
      <c r="N86" s="58">
        <f>L83+L84+L85</f>
        <v>2640.817017045455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11443.540407196972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50" t="s">
        <v>312</v>
      </c>
      <c r="B36" s="862" t="str">
        <f>VLOOKUP(A36,EQUIPOS!A6:D154,3,FALSE)</f>
        <v>Retroexcavadora sobre oruga, potencia 138 HP, balde de 1,5 m3.</v>
      </c>
      <c r="C36" s="863"/>
      <c r="D36" s="863"/>
      <c r="E36" s="863"/>
      <c r="F36" s="863"/>
      <c r="G36" s="863"/>
      <c r="H36" s="864"/>
      <c r="I36" s="276"/>
      <c r="J36" s="277"/>
      <c r="K36" s="278">
        <f>VLOOKUP(A36,EQUIPOS!A6:D163,4,FALSE)</f>
        <v>183539.95500000002</v>
      </c>
      <c r="L36" s="279"/>
      <c r="M36" s="280">
        <v>66</v>
      </c>
      <c r="N36" s="281">
        <f>K36/M36</f>
        <v>2780.9084090909091</v>
      </c>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0.96717803030303029</v>
      </c>
    </row>
    <row r="43" spans="1:14" ht="15" thickBot="1">
      <c r="B43" s="813" t="s">
        <v>1037</v>
      </c>
      <c r="C43" s="814"/>
      <c r="D43" s="814"/>
      <c r="E43" s="814"/>
      <c r="F43" s="814"/>
      <c r="G43" s="814"/>
      <c r="H43" s="814"/>
      <c r="I43" s="814"/>
      <c r="J43" s="814"/>
      <c r="K43" s="814"/>
      <c r="L43" s="814"/>
      <c r="M43" s="815"/>
      <c r="N43" s="403">
        <f>SUM(N36:N42)</f>
        <v>2781.875587121212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96.717803030303031</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2878.593390151515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575.71867803030307</v>
      </c>
      <c r="M83" s="849"/>
      <c r="N83" s="57"/>
    </row>
    <row r="84" spans="1:14">
      <c r="B84" s="95" t="s">
        <v>1057</v>
      </c>
      <c r="C84" s="96"/>
      <c r="D84" s="96"/>
      <c r="E84" s="96"/>
      <c r="F84" s="96"/>
      <c r="G84" s="96"/>
      <c r="H84" s="96"/>
      <c r="I84" s="93"/>
      <c r="J84" s="94"/>
      <c r="K84" s="313">
        <v>0.05</v>
      </c>
      <c r="L84" s="848">
        <f>N78*K84</f>
        <v>143.92966950757577</v>
      </c>
      <c r="M84" s="849"/>
      <c r="N84" s="57"/>
    </row>
    <row r="85" spans="1:14" ht="15" thickBot="1">
      <c r="B85" s="97" t="s">
        <v>1058</v>
      </c>
      <c r="C85" s="98"/>
      <c r="D85" s="98"/>
      <c r="E85" s="98"/>
      <c r="F85" s="98"/>
      <c r="G85" s="98"/>
      <c r="H85" s="98"/>
      <c r="I85" s="99"/>
      <c r="J85" s="100"/>
      <c r="K85" s="314">
        <v>0.05</v>
      </c>
      <c r="L85" s="850">
        <f>N78*K85</f>
        <v>143.92966950757577</v>
      </c>
      <c r="M85" s="851"/>
      <c r="N85" s="57"/>
    </row>
    <row r="86" spans="1:14" ht="15" thickBot="1">
      <c r="B86" s="813" t="s">
        <v>1037</v>
      </c>
      <c r="C86" s="814"/>
      <c r="D86" s="814"/>
      <c r="E86" s="814"/>
      <c r="F86" s="814"/>
      <c r="G86" s="814"/>
      <c r="H86" s="814"/>
      <c r="I86" s="814"/>
      <c r="J86" s="814"/>
      <c r="K86" s="814"/>
      <c r="L86" s="814"/>
      <c r="M86" s="815"/>
      <c r="N86" s="58">
        <f>L83+L84+L85</f>
        <v>863.57801704545466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3742.1714071969695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180</v>
      </c>
      <c r="B36" s="862" t="str">
        <f>VLOOKUP(A36,EQUIPOS!A6:D154,3,FALSE)</f>
        <v>Compresor 120 HP, con martillo.</v>
      </c>
      <c r="C36" s="863"/>
      <c r="D36" s="863"/>
      <c r="E36" s="863"/>
      <c r="F36" s="863"/>
      <c r="G36" s="863"/>
      <c r="H36" s="864"/>
      <c r="I36" s="276"/>
      <c r="J36" s="277"/>
      <c r="K36" s="278">
        <f>VLOOKUP(A36,EQUIPOS!A6:D163,4,FALSE)</f>
        <v>73200</v>
      </c>
      <c r="L36" s="279"/>
      <c r="M36" s="280">
        <v>66</v>
      </c>
      <c r="N36" s="281">
        <f>K36/M36</f>
        <v>1109.090909090909</v>
      </c>
    </row>
    <row r="37" spans="1:14">
      <c r="A37" s="114" t="s">
        <v>129</v>
      </c>
      <c r="B37" s="862" t="str">
        <f>VLOOKUP(A37,EQUIPOS!A7:D154,3,FALSE)</f>
        <v xml:space="preserve">Buldozer, Potencia al volante de 140 HP, motor de 2200 RPM, longitud de hoja 4,80m. </v>
      </c>
      <c r="C37" s="863"/>
      <c r="D37" s="863"/>
      <c r="E37" s="863"/>
      <c r="F37" s="863"/>
      <c r="G37" s="863"/>
      <c r="H37" s="864"/>
      <c r="I37" s="276"/>
      <c r="J37" s="277"/>
      <c r="K37" s="278">
        <f>VLOOKUP(A37,EQUIPOS!A7:D164,4,FALSE)</f>
        <v>148333.5</v>
      </c>
      <c r="L37" s="279"/>
      <c r="M37" s="280">
        <v>100</v>
      </c>
      <c r="N37" s="281">
        <f>K37/M37</f>
        <v>1483.335</v>
      </c>
    </row>
    <row r="38" spans="1:14">
      <c r="A38" t="s">
        <v>312</v>
      </c>
      <c r="B38" s="862" t="str">
        <f>VLOOKUP(A38,EQUIPOS!A8:D154,3,FALSE)</f>
        <v>Retroexcavadora sobre oruga, potencia 138 HP, balde de 1,5 m3.</v>
      </c>
      <c r="C38" s="863"/>
      <c r="D38" s="863"/>
      <c r="E38" s="863"/>
      <c r="F38" s="863"/>
      <c r="G38" s="863"/>
      <c r="H38" s="864"/>
      <c r="I38" s="276"/>
      <c r="J38" s="277"/>
      <c r="K38" s="278">
        <f>VLOOKUP(A38,EQUIPOS!A8:D165,4,FALSE)</f>
        <v>183539.95500000002</v>
      </c>
      <c r="L38" s="279"/>
      <c r="M38" s="280">
        <v>66</v>
      </c>
      <c r="N38" s="281">
        <f>K38/M38</f>
        <v>2780.9084090909091</v>
      </c>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N78*L42</f>
        <v>5.8030681818181824</v>
      </c>
    </row>
    <row r="43" spans="1:14" ht="15" thickBot="1">
      <c r="B43" s="813" t="s">
        <v>1037</v>
      </c>
      <c r="C43" s="814"/>
      <c r="D43" s="814"/>
      <c r="E43" s="814"/>
      <c r="F43" s="814"/>
      <c r="G43" s="814"/>
      <c r="H43" s="814"/>
      <c r="I43" s="814"/>
      <c r="J43" s="814"/>
      <c r="K43" s="814"/>
      <c r="L43" s="814"/>
      <c r="M43" s="815"/>
      <c r="N43" s="403">
        <f>SUM(N36:N42)</f>
        <v>5379.1373863636363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5836</v>
      </c>
      <c r="N48" s="281">
        <f>K48*M48</f>
        <v>1167.2</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3278.56</v>
      </c>
      <c r="N49" s="281">
        <f t="shared" ref="N49:N54" si="0">K49*M49</f>
        <v>9835.68</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7217</v>
      </c>
      <c r="N50" s="281">
        <f t="shared" si="0"/>
        <v>2165.1</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1068.9192</v>
      </c>
      <c r="N51" s="281">
        <f t="shared" si="0"/>
        <v>213.78384000000003</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987.86500000000001</v>
      </c>
      <c r="N52" s="281">
        <f t="shared" si="0"/>
        <v>493.9325</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0.02</v>
      </c>
      <c r="N53" s="281">
        <f t="shared" si="0"/>
        <v>159.90299999999999</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4440.7950000000001</v>
      </c>
      <c r="N54" s="281">
        <f t="shared" si="0"/>
        <v>4440.7950000000001</v>
      </c>
    </row>
    <row r="55" spans="1:14" ht="15" thickBot="1">
      <c r="B55" s="895"/>
      <c r="C55" s="896"/>
      <c r="D55" s="896"/>
      <c r="E55" s="896"/>
      <c r="F55" s="896"/>
      <c r="G55" s="896"/>
      <c r="H55" s="896"/>
      <c r="I55" s="866"/>
      <c r="J55" s="48"/>
      <c r="K55" s="50"/>
      <c r="L55" s="897"/>
      <c r="M55" s="898"/>
      <c r="N55" s="51"/>
    </row>
    <row r="56" spans="1:14" ht="15" thickBot="1">
      <c r="B56" s="813" t="s">
        <v>1037</v>
      </c>
      <c r="C56" s="814"/>
      <c r="D56" s="814"/>
      <c r="E56" s="814"/>
      <c r="F56" s="814"/>
      <c r="G56" s="814"/>
      <c r="H56" s="814"/>
      <c r="I56" s="814"/>
      <c r="J56" s="814"/>
      <c r="K56" s="814"/>
      <c r="L56" s="814"/>
      <c r="M56" s="815"/>
      <c r="N56" s="403">
        <f>SUM(N48:N55)</f>
        <v>18476.394340000003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B61" s="52"/>
      <c r="C61" s="326"/>
      <c r="D61" s="326"/>
      <c r="E61" s="326"/>
      <c r="F61" s="326"/>
      <c r="G61" s="326"/>
      <c r="H61" s="320"/>
      <c r="I61" s="288"/>
      <c r="J61" s="295"/>
      <c r="K61" s="288"/>
      <c r="L61" s="900"/>
      <c r="M61" s="901"/>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304">
        <v>528</v>
      </c>
      <c r="N72" s="404">
        <f>K72/M72</f>
        <v>96.717803030303031</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4">
        <v>528</v>
      </c>
      <c r="N73" s="404">
        <f>K73/M73</f>
        <v>193.43560606060606</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90"/>
      <c r="I77" s="132"/>
      <c r="J77" s="132"/>
      <c r="K77" s="132"/>
      <c r="L77" s="903"/>
      <c r="M77" s="903"/>
      <c r="N77" s="51"/>
    </row>
    <row r="78" spans="1:15" ht="15" thickBot="1">
      <c r="B78" s="813" t="s">
        <v>1037</v>
      </c>
      <c r="C78" s="814"/>
      <c r="D78" s="814"/>
      <c r="E78" s="814"/>
      <c r="F78" s="814"/>
      <c r="G78" s="814"/>
      <c r="H78" s="814"/>
      <c r="I78" s="856"/>
      <c r="J78" s="856"/>
      <c r="K78" s="856"/>
      <c r="L78" s="856"/>
      <c r="M78" s="857"/>
      <c r="N78" s="310">
        <f>SUM(N72:N77)</f>
        <v>290.15340909090912</v>
      </c>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24145.685135454547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4829.1370270909092</v>
      </c>
      <c r="M85" s="849"/>
      <c r="N85" s="57"/>
    </row>
    <row r="86" spans="1:14">
      <c r="B86" s="95" t="s">
        <v>1057</v>
      </c>
      <c r="C86" s="96"/>
      <c r="D86" s="96"/>
      <c r="E86" s="96"/>
      <c r="F86" s="96"/>
      <c r="G86" s="96"/>
      <c r="H86" s="96"/>
      <c r="I86" s="93"/>
      <c r="J86" s="94"/>
      <c r="K86" s="313">
        <v>0.05</v>
      </c>
      <c r="L86" s="848">
        <f>N80*K86</f>
        <v>1207.2842567727273</v>
      </c>
      <c r="M86" s="849"/>
      <c r="N86" s="57"/>
    </row>
    <row r="87" spans="1:14" ht="15" thickBot="1">
      <c r="B87" s="97" t="s">
        <v>1058</v>
      </c>
      <c r="C87" s="98"/>
      <c r="D87" s="98"/>
      <c r="E87" s="98"/>
      <c r="F87" s="98"/>
      <c r="G87" s="98"/>
      <c r="H87" s="98"/>
      <c r="I87" s="99"/>
      <c r="J87" s="100"/>
      <c r="K87" s="314">
        <v>0.05</v>
      </c>
      <c r="L87" s="850">
        <f>N80*K87</f>
        <v>1207.2842567727273</v>
      </c>
      <c r="M87" s="851"/>
      <c r="N87" s="57"/>
    </row>
    <row r="88" spans="1:14" ht="15" thickBot="1">
      <c r="B88" s="813" t="s">
        <v>1037</v>
      </c>
      <c r="C88" s="814"/>
      <c r="D88" s="814"/>
      <c r="E88" s="814"/>
      <c r="F88" s="814"/>
      <c r="G88" s="814"/>
      <c r="H88" s="814"/>
      <c r="I88" s="814"/>
      <c r="J88" s="814"/>
      <c r="K88" s="814"/>
      <c r="L88" s="814"/>
      <c r="M88" s="815"/>
      <c r="N88" s="58">
        <f>L85+L86+L87</f>
        <v>7243.7055406363643</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196">
        <f>N80+N88</f>
        <v>31389.390676090912</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16" t="s">
        <v>2324</v>
      </c>
      <c r="C107" s="817"/>
      <c r="D107" s="817"/>
      <c r="E107" s="817"/>
      <c r="F107" s="817"/>
      <c r="G107" s="817"/>
      <c r="H107" s="817"/>
      <c r="I107" s="817"/>
      <c r="J107" s="817"/>
      <c r="K107" s="817"/>
      <c r="L107" s="817"/>
      <c r="M107" s="817"/>
      <c r="N107" s="818"/>
    </row>
    <row r="108" spans="2:14" ht="15" customHeight="1">
      <c r="B108" s="816"/>
      <c r="C108" s="817"/>
      <c r="D108" s="817"/>
      <c r="E108" s="817"/>
      <c r="F108" s="817"/>
      <c r="G108" s="817"/>
      <c r="H108" s="817"/>
      <c r="I108" s="817"/>
      <c r="J108" s="817"/>
      <c r="K108" s="817"/>
      <c r="L108" s="817"/>
      <c r="M108" s="817"/>
      <c r="N108" s="818"/>
    </row>
    <row r="109" spans="2:14" ht="30" customHeight="1">
      <c r="B109" s="819" t="s">
        <v>2325</v>
      </c>
      <c r="C109" s="820"/>
      <c r="D109" s="820"/>
      <c r="E109" s="820"/>
      <c r="F109" s="820"/>
      <c r="G109" s="820"/>
      <c r="H109" s="820"/>
      <c r="I109" s="820"/>
      <c r="J109" s="820"/>
      <c r="K109" s="820"/>
      <c r="L109" s="820"/>
      <c r="M109" s="820"/>
      <c r="N109" s="821"/>
    </row>
    <row r="110" spans="2:14">
      <c r="B110" s="819"/>
      <c r="C110" s="820"/>
      <c r="D110" s="820"/>
      <c r="E110" s="820"/>
      <c r="F110" s="820"/>
      <c r="G110" s="820"/>
      <c r="H110" s="820"/>
      <c r="I110" s="820"/>
      <c r="J110" s="820"/>
      <c r="K110" s="820"/>
      <c r="L110" s="820"/>
      <c r="M110" s="820"/>
      <c r="N110" s="821"/>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79"/>
      <c r="K120" s="879"/>
      <c r="L120" s="879"/>
      <c r="M120" s="879"/>
      <c r="N120" s="880"/>
    </row>
    <row r="121" spans="2:14" ht="15" thickBot="1">
      <c r="B121" s="270" t="s">
        <v>2327</v>
      </c>
      <c r="C121" s="402"/>
      <c r="D121" s="402"/>
      <c r="E121" s="63"/>
      <c r="F121" s="63"/>
      <c r="G121" s="63"/>
      <c r="H121" s="63"/>
      <c r="I121" s="63"/>
      <c r="J121" s="881"/>
      <c r="K121" s="881"/>
      <c r="L121" s="881"/>
      <c r="M121" s="881"/>
      <c r="N121" s="88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312</v>
      </c>
      <c r="B36" s="862" t="str">
        <f>VLOOKUP(A36,EQUIPOS!A6:D154,3,FALSE)</f>
        <v>Retroexcavadora sobre oruga, potencia 138 HP, balde de 1,5 m3.</v>
      </c>
      <c r="C36" s="863"/>
      <c r="D36" s="863"/>
      <c r="E36" s="863"/>
      <c r="F36" s="863"/>
      <c r="G36" s="863"/>
      <c r="H36" s="864"/>
      <c r="I36" s="276"/>
      <c r="J36" s="277"/>
      <c r="K36" s="278">
        <f>VLOOKUP(A36,EQUIPOS!A6:D163,4,FALSE)</f>
        <v>183539.95500000002</v>
      </c>
      <c r="L36" s="279"/>
      <c r="M36" s="280">
        <v>66</v>
      </c>
      <c r="N36" s="281">
        <f>K36/M36</f>
        <v>2780.9084090909091</v>
      </c>
    </row>
    <row r="37" spans="1:14">
      <c r="A37" s="114" t="s">
        <v>129</v>
      </c>
      <c r="B37" s="862" t="str">
        <f>VLOOKUP(A37,EQUIPOS!A7:D154,3,FALSE)</f>
        <v xml:space="preserve">Buldozer, Potencia al volante de 140 HP, motor de 2200 RPM, longitud de hoja 4,80m. </v>
      </c>
      <c r="C37" s="863"/>
      <c r="D37" s="863"/>
      <c r="E37" s="863"/>
      <c r="F37" s="863"/>
      <c r="G37" s="863"/>
      <c r="H37" s="864"/>
      <c r="I37" s="276"/>
      <c r="J37" s="277"/>
      <c r="K37" s="278">
        <f>VLOOKUP(A37,EQUIPOS!A7:D164,4,FALSE)</f>
        <v>148333.5</v>
      </c>
      <c r="L37" s="279"/>
      <c r="M37" s="280">
        <v>100</v>
      </c>
      <c r="N37" s="281">
        <f>K37/M37</f>
        <v>1483.335</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0.96717803030303029</v>
      </c>
    </row>
    <row r="43" spans="1:14" ht="15" thickBot="1">
      <c r="B43" s="813" t="s">
        <v>1037</v>
      </c>
      <c r="C43" s="814"/>
      <c r="D43" s="814"/>
      <c r="E43" s="814"/>
      <c r="F43" s="814"/>
      <c r="G43" s="814"/>
      <c r="H43" s="814"/>
      <c r="I43" s="814"/>
      <c r="J43" s="814"/>
      <c r="K43" s="814"/>
      <c r="L43" s="814"/>
      <c r="M43" s="815"/>
      <c r="N43" s="403">
        <f>SUM(N36:N42)</f>
        <v>4265.2105871212125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4440.7950000000001</v>
      </c>
      <c r="N48" s="281">
        <f>K48*M48</f>
        <v>4440.7950000000001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4440.7950000000001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96.717803030303031</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8802.7233901515174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1760.5446780303037</v>
      </c>
      <c r="M83" s="849"/>
      <c r="N83" s="57"/>
    </row>
    <row r="84" spans="1:14">
      <c r="B84" s="95" t="s">
        <v>1057</v>
      </c>
      <c r="C84" s="96"/>
      <c r="D84" s="96"/>
      <c r="E84" s="96"/>
      <c r="F84" s="96"/>
      <c r="G84" s="96"/>
      <c r="H84" s="96"/>
      <c r="I84" s="93"/>
      <c r="J84" s="94"/>
      <c r="K84" s="313">
        <v>0.05</v>
      </c>
      <c r="L84" s="848">
        <f>N78*K84</f>
        <v>440.13616950757591</v>
      </c>
      <c r="M84" s="849"/>
      <c r="N84" s="57"/>
    </row>
    <row r="85" spans="1:14" ht="15" thickBot="1">
      <c r="B85" s="97" t="s">
        <v>1058</v>
      </c>
      <c r="C85" s="98"/>
      <c r="D85" s="98"/>
      <c r="E85" s="98"/>
      <c r="F85" s="98"/>
      <c r="G85" s="98"/>
      <c r="H85" s="98"/>
      <c r="I85" s="99"/>
      <c r="J85" s="100"/>
      <c r="K85" s="314">
        <v>0.05</v>
      </c>
      <c r="L85" s="850">
        <f>N78*K85</f>
        <v>440.13616950757591</v>
      </c>
      <c r="M85" s="851"/>
      <c r="N85" s="57"/>
    </row>
    <row r="86" spans="1:14" ht="15" thickBot="1">
      <c r="B86" s="813" t="s">
        <v>1037</v>
      </c>
      <c r="C86" s="814"/>
      <c r="D86" s="814"/>
      <c r="E86" s="814"/>
      <c r="F86" s="814"/>
      <c r="G86" s="814"/>
      <c r="H86" s="814"/>
      <c r="I86" s="814"/>
      <c r="J86" s="814"/>
      <c r="K86" s="814"/>
      <c r="L86" s="814"/>
      <c r="M86" s="815"/>
      <c r="N86" s="58">
        <f>L83+L84+L85</f>
        <v>2640.817017045455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11443.540407196972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312</v>
      </c>
      <c r="B36" s="862" t="str">
        <f>VLOOKUP(A36,EQUIPOS!A6:D154,3,FALSE)</f>
        <v>Retroexcavadora sobre oruga, potencia 138 HP, balde de 1,5 m3.</v>
      </c>
      <c r="C36" s="863"/>
      <c r="D36" s="863"/>
      <c r="E36" s="863"/>
      <c r="F36" s="863"/>
      <c r="G36" s="863"/>
      <c r="H36" s="864"/>
      <c r="I36" s="276"/>
      <c r="J36" s="277"/>
      <c r="K36" s="278">
        <f>VLOOKUP(A36,EQUIPOS!A6:D163,4,FALSE)</f>
        <v>183539.95500000002</v>
      </c>
      <c r="L36" s="279"/>
      <c r="M36" s="280">
        <v>66</v>
      </c>
      <c r="N36" s="281">
        <f>K36/M36</f>
        <v>2780.9084090909091</v>
      </c>
    </row>
    <row r="37" spans="1:14">
      <c r="A37" s="114" t="s">
        <v>180</v>
      </c>
      <c r="B37" s="862" t="str">
        <f>VLOOKUP(A37,EQUIPOS!A7:D154,3,FALSE)</f>
        <v>Compresor 120 HP, con martillo.</v>
      </c>
      <c r="C37" s="863"/>
      <c r="D37" s="863"/>
      <c r="E37" s="863"/>
      <c r="F37" s="863"/>
      <c r="G37" s="863"/>
      <c r="H37" s="864"/>
      <c r="I37" s="276"/>
      <c r="J37" s="277"/>
      <c r="K37" s="278">
        <f>VLOOKUP(A37,EQUIPOS!A7:D164,4,FALSE)</f>
        <v>73200</v>
      </c>
      <c r="L37" s="279"/>
      <c r="M37" s="280">
        <v>66</v>
      </c>
      <c r="N37" s="281">
        <f>K37/M37</f>
        <v>1109.090909090909</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N79*L42</f>
        <v>5.8030681818181824</v>
      </c>
    </row>
    <row r="43" spans="1:14" ht="15" thickBot="1">
      <c r="B43" s="813" t="s">
        <v>1037</v>
      </c>
      <c r="C43" s="814"/>
      <c r="D43" s="814"/>
      <c r="E43" s="814"/>
      <c r="F43" s="814"/>
      <c r="G43" s="814"/>
      <c r="H43" s="814"/>
      <c r="I43" s="814"/>
      <c r="J43" s="814"/>
      <c r="K43" s="814"/>
      <c r="L43" s="814"/>
      <c r="M43" s="815"/>
      <c r="N43" s="403">
        <f>SUM(N36:N42)</f>
        <v>3895.8023863636363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5836</v>
      </c>
      <c r="N48" s="281">
        <f t="shared" ref="N48:N53" si="0">K48*M48</f>
        <v>1167.2</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3278.56</v>
      </c>
      <c r="N49" s="281">
        <f t="shared" si="0"/>
        <v>9835.68</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7217</v>
      </c>
      <c r="N50" s="281">
        <f t="shared" si="0"/>
        <v>2165.1</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1068.9192</v>
      </c>
      <c r="N51" s="281">
        <f t="shared" si="0"/>
        <v>213.78384000000003</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987.86500000000001</v>
      </c>
      <c r="N52" s="281">
        <f t="shared" si="0"/>
        <v>493.9325</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0.02</v>
      </c>
      <c r="N53" s="281">
        <f t="shared" si="0"/>
        <v>159.90299999999999</v>
      </c>
    </row>
    <row r="54" spans="1:14" ht="15" thickBot="1">
      <c r="B54" s="895"/>
      <c r="C54" s="896"/>
      <c r="D54" s="896"/>
      <c r="E54" s="896"/>
      <c r="F54" s="896"/>
      <c r="G54" s="896"/>
      <c r="H54" s="896"/>
      <c r="I54" s="866"/>
      <c r="J54" s="48"/>
      <c r="K54" s="50"/>
      <c r="L54" s="897"/>
      <c r="M54" s="898"/>
      <c r="N54" s="51"/>
    </row>
    <row r="55" spans="1:14" ht="15" thickBot="1">
      <c r="B55" s="813" t="s">
        <v>1037</v>
      </c>
      <c r="C55" s="814"/>
      <c r="D55" s="814"/>
      <c r="E55" s="814"/>
      <c r="F55" s="814"/>
      <c r="G55" s="814"/>
      <c r="H55" s="814"/>
      <c r="I55" s="814"/>
      <c r="J55" s="814"/>
      <c r="K55" s="814"/>
      <c r="L55" s="814"/>
      <c r="M55" s="815"/>
      <c r="N55" s="403">
        <f>SUM(N48:N54)</f>
        <v>14035.599340000002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940"/>
      <c r="C65" s="941"/>
      <c r="D65" s="941"/>
      <c r="E65" s="941"/>
      <c r="F65" s="941"/>
      <c r="G65" s="942"/>
      <c r="H65" s="320"/>
      <c r="I65" s="288"/>
      <c r="J65" s="295"/>
      <c r="K65" s="288"/>
      <c r="L65" s="900"/>
      <c r="M65" s="901"/>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91"/>
      <c r="M67" s="892"/>
      <c r="N67" s="133"/>
    </row>
    <row r="68" spans="1:15" ht="15" thickBot="1">
      <c r="B68" s="902" t="s">
        <v>1037</v>
      </c>
      <c r="C68" s="856"/>
      <c r="D68" s="856"/>
      <c r="E68" s="856"/>
      <c r="F68" s="856"/>
      <c r="G68" s="856"/>
      <c r="H68" s="856"/>
      <c r="I68" s="856"/>
      <c r="J68" s="856"/>
      <c r="K68" s="856"/>
      <c r="L68" s="856"/>
      <c r="M68" s="857"/>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2" t="s">
        <v>1047</v>
      </c>
      <c r="C72" s="853"/>
      <c r="D72" s="853"/>
      <c r="E72" s="853"/>
      <c r="F72" s="853"/>
      <c r="G72" s="853"/>
      <c r="H72" s="853"/>
      <c r="I72" s="79" t="s">
        <v>1048</v>
      </c>
      <c r="J72" s="81" t="s">
        <v>1494</v>
      </c>
      <c r="K72" s="80" t="s">
        <v>1050</v>
      </c>
      <c r="L72" s="854" t="s">
        <v>1034</v>
      </c>
      <c r="M72" s="855"/>
      <c r="N72" s="104" t="s">
        <v>1035</v>
      </c>
    </row>
    <row r="73" spans="1:15">
      <c r="A73" t="s">
        <v>6</v>
      </c>
      <c r="B73" s="55" t="str">
        <f>VLOOKUP(A73,'MANO DE OBRA'!A8:D68,3,FALSE)</f>
        <v xml:space="preserve">Obrero </v>
      </c>
      <c r="C73" s="53"/>
      <c r="D73" s="53"/>
      <c r="E73" s="53"/>
      <c r="F73" s="53"/>
      <c r="G73" s="53"/>
      <c r="H73" s="53"/>
      <c r="I73" s="301">
        <f>K73/J73*100</f>
        <v>27603.783783783787</v>
      </c>
      <c r="J73" s="302">
        <v>185</v>
      </c>
      <c r="K73" s="303">
        <f>VLOOKUP(A73,'MANO DE OBRA'!A8:D99,4,FALSE)</f>
        <v>51067</v>
      </c>
      <c r="L73" s="56"/>
      <c r="M73" s="304">
        <v>528</v>
      </c>
      <c r="N73" s="404">
        <f>K73/M73</f>
        <v>96.717803030303031</v>
      </c>
      <c r="O73" s="112"/>
    </row>
    <row r="74" spans="1:15">
      <c r="A74"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304">
        <v>528</v>
      </c>
      <c r="N74" s="404">
        <f>K74/M74</f>
        <v>193.43560606060606</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89"/>
      <c r="C78" s="890"/>
      <c r="D78" s="890"/>
      <c r="E78" s="890"/>
      <c r="F78" s="890"/>
      <c r="G78" s="890"/>
      <c r="H78" s="890"/>
      <c r="I78" s="132"/>
      <c r="J78" s="132"/>
      <c r="K78" s="132"/>
      <c r="L78" s="903"/>
      <c r="M78" s="903"/>
      <c r="N78" s="51"/>
    </row>
    <row r="79" spans="1:15" ht="15" thickBot="1">
      <c r="B79" s="902" t="s">
        <v>1037</v>
      </c>
      <c r="C79" s="856"/>
      <c r="D79" s="856"/>
      <c r="E79" s="856"/>
      <c r="F79" s="856"/>
      <c r="G79" s="856"/>
      <c r="H79" s="856"/>
      <c r="I79" s="856"/>
      <c r="J79" s="856"/>
      <c r="K79" s="856"/>
      <c r="L79" s="856"/>
      <c r="M79" s="857"/>
      <c r="N79" s="310">
        <f>SUM(N73:N78)</f>
        <v>290.15340909090912</v>
      </c>
    </row>
    <row r="80" spans="1:15" ht="15" thickBot="1">
      <c r="B80" s="39"/>
      <c r="C80" s="40"/>
      <c r="D80" s="40"/>
      <c r="E80" s="40"/>
      <c r="F80" s="40"/>
      <c r="G80" s="40"/>
      <c r="H80" s="40"/>
      <c r="I80" s="40"/>
      <c r="J80" s="40"/>
      <c r="K80" s="40"/>
      <c r="L80" s="40"/>
      <c r="M80" s="40"/>
      <c r="N80" s="41"/>
    </row>
    <row r="81" spans="1:14" ht="15" thickBot="1">
      <c r="B81" s="813" t="s">
        <v>1051</v>
      </c>
      <c r="C81" s="814"/>
      <c r="D81" s="814"/>
      <c r="E81" s="814"/>
      <c r="F81" s="814"/>
      <c r="G81" s="814"/>
      <c r="H81" s="814"/>
      <c r="I81" s="814"/>
      <c r="J81" s="814"/>
      <c r="K81" s="814"/>
      <c r="L81" s="814"/>
      <c r="M81" s="815"/>
      <c r="N81" s="105">
        <f>N43+N55+N68+N79</f>
        <v>18221.555135454546</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58" t="s">
        <v>1053</v>
      </c>
      <c r="C85" s="859"/>
      <c r="D85" s="859"/>
      <c r="E85" s="859"/>
      <c r="F85" s="859"/>
      <c r="G85" s="859"/>
      <c r="H85" s="859"/>
      <c r="I85" s="323"/>
      <c r="J85" s="343"/>
      <c r="K85" s="311" t="s">
        <v>1054</v>
      </c>
      <c r="L85" s="860" t="s">
        <v>1055</v>
      </c>
      <c r="M85" s="861"/>
      <c r="N85" s="312"/>
    </row>
    <row r="86" spans="1:14">
      <c r="B86" s="846" t="s">
        <v>1056</v>
      </c>
      <c r="C86" s="847"/>
      <c r="D86" s="847"/>
      <c r="E86" s="847"/>
      <c r="F86" s="847"/>
      <c r="G86" s="847"/>
      <c r="H86" s="847"/>
      <c r="I86" s="93"/>
      <c r="J86" s="94"/>
      <c r="K86" s="313">
        <v>0.2</v>
      </c>
      <c r="L86" s="848">
        <f>N81*K86</f>
        <v>3644.3110270909092</v>
      </c>
      <c r="M86" s="849"/>
      <c r="N86" s="57"/>
    </row>
    <row r="87" spans="1:14">
      <c r="B87" s="95" t="s">
        <v>1057</v>
      </c>
      <c r="C87" s="96"/>
      <c r="D87" s="96"/>
      <c r="E87" s="96"/>
      <c r="F87" s="96"/>
      <c r="G87" s="96"/>
      <c r="H87" s="96"/>
      <c r="I87" s="93"/>
      <c r="J87" s="94"/>
      <c r="K87" s="313">
        <v>0.05</v>
      </c>
      <c r="L87" s="848">
        <f>N81*K87</f>
        <v>911.0777567727273</v>
      </c>
      <c r="M87" s="849"/>
      <c r="N87" s="57"/>
    </row>
    <row r="88" spans="1:14" ht="15" thickBot="1">
      <c r="B88" s="97" t="s">
        <v>1058</v>
      </c>
      <c r="C88" s="98"/>
      <c r="D88" s="98"/>
      <c r="E88" s="98"/>
      <c r="F88" s="98"/>
      <c r="G88" s="98"/>
      <c r="H88" s="98"/>
      <c r="I88" s="99"/>
      <c r="J88" s="100"/>
      <c r="K88" s="314">
        <v>0.05</v>
      </c>
      <c r="L88" s="850">
        <f>N81*K88</f>
        <v>911.0777567727273</v>
      </c>
      <c r="M88" s="851"/>
      <c r="N88" s="57"/>
    </row>
    <row r="89" spans="1:14" ht="15" thickBot="1">
      <c r="B89" s="813" t="s">
        <v>1037</v>
      </c>
      <c r="C89" s="814"/>
      <c r="D89" s="814"/>
      <c r="E89" s="814"/>
      <c r="F89" s="814"/>
      <c r="G89" s="814"/>
      <c r="H89" s="814"/>
      <c r="I89" s="814"/>
      <c r="J89" s="814"/>
      <c r="K89" s="814"/>
      <c r="L89" s="814"/>
      <c r="M89" s="815"/>
      <c r="N89" s="58">
        <f>L86+L87+L88</f>
        <v>5466.4665406363638</v>
      </c>
    </row>
    <row r="90" spans="1:14" ht="15" thickBot="1">
      <c r="B90" s="39"/>
      <c r="C90" s="40"/>
      <c r="D90" s="40"/>
      <c r="E90" s="40"/>
      <c r="F90" s="40"/>
      <c r="G90" s="40"/>
      <c r="H90" s="40"/>
      <c r="I90" s="40"/>
      <c r="J90" s="40"/>
      <c r="K90" s="40"/>
      <c r="L90" s="40"/>
      <c r="M90" s="40"/>
      <c r="N90" s="41"/>
    </row>
    <row r="91" spans="1:14" ht="15" thickBot="1">
      <c r="A91" t="s">
        <v>2122</v>
      </c>
      <c r="B91" s="813" t="s">
        <v>1059</v>
      </c>
      <c r="C91" s="814"/>
      <c r="D91" s="814"/>
      <c r="E91" s="814"/>
      <c r="F91" s="814"/>
      <c r="G91" s="814"/>
      <c r="H91" s="814"/>
      <c r="I91" s="814"/>
      <c r="J91" s="814"/>
      <c r="K91" s="814"/>
      <c r="L91" s="814"/>
      <c r="M91" s="815"/>
      <c r="N91" s="196">
        <f>N81+N89</f>
        <v>23688.02167609091</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16" t="s">
        <v>2324</v>
      </c>
      <c r="C108" s="817"/>
      <c r="D108" s="817"/>
      <c r="E108" s="817"/>
      <c r="F108" s="817"/>
      <c r="G108" s="817"/>
      <c r="H108" s="817"/>
      <c r="I108" s="817"/>
      <c r="J108" s="817"/>
      <c r="K108" s="817"/>
      <c r="L108" s="817"/>
      <c r="M108" s="817"/>
      <c r="N108" s="818"/>
    </row>
    <row r="109" spans="2:14" ht="15" customHeight="1">
      <c r="B109" s="816"/>
      <c r="C109" s="817"/>
      <c r="D109" s="817"/>
      <c r="E109" s="817"/>
      <c r="F109" s="817"/>
      <c r="G109" s="817"/>
      <c r="H109" s="817"/>
      <c r="I109" s="817"/>
      <c r="J109" s="817"/>
      <c r="K109" s="817"/>
      <c r="L109" s="817"/>
      <c r="M109" s="817"/>
      <c r="N109" s="818"/>
    </row>
    <row r="110" spans="2:14" ht="32.25" customHeight="1">
      <c r="B110" s="819" t="s">
        <v>2325</v>
      </c>
      <c r="C110" s="820"/>
      <c r="D110" s="820"/>
      <c r="E110" s="820"/>
      <c r="F110" s="820"/>
      <c r="G110" s="820"/>
      <c r="H110" s="820"/>
      <c r="I110" s="820"/>
      <c r="J110" s="820"/>
      <c r="K110" s="820"/>
      <c r="L110" s="820"/>
      <c r="M110" s="820"/>
      <c r="N110" s="821"/>
    </row>
    <row r="111" spans="2:14">
      <c r="B111" s="819"/>
      <c r="C111" s="820"/>
      <c r="D111" s="820"/>
      <c r="E111" s="820"/>
      <c r="F111" s="820"/>
      <c r="G111" s="820"/>
      <c r="H111" s="820"/>
      <c r="I111" s="820"/>
      <c r="J111" s="820"/>
      <c r="K111" s="820"/>
      <c r="L111" s="820"/>
      <c r="M111" s="820"/>
      <c r="N111" s="821"/>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79"/>
      <c r="K121" s="879"/>
      <c r="L121" s="879"/>
      <c r="M121" s="879"/>
      <c r="N121" s="880"/>
    </row>
    <row r="122" spans="2:14" ht="15" thickBot="1">
      <c r="B122" s="270" t="s">
        <v>2327</v>
      </c>
      <c r="C122" s="402"/>
      <c r="D122" s="402"/>
      <c r="E122" s="63"/>
      <c r="F122" s="63"/>
      <c r="G122" s="63"/>
      <c r="H122" s="63"/>
      <c r="I122" s="63"/>
      <c r="J122" s="881"/>
      <c r="K122" s="881"/>
      <c r="L122" s="881"/>
      <c r="M122" s="881"/>
      <c r="N122" s="88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312</v>
      </c>
      <c r="B36" s="862" t="str">
        <f>VLOOKUP(A36,EQUIPOS!A6:D154,3,FALSE)</f>
        <v>Retroexcavadora sobre oruga, potencia 138 HP, balde de 1,5 m3.</v>
      </c>
      <c r="C36" s="863"/>
      <c r="D36" s="863"/>
      <c r="E36" s="863"/>
      <c r="F36" s="863"/>
      <c r="G36" s="863"/>
      <c r="H36" s="864"/>
      <c r="I36" s="276"/>
      <c r="J36" s="277"/>
      <c r="K36" s="278">
        <f>VLOOKUP(A36,EQUIPOS!A6:D163,4,FALSE)</f>
        <v>183539.95500000002</v>
      </c>
      <c r="L36" s="279"/>
      <c r="M36" s="280">
        <v>66</v>
      </c>
      <c r="N36" s="281">
        <f>K36/M36</f>
        <v>2780.9084090909091</v>
      </c>
    </row>
    <row r="37" spans="1:14">
      <c r="A37" 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0.96717803030303029</v>
      </c>
    </row>
    <row r="43" spans="1:14" ht="15" thickBot="1">
      <c r="B43" s="813" t="s">
        <v>1037</v>
      </c>
      <c r="C43" s="814"/>
      <c r="D43" s="814"/>
      <c r="E43" s="814"/>
      <c r="F43" s="814"/>
      <c r="G43" s="814"/>
      <c r="H43" s="814"/>
      <c r="I43" s="814"/>
      <c r="J43" s="814"/>
      <c r="K43" s="814"/>
      <c r="L43" s="814"/>
      <c r="M43" s="815"/>
      <c r="N43" s="403">
        <f>SUM(N36:N42)</f>
        <v>2781.875587121212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96.717803030303031</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2878.593390151515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575.71867803030307</v>
      </c>
      <c r="M83" s="849"/>
      <c r="N83" s="57"/>
    </row>
    <row r="84" spans="1:14">
      <c r="B84" s="95" t="s">
        <v>1057</v>
      </c>
      <c r="C84" s="96"/>
      <c r="D84" s="96"/>
      <c r="E84" s="96"/>
      <c r="F84" s="96"/>
      <c r="G84" s="96"/>
      <c r="H84" s="96"/>
      <c r="I84" s="93"/>
      <c r="J84" s="94"/>
      <c r="K84" s="313">
        <v>0.05</v>
      </c>
      <c r="L84" s="848">
        <f>N78*K84</f>
        <v>143.92966950757577</v>
      </c>
      <c r="M84" s="849"/>
      <c r="N84" s="57"/>
    </row>
    <row r="85" spans="1:14" ht="15" thickBot="1">
      <c r="B85" s="97" t="s">
        <v>1058</v>
      </c>
      <c r="C85" s="98"/>
      <c r="D85" s="98"/>
      <c r="E85" s="98"/>
      <c r="F85" s="98"/>
      <c r="G85" s="98"/>
      <c r="H85" s="98"/>
      <c r="I85" s="99"/>
      <c r="J85" s="100"/>
      <c r="K85" s="314">
        <v>0.05</v>
      </c>
      <c r="L85" s="850">
        <f>N78*K85</f>
        <v>143.92966950757577</v>
      </c>
      <c r="M85" s="851"/>
      <c r="N85" s="57"/>
    </row>
    <row r="86" spans="1:14" ht="15" thickBot="1">
      <c r="B86" s="813" t="s">
        <v>1037</v>
      </c>
      <c r="C86" s="814"/>
      <c r="D86" s="814"/>
      <c r="E86" s="814"/>
      <c r="F86" s="814"/>
      <c r="G86" s="814"/>
      <c r="H86" s="814"/>
      <c r="I86" s="814"/>
      <c r="J86" s="814"/>
      <c r="K86" s="814"/>
      <c r="L86" s="814"/>
      <c r="M86" s="815"/>
      <c r="N86" s="58">
        <f>L83+L84+L85</f>
        <v>863.57801704545466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3742.1714071969695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148</v>
      </c>
      <c r="B36" s="862" t="str">
        <f>VLOOKUP(A36,EQUIPOS!A6:D154,3,FALSE)</f>
        <v>Cargador : Potencia en el volante 110 hp, Clasificación de RPM del motor 2300.</v>
      </c>
      <c r="C36" s="863"/>
      <c r="D36" s="863"/>
      <c r="E36" s="863"/>
      <c r="F36" s="863"/>
      <c r="G36" s="863"/>
      <c r="H36" s="864"/>
      <c r="I36" s="276"/>
      <c r="J36" s="277"/>
      <c r="K36" s="278">
        <f>VLOOKUP(A36,EQUIPOS!A6:D163,4,FALSE)</f>
        <v>101250</v>
      </c>
      <c r="L36" s="279"/>
      <c r="M36" s="280">
        <v>66</v>
      </c>
      <c r="N36" s="281">
        <f>K36/M36</f>
        <v>1534.090909090909</v>
      </c>
    </row>
    <row r="37" spans="1:14">
      <c r="A37" s="114" t="s">
        <v>129</v>
      </c>
      <c r="B37" s="862" t="str">
        <f>VLOOKUP(A37,EQUIPOS!A7:D154,3,FALSE)</f>
        <v xml:space="preserve">Buldozer, Potencia al volante de 140 HP, motor de 2200 RPM, longitud de hoja 4,80m. </v>
      </c>
      <c r="C37" s="863"/>
      <c r="D37" s="863"/>
      <c r="E37" s="863"/>
      <c r="F37" s="863"/>
      <c r="G37" s="863"/>
      <c r="H37" s="864"/>
      <c r="I37" s="276"/>
      <c r="J37" s="277"/>
      <c r="K37" s="278">
        <f>VLOOKUP(A37,EQUIPOS!A7:D164,4,FALSE)</f>
        <v>148333.5</v>
      </c>
      <c r="L37" s="279"/>
      <c r="M37" s="280">
        <v>100</v>
      </c>
      <c r="N37" s="281">
        <f>K37/M37</f>
        <v>1483.335</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83"/>
      <c r="L39" s="867"/>
      <c r="M39" s="868"/>
      <c r="N39" s="282"/>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1.9343560606060606</v>
      </c>
    </row>
    <row r="43" spans="1:14" ht="15" thickBot="1">
      <c r="B43" s="813" t="s">
        <v>1037</v>
      </c>
      <c r="C43" s="814"/>
      <c r="D43" s="814"/>
      <c r="E43" s="814"/>
      <c r="F43" s="814"/>
      <c r="G43" s="814"/>
      <c r="H43" s="814"/>
      <c r="I43" s="814"/>
      <c r="J43" s="814"/>
      <c r="K43" s="814"/>
      <c r="L43" s="814"/>
      <c r="M43" s="815"/>
      <c r="N43" s="403">
        <f>SUM(N36:N42)</f>
        <v>3019.3602651515153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2087.0100000000002</v>
      </c>
      <c r="N48" s="281">
        <f>K48*M48</f>
        <v>2087.0100000000002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2087.0100000000002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528</v>
      </c>
      <c r="N70" s="404">
        <f>K70/M70</f>
        <v>193.43560606060606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193.43560606060606</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5299.8058712121219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1059.9611742424245</v>
      </c>
      <c r="M83" s="849"/>
      <c r="N83" s="57"/>
    </row>
    <row r="84" spans="1:14">
      <c r="B84" s="95" t="s">
        <v>1057</v>
      </c>
      <c r="C84" s="96"/>
      <c r="D84" s="96"/>
      <c r="E84" s="96"/>
      <c r="F84" s="96"/>
      <c r="G84" s="96"/>
      <c r="H84" s="96"/>
      <c r="I84" s="93"/>
      <c r="J84" s="94"/>
      <c r="K84" s="313">
        <v>0.05</v>
      </c>
      <c r="L84" s="848">
        <f>N78*K84</f>
        <v>264.99029356060612</v>
      </c>
      <c r="M84" s="849"/>
      <c r="N84" s="57"/>
    </row>
    <row r="85" spans="1:14" ht="15" thickBot="1">
      <c r="B85" s="97" t="s">
        <v>1058</v>
      </c>
      <c r="C85" s="98"/>
      <c r="D85" s="98"/>
      <c r="E85" s="98"/>
      <c r="F85" s="98"/>
      <c r="G85" s="98"/>
      <c r="H85" s="98"/>
      <c r="I85" s="99"/>
      <c r="J85" s="100"/>
      <c r="K85" s="314">
        <v>0.05</v>
      </c>
      <c r="L85" s="850">
        <f>N78*K85</f>
        <v>264.99029356060612</v>
      </c>
      <c r="M85" s="851"/>
      <c r="N85" s="57"/>
    </row>
    <row r="86" spans="1:14" ht="15" thickBot="1">
      <c r="B86" s="813" t="s">
        <v>1037</v>
      </c>
      <c r="C86" s="814"/>
      <c r="D86" s="814"/>
      <c r="E86" s="814"/>
      <c r="F86" s="814"/>
      <c r="G86" s="814"/>
      <c r="H86" s="814"/>
      <c r="I86" s="814"/>
      <c r="J86" s="814"/>
      <c r="K86" s="814"/>
      <c r="L86" s="814"/>
      <c r="M86" s="815"/>
      <c r="N86" s="58">
        <f>L83+L84+L85</f>
        <v>1589.9417613636365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6889.747632575758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4" t="s">
        <v>129</v>
      </c>
      <c r="B36" s="862" t="str">
        <f>VLOOKUP(A36,EQUIPOS!A6:D154,3,FALSE)</f>
        <v xml:space="preserve">Buldozer, Potencia al volante de 140 HP, motor de 2200 RPM, longitud de hoja 4,80m. </v>
      </c>
      <c r="C36" s="863"/>
      <c r="D36" s="863"/>
      <c r="E36" s="863"/>
      <c r="F36" s="863"/>
      <c r="G36" s="863"/>
      <c r="H36" s="864"/>
      <c r="I36" s="276"/>
      <c r="J36" s="277"/>
      <c r="K36" s="278">
        <f>VLOOKUP(A36,EQUIPOS!A6:D163,4,FALSE)</f>
        <v>148333.5</v>
      </c>
      <c r="L36" s="473"/>
      <c r="M36" s="292">
        <v>50</v>
      </c>
      <c r="N36" s="281">
        <f>K36/M36</f>
        <v>2966.67</v>
      </c>
    </row>
    <row r="37" spans="1:14">
      <c r="A37" s="114" t="s">
        <v>152</v>
      </c>
      <c r="B37" s="862" t="str">
        <f>VLOOKUP(A37,EQUIPOS!A7:D154,3,FALSE)</f>
        <v xml:space="preserve">Carrotanque de agua(1000 Galones) </v>
      </c>
      <c r="C37" s="863"/>
      <c r="D37" s="863"/>
      <c r="E37" s="863"/>
      <c r="F37" s="863"/>
      <c r="G37" s="863"/>
      <c r="H37" s="864"/>
      <c r="I37" s="276"/>
      <c r="J37" s="277"/>
      <c r="K37" s="278">
        <f>VLOOKUP(A37,EQUIPOS!A7:D164,4,FALSE)</f>
        <v>55000</v>
      </c>
      <c r="L37" s="473"/>
      <c r="M37" s="292">
        <v>50</v>
      </c>
      <c r="N37" s="281">
        <f>K37/M37</f>
        <v>1100</v>
      </c>
    </row>
    <row r="38" spans="1:14">
      <c r="A38" s="214" t="s">
        <v>269</v>
      </c>
      <c r="B38" s="862" t="str">
        <f>VLOOKUP(A38,EQUIPOS!A8:D154,3,FALSE)</f>
        <v>Motoniveladora  potencia 215 HP, ancho de cuchilla 4,27 m, peso 18 ton.</v>
      </c>
      <c r="C38" s="863"/>
      <c r="D38" s="863"/>
      <c r="E38" s="863"/>
      <c r="F38" s="863"/>
      <c r="G38" s="863"/>
      <c r="H38" s="864"/>
      <c r="I38" s="276"/>
      <c r="J38" s="277"/>
      <c r="K38" s="278">
        <f>VLOOKUP(A38,EQUIPOS!A8:D165,4,FALSE)</f>
        <v>180000</v>
      </c>
      <c r="L38" s="473"/>
      <c r="M38" s="292">
        <v>50</v>
      </c>
      <c r="N38" s="281">
        <f>K38/M38</f>
        <v>3600</v>
      </c>
    </row>
    <row r="39" spans="1:14">
      <c r="A39" s="214" t="s">
        <v>365</v>
      </c>
      <c r="B39" s="862" t="str">
        <f>VLOOKUP(A39,EQUIPOS!A9:D154,3,FALSE)</f>
        <v xml:space="preserve">Vibrocompatador, potencia 153 HP, peso 10 Ton. </v>
      </c>
      <c r="C39" s="863"/>
      <c r="D39" s="863"/>
      <c r="E39" s="863"/>
      <c r="F39" s="863"/>
      <c r="G39" s="863"/>
      <c r="H39" s="864"/>
      <c r="I39" s="865"/>
      <c r="J39" s="866"/>
      <c r="K39" s="278">
        <f>VLOOKUP(A39,EQUIPOS!A9:D166,4,FALSE)</f>
        <v>142753.24</v>
      </c>
      <c r="L39" s="943">
        <v>50</v>
      </c>
      <c r="M39" s="944"/>
      <c r="N39" s="281">
        <f>K39/L39</f>
        <v>2855.0647999999997</v>
      </c>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10521.7348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400</v>
      </c>
      <c r="N70" s="404">
        <f>K70/M70</f>
        <v>255.33500000000001</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400</v>
      </c>
      <c r="N71" s="404">
        <f>K71/M71</f>
        <v>127.6675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383.0025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10904.737300000001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2180.9474600000003</v>
      </c>
      <c r="M83" s="849"/>
      <c r="N83" s="57"/>
    </row>
    <row r="84" spans="1:14">
      <c r="B84" s="95" t="s">
        <v>1057</v>
      </c>
      <c r="C84" s="96"/>
      <c r="D84" s="96"/>
      <c r="E84" s="96"/>
      <c r="F84" s="96"/>
      <c r="G84" s="96"/>
      <c r="H84" s="96"/>
      <c r="I84" s="93"/>
      <c r="J84" s="94"/>
      <c r="K84" s="313">
        <v>0.05</v>
      </c>
      <c r="L84" s="848">
        <f>N78*K84</f>
        <v>545.23686500000008</v>
      </c>
      <c r="M84" s="849"/>
      <c r="N84" s="57"/>
    </row>
    <row r="85" spans="1:14" ht="15" thickBot="1">
      <c r="B85" s="97" t="s">
        <v>1058</v>
      </c>
      <c r="C85" s="98"/>
      <c r="D85" s="98"/>
      <c r="E85" s="98"/>
      <c r="F85" s="98"/>
      <c r="G85" s="98"/>
      <c r="H85" s="98"/>
      <c r="I85" s="99"/>
      <c r="J85" s="100"/>
      <c r="K85" s="314">
        <v>0.05</v>
      </c>
      <c r="L85" s="850">
        <f>N78*K85</f>
        <v>545.23686500000008</v>
      </c>
      <c r="M85" s="851"/>
      <c r="N85" s="57"/>
    </row>
    <row r="86" spans="1:14" ht="15" thickBot="1">
      <c r="B86" s="813" t="s">
        <v>1037</v>
      </c>
      <c r="C86" s="814"/>
      <c r="D86" s="814"/>
      <c r="E86" s="814"/>
      <c r="F86" s="814"/>
      <c r="G86" s="814"/>
      <c r="H86" s="814"/>
      <c r="I86" s="814"/>
      <c r="J86" s="814"/>
      <c r="K86" s="814"/>
      <c r="L86" s="814"/>
      <c r="M86" s="815"/>
      <c r="N86" s="58">
        <f>L83+L84+L85</f>
        <v>3271.42119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14176.158490000002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129</v>
      </c>
      <c r="B36" s="862" t="str">
        <f>VLOOKUP(A36,EQUIPOS!A6:D154,3,FALSE)</f>
        <v xml:space="preserve">Buldozer, Potencia al volante de 140 HP, motor de 2200 RPM, longitud de hoja 4,80m. </v>
      </c>
      <c r="C36" s="863"/>
      <c r="D36" s="863"/>
      <c r="E36" s="863"/>
      <c r="F36" s="863"/>
      <c r="G36" s="863"/>
      <c r="H36" s="864"/>
      <c r="I36" s="276"/>
      <c r="J36" s="277"/>
      <c r="K36" s="278">
        <f>VLOOKUP(A36,EQUIPOS!A6:D163,4,FALSE)</f>
        <v>148333.5</v>
      </c>
      <c r="L36" s="279"/>
      <c r="M36" s="280">
        <v>40</v>
      </c>
      <c r="N36" s="281">
        <f>K36/M36</f>
        <v>3708.3375000000001</v>
      </c>
    </row>
    <row r="37" spans="1:14">
      <c r="A37" s="119" t="s">
        <v>365</v>
      </c>
      <c r="B37" s="862" t="str">
        <f>VLOOKUP(A37,EQUIPOS!A7:D154,3,FALSE)</f>
        <v xml:space="preserve">Vibrocompatador, potencia 153 HP, peso 10 Ton. </v>
      </c>
      <c r="C37" s="863"/>
      <c r="D37" s="863"/>
      <c r="E37" s="863"/>
      <c r="F37" s="863"/>
      <c r="G37" s="863"/>
      <c r="H37" s="864"/>
      <c r="I37" s="276"/>
      <c r="J37" s="277"/>
      <c r="K37" s="278">
        <f>VLOOKUP(A37,EQUIPOS!A7:D164,4,FALSE)</f>
        <v>142753.24</v>
      </c>
      <c r="L37" s="279"/>
      <c r="M37" s="280">
        <v>40</v>
      </c>
      <c r="N37" s="281">
        <f>K37/M37</f>
        <v>3568.8309999999997</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7277.1684999999998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478.75312499999995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7755.9216249999999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1551.1843250000002</v>
      </c>
      <c r="M83" s="849"/>
      <c r="N83" s="57"/>
    </row>
    <row r="84" spans="1:14">
      <c r="B84" s="95" t="s">
        <v>1057</v>
      </c>
      <c r="C84" s="96"/>
      <c r="D84" s="96"/>
      <c r="E84" s="96"/>
      <c r="F84" s="96"/>
      <c r="G84" s="96"/>
      <c r="H84" s="96"/>
      <c r="I84" s="93"/>
      <c r="J84" s="94"/>
      <c r="K84" s="313">
        <v>0.05</v>
      </c>
      <c r="L84" s="848">
        <f>N78*K84</f>
        <v>387.79608125000004</v>
      </c>
      <c r="M84" s="849"/>
      <c r="N84" s="57"/>
    </row>
    <row r="85" spans="1:14" ht="15" thickBot="1">
      <c r="B85" s="97" t="s">
        <v>1058</v>
      </c>
      <c r="C85" s="98"/>
      <c r="D85" s="98"/>
      <c r="E85" s="98"/>
      <c r="F85" s="98"/>
      <c r="G85" s="98"/>
      <c r="H85" s="98"/>
      <c r="I85" s="99"/>
      <c r="J85" s="100"/>
      <c r="K85" s="314">
        <v>0.05</v>
      </c>
      <c r="L85" s="850">
        <f>N78*K85</f>
        <v>387.79608125000004</v>
      </c>
      <c r="M85" s="851"/>
      <c r="N85" s="57"/>
    </row>
    <row r="86" spans="1:14" ht="15" thickBot="1">
      <c r="B86" s="813" t="s">
        <v>1037</v>
      </c>
      <c r="C86" s="814"/>
      <c r="D86" s="814"/>
      <c r="E86" s="814"/>
      <c r="F86" s="814"/>
      <c r="G86" s="814"/>
      <c r="H86" s="814"/>
      <c r="I86" s="814"/>
      <c r="J86" s="814"/>
      <c r="K86" s="814"/>
      <c r="L86" s="814"/>
      <c r="M86" s="815"/>
      <c r="N86" s="58">
        <f>L83+L84+L85</f>
        <v>2326.7764875000003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10082.6981125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129</v>
      </c>
      <c r="B36" s="862" t="str">
        <f>VLOOKUP(A36,EQUIPOS!A6:D154,3,FALSE)</f>
        <v xml:space="preserve">Buldozer, Potencia al volante de 140 HP, motor de 2200 RPM, longitud de hoja 4,80m. </v>
      </c>
      <c r="C36" s="863"/>
      <c r="D36" s="863"/>
      <c r="E36" s="863"/>
      <c r="F36" s="863"/>
      <c r="G36" s="863"/>
      <c r="H36" s="864"/>
      <c r="I36" s="276"/>
      <c r="J36" s="277"/>
      <c r="K36" s="278">
        <f>VLOOKUP(A36,EQUIPOS!A6:D163,4,FALSE)</f>
        <v>148333.5</v>
      </c>
      <c r="L36" s="279"/>
      <c r="M36" s="280">
        <v>40</v>
      </c>
      <c r="N36" s="281">
        <f>K36/M36</f>
        <v>3708.3375000000001</v>
      </c>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3708.3375000000001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478.75312499999995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4187.0906249999998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837.41812500000003</v>
      </c>
      <c r="M83" s="849"/>
      <c r="N83" s="57"/>
    </row>
    <row r="84" spans="1:14">
      <c r="B84" s="95" t="s">
        <v>1057</v>
      </c>
      <c r="C84" s="96"/>
      <c r="D84" s="96"/>
      <c r="E84" s="96"/>
      <c r="F84" s="96"/>
      <c r="G84" s="96"/>
      <c r="H84" s="96"/>
      <c r="I84" s="93"/>
      <c r="J84" s="94"/>
      <c r="K84" s="313">
        <v>0.05</v>
      </c>
      <c r="L84" s="848">
        <f>N78*K84</f>
        <v>209.35453125000001</v>
      </c>
      <c r="M84" s="849"/>
      <c r="N84" s="57"/>
    </row>
    <row r="85" spans="1:14" ht="15" thickBot="1">
      <c r="B85" s="97" t="s">
        <v>1058</v>
      </c>
      <c r="C85" s="98"/>
      <c r="D85" s="98"/>
      <c r="E85" s="98"/>
      <c r="F85" s="98"/>
      <c r="G85" s="98"/>
      <c r="H85" s="98"/>
      <c r="I85" s="99"/>
      <c r="J85" s="100"/>
      <c r="K85" s="314">
        <v>0.05</v>
      </c>
      <c r="L85" s="850">
        <f>N78*K85</f>
        <v>209.35453125000001</v>
      </c>
      <c r="M85" s="851"/>
      <c r="N85" s="57"/>
    </row>
    <row r="86" spans="1:14" ht="15" thickBot="1">
      <c r="B86" s="813" t="s">
        <v>1037</v>
      </c>
      <c r="C86" s="814"/>
      <c r="D86" s="814"/>
      <c r="E86" s="814"/>
      <c r="F86" s="814"/>
      <c r="G86" s="814"/>
      <c r="H86" s="814"/>
      <c r="I86" s="814"/>
      <c r="J86" s="814"/>
      <c r="K86" s="814"/>
      <c r="L86" s="814"/>
      <c r="M86" s="815"/>
      <c r="N86" s="58">
        <f>L83+L84+L85</f>
        <v>1256.1271875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5443.2178125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2.0426799999999998</v>
      </c>
    </row>
    <row r="43" spans="1:14" ht="15" thickBot="1">
      <c r="B43" s="813" t="s">
        <v>1037</v>
      </c>
      <c r="C43" s="814"/>
      <c r="D43" s="814"/>
      <c r="E43" s="814"/>
      <c r="F43" s="814"/>
      <c r="G43" s="814"/>
      <c r="H43" s="814"/>
      <c r="I43" s="814"/>
      <c r="J43" s="814"/>
      <c r="K43" s="814"/>
      <c r="L43" s="814"/>
      <c r="M43" s="815"/>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5445.96</v>
      </c>
      <c r="N48" s="281">
        <f>K48*M48</f>
        <v>7079.7480000000005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7079.7480000000005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53"/>
      <c r="D59" s="53"/>
      <c r="E59" s="53"/>
      <c r="F59" s="53"/>
      <c r="G59" s="53"/>
      <c r="H59" s="297"/>
      <c r="I59" s="288"/>
      <c r="J59" s="288"/>
      <c r="K59" s="288"/>
      <c r="L59" s="900"/>
      <c r="M59" s="901"/>
      <c r="N59" s="300"/>
    </row>
    <row r="60" spans="1:14" ht="24.75" customHeight="1">
      <c r="B60" s="52"/>
      <c r="C60" s="326"/>
      <c r="D60" s="326"/>
      <c r="E60" s="326"/>
      <c r="F60" s="326"/>
      <c r="G60" s="326"/>
      <c r="H60" s="320"/>
      <c r="I60" s="408"/>
      <c r="J60" s="295"/>
      <c r="K60" s="288"/>
      <c r="L60" s="900"/>
      <c r="M60" s="901"/>
      <c r="N60" s="296"/>
    </row>
    <row r="61" spans="1:14">
      <c r="B61" s="52"/>
      <c r="C61" s="53"/>
      <c r="D61" s="53"/>
      <c r="E61" s="53"/>
      <c r="F61" s="53"/>
      <c r="G61" s="326"/>
      <c r="H61" s="320"/>
      <c r="I61" s="408"/>
      <c r="J61" s="295"/>
      <c r="K61" s="288"/>
      <c r="L61" s="900"/>
      <c r="M61" s="901"/>
      <c r="N61" s="300"/>
    </row>
    <row r="62" spans="1:14">
      <c r="B62" s="52"/>
      <c r="C62" s="53"/>
      <c r="D62" s="53"/>
      <c r="E62" s="53"/>
      <c r="F62" s="53"/>
      <c r="G62" s="53"/>
      <c r="H62" s="297"/>
      <c r="I62" s="288"/>
      <c r="J62" s="288"/>
      <c r="K62" s="288"/>
      <c r="L62" s="900"/>
      <c r="M62" s="901"/>
      <c r="N62" s="300"/>
    </row>
    <row r="63" spans="1:14">
      <c r="B63" s="52"/>
      <c r="C63" s="53"/>
      <c r="D63" s="53"/>
      <c r="E63" s="53"/>
      <c r="F63" s="53"/>
      <c r="G63" s="53"/>
      <c r="H63" s="297"/>
      <c r="I63" s="288"/>
      <c r="J63" s="288"/>
      <c r="K63" s="288"/>
      <c r="L63" s="900"/>
      <c r="M63" s="901"/>
      <c r="N63" s="300"/>
    </row>
    <row r="64" spans="1:14" ht="15" thickBot="1">
      <c r="B64" s="474"/>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204.268</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7286.0586800000001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1457.2117360000002</v>
      </c>
      <c r="M83" s="849"/>
      <c r="N83" s="57"/>
    </row>
    <row r="84" spans="1:14">
      <c r="B84" s="95" t="s">
        <v>1057</v>
      </c>
      <c r="C84" s="96"/>
      <c r="D84" s="96"/>
      <c r="E84" s="96"/>
      <c r="F84" s="96"/>
      <c r="G84" s="96"/>
      <c r="H84" s="96"/>
      <c r="I84" s="93"/>
      <c r="J84" s="94"/>
      <c r="K84" s="313">
        <v>0.05</v>
      </c>
      <c r="L84" s="848">
        <f>N78*K84</f>
        <v>364.30293400000005</v>
      </c>
      <c r="M84" s="849"/>
      <c r="N84" s="57"/>
    </row>
    <row r="85" spans="1:14" ht="15" thickBot="1">
      <c r="B85" s="97" t="s">
        <v>1058</v>
      </c>
      <c r="C85" s="98"/>
      <c r="D85" s="98"/>
      <c r="E85" s="98"/>
      <c r="F85" s="98"/>
      <c r="G85" s="98"/>
      <c r="H85" s="98"/>
      <c r="I85" s="99"/>
      <c r="J85" s="100"/>
      <c r="K85" s="314">
        <v>0.05</v>
      </c>
      <c r="L85" s="850">
        <f>N78*K85</f>
        <v>364.30293400000005</v>
      </c>
      <c r="M85" s="851"/>
      <c r="N85" s="57"/>
    </row>
    <row r="86" spans="1:14" ht="15" thickBot="1">
      <c r="B86" s="813" t="s">
        <v>1037</v>
      </c>
      <c r="C86" s="814"/>
      <c r="D86" s="814"/>
      <c r="E86" s="814"/>
      <c r="F86" s="814"/>
      <c r="G86" s="814"/>
      <c r="H86" s="814"/>
      <c r="I86" s="814"/>
      <c r="J86" s="814"/>
      <c r="K86" s="814"/>
      <c r="L86" s="814"/>
      <c r="M86" s="815"/>
      <c r="N86" s="58">
        <f>L83+L84+L85</f>
        <v>2185.8176040000003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9471.8762839999999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1.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0.01</v>
      </c>
      <c r="M42" s="875"/>
      <c r="N42" s="111">
        <f>N76*L42</f>
        <v>2.0426799999999998</v>
      </c>
    </row>
    <row r="43" spans="1:14" ht="15" thickBot="1">
      <c r="B43" s="813" t="s">
        <v>1037</v>
      </c>
      <c r="C43" s="814"/>
      <c r="D43" s="814"/>
      <c r="E43" s="814"/>
      <c r="F43" s="814"/>
      <c r="G43" s="814"/>
      <c r="H43" s="814"/>
      <c r="I43" s="814"/>
      <c r="J43" s="814"/>
      <c r="K43" s="814"/>
      <c r="L43" s="814"/>
      <c r="M43" s="815"/>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6589.0949999999993</v>
      </c>
      <c r="N48" s="281">
        <f>K48*M48</f>
        <v>7906.9139999999989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7906.9139999999989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53"/>
      <c r="D59" s="53"/>
      <c r="E59" s="53"/>
      <c r="F59" s="53"/>
      <c r="G59" s="53"/>
      <c r="H59" s="297"/>
      <c r="I59" s="288"/>
      <c r="J59" s="288"/>
      <c r="K59" s="288"/>
      <c r="L59" s="900"/>
      <c r="M59" s="901"/>
      <c r="N59" s="300"/>
    </row>
    <row r="60" spans="1:14" ht="24.75" customHeight="1">
      <c r="B60" s="52"/>
      <c r="C60" s="326"/>
      <c r="D60" s="326"/>
      <c r="E60" s="326"/>
      <c r="F60" s="326"/>
      <c r="G60" s="326"/>
      <c r="H60" s="320"/>
      <c r="I60" s="408"/>
      <c r="J60" s="295"/>
      <c r="K60" s="288"/>
      <c r="L60" s="900"/>
      <c r="M60" s="901"/>
      <c r="N60" s="296"/>
    </row>
    <row r="61" spans="1:14">
      <c r="B61" s="52"/>
      <c r="C61" s="53"/>
      <c r="D61" s="53"/>
      <c r="E61" s="53"/>
      <c r="F61" s="53"/>
      <c r="G61" s="326"/>
      <c r="H61" s="320"/>
      <c r="I61" s="408"/>
      <c r="J61" s="295"/>
      <c r="K61" s="288"/>
      <c r="L61" s="900"/>
      <c r="M61" s="901"/>
      <c r="N61" s="300"/>
    </row>
    <row r="62" spans="1:14">
      <c r="B62" s="52"/>
      <c r="C62" s="53"/>
      <c r="D62" s="53"/>
      <c r="E62" s="53"/>
      <c r="F62" s="53"/>
      <c r="G62" s="53"/>
      <c r="H62" s="297"/>
      <c r="I62" s="288"/>
      <c r="J62" s="288"/>
      <c r="K62" s="288"/>
      <c r="L62" s="900"/>
      <c r="M62" s="901"/>
      <c r="N62" s="300"/>
    </row>
    <row r="63" spans="1:14">
      <c r="B63" s="52"/>
      <c r="C63" s="53"/>
      <c r="D63" s="53"/>
      <c r="E63" s="53"/>
      <c r="F63" s="53"/>
      <c r="G63" s="53"/>
      <c r="H63" s="297"/>
      <c r="I63" s="288"/>
      <c r="J63" s="288"/>
      <c r="K63" s="288"/>
      <c r="L63" s="900"/>
      <c r="M63" s="901"/>
      <c r="N63" s="300"/>
    </row>
    <row r="64" spans="1:14" ht="15" thickBot="1">
      <c r="B64" s="474"/>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204.268</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8113.2246799999984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1622.6449359999997</v>
      </c>
      <c r="M83" s="849"/>
      <c r="N83" s="57"/>
    </row>
    <row r="84" spans="1:14">
      <c r="B84" s="95" t="s">
        <v>1057</v>
      </c>
      <c r="C84" s="96"/>
      <c r="D84" s="96"/>
      <c r="E84" s="96"/>
      <c r="F84" s="96"/>
      <c r="G84" s="96"/>
      <c r="H84" s="96"/>
      <c r="I84" s="93"/>
      <c r="J84" s="94"/>
      <c r="K84" s="313">
        <v>0.05</v>
      </c>
      <c r="L84" s="848">
        <f>N78*K84</f>
        <v>405.66123399999992</v>
      </c>
      <c r="M84" s="849"/>
      <c r="N84" s="57"/>
    </row>
    <row r="85" spans="1:14" ht="15" thickBot="1">
      <c r="B85" s="97" t="s">
        <v>1058</v>
      </c>
      <c r="C85" s="98"/>
      <c r="D85" s="98"/>
      <c r="E85" s="98"/>
      <c r="F85" s="98"/>
      <c r="G85" s="98"/>
      <c r="H85" s="98"/>
      <c r="I85" s="99"/>
      <c r="J85" s="100"/>
      <c r="K85" s="314">
        <v>0.05</v>
      </c>
      <c r="L85" s="850">
        <f>N78*K85</f>
        <v>405.66123399999992</v>
      </c>
      <c r="M85" s="851"/>
      <c r="N85" s="57"/>
    </row>
    <row r="86" spans="1:14" ht="15" thickBot="1">
      <c r="B86" s="813" t="s">
        <v>1037</v>
      </c>
      <c r="C86" s="814"/>
      <c r="D86" s="814"/>
      <c r="E86" s="814"/>
      <c r="F86" s="814"/>
      <c r="G86" s="814"/>
      <c r="H86" s="814"/>
      <c r="I86" s="814"/>
      <c r="J86" s="814"/>
      <c r="K86" s="814"/>
      <c r="L86" s="814"/>
      <c r="M86" s="815"/>
      <c r="N86" s="58">
        <f>L83+L84+L85</f>
        <v>2433.9674039999995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10547.192083999998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129</v>
      </c>
      <c r="B36" s="862" t="str">
        <f>VLOOKUP(A36,EQUIPOS!A6:D186,3,FALSE)</f>
        <v xml:space="preserve">Buldozer, Potencia al volante de 140 HP, motor de 2200 RPM, longitud de hoja 4,80m. </v>
      </c>
      <c r="C36" s="863"/>
      <c r="D36" s="863"/>
      <c r="E36" s="863"/>
      <c r="F36" s="863"/>
      <c r="G36" s="863"/>
      <c r="H36" s="864"/>
      <c r="I36" s="276"/>
      <c r="J36" s="277"/>
      <c r="K36" s="278">
        <f>VLOOKUP(A36,EQUIPOS!A6:D186,4,FALSE)</f>
        <v>148333.5</v>
      </c>
      <c r="L36" s="279"/>
      <c r="M36" s="280">
        <v>45</v>
      </c>
      <c r="N36" s="281">
        <f>K36/M36</f>
        <v>3296.3</v>
      </c>
    </row>
    <row r="37" spans="1:14">
      <c r="A37" s="119" t="s">
        <v>152</v>
      </c>
      <c r="B37" s="862" t="str">
        <f>VLOOKUP(A37,EQUIPOS!A7:D187,3,FALSE)</f>
        <v xml:space="preserve">Carrotanque de agua(1000 Galones) </v>
      </c>
      <c r="C37" s="863"/>
      <c r="D37" s="863"/>
      <c r="E37" s="863"/>
      <c r="F37" s="863"/>
      <c r="G37" s="863"/>
      <c r="H37" s="864"/>
      <c r="I37" s="276"/>
      <c r="J37" s="277"/>
      <c r="K37" s="278">
        <f>VLOOKUP(A37,EQUIPOS!A7:D187,4,FALSE)</f>
        <v>55000</v>
      </c>
      <c r="L37" s="279"/>
      <c r="M37" s="280">
        <v>45</v>
      </c>
      <c r="N37" s="281">
        <f>K37/M37</f>
        <v>1222.2222222222222</v>
      </c>
    </row>
    <row r="38" spans="1:14">
      <c r="A38" t="s">
        <v>269</v>
      </c>
      <c r="B38" s="862" t="str">
        <f>VLOOKUP(A38,EQUIPOS!A8:D188,3,FALSE)</f>
        <v>Motoniveladora  potencia 215 HP, ancho de cuchilla 4,27 m, peso 18 ton.</v>
      </c>
      <c r="C38" s="863"/>
      <c r="D38" s="863"/>
      <c r="E38" s="863"/>
      <c r="F38" s="863"/>
      <c r="G38" s="863"/>
      <c r="H38" s="864"/>
      <c r="I38" s="276"/>
      <c r="J38" s="277"/>
      <c r="K38" s="278">
        <f>VLOOKUP(A38,EQUIPOS!A8:D188,4,FALSE)</f>
        <v>180000</v>
      </c>
      <c r="L38" s="279"/>
      <c r="M38" s="280">
        <v>45</v>
      </c>
      <c r="N38" s="281">
        <f>K38/M38</f>
        <v>4000</v>
      </c>
    </row>
    <row r="39" spans="1:14">
      <c r="A39" t="s">
        <v>365</v>
      </c>
      <c r="B39" s="862" t="str">
        <f>VLOOKUP(A39,EQUIPOS!A9:D189,3,FALSE)</f>
        <v xml:space="preserve">Vibrocompatador, potencia 153 HP, peso 10 Ton. </v>
      </c>
      <c r="C39" s="863"/>
      <c r="D39" s="863"/>
      <c r="E39" s="863"/>
      <c r="F39" s="863"/>
      <c r="G39" s="863"/>
      <c r="H39" s="864"/>
      <c r="I39" s="865"/>
      <c r="J39" s="866"/>
      <c r="K39" s="278">
        <f>VLOOKUP(A39,EQUIPOS!A9:D189,4,FALSE)</f>
        <v>142753.24</v>
      </c>
      <c r="L39" s="867">
        <v>45</v>
      </c>
      <c r="M39" s="868"/>
      <c r="N39" s="281">
        <f>K39/L39</f>
        <v>3172.2942222222218</v>
      </c>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11.348222222222223</v>
      </c>
    </row>
    <row r="43" spans="1:14" ht="15" thickBot="1">
      <c r="B43" s="813" t="s">
        <v>1037</v>
      </c>
      <c r="C43" s="814"/>
      <c r="D43" s="814"/>
      <c r="E43" s="814"/>
      <c r="F43" s="814"/>
      <c r="G43" s="814"/>
      <c r="H43" s="814"/>
      <c r="I43" s="814"/>
      <c r="J43" s="814"/>
      <c r="K43" s="814"/>
      <c r="L43" s="814"/>
      <c r="M43" s="815"/>
      <c r="N43" s="403">
        <f>SUM(N36:N42)</f>
        <v>11702.164666666667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23205</v>
      </c>
      <c r="N48" s="281">
        <f>K48*M48</f>
        <v>29006.25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29006.25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0">
        <f>VLOOKUP(A59,TRANSPORTE!A5:D123,4,FALSE)</f>
        <v>850</v>
      </c>
      <c r="M59" s="901"/>
      <c r="N59" s="300">
        <f>K59*L59</f>
        <v>1062.5</v>
      </c>
    </row>
    <row r="60" spans="1:14" ht="24.75" customHeight="1">
      <c r="B60" s="52"/>
      <c r="C60" s="326"/>
      <c r="D60" s="326"/>
      <c r="E60" s="326"/>
      <c r="F60" s="326"/>
      <c r="G60" s="326"/>
      <c r="H60" s="320"/>
      <c r="I60" s="408"/>
      <c r="J60" s="295"/>
      <c r="K60" s="288"/>
      <c r="L60" s="900"/>
      <c r="M60" s="901"/>
      <c r="N60" s="296"/>
    </row>
    <row r="61" spans="1:14">
      <c r="B61" s="52"/>
      <c r="C61" s="53"/>
      <c r="D61" s="53"/>
      <c r="E61" s="53"/>
      <c r="F61" s="53"/>
      <c r="G61" s="326"/>
      <c r="H61" s="320"/>
      <c r="I61" s="408"/>
      <c r="J61" s="295"/>
      <c r="K61" s="288"/>
      <c r="L61" s="900"/>
      <c r="M61" s="901"/>
      <c r="N61" s="300"/>
    </row>
    <row r="62" spans="1:14">
      <c r="B62" s="52"/>
      <c r="C62" s="53"/>
      <c r="D62" s="53"/>
      <c r="E62" s="53"/>
      <c r="F62" s="53"/>
      <c r="G62" s="53"/>
      <c r="H62" s="297"/>
      <c r="I62" s="288"/>
      <c r="J62" s="288"/>
      <c r="K62" s="288"/>
      <c r="L62" s="900"/>
      <c r="M62" s="901"/>
      <c r="N62" s="300"/>
    </row>
    <row r="63" spans="1:14">
      <c r="B63" s="52"/>
      <c r="C63" s="53"/>
      <c r="D63" s="53"/>
      <c r="E63" s="53"/>
      <c r="F63" s="53"/>
      <c r="G63" s="53"/>
      <c r="H63" s="297"/>
      <c r="I63" s="288"/>
      <c r="J63" s="288"/>
      <c r="K63" s="288"/>
      <c r="L63" s="900"/>
      <c r="M63" s="901"/>
      <c r="N63" s="300"/>
    </row>
    <row r="64" spans="1:14" ht="15" thickBot="1">
      <c r="B64" s="474"/>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SUM(N59:N64)</f>
        <v>1062.5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42338.325777777776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8467.6651555555563</v>
      </c>
      <c r="M83" s="849"/>
      <c r="N83" s="57"/>
    </row>
    <row r="84" spans="1:14">
      <c r="B84" s="95" t="s">
        <v>1057</v>
      </c>
      <c r="C84" s="96"/>
      <c r="D84" s="96"/>
      <c r="E84" s="96"/>
      <c r="F84" s="96"/>
      <c r="G84" s="96"/>
      <c r="H84" s="96"/>
      <c r="I84" s="93"/>
      <c r="J84" s="94"/>
      <c r="K84" s="313">
        <v>0.05</v>
      </c>
      <c r="L84" s="848">
        <f>N78*K84</f>
        <v>2116.9162888888891</v>
      </c>
      <c r="M84" s="849"/>
      <c r="N84" s="57"/>
    </row>
    <row r="85" spans="1:14" ht="15" thickBot="1">
      <c r="B85" s="97" t="s">
        <v>1058</v>
      </c>
      <c r="C85" s="98"/>
      <c r="D85" s="98"/>
      <c r="E85" s="98"/>
      <c r="F85" s="98"/>
      <c r="G85" s="98"/>
      <c r="H85" s="98"/>
      <c r="I85" s="99"/>
      <c r="J85" s="100"/>
      <c r="K85" s="314">
        <v>0.05</v>
      </c>
      <c r="L85" s="850">
        <f>N78*K85</f>
        <v>2116.9162888888891</v>
      </c>
      <c r="M85" s="851"/>
      <c r="N85" s="57"/>
    </row>
    <row r="86" spans="1:14" ht="15" thickBot="1">
      <c r="B86" s="813" t="s">
        <v>1037</v>
      </c>
      <c r="C86" s="814"/>
      <c r="D86" s="814"/>
      <c r="E86" s="814"/>
      <c r="F86" s="814"/>
      <c r="G86" s="814"/>
      <c r="H86" s="814"/>
      <c r="I86" s="814"/>
      <c r="J86" s="814"/>
      <c r="K86" s="814"/>
      <c r="L86" s="814"/>
      <c r="M86" s="815"/>
      <c r="N86" s="58">
        <f>L83+L84+L85</f>
        <v>12701.497733333335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ROUND((N78+N86),0)</f>
        <v>55040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129</v>
      </c>
      <c r="B36" s="862" t="str">
        <f>VLOOKUP(A36,EQUIPOS!A6:D186,3,FALSE)</f>
        <v xml:space="preserve">Buldozer, Potencia al volante de 140 HP, motor de 2200 RPM, longitud de hoja 4,80m. </v>
      </c>
      <c r="C36" s="863"/>
      <c r="D36" s="863"/>
      <c r="E36" s="863"/>
      <c r="F36" s="863"/>
      <c r="G36" s="863"/>
      <c r="H36" s="864"/>
      <c r="I36" s="276"/>
      <c r="J36" s="277"/>
      <c r="K36" s="278">
        <f>VLOOKUP(A36,EQUIPOS!A6:D186,4,FALSE)</f>
        <v>148333.5</v>
      </c>
      <c r="L36" s="279"/>
      <c r="M36" s="280">
        <v>45</v>
      </c>
      <c r="N36" s="281">
        <f>K36/M36</f>
        <v>3296.3</v>
      </c>
    </row>
    <row r="37" spans="1:14">
      <c r="A37" s="119" t="s">
        <v>152</v>
      </c>
      <c r="B37" s="862" t="str">
        <f>VLOOKUP(A37,EQUIPOS!A7:D187,3,FALSE)</f>
        <v xml:space="preserve">Carrotanque de agua(1000 Galones) </v>
      </c>
      <c r="C37" s="863"/>
      <c r="D37" s="863"/>
      <c r="E37" s="863"/>
      <c r="F37" s="863"/>
      <c r="G37" s="863"/>
      <c r="H37" s="864"/>
      <c r="I37" s="276"/>
      <c r="J37" s="277"/>
      <c r="K37" s="278">
        <f>VLOOKUP(A37,EQUIPOS!A7:D187,4,FALSE)</f>
        <v>55000</v>
      </c>
      <c r="L37" s="279"/>
      <c r="M37" s="280">
        <v>45</v>
      </c>
      <c r="N37" s="281">
        <f>K37/M37</f>
        <v>1222.2222222222222</v>
      </c>
    </row>
    <row r="38" spans="1:14">
      <c r="A38" t="s">
        <v>269</v>
      </c>
      <c r="B38" s="862" t="str">
        <f>VLOOKUP(A38,EQUIPOS!A8:D188,3,FALSE)</f>
        <v>Motoniveladora  potencia 215 HP, ancho de cuchilla 4,27 m, peso 18 ton.</v>
      </c>
      <c r="C38" s="863"/>
      <c r="D38" s="863"/>
      <c r="E38" s="863"/>
      <c r="F38" s="863"/>
      <c r="G38" s="863"/>
      <c r="H38" s="864"/>
      <c r="I38" s="276"/>
      <c r="J38" s="277"/>
      <c r="K38" s="278">
        <f>VLOOKUP(A38,EQUIPOS!A8:D188,4,FALSE)</f>
        <v>180000</v>
      </c>
      <c r="L38" s="279"/>
      <c r="M38" s="280">
        <v>45</v>
      </c>
      <c r="N38" s="281">
        <f>K38/M38</f>
        <v>4000</v>
      </c>
    </row>
    <row r="39" spans="1:14">
      <c r="A39" t="s">
        <v>365</v>
      </c>
      <c r="B39" s="862" t="str">
        <f>VLOOKUP(A39,EQUIPOS!A9:D189,3,FALSE)</f>
        <v xml:space="preserve">Vibrocompatador, potencia 153 HP, peso 10 Ton. </v>
      </c>
      <c r="C39" s="863"/>
      <c r="D39" s="863"/>
      <c r="E39" s="863"/>
      <c r="F39" s="863"/>
      <c r="G39" s="863"/>
      <c r="H39" s="864"/>
      <c r="I39" s="865"/>
      <c r="J39" s="866"/>
      <c r="K39" s="278">
        <f>VLOOKUP(A39,EQUIPOS!A9:D189,4,FALSE)</f>
        <v>142753.24</v>
      </c>
      <c r="L39" s="867">
        <v>45</v>
      </c>
      <c r="M39" s="868"/>
      <c r="N39" s="281">
        <f>K39/L39</f>
        <v>3172.2942222222218</v>
      </c>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11.348222222222223</v>
      </c>
    </row>
    <row r="43" spans="1:14" ht="15" thickBot="1">
      <c r="B43" s="813" t="s">
        <v>1037</v>
      </c>
      <c r="C43" s="814"/>
      <c r="D43" s="814"/>
      <c r="E43" s="814"/>
      <c r="F43" s="814"/>
      <c r="G43" s="814"/>
      <c r="H43" s="814"/>
      <c r="I43" s="814"/>
      <c r="J43" s="814"/>
      <c r="K43" s="814"/>
      <c r="L43" s="814"/>
      <c r="M43" s="815"/>
      <c r="N43" s="403">
        <f>SUM(N36:N42)</f>
        <v>11702.164666666667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120000</v>
      </c>
      <c r="N48" s="281">
        <f>K48*M48</f>
        <v>150000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0">
        <f>VLOOKUP(A59,TRANSPORTE!A5:D123,4,FALSE)</f>
        <v>850</v>
      </c>
      <c r="M59" s="901"/>
      <c r="N59" s="300">
        <f>K59*L59</f>
        <v>1062.5</v>
      </c>
    </row>
    <row r="60" spans="1:14" ht="24.75" customHeight="1">
      <c r="B60" s="52"/>
      <c r="C60" s="326"/>
      <c r="D60" s="326"/>
      <c r="E60" s="326"/>
      <c r="F60" s="326"/>
      <c r="G60" s="326"/>
      <c r="H60" s="320"/>
      <c r="I60" s="408"/>
      <c r="J60" s="295"/>
      <c r="K60" s="288"/>
      <c r="L60" s="900"/>
      <c r="M60" s="901"/>
      <c r="N60" s="296"/>
    </row>
    <row r="61" spans="1:14">
      <c r="B61" s="52"/>
      <c r="C61" s="53"/>
      <c r="D61" s="53"/>
      <c r="E61" s="53"/>
      <c r="F61" s="53"/>
      <c r="G61" s="326"/>
      <c r="H61" s="320"/>
      <c r="I61" s="408"/>
      <c r="J61" s="295"/>
      <c r="K61" s="288"/>
      <c r="L61" s="900"/>
      <c r="M61" s="901"/>
      <c r="N61" s="300"/>
    </row>
    <row r="62" spans="1:14">
      <c r="B62" s="52"/>
      <c r="C62" s="53"/>
      <c r="D62" s="53"/>
      <c r="E62" s="53"/>
      <c r="F62" s="53"/>
      <c r="G62" s="53"/>
      <c r="H62" s="297"/>
      <c r="I62" s="288"/>
      <c r="J62" s="288"/>
      <c r="K62" s="288"/>
      <c r="L62" s="900"/>
      <c r="M62" s="901"/>
      <c r="N62" s="300"/>
    </row>
    <row r="63" spans="1:14">
      <c r="B63" s="52"/>
      <c r="C63" s="53"/>
      <c r="D63" s="53"/>
      <c r="E63" s="53"/>
      <c r="F63" s="53"/>
      <c r="G63" s="53"/>
      <c r="H63" s="297"/>
      <c r="I63" s="288"/>
      <c r="J63" s="288"/>
      <c r="K63" s="288"/>
      <c r="L63" s="900"/>
      <c r="M63" s="901"/>
      <c r="N63" s="300"/>
    </row>
    <row r="64" spans="1:14" ht="15" thickBot="1">
      <c r="B64" s="474"/>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SUM(N59:N64)</f>
        <v>1062.5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163332.07577777779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32666.415155555558</v>
      </c>
      <c r="M83" s="849"/>
      <c r="N83" s="57"/>
    </row>
    <row r="84" spans="1:14">
      <c r="B84" s="95" t="s">
        <v>1057</v>
      </c>
      <c r="C84" s="96"/>
      <c r="D84" s="96"/>
      <c r="E84" s="96"/>
      <c r="F84" s="96"/>
      <c r="G84" s="96"/>
      <c r="H84" s="96"/>
      <c r="I84" s="93"/>
      <c r="J84" s="94"/>
      <c r="K84" s="313">
        <v>0.05</v>
      </c>
      <c r="L84" s="848">
        <f>N78*K84</f>
        <v>8166.6037888888895</v>
      </c>
      <c r="M84" s="849"/>
      <c r="N84" s="57"/>
    </row>
    <row r="85" spans="1:14" ht="15" thickBot="1">
      <c r="B85" s="97" t="s">
        <v>1058</v>
      </c>
      <c r="C85" s="98"/>
      <c r="D85" s="98"/>
      <c r="E85" s="98"/>
      <c r="F85" s="98"/>
      <c r="G85" s="98"/>
      <c r="H85" s="98"/>
      <c r="I85" s="99"/>
      <c r="J85" s="100"/>
      <c r="K85" s="314">
        <v>0.05</v>
      </c>
      <c r="L85" s="850">
        <f>N78*K85</f>
        <v>8166.6037888888895</v>
      </c>
      <c r="M85" s="851"/>
      <c r="N85" s="57"/>
    </row>
    <row r="86" spans="1:14" ht="15" thickBot="1">
      <c r="B86" s="813" t="s">
        <v>1037</v>
      </c>
      <c r="C86" s="814"/>
      <c r="D86" s="814"/>
      <c r="E86" s="814"/>
      <c r="F86" s="814"/>
      <c r="G86" s="814"/>
      <c r="H86" s="814"/>
      <c r="I86" s="814"/>
      <c r="J86" s="814"/>
      <c r="K86" s="814"/>
      <c r="L86" s="814"/>
      <c r="M86" s="815"/>
      <c r="N86" s="58">
        <f>L83+L84+L85</f>
        <v>48999.622733333337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212331.69851111114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129</v>
      </c>
      <c r="B36" s="862" t="str">
        <f>VLOOKUP(A36,EQUIPOS!A6:D186,3,FALSE)</f>
        <v xml:space="preserve">Buldozer, Potencia al volante de 140 HP, motor de 2200 RPM, longitud de hoja 4,80m. </v>
      </c>
      <c r="C36" s="863"/>
      <c r="D36" s="863"/>
      <c r="E36" s="863"/>
      <c r="F36" s="863"/>
      <c r="G36" s="863"/>
      <c r="H36" s="864"/>
      <c r="I36" s="276"/>
      <c r="J36" s="277"/>
      <c r="K36" s="278">
        <f>VLOOKUP(A36,EQUIPOS!A6:D186,4,FALSE)</f>
        <v>148333.5</v>
      </c>
      <c r="L36" s="279"/>
      <c r="M36" s="280">
        <v>45</v>
      </c>
      <c r="N36" s="281">
        <f>K36/M36</f>
        <v>3296.3</v>
      </c>
    </row>
    <row r="37" spans="1:14">
      <c r="A37" s="119" t="s">
        <v>152</v>
      </c>
      <c r="B37" s="862" t="str">
        <f>VLOOKUP(A37,EQUIPOS!A7:D187,3,FALSE)</f>
        <v xml:space="preserve">Carrotanque de agua(1000 Galones) </v>
      </c>
      <c r="C37" s="863"/>
      <c r="D37" s="863"/>
      <c r="E37" s="863"/>
      <c r="F37" s="863"/>
      <c r="G37" s="863"/>
      <c r="H37" s="864"/>
      <c r="I37" s="276"/>
      <c r="J37" s="277"/>
      <c r="K37" s="278">
        <f>VLOOKUP(A37,EQUIPOS!A7:D187,4,FALSE)</f>
        <v>55000</v>
      </c>
      <c r="L37" s="279"/>
      <c r="M37" s="280">
        <v>45</v>
      </c>
      <c r="N37" s="281">
        <f>K37/M37</f>
        <v>1222.2222222222222</v>
      </c>
    </row>
    <row r="38" spans="1:14">
      <c r="A38" t="s">
        <v>269</v>
      </c>
      <c r="B38" s="862" t="str">
        <f>VLOOKUP(A38,EQUIPOS!A8:D188,3,FALSE)</f>
        <v>Motoniveladora  potencia 215 HP, ancho de cuchilla 4,27 m, peso 18 ton.</v>
      </c>
      <c r="C38" s="863"/>
      <c r="D38" s="863"/>
      <c r="E38" s="863"/>
      <c r="F38" s="863"/>
      <c r="G38" s="863"/>
      <c r="H38" s="864"/>
      <c r="I38" s="276"/>
      <c r="J38" s="277"/>
      <c r="K38" s="278">
        <f>VLOOKUP(A38,EQUIPOS!A8:D188,4,FALSE)</f>
        <v>180000</v>
      </c>
      <c r="L38" s="279"/>
      <c r="M38" s="280">
        <v>45</v>
      </c>
      <c r="N38" s="281">
        <f>K38/M38</f>
        <v>4000</v>
      </c>
    </row>
    <row r="39" spans="1:14">
      <c r="A39" t="s">
        <v>365</v>
      </c>
      <c r="B39" s="862" t="str">
        <f>VLOOKUP(A39,EQUIPOS!A9:D189,3,FALSE)</f>
        <v xml:space="preserve">Vibrocompatador, potencia 153 HP, peso 10 Ton. </v>
      </c>
      <c r="C39" s="863"/>
      <c r="D39" s="863"/>
      <c r="E39" s="863"/>
      <c r="F39" s="863"/>
      <c r="G39" s="863"/>
      <c r="H39" s="864"/>
      <c r="I39" s="865"/>
      <c r="J39" s="866"/>
      <c r="K39" s="278">
        <f>VLOOKUP(A39,EQUIPOS!A9:D189,4,FALSE)</f>
        <v>142753.24</v>
      </c>
      <c r="L39" s="867">
        <v>45</v>
      </c>
      <c r="M39" s="868"/>
      <c r="N39" s="281">
        <f>K39/L39</f>
        <v>3172.2942222222218</v>
      </c>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t="s">
        <v>1036</v>
      </c>
      <c r="C42" s="863"/>
      <c r="D42" s="863"/>
      <c r="E42" s="863"/>
      <c r="F42" s="863"/>
      <c r="G42" s="863"/>
      <c r="H42" s="864"/>
      <c r="I42" s="872"/>
      <c r="J42" s="873"/>
      <c r="K42" s="47"/>
      <c r="L42" s="874">
        <v>0.02</v>
      </c>
      <c r="M42" s="875"/>
      <c r="N42" s="111">
        <f>N76*L42</f>
        <v>11.348222222222223</v>
      </c>
    </row>
    <row r="43" spans="1:14" ht="15" thickBot="1">
      <c r="B43" s="813" t="s">
        <v>1037</v>
      </c>
      <c r="C43" s="814"/>
      <c r="D43" s="814"/>
      <c r="E43" s="814"/>
      <c r="F43" s="814"/>
      <c r="G43" s="814"/>
      <c r="H43" s="814"/>
      <c r="I43" s="814"/>
      <c r="J43" s="814"/>
      <c r="K43" s="814"/>
      <c r="L43" s="814"/>
      <c r="M43" s="815"/>
      <c r="N43" s="403">
        <f>SUM(N36:N42)</f>
        <v>11702.164666666667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131724</v>
      </c>
      <c r="N48" s="281">
        <f>K48*M48</f>
        <v>164655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164655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0">
        <f>VLOOKUP(A59,TRANSPORTE!A5:D123,4,FALSE)</f>
        <v>850</v>
      </c>
      <c r="M59" s="901"/>
      <c r="N59" s="300">
        <f>K59*L59</f>
        <v>1062.5</v>
      </c>
    </row>
    <row r="60" spans="1:14" ht="24.75" customHeight="1">
      <c r="B60" s="52"/>
      <c r="C60" s="326"/>
      <c r="D60" s="326"/>
      <c r="E60" s="326"/>
      <c r="F60" s="326"/>
      <c r="G60" s="326"/>
      <c r="H60" s="320"/>
      <c r="I60" s="408"/>
      <c r="J60" s="295"/>
      <c r="K60" s="288"/>
      <c r="L60" s="900"/>
      <c r="M60" s="901"/>
      <c r="N60" s="296"/>
    </row>
    <row r="61" spans="1:14">
      <c r="B61" s="52"/>
      <c r="C61" s="53"/>
      <c r="D61" s="53"/>
      <c r="E61" s="53"/>
      <c r="F61" s="53"/>
      <c r="G61" s="326"/>
      <c r="H61" s="320"/>
      <c r="I61" s="408"/>
      <c r="J61" s="295"/>
      <c r="K61" s="288"/>
      <c r="L61" s="900"/>
      <c r="M61" s="901"/>
      <c r="N61" s="300"/>
    </row>
    <row r="62" spans="1:14">
      <c r="B62" s="52"/>
      <c r="C62" s="53"/>
      <c r="D62" s="53"/>
      <c r="E62" s="53"/>
      <c r="F62" s="53"/>
      <c r="G62" s="53"/>
      <c r="H62" s="297"/>
      <c r="I62" s="288"/>
      <c r="J62" s="288"/>
      <c r="K62" s="288"/>
      <c r="L62" s="900"/>
      <c r="M62" s="901"/>
      <c r="N62" s="300"/>
    </row>
    <row r="63" spans="1:14">
      <c r="B63" s="52"/>
      <c r="C63" s="53"/>
      <c r="D63" s="53"/>
      <c r="E63" s="53"/>
      <c r="F63" s="53"/>
      <c r="G63" s="53"/>
      <c r="H63" s="297"/>
      <c r="I63" s="288"/>
      <c r="J63" s="288"/>
      <c r="K63" s="288"/>
      <c r="L63" s="900"/>
      <c r="M63" s="901"/>
      <c r="N63" s="300"/>
    </row>
    <row r="64" spans="1:14" ht="15" thickBot="1">
      <c r="B64" s="474"/>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SUM(N59:N64)</f>
        <v>1062.5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177987.07577777779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35597.415155555558</v>
      </c>
      <c r="M83" s="849"/>
      <c r="N83" s="57"/>
    </row>
    <row r="84" spans="1:14">
      <c r="B84" s="95" t="s">
        <v>1057</v>
      </c>
      <c r="C84" s="96"/>
      <c r="D84" s="96"/>
      <c r="E84" s="96"/>
      <c r="F84" s="96"/>
      <c r="G84" s="96"/>
      <c r="H84" s="96"/>
      <c r="I84" s="93"/>
      <c r="J84" s="94"/>
      <c r="K84" s="313">
        <v>0.05</v>
      </c>
      <c r="L84" s="848">
        <f>N78*K84</f>
        <v>8899.3537888888895</v>
      </c>
      <c r="M84" s="849"/>
      <c r="N84" s="57"/>
    </row>
    <row r="85" spans="1:14" ht="15" thickBot="1">
      <c r="B85" s="97" t="s">
        <v>1058</v>
      </c>
      <c r="C85" s="98"/>
      <c r="D85" s="98"/>
      <c r="E85" s="98"/>
      <c r="F85" s="98"/>
      <c r="G85" s="98"/>
      <c r="H85" s="98"/>
      <c r="I85" s="99"/>
      <c r="J85" s="100"/>
      <c r="K85" s="314">
        <v>0.05</v>
      </c>
      <c r="L85" s="850">
        <f>N78*K85</f>
        <v>8899.3537888888895</v>
      </c>
      <c r="M85" s="851"/>
      <c r="N85" s="57"/>
    </row>
    <row r="86" spans="1:14" ht="15" thickBot="1">
      <c r="B86" s="813" t="s">
        <v>1037</v>
      </c>
      <c r="C86" s="814"/>
      <c r="D86" s="814"/>
      <c r="E86" s="814"/>
      <c r="F86" s="814"/>
      <c r="G86" s="814"/>
      <c r="H86" s="814"/>
      <c r="I86" s="814"/>
      <c r="J86" s="814"/>
      <c r="K86" s="814"/>
      <c r="L86" s="814"/>
      <c r="M86" s="815"/>
      <c r="N86" s="58">
        <f>L83+L84+L85</f>
        <v>53396.122733333337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231383.19851111114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129</v>
      </c>
      <c r="B36" s="862" t="str">
        <f>VLOOKUP(A36,EQUIPOS!A6:D154,3,FALSE)</f>
        <v xml:space="preserve">Buldozer, Potencia al volante de 140 HP, motor de 2200 RPM, longitud de hoja 4,80m. </v>
      </c>
      <c r="C36" s="863"/>
      <c r="D36" s="863"/>
      <c r="E36" s="863"/>
      <c r="F36" s="863"/>
      <c r="G36" s="863"/>
      <c r="H36" s="864"/>
      <c r="I36" s="276"/>
      <c r="J36" s="277"/>
      <c r="K36" s="278">
        <f>VLOOKUP(A36,EQUIPOS!A6:D163,4,FALSE)</f>
        <v>148333.5</v>
      </c>
      <c r="L36" s="279"/>
      <c r="M36" s="280">
        <v>400</v>
      </c>
      <c r="N36" s="281">
        <f>K36/M36</f>
        <v>370.83375000000001</v>
      </c>
    </row>
    <row r="37" spans="1:14">
      <c r="A37" s="119" t="s">
        <v>152</v>
      </c>
      <c r="B37" s="862" t="str">
        <f>VLOOKUP(A37,EQUIPOS!A7:D154,3,FALSE)</f>
        <v xml:space="preserve">Carrotanque de agua(1000 Galones) </v>
      </c>
      <c r="C37" s="863"/>
      <c r="D37" s="863"/>
      <c r="E37" s="863"/>
      <c r="F37" s="863"/>
      <c r="G37" s="863"/>
      <c r="H37" s="864"/>
      <c r="I37" s="276"/>
      <c r="J37" s="277"/>
      <c r="K37" s="278">
        <f>VLOOKUP(A37,EQUIPOS!A7:D164,4,FALSE)</f>
        <v>55000</v>
      </c>
      <c r="L37" s="279"/>
      <c r="M37" s="280">
        <v>200</v>
      </c>
      <c r="N37" s="281">
        <f>K37/M37</f>
        <v>275</v>
      </c>
    </row>
    <row r="38" spans="1:14">
      <c r="A38" t="s">
        <v>269</v>
      </c>
      <c r="B38" s="862" t="str">
        <f>VLOOKUP(A38,EQUIPOS!A8:D154,3,FALSE)</f>
        <v>Motoniveladora  potencia 215 HP, ancho de cuchilla 4,27 m, peso 18 ton.</v>
      </c>
      <c r="C38" s="863"/>
      <c r="D38" s="863"/>
      <c r="E38" s="863"/>
      <c r="F38" s="863"/>
      <c r="G38" s="863"/>
      <c r="H38" s="864"/>
      <c r="I38" s="276"/>
      <c r="J38" s="277"/>
      <c r="K38" s="278">
        <f>VLOOKUP(A38,EQUIPOS!A8:D165,4,FALSE)</f>
        <v>180000</v>
      </c>
      <c r="L38" s="279"/>
      <c r="M38" s="280">
        <v>200</v>
      </c>
      <c r="N38" s="281">
        <f>K38/M38</f>
        <v>900</v>
      </c>
    </row>
    <row r="39" spans="1:14">
      <c r="A39" t="s">
        <v>365</v>
      </c>
      <c r="B39" s="862" t="str">
        <f>VLOOKUP(A39,EQUIPOS!A9:D155,3,FALSE)</f>
        <v xml:space="preserve">Vibrocompatador, potencia 153 HP, peso 10 Ton. </v>
      </c>
      <c r="C39" s="863"/>
      <c r="D39" s="863"/>
      <c r="E39" s="863"/>
      <c r="F39" s="863"/>
      <c r="G39" s="863"/>
      <c r="H39" s="864"/>
      <c r="I39" s="865"/>
      <c r="J39" s="866"/>
      <c r="K39" s="278">
        <f>VLOOKUP(A39,EQUIPOS!A9:D166,4,FALSE)</f>
        <v>142753.24</v>
      </c>
      <c r="L39" s="867">
        <v>200</v>
      </c>
      <c r="M39" s="868"/>
      <c r="N39" s="281">
        <f>K39/L39</f>
        <v>713.76619999999991</v>
      </c>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0.02</v>
      </c>
      <c r="N41" s="353">
        <f>N76*M41</f>
        <v>2.55335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2262.1532999999999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1600</v>
      </c>
      <c r="N70" s="404">
        <f>K70/M70</f>
        <v>63.833750000000002</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1600</v>
      </c>
      <c r="N71" s="404">
        <f>K71/M71</f>
        <v>63.833750000000002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127.6675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2389.8208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477.96415999999999</v>
      </c>
      <c r="M83" s="849"/>
      <c r="N83" s="57"/>
    </row>
    <row r="84" spans="1:14">
      <c r="B84" s="95" t="s">
        <v>1057</v>
      </c>
      <c r="C84" s="96"/>
      <c r="D84" s="96"/>
      <c r="E84" s="96"/>
      <c r="F84" s="96"/>
      <c r="G84" s="96"/>
      <c r="H84" s="96"/>
      <c r="I84" s="93"/>
      <c r="J84" s="94"/>
      <c r="K84" s="313">
        <v>0.05</v>
      </c>
      <c r="L84" s="848">
        <f>N78*K84</f>
        <v>119.49104</v>
      </c>
      <c r="M84" s="849"/>
      <c r="N84" s="57"/>
    </row>
    <row r="85" spans="1:14" ht="15" thickBot="1">
      <c r="B85" s="97" t="s">
        <v>1058</v>
      </c>
      <c r="C85" s="98"/>
      <c r="D85" s="98"/>
      <c r="E85" s="98"/>
      <c r="F85" s="98"/>
      <c r="G85" s="98"/>
      <c r="H85" s="98"/>
      <c r="I85" s="99"/>
      <c r="J85" s="100"/>
      <c r="K85" s="314">
        <v>0.05</v>
      </c>
      <c r="L85" s="850">
        <f>N78*K85</f>
        <v>119.49104</v>
      </c>
      <c r="M85" s="851"/>
      <c r="N85" s="57"/>
    </row>
    <row r="86" spans="1:14" ht="15" thickBot="1">
      <c r="B86" s="813" t="s">
        <v>1037</v>
      </c>
      <c r="C86" s="814"/>
      <c r="D86" s="814"/>
      <c r="E86" s="814"/>
      <c r="F86" s="814"/>
      <c r="G86" s="814"/>
      <c r="H86" s="814"/>
      <c r="I86" s="814"/>
      <c r="J86" s="814"/>
      <c r="K86" s="814"/>
      <c r="L86" s="814"/>
      <c r="M86" s="815"/>
      <c r="N86" s="58">
        <f>L83+L84+L85</f>
        <v>716.94623999999999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3106.7670399999997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2.0426799999999998</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6006</v>
      </c>
      <c r="N48" s="281">
        <f>K48*M48</f>
        <v>7207.2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7207.2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204.268</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7413.5106799999994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1482.7021359999999</v>
      </c>
      <c r="M83" s="849"/>
      <c r="N83" s="57"/>
    </row>
    <row r="84" spans="1:14">
      <c r="B84" s="95" t="s">
        <v>1057</v>
      </c>
      <c r="C84" s="96"/>
      <c r="D84" s="96"/>
      <c r="E84" s="96"/>
      <c r="F84" s="96"/>
      <c r="G84" s="96"/>
      <c r="H84" s="96"/>
      <c r="I84" s="93"/>
      <c r="J84" s="94"/>
      <c r="K84" s="313">
        <v>0.05</v>
      </c>
      <c r="L84" s="848">
        <f>N78*K84</f>
        <v>370.67553399999997</v>
      </c>
      <c r="M84" s="849"/>
      <c r="N84" s="57"/>
    </row>
    <row r="85" spans="1:14" ht="15" thickBot="1">
      <c r="B85" s="97" t="s">
        <v>1058</v>
      </c>
      <c r="C85" s="98"/>
      <c r="D85" s="98"/>
      <c r="E85" s="98"/>
      <c r="F85" s="98"/>
      <c r="G85" s="98"/>
      <c r="H85" s="98"/>
      <c r="I85" s="99"/>
      <c r="J85" s="100"/>
      <c r="K85" s="314">
        <v>0.05</v>
      </c>
      <c r="L85" s="850">
        <f>N78*K85</f>
        <v>370.67553399999997</v>
      </c>
      <c r="M85" s="851"/>
      <c r="N85" s="57"/>
    </row>
    <row r="86" spans="1:14" ht="15" thickBot="1">
      <c r="B86" s="813" t="s">
        <v>1037</v>
      </c>
      <c r="C86" s="814"/>
      <c r="D86" s="814"/>
      <c r="E86" s="814"/>
      <c r="F86" s="814"/>
      <c r="G86" s="814"/>
      <c r="H86" s="814"/>
      <c r="I86" s="814"/>
      <c r="J86" s="814"/>
      <c r="K86" s="814"/>
      <c r="L86" s="814"/>
      <c r="M86" s="815"/>
      <c r="N86" s="58">
        <f>L83+L84+L85</f>
        <v>2224.0532039999998</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9637.5638839999992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2.0426799999999998</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204.268</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5791.6706800000002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1158.3341360000002</v>
      </c>
      <c r="M83" s="849"/>
      <c r="N83" s="57"/>
    </row>
    <row r="84" spans="1:14">
      <c r="B84" s="95" t="s">
        <v>1057</v>
      </c>
      <c r="C84" s="96"/>
      <c r="D84" s="96"/>
      <c r="E84" s="96"/>
      <c r="F84" s="96"/>
      <c r="G84" s="96"/>
      <c r="H84" s="96"/>
      <c r="I84" s="93"/>
      <c r="J84" s="94"/>
      <c r="K84" s="313">
        <v>0.05</v>
      </c>
      <c r="L84" s="848">
        <f>N78*K84</f>
        <v>289.58353400000004</v>
      </c>
      <c r="M84" s="849"/>
      <c r="N84" s="57"/>
    </row>
    <row r="85" spans="1:14" ht="15" thickBot="1">
      <c r="B85" s="97" t="s">
        <v>1058</v>
      </c>
      <c r="C85" s="98"/>
      <c r="D85" s="98"/>
      <c r="E85" s="98"/>
      <c r="F85" s="98"/>
      <c r="G85" s="98"/>
      <c r="H85" s="98"/>
      <c r="I85" s="99"/>
      <c r="J85" s="100"/>
      <c r="K85" s="314">
        <v>0.05</v>
      </c>
      <c r="L85" s="850">
        <f>N78*K85</f>
        <v>289.58353400000004</v>
      </c>
      <c r="M85" s="851"/>
      <c r="N85" s="57"/>
    </row>
    <row r="86" spans="1:14" ht="15" thickBot="1">
      <c r="B86" s="813" t="s">
        <v>1037</v>
      </c>
      <c r="C86" s="814"/>
      <c r="D86" s="814"/>
      <c r="E86" s="814"/>
      <c r="F86" s="814"/>
      <c r="G86" s="814"/>
      <c r="H86" s="814"/>
      <c r="I86" s="814"/>
      <c r="J86" s="814"/>
      <c r="K86" s="814"/>
      <c r="L86" s="814"/>
      <c r="M86" s="815"/>
      <c r="N86" s="58">
        <f>L83+L84+L85</f>
        <v>1737.5012040000004</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7529.1718840000003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2.0426799999999998</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7909.12</v>
      </c>
      <c r="N48" s="281">
        <f>K48*M48</f>
        <v>9490.9439999999995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9490.9439999999995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204.268</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9697.25468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1939.4509360000002</v>
      </c>
      <c r="M83" s="849"/>
      <c r="N83" s="57"/>
    </row>
    <row r="84" spans="1:14">
      <c r="B84" s="95" t="s">
        <v>1057</v>
      </c>
      <c r="C84" s="96"/>
      <c r="D84" s="96"/>
      <c r="E84" s="96"/>
      <c r="F84" s="96"/>
      <c r="G84" s="96"/>
      <c r="H84" s="96"/>
      <c r="I84" s="93"/>
      <c r="J84" s="94"/>
      <c r="K84" s="313">
        <v>0.05</v>
      </c>
      <c r="L84" s="848">
        <f>N78*K84</f>
        <v>484.86273400000005</v>
      </c>
      <c r="M84" s="849"/>
      <c r="N84" s="57"/>
    </row>
    <row r="85" spans="1:14" ht="15" thickBot="1">
      <c r="B85" s="97" t="s">
        <v>1058</v>
      </c>
      <c r="C85" s="98"/>
      <c r="D85" s="98"/>
      <c r="E85" s="98"/>
      <c r="F85" s="98"/>
      <c r="G85" s="98"/>
      <c r="H85" s="98"/>
      <c r="I85" s="99"/>
      <c r="J85" s="100"/>
      <c r="K85" s="314">
        <v>0.05</v>
      </c>
      <c r="L85" s="850">
        <f>N78*K85</f>
        <v>484.86273400000005</v>
      </c>
      <c r="M85" s="851"/>
      <c r="N85" s="57"/>
    </row>
    <row r="86" spans="1:14" ht="15" thickBot="1">
      <c r="B86" s="813" t="s">
        <v>1037</v>
      </c>
      <c r="C86" s="814"/>
      <c r="D86" s="814"/>
      <c r="E86" s="814"/>
      <c r="F86" s="814"/>
      <c r="G86" s="814"/>
      <c r="H86" s="814"/>
      <c r="I86" s="814"/>
      <c r="J86" s="814"/>
      <c r="K86" s="814"/>
      <c r="L86" s="814"/>
      <c r="M86" s="815"/>
      <c r="N86" s="58">
        <f>L83+L84+L85</f>
        <v>2909.1764040000007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12606.431084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2.0426799999999998</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14587.07</v>
      </c>
      <c r="N48" s="281">
        <f>K48*M48</f>
        <v>18963.190999999999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18963.190999999999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204.268</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19169.501679999998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3833.9003359999997</v>
      </c>
      <c r="M83" s="849"/>
      <c r="N83" s="57"/>
    </row>
    <row r="84" spans="1:14">
      <c r="B84" s="95" t="s">
        <v>1057</v>
      </c>
      <c r="C84" s="96"/>
      <c r="D84" s="96"/>
      <c r="E84" s="96"/>
      <c r="F84" s="96"/>
      <c r="G84" s="96"/>
      <c r="H84" s="96"/>
      <c r="I84" s="93"/>
      <c r="J84" s="94"/>
      <c r="K84" s="313">
        <v>0.05</v>
      </c>
      <c r="L84" s="848">
        <f>N78*K84</f>
        <v>958.47508399999992</v>
      </c>
      <c r="M84" s="849"/>
      <c r="N84" s="57"/>
    </row>
    <row r="85" spans="1:14" ht="15" thickBot="1">
      <c r="B85" s="97" t="s">
        <v>1058</v>
      </c>
      <c r="C85" s="98"/>
      <c r="D85" s="98"/>
      <c r="E85" s="98"/>
      <c r="F85" s="98"/>
      <c r="G85" s="98"/>
      <c r="H85" s="98"/>
      <c r="I85" s="99"/>
      <c r="J85" s="100"/>
      <c r="K85" s="314">
        <v>0.05</v>
      </c>
      <c r="L85" s="850">
        <f>N78*K85</f>
        <v>958.47508399999992</v>
      </c>
      <c r="M85" s="851"/>
      <c r="N85" s="57"/>
    </row>
    <row r="86" spans="1:14" ht="15" thickBot="1">
      <c r="B86" s="813" t="s">
        <v>1037</v>
      </c>
      <c r="C86" s="814"/>
      <c r="D86" s="814"/>
      <c r="E86" s="814"/>
      <c r="F86" s="814"/>
      <c r="G86" s="814"/>
      <c r="H86" s="814"/>
      <c r="I86" s="814"/>
      <c r="J86" s="814"/>
      <c r="K86" s="814"/>
      <c r="L86" s="814"/>
      <c r="M86" s="815"/>
      <c r="N86" s="58">
        <f>L83+L84+L85</f>
        <v>5750.8505039999991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24920.352183999996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303</v>
      </c>
      <c r="B36" s="862" t="str">
        <f>VLOOKUP(A36,EQUIPOS!A6:D154,3,FALSE)</f>
        <v>Retrocargador, pala de 1,1 m3 de capacidad, profundidad de excavación de 4.400 mm y una altura de 5.680 mm</v>
      </c>
      <c r="C36" s="863"/>
      <c r="D36" s="863"/>
      <c r="E36" s="863"/>
      <c r="F36" s="863"/>
      <c r="G36" s="863"/>
      <c r="H36" s="864"/>
      <c r="I36" s="276"/>
      <c r="J36" s="277"/>
      <c r="K36" s="278">
        <f>VLOOKUP(A36,EQUIPOS!A6:D163,4,FALSE)</f>
        <v>123005.625</v>
      </c>
      <c r="L36" s="279"/>
      <c r="M36" s="280">
        <v>250</v>
      </c>
      <c r="N36" s="281">
        <f>K36/M36</f>
        <v>492.02249999999998</v>
      </c>
    </row>
    <row r="37" spans="1:14">
      <c r="A37" s="119" t="s">
        <v>373</v>
      </c>
      <c r="B37" s="862" t="str">
        <f>VLOOKUP(A37,EQUIPOS!A7:D154,3,FALSE)</f>
        <v>Volqueta 6 m3</v>
      </c>
      <c r="C37" s="863"/>
      <c r="D37" s="863"/>
      <c r="E37" s="863"/>
      <c r="F37" s="863"/>
      <c r="G37" s="863"/>
      <c r="H37" s="864"/>
      <c r="I37" s="276"/>
      <c r="J37" s="277"/>
      <c r="K37" s="278">
        <f>VLOOKUP(A37,EQUIPOS!A7:D164,4,FALSE)</f>
        <v>105000</v>
      </c>
      <c r="L37" s="279"/>
      <c r="M37" s="280">
        <v>250</v>
      </c>
      <c r="N37" s="281">
        <f>K37/M37</f>
        <v>420</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0.05</v>
      </c>
      <c r="N41" s="353">
        <f>N76*M41</f>
        <v>5.1067</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917.12920000000008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2000</v>
      </c>
      <c r="N70" s="404">
        <f>K70/M70</f>
        <v>51.067</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2000</v>
      </c>
      <c r="N71" s="404">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102.134</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1019.2632000000001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203.85264000000004</v>
      </c>
      <c r="M83" s="849"/>
      <c r="N83" s="57"/>
    </row>
    <row r="84" spans="1:14">
      <c r="B84" s="95" t="s">
        <v>1057</v>
      </c>
      <c r="C84" s="96"/>
      <c r="D84" s="96"/>
      <c r="E84" s="96"/>
      <c r="F84" s="96"/>
      <c r="G84" s="96"/>
      <c r="H84" s="96"/>
      <c r="I84" s="93"/>
      <c r="J84" s="94"/>
      <c r="K84" s="313">
        <v>0.05</v>
      </c>
      <c r="L84" s="848">
        <f>N78*K84</f>
        <v>50.963160000000009</v>
      </c>
      <c r="M84" s="849"/>
      <c r="N84" s="57"/>
    </row>
    <row r="85" spans="1:14" ht="15" thickBot="1">
      <c r="B85" s="97" t="s">
        <v>1058</v>
      </c>
      <c r="C85" s="98"/>
      <c r="D85" s="98"/>
      <c r="E85" s="98"/>
      <c r="F85" s="98"/>
      <c r="G85" s="98"/>
      <c r="H85" s="98"/>
      <c r="I85" s="99"/>
      <c r="J85" s="100"/>
      <c r="K85" s="314">
        <v>0.05</v>
      </c>
      <c r="L85" s="850">
        <f>N78*K85</f>
        <v>50.963160000000009</v>
      </c>
      <c r="M85" s="851"/>
      <c r="N85" s="57"/>
    </row>
    <row r="86" spans="1:14" ht="15" thickBot="1">
      <c r="B86" s="813" t="s">
        <v>1037</v>
      </c>
      <c r="C86" s="814"/>
      <c r="D86" s="814"/>
      <c r="E86" s="814"/>
      <c r="F86" s="814"/>
      <c r="G86" s="814"/>
      <c r="H86" s="814"/>
      <c r="I86" s="814"/>
      <c r="J86" s="814"/>
      <c r="K86" s="814"/>
      <c r="L86" s="814"/>
      <c r="M86" s="815"/>
      <c r="N86" s="58">
        <f>L83+L84+L85</f>
        <v>305.77896000000004</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1325.0421600000002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35</v>
      </c>
      <c r="N36" s="281">
        <f>K36/M36</f>
        <v>1571.4285714285713</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35</v>
      </c>
      <c r="N37" s="281">
        <f>K37/M37</f>
        <v>5142.8571428571431</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35</v>
      </c>
      <c r="N38" s="281">
        <f>K38/M38</f>
        <v>4078.6639999999998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0.02</v>
      </c>
      <c r="N41" s="353">
        <f>N76*M41</f>
        <v>14.59057142857143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10807.540285714285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12</v>
      </c>
      <c r="N48" s="281">
        <f>K48*M48</f>
        <v>300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452</v>
      </c>
      <c r="N49" s="281">
        <f>K49*M49</f>
        <v>36160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36460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729.52857142857147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47997.068857142855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9599.4137714285716</v>
      </c>
      <c r="M83" s="849"/>
      <c r="N83" s="57"/>
    </row>
    <row r="84" spans="1:14">
      <c r="B84" s="95" t="s">
        <v>1057</v>
      </c>
      <c r="C84" s="96"/>
      <c r="D84" s="96"/>
      <c r="E84" s="96"/>
      <c r="F84" s="96"/>
      <c r="G84" s="96"/>
      <c r="H84" s="96"/>
      <c r="I84" s="93"/>
      <c r="J84" s="94"/>
      <c r="K84" s="313">
        <v>0.05</v>
      </c>
      <c r="L84" s="848">
        <f>N78*K84</f>
        <v>2399.8534428571429</v>
      </c>
      <c r="M84" s="849"/>
      <c r="N84" s="57"/>
    </row>
    <row r="85" spans="1:14" ht="15" thickBot="1">
      <c r="B85" s="97" t="s">
        <v>1058</v>
      </c>
      <c r="C85" s="98"/>
      <c r="D85" s="98"/>
      <c r="E85" s="98"/>
      <c r="F85" s="98"/>
      <c r="G85" s="98"/>
      <c r="H85" s="98"/>
      <c r="I85" s="99"/>
      <c r="J85" s="100"/>
      <c r="K85" s="314">
        <v>0.05</v>
      </c>
      <c r="L85" s="850">
        <f>N78*K85</f>
        <v>2399.8534428571429</v>
      </c>
      <c r="M85" s="851"/>
      <c r="N85" s="57"/>
    </row>
    <row r="86" spans="1:14" ht="15" thickBot="1">
      <c r="B86" s="813" t="s">
        <v>1037</v>
      </c>
      <c r="C86" s="814"/>
      <c r="D86" s="814"/>
      <c r="E86" s="814"/>
      <c r="F86" s="814"/>
      <c r="G86" s="814"/>
      <c r="H86" s="814"/>
      <c r="I86" s="814"/>
      <c r="J86" s="814"/>
      <c r="K86" s="814"/>
      <c r="L86" s="814"/>
      <c r="M86" s="815"/>
      <c r="N86" s="58">
        <f>L83+L84+L85</f>
        <v>14399.120657142859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62396.18951428571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35</v>
      </c>
      <c r="N36" s="281">
        <f>K36/M36</f>
        <v>1571.4285714285713</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35</v>
      </c>
      <c r="N37" s="281">
        <f>K37/M37</f>
        <v>5142.8571428571431</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35</v>
      </c>
      <c r="N38" s="281">
        <f>K38/M38</f>
        <v>4078.6639999999998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0.02</v>
      </c>
      <c r="N41" s="353">
        <f>N76*M41</f>
        <v>14.59057142857143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10807.540285714285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12</v>
      </c>
      <c r="N48" s="281">
        <f>K48*M48</f>
        <v>300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729.52857142857147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11837.068857142856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2367.4137714285712</v>
      </c>
      <c r="M83" s="849"/>
      <c r="N83" s="57"/>
    </row>
    <row r="84" spans="1:14">
      <c r="B84" s="95" t="s">
        <v>1057</v>
      </c>
      <c r="C84" s="96"/>
      <c r="D84" s="96"/>
      <c r="E84" s="96"/>
      <c r="F84" s="96"/>
      <c r="G84" s="96"/>
      <c r="H84" s="96"/>
      <c r="I84" s="93"/>
      <c r="J84" s="94"/>
      <c r="K84" s="313">
        <v>0.05</v>
      </c>
      <c r="L84" s="848">
        <f>N78*K84</f>
        <v>591.8534428571428</v>
      </c>
      <c r="M84" s="849"/>
      <c r="N84" s="57"/>
    </row>
    <row r="85" spans="1:14" ht="15" thickBot="1">
      <c r="B85" s="97" t="s">
        <v>1058</v>
      </c>
      <c r="C85" s="98"/>
      <c r="D85" s="98"/>
      <c r="E85" s="98"/>
      <c r="F85" s="98"/>
      <c r="G85" s="98"/>
      <c r="H85" s="98"/>
      <c r="I85" s="99"/>
      <c r="J85" s="100"/>
      <c r="K85" s="314">
        <v>0.05</v>
      </c>
      <c r="L85" s="850">
        <f>N78*K85</f>
        <v>591.8534428571428</v>
      </c>
      <c r="M85" s="851"/>
      <c r="N85" s="57"/>
    </row>
    <row r="86" spans="1:14" ht="15" thickBot="1">
      <c r="B86" s="813" t="s">
        <v>1037</v>
      </c>
      <c r="C86" s="814"/>
      <c r="D86" s="814"/>
      <c r="E86" s="814"/>
      <c r="F86" s="814"/>
      <c r="G86" s="814"/>
      <c r="H86" s="814"/>
      <c r="I86" s="814"/>
      <c r="J86" s="814"/>
      <c r="K86" s="814"/>
      <c r="L86" s="814"/>
      <c r="M86" s="815"/>
      <c r="N86" s="58">
        <f>L83+L84+L85</f>
        <v>3551.120657142857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15388.189514285714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452</v>
      </c>
      <c r="N48" s="281">
        <f>K48*M48</f>
        <v>452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452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813" t="s">
        <v>1037</v>
      </c>
      <c r="C76" s="814"/>
      <c r="D76" s="814"/>
      <c r="E76" s="814"/>
      <c r="F76" s="814"/>
      <c r="G76" s="814"/>
      <c r="H76" s="814"/>
      <c r="I76" s="856"/>
      <c r="J76" s="856"/>
      <c r="K76" s="856"/>
      <c r="L76" s="856"/>
      <c r="M76" s="857"/>
      <c r="N76" s="310">
        <f>SUM(N70:N75)</f>
        <v>0</v>
      </c>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452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90.4</v>
      </c>
      <c r="M83" s="849"/>
      <c r="N83" s="57"/>
    </row>
    <row r="84" spans="1:14">
      <c r="B84" s="95" t="s">
        <v>1057</v>
      </c>
      <c r="C84" s="96"/>
      <c r="D84" s="96"/>
      <c r="E84" s="96"/>
      <c r="F84" s="96"/>
      <c r="G84" s="96"/>
      <c r="H84" s="96"/>
      <c r="I84" s="93"/>
      <c r="J84" s="94"/>
      <c r="K84" s="313">
        <v>0.05</v>
      </c>
      <c r="L84" s="848">
        <f>N78*K84</f>
        <v>22.6</v>
      </c>
      <c r="M84" s="849"/>
      <c r="N84" s="57"/>
    </row>
    <row r="85" spans="1:14" ht="15" thickBot="1">
      <c r="B85" s="97" t="s">
        <v>1058</v>
      </c>
      <c r="C85" s="98"/>
      <c r="D85" s="98"/>
      <c r="E85" s="98"/>
      <c r="F85" s="98"/>
      <c r="G85" s="98"/>
      <c r="H85" s="98"/>
      <c r="I85" s="99"/>
      <c r="J85" s="100"/>
      <c r="K85" s="314">
        <v>0.05</v>
      </c>
      <c r="L85" s="850">
        <f>N78*K85</f>
        <v>22.6</v>
      </c>
      <c r="M85" s="851"/>
      <c r="N85" s="57"/>
    </row>
    <row r="86" spans="1:14" ht="15" thickBot="1">
      <c r="B86" s="813" t="s">
        <v>1037</v>
      </c>
      <c r="C86" s="814"/>
      <c r="D86" s="814"/>
      <c r="E86" s="814"/>
      <c r="F86" s="814"/>
      <c r="G86" s="814"/>
      <c r="H86" s="814"/>
      <c r="I86" s="814"/>
      <c r="J86" s="814"/>
      <c r="K86" s="814"/>
      <c r="L86" s="814"/>
      <c r="M86" s="815"/>
      <c r="N86" s="58">
        <f>L83+L84+L85</f>
        <v>135.6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35</v>
      </c>
      <c r="N36" s="281">
        <f>K36/M36</f>
        <v>1571.4285714285713</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35</v>
      </c>
      <c r="N37" s="281">
        <f>K37/M37</f>
        <v>5142.8571428571431</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35</v>
      </c>
      <c r="N38" s="281">
        <f>K38/M38</f>
        <v>4078.6639999999998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0.02</v>
      </c>
      <c r="N41" s="353">
        <f>N76*M41</f>
        <v>14.59057142857143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10807.540285714285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5653.5</v>
      </c>
      <c r="N48" s="281">
        <f>K48*M48</f>
        <v>452280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12</v>
      </c>
      <c r="N49" s="281">
        <f>K49*M49</f>
        <v>300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452580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729.52857142857147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464117.06885714282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92823.413771428575</v>
      </c>
      <c r="M83" s="849"/>
      <c r="N83" s="57"/>
    </row>
    <row r="84" spans="1:14">
      <c r="B84" s="95" t="s">
        <v>1057</v>
      </c>
      <c r="C84" s="96"/>
      <c r="D84" s="96"/>
      <c r="E84" s="96"/>
      <c r="F84" s="96"/>
      <c r="G84" s="96"/>
      <c r="H84" s="96"/>
      <c r="I84" s="93"/>
      <c r="J84" s="94"/>
      <c r="K84" s="313">
        <v>0.05</v>
      </c>
      <c r="L84" s="848">
        <f>N78*K84</f>
        <v>23205.853442857144</v>
      </c>
      <c r="M84" s="849"/>
      <c r="N84" s="57"/>
    </row>
    <row r="85" spans="1:14" ht="15" thickBot="1">
      <c r="B85" s="97" t="s">
        <v>1058</v>
      </c>
      <c r="C85" s="98"/>
      <c r="D85" s="98"/>
      <c r="E85" s="98"/>
      <c r="F85" s="98"/>
      <c r="G85" s="98"/>
      <c r="H85" s="98"/>
      <c r="I85" s="99"/>
      <c r="J85" s="100"/>
      <c r="K85" s="314">
        <v>0.05</v>
      </c>
      <c r="L85" s="850">
        <f>N78*K85</f>
        <v>23205.853442857144</v>
      </c>
      <c r="M85" s="851"/>
      <c r="N85" s="57"/>
    </row>
    <row r="86" spans="1:14" ht="15" thickBot="1">
      <c r="B86" s="813" t="s">
        <v>1037</v>
      </c>
      <c r="C86" s="814"/>
      <c r="D86" s="814"/>
      <c r="E86" s="814"/>
      <c r="F86" s="814"/>
      <c r="G86" s="814"/>
      <c r="H86" s="814"/>
      <c r="I86" s="814"/>
      <c r="J86" s="814"/>
      <c r="K86" s="814"/>
      <c r="L86" s="814"/>
      <c r="M86" s="815"/>
      <c r="N86" s="58">
        <f>L83+L84+L85</f>
        <v>139235.12065714286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603352.18951428565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35</v>
      </c>
      <c r="N36" s="281">
        <f>K36/M36</f>
        <v>1571.4285714285713</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35</v>
      </c>
      <c r="N37" s="281">
        <f>K37/M37</f>
        <v>5142.8571428571431</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35</v>
      </c>
      <c r="N38" s="281">
        <f>K38/M38</f>
        <v>4078.6639999999998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0.02</v>
      </c>
      <c r="N41" s="353">
        <f>N75*M41</f>
        <v>14.59057142857143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10807.540285714285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12</v>
      </c>
      <c r="N48" s="281">
        <f>K48*M48</f>
        <v>300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300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B58" s="52"/>
      <c r="C58" s="326"/>
      <c r="D58" s="326"/>
      <c r="E58" s="326"/>
      <c r="F58" s="326"/>
      <c r="G58" s="326"/>
      <c r="H58" s="320"/>
      <c r="I58" s="288"/>
      <c r="J58" s="295"/>
      <c r="K58" s="288"/>
      <c r="L58" s="900"/>
      <c r="M58" s="90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280</v>
      </c>
      <c r="N69" s="404">
        <f>K69/M69</f>
        <v>364.76428571428573</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280</v>
      </c>
      <c r="N70" s="404">
        <f>K70/M70</f>
        <v>364.76428571428573</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813" t="s">
        <v>1037</v>
      </c>
      <c r="C75" s="814"/>
      <c r="D75" s="814"/>
      <c r="E75" s="814"/>
      <c r="F75" s="814"/>
      <c r="G75" s="814"/>
      <c r="H75" s="814"/>
      <c r="I75" s="856"/>
      <c r="J75" s="856"/>
      <c r="K75" s="856"/>
      <c r="L75" s="856"/>
      <c r="M75" s="857"/>
      <c r="N75" s="310">
        <f>SUM(N69:N74)</f>
        <v>729.52857142857147</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11837.068857142856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2367.4137714285712</v>
      </c>
      <c r="M82" s="849"/>
      <c r="N82" s="57"/>
    </row>
    <row r="83" spans="1:14">
      <c r="B83" s="95" t="s">
        <v>1057</v>
      </c>
      <c r="C83" s="96"/>
      <c r="D83" s="96"/>
      <c r="E83" s="96"/>
      <c r="F83" s="96"/>
      <c r="G83" s="96"/>
      <c r="H83" s="96"/>
      <c r="I83" s="93"/>
      <c r="J83" s="94"/>
      <c r="K83" s="313">
        <v>0.05</v>
      </c>
      <c r="L83" s="848">
        <f>N77*K83</f>
        <v>591.8534428571428</v>
      </c>
      <c r="M83" s="849"/>
      <c r="N83" s="57"/>
    </row>
    <row r="84" spans="1:14" ht="15" thickBot="1">
      <c r="B84" s="97" t="s">
        <v>1058</v>
      </c>
      <c r="C84" s="98"/>
      <c r="D84" s="98"/>
      <c r="E84" s="98"/>
      <c r="F84" s="98"/>
      <c r="G84" s="98"/>
      <c r="H84" s="98"/>
      <c r="I84" s="99"/>
      <c r="J84" s="100"/>
      <c r="K84" s="314">
        <v>0.05</v>
      </c>
      <c r="L84" s="850">
        <f>N77*K84</f>
        <v>591.8534428571428</v>
      </c>
      <c r="M84" s="851"/>
      <c r="N84" s="57"/>
    </row>
    <row r="85" spans="1:14" ht="15" thickBot="1">
      <c r="B85" s="813" t="s">
        <v>1037</v>
      </c>
      <c r="C85" s="814"/>
      <c r="D85" s="814"/>
      <c r="E85" s="814"/>
      <c r="F85" s="814"/>
      <c r="G85" s="814"/>
      <c r="H85" s="814"/>
      <c r="I85" s="814"/>
      <c r="J85" s="814"/>
      <c r="K85" s="814"/>
      <c r="L85" s="814"/>
      <c r="M85" s="815"/>
      <c r="N85" s="58">
        <f>L82+L83+L84</f>
        <v>3551.120657142857</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15388.189514285714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 thickBot="1">
      <c r="B118" s="270" t="s">
        <v>2327</v>
      </c>
      <c r="C118" s="402"/>
      <c r="D118" s="402"/>
      <c r="E118" s="63"/>
      <c r="F118" s="63"/>
      <c r="G118" s="63"/>
      <c r="H118" s="63"/>
      <c r="I118" s="63"/>
      <c r="J118" s="881"/>
      <c r="K118" s="881"/>
      <c r="L118" s="881"/>
      <c r="M118" s="881"/>
      <c r="N118" s="88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ht="21"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5653.5</v>
      </c>
      <c r="N48" s="281">
        <f>K48*M48</f>
        <v>5653.5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5653.5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813" t="s">
        <v>1037</v>
      </c>
      <c r="C76" s="814"/>
      <c r="D76" s="814"/>
      <c r="E76" s="814"/>
      <c r="F76" s="814"/>
      <c r="G76" s="814"/>
      <c r="H76" s="814"/>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5653.5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1130.7</v>
      </c>
      <c r="M83" s="849"/>
      <c r="N83" s="57"/>
    </row>
    <row r="84" spans="1:14">
      <c r="B84" s="95" t="s">
        <v>1057</v>
      </c>
      <c r="C84" s="96"/>
      <c r="D84" s="96"/>
      <c r="E84" s="96"/>
      <c r="F84" s="96"/>
      <c r="G84" s="96"/>
      <c r="H84" s="96"/>
      <c r="I84" s="93"/>
      <c r="J84" s="94"/>
      <c r="K84" s="313">
        <v>0.05</v>
      </c>
      <c r="L84" s="848">
        <f>N78*K84</f>
        <v>282.67500000000001</v>
      </c>
      <c r="M84" s="849"/>
      <c r="N84" s="57"/>
    </row>
    <row r="85" spans="1:14" ht="15" thickBot="1">
      <c r="B85" s="97" t="s">
        <v>1058</v>
      </c>
      <c r="C85" s="98"/>
      <c r="D85" s="98"/>
      <c r="E85" s="98"/>
      <c r="F85" s="98"/>
      <c r="G85" s="98"/>
      <c r="H85" s="98"/>
      <c r="I85" s="99"/>
      <c r="J85" s="100"/>
      <c r="K85" s="314">
        <v>0.05</v>
      </c>
      <c r="L85" s="850">
        <f>N78*K85</f>
        <v>282.67500000000001</v>
      </c>
      <c r="M85" s="851"/>
      <c r="N85" s="57"/>
    </row>
    <row r="86" spans="1:14" ht="15" thickBot="1">
      <c r="B86" s="813" t="s">
        <v>1037</v>
      </c>
      <c r="C86" s="814"/>
      <c r="D86" s="814"/>
      <c r="E86" s="814"/>
      <c r="F86" s="814"/>
      <c r="G86" s="814"/>
      <c r="H86" s="814"/>
      <c r="I86" s="814"/>
      <c r="J86" s="814"/>
      <c r="K86" s="814"/>
      <c r="L86" s="814"/>
      <c r="M86" s="815"/>
      <c r="N86" s="58">
        <f>L83+L84+L85</f>
        <v>1696.05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7349.55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7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600</v>
      </c>
      <c r="N36" s="281">
        <f>K36/M36</f>
        <v>91.666666666666671</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600</v>
      </c>
      <c r="N37" s="281">
        <f>K37/M37</f>
        <v>300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600</v>
      </c>
      <c r="N38" s="281">
        <f>K38/M38</f>
        <v>237.92206666666664</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N75*M41</f>
        <v>0.42555833333333332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630.01429166666662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12</v>
      </c>
      <c r="N48" s="281">
        <f>K48*M48</f>
        <v>36</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B58" s="52"/>
      <c r="C58" s="326"/>
      <c r="D58" s="326"/>
      <c r="E58" s="326"/>
      <c r="F58" s="326"/>
      <c r="G58" s="326"/>
      <c r="H58" s="320"/>
      <c r="I58" s="288"/>
      <c r="J58" s="295"/>
      <c r="K58" s="288"/>
      <c r="L58" s="900"/>
      <c r="M58" s="90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4800</v>
      </c>
      <c r="N69" s="404">
        <f>K69/M69</f>
        <v>21.277916666666666</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813" t="s">
        <v>1037</v>
      </c>
      <c r="C75" s="814"/>
      <c r="D75" s="814"/>
      <c r="E75" s="814"/>
      <c r="F75" s="814"/>
      <c r="G75" s="814"/>
      <c r="H75" s="814"/>
      <c r="I75" s="856"/>
      <c r="J75" s="856"/>
      <c r="K75" s="856"/>
      <c r="L75" s="856"/>
      <c r="M75" s="857"/>
      <c r="N75" s="310">
        <f>SUM(N69:N74)</f>
        <v>42.555833333333332</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708.57012499999996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141.71402499999999</v>
      </c>
      <c r="M82" s="849"/>
      <c r="N82" s="57"/>
    </row>
    <row r="83" spans="1:14">
      <c r="B83" s="95" t="s">
        <v>1057</v>
      </c>
      <c r="C83" s="96"/>
      <c r="D83" s="96"/>
      <c r="E83" s="96"/>
      <c r="F83" s="96"/>
      <c r="G83" s="96"/>
      <c r="H83" s="96"/>
      <c r="I83" s="93"/>
      <c r="J83" s="94"/>
      <c r="K83" s="313">
        <v>0.05</v>
      </c>
      <c r="L83" s="848">
        <f>N77*K83</f>
        <v>35.428506249999998</v>
      </c>
      <c r="M83" s="849"/>
      <c r="N83" s="57"/>
    </row>
    <row r="84" spans="1:14" ht="15" thickBot="1">
      <c r="B84" s="97" t="s">
        <v>1058</v>
      </c>
      <c r="C84" s="98"/>
      <c r="D84" s="98"/>
      <c r="E84" s="98"/>
      <c r="F84" s="98"/>
      <c r="G84" s="98"/>
      <c r="H84" s="98"/>
      <c r="I84" s="99"/>
      <c r="J84" s="100"/>
      <c r="K84" s="314">
        <v>0.05</v>
      </c>
      <c r="L84" s="850">
        <f>N77*K84</f>
        <v>35.428506249999998</v>
      </c>
      <c r="M84" s="851"/>
      <c r="N84" s="57"/>
    </row>
    <row r="85" spans="1:14" ht="15" thickBot="1">
      <c r="B85" s="813" t="s">
        <v>1037</v>
      </c>
      <c r="C85" s="814"/>
      <c r="D85" s="814"/>
      <c r="E85" s="814"/>
      <c r="F85" s="814"/>
      <c r="G85" s="814"/>
      <c r="H85" s="814"/>
      <c r="I85" s="814"/>
      <c r="J85" s="814"/>
      <c r="K85" s="814"/>
      <c r="L85" s="814"/>
      <c r="M85" s="815"/>
      <c r="N85" s="58">
        <f>L82+L83+L84</f>
        <v>212.57103749999999</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921.14116249999995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 thickBot="1">
      <c r="B118" s="270" t="s">
        <v>2327</v>
      </c>
      <c r="C118" s="402"/>
      <c r="D118" s="402"/>
      <c r="E118" s="63"/>
      <c r="F118" s="63"/>
      <c r="G118" s="63"/>
      <c r="H118" s="63"/>
      <c r="I118" s="63"/>
      <c r="J118" s="881"/>
      <c r="K118" s="881"/>
      <c r="L118" s="881"/>
      <c r="M118" s="881"/>
      <c r="N118" s="88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45</v>
      </c>
      <c r="N37" s="281">
        <f>K37/M37</f>
        <v>4000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0.02</v>
      </c>
      <c r="N41" s="353">
        <f>N75*M41</f>
        <v>11.348222222222223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8405.8646666666682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12</v>
      </c>
      <c r="N48" s="281">
        <f>K48*M48</f>
        <v>300</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50000</v>
      </c>
      <c r="N49" s="281">
        <f>K49*M49</f>
        <v>62500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62800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0">
        <f>VLOOKUP(A58,TRANSPORTE!A5:D117,4,FALSE)</f>
        <v>850</v>
      </c>
      <c r="M58" s="901"/>
      <c r="N58" s="296">
        <f>K58*L58</f>
        <v>1062.5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1062.5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360</v>
      </c>
      <c r="N69" s="404">
        <f>K69/M69</f>
        <v>283.70555555555558</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360</v>
      </c>
      <c r="N70" s="404">
        <f>K70/M70</f>
        <v>283.70555555555558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813" t="s">
        <v>1037</v>
      </c>
      <c r="C75" s="814"/>
      <c r="D75" s="814"/>
      <c r="E75" s="814"/>
      <c r="F75" s="814"/>
      <c r="G75" s="814"/>
      <c r="H75" s="814"/>
      <c r="I75" s="856"/>
      <c r="J75" s="856"/>
      <c r="K75" s="856"/>
      <c r="L75" s="856"/>
      <c r="M75" s="857"/>
      <c r="N75" s="310">
        <f>SUM(N69:N74)</f>
        <v>567.41111111111115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72835.775777777773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14567.155155555556</v>
      </c>
      <c r="M82" s="849"/>
      <c r="N82" s="57"/>
    </row>
    <row r="83" spans="1:14">
      <c r="B83" s="95" t="s">
        <v>1057</v>
      </c>
      <c r="C83" s="96"/>
      <c r="D83" s="96"/>
      <c r="E83" s="96"/>
      <c r="F83" s="96"/>
      <c r="G83" s="96"/>
      <c r="H83" s="96"/>
      <c r="I83" s="93"/>
      <c r="J83" s="94"/>
      <c r="K83" s="313">
        <v>0.05</v>
      </c>
      <c r="L83" s="848">
        <f>N77*K83</f>
        <v>3641.788788888889</v>
      </c>
      <c r="M83" s="849"/>
      <c r="N83" s="57"/>
    </row>
    <row r="84" spans="1:14" ht="15" thickBot="1">
      <c r="B84" s="97" t="s">
        <v>1058</v>
      </c>
      <c r="C84" s="98"/>
      <c r="D84" s="98"/>
      <c r="E84" s="98"/>
      <c r="F84" s="98"/>
      <c r="G84" s="98"/>
      <c r="H84" s="98"/>
      <c r="I84" s="99"/>
      <c r="J84" s="100"/>
      <c r="K84" s="314">
        <v>0.05</v>
      </c>
      <c r="L84" s="850">
        <f>N77*K84</f>
        <v>3641.788788888889</v>
      </c>
      <c r="M84" s="851"/>
      <c r="N84" s="57"/>
    </row>
    <row r="85" spans="1:14" ht="15" thickBot="1">
      <c r="B85" s="813" t="s">
        <v>1037</v>
      </c>
      <c r="C85" s="814"/>
      <c r="D85" s="814"/>
      <c r="E85" s="814"/>
      <c r="F85" s="814"/>
      <c r="G85" s="814"/>
      <c r="H85" s="814"/>
      <c r="I85" s="814"/>
      <c r="J85" s="814"/>
      <c r="K85" s="814"/>
      <c r="L85" s="814"/>
      <c r="M85" s="815"/>
      <c r="N85" s="58">
        <f>L82+L83+L84</f>
        <v>21850.732733333331</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94686.508511111111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29.25"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 thickBot="1">
      <c r="B118" s="270" t="s">
        <v>2327</v>
      </c>
      <c r="C118" s="402"/>
      <c r="D118" s="402"/>
      <c r="E118" s="63"/>
      <c r="F118" s="63"/>
      <c r="G118" s="63"/>
      <c r="H118" s="63"/>
      <c r="I118" s="63"/>
      <c r="J118" s="881"/>
      <c r="K118" s="881"/>
      <c r="L118" s="881"/>
      <c r="M118" s="881"/>
      <c r="N118" s="88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5600.1849999999995</v>
      </c>
      <c r="N48" s="281">
        <f>K48*M48</f>
        <v>5600.1849999999995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5600.1849999999995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813" t="s">
        <v>1037</v>
      </c>
      <c r="C76" s="814"/>
      <c r="D76" s="814"/>
      <c r="E76" s="814"/>
      <c r="F76" s="814"/>
      <c r="G76" s="814"/>
      <c r="H76" s="814"/>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5600.1849999999995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1120.037</v>
      </c>
      <c r="M83" s="849"/>
      <c r="N83" s="57"/>
    </row>
    <row r="84" spans="1:14">
      <c r="B84" s="95" t="s">
        <v>1057</v>
      </c>
      <c r="C84" s="96"/>
      <c r="D84" s="96"/>
      <c r="E84" s="96"/>
      <c r="F84" s="96"/>
      <c r="G84" s="96"/>
      <c r="H84" s="96"/>
      <c r="I84" s="93"/>
      <c r="J84" s="94"/>
      <c r="K84" s="313">
        <v>0.05</v>
      </c>
      <c r="L84" s="848">
        <f>N78*K84</f>
        <v>280.00925000000001</v>
      </c>
      <c r="M84" s="849"/>
      <c r="N84" s="57"/>
    </row>
    <row r="85" spans="1:14" ht="15" thickBot="1">
      <c r="B85" s="97" t="s">
        <v>1058</v>
      </c>
      <c r="C85" s="98"/>
      <c r="D85" s="98"/>
      <c r="E85" s="98"/>
      <c r="F85" s="98"/>
      <c r="G85" s="98"/>
      <c r="H85" s="98"/>
      <c r="I85" s="99"/>
      <c r="J85" s="100"/>
      <c r="K85" s="314">
        <v>0.05</v>
      </c>
      <c r="L85" s="850">
        <f>N78*K85</f>
        <v>280.00925000000001</v>
      </c>
      <c r="M85" s="851"/>
      <c r="N85" s="57"/>
    </row>
    <row r="86" spans="1:14" ht="15" thickBot="1">
      <c r="B86" s="813" t="s">
        <v>1037</v>
      </c>
      <c r="C86" s="814"/>
      <c r="D86" s="814"/>
      <c r="E86" s="814"/>
      <c r="F86" s="814"/>
      <c r="G86" s="814"/>
      <c r="H86" s="814"/>
      <c r="I86" s="814"/>
      <c r="J86" s="814"/>
      <c r="K86" s="814"/>
      <c r="L86" s="814"/>
      <c r="M86" s="815"/>
      <c r="N86" s="58">
        <f>L83+L84+L85</f>
        <v>1680.0555000000002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7280.2404999999999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3552.83</v>
      </c>
      <c r="N48" s="281">
        <f>K48*M48</f>
        <v>3552.83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3552.83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813" t="s">
        <v>1037</v>
      </c>
      <c r="C76" s="814"/>
      <c r="D76" s="814"/>
      <c r="E76" s="814"/>
      <c r="F76" s="814"/>
      <c r="G76" s="814"/>
      <c r="H76" s="814"/>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3552.83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710.56600000000003</v>
      </c>
      <c r="M83" s="849"/>
      <c r="N83" s="57"/>
    </row>
    <row r="84" spans="1:14">
      <c r="B84" s="95" t="s">
        <v>1057</v>
      </c>
      <c r="C84" s="96"/>
      <c r="D84" s="96"/>
      <c r="E84" s="96"/>
      <c r="F84" s="96"/>
      <c r="G84" s="96"/>
      <c r="H84" s="96"/>
      <c r="I84" s="93"/>
      <c r="J84" s="94"/>
      <c r="K84" s="313">
        <v>0.05</v>
      </c>
      <c r="L84" s="848">
        <f>N78*K84</f>
        <v>177.64150000000001</v>
      </c>
      <c r="M84" s="849"/>
      <c r="N84" s="57"/>
    </row>
    <row r="85" spans="1:14" ht="15" thickBot="1">
      <c r="B85" s="97" t="s">
        <v>1058</v>
      </c>
      <c r="C85" s="98"/>
      <c r="D85" s="98"/>
      <c r="E85" s="98"/>
      <c r="F85" s="98"/>
      <c r="G85" s="98"/>
      <c r="H85" s="98"/>
      <c r="I85" s="99"/>
      <c r="J85" s="100"/>
      <c r="K85" s="314">
        <v>0.05</v>
      </c>
      <c r="L85" s="850">
        <f>N78*K85</f>
        <v>177.64150000000001</v>
      </c>
      <c r="M85" s="851"/>
      <c r="N85" s="57"/>
    </row>
    <row r="86" spans="1:14" ht="15" thickBot="1">
      <c r="B86" s="813" t="s">
        <v>1037</v>
      </c>
      <c r="C86" s="814"/>
      <c r="D86" s="814"/>
      <c r="E86" s="814"/>
      <c r="F86" s="814"/>
      <c r="G86" s="814"/>
      <c r="H86" s="814"/>
      <c r="I86" s="814"/>
      <c r="J86" s="814"/>
      <c r="K86" s="814"/>
      <c r="L86" s="814"/>
      <c r="M86" s="815"/>
      <c r="N86" s="58">
        <f>L83+L84+L85</f>
        <v>1065.8489999999999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4618.6790000000001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07"/>
      <c r="C1" s="919"/>
      <c r="D1" s="920"/>
      <c r="E1" s="920"/>
      <c r="F1" s="920"/>
      <c r="G1" s="920"/>
      <c r="H1" s="920"/>
      <c r="I1" s="920"/>
      <c r="J1" s="921"/>
      <c r="K1" s="922" t="s">
        <v>1017</v>
      </c>
      <c r="L1" s="924" t="s">
        <v>2304</v>
      </c>
      <c r="M1" s="925"/>
      <c r="N1" s="926"/>
    </row>
    <row r="2" spans="2:14" ht="18.7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12</v>
      </c>
      <c r="N48" s="281">
        <f>K48*M48</f>
        <v>12</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3552.83</v>
      </c>
      <c r="N49" s="281">
        <f>K49*M49</f>
        <v>1279.0187999999998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1291.0187999999998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B58" s="52"/>
      <c r="C58" s="326"/>
      <c r="D58" s="326"/>
      <c r="E58" s="326"/>
      <c r="F58" s="326"/>
      <c r="G58" s="326"/>
      <c r="H58" s="320"/>
      <c r="I58" s="288"/>
      <c r="J58" s="295"/>
      <c r="K58" s="288"/>
      <c r="L58" s="900"/>
      <c r="M58" s="90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2" t="s">
        <v>1047</v>
      </c>
      <c r="C68" s="853"/>
      <c r="D68" s="853"/>
      <c r="E68" s="853"/>
      <c r="F68" s="853"/>
      <c r="G68" s="853"/>
      <c r="H68" s="853"/>
      <c r="I68" s="79" t="s">
        <v>1048</v>
      </c>
      <c r="J68" s="81" t="s">
        <v>1494</v>
      </c>
      <c r="K68" s="80" t="s">
        <v>1050</v>
      </c>
      <c r="L68" s="854" t="s">
        <v>1034</v>
      </c>
      <c r="M68" s="855"/>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89"/>
      <c r="C74" s="890"/>
      <c r="D74" s="890"/>
      <c r="E74" s="890"/>
      <c r="F74" s="890"/>
      <c r="G74" s="890"/>
      <c r="H74" s="890"/>
      <c r="I74" s="132"/>
      <c r="J74" s="132"/>
      <c r="K74" s="132"/>
      <c r="L74" s="903"/>
      <c r="M74" s="903"/>
      <c r="N74" s="51"/>
    </row>
    <row r="75" spans="2:15" ht="15" thickBot="1">
      <c r="B75" s="813" t="s">
        <v>1037</v>
      </c>
      <c r="C75" s="814"/>
      <c r="D75" s="814"/>
      <c r="E75" s="814"/>
      <c r="F75" s="814"/>
      <c r="G75" s="814"/>
      <c r="H75" s="814"/>
      <c r="I75" s="856"/>
      <c r="J75" s="856"/>
      <c r="K75" s="856"/>
      <c r="L75" s="856"/>
      <c r="M75" s="857"/>
      <c r="N75" s="310"/>
    </row>
    <row r="76" spans="2:15" ht="15" thickBot="1">
      <c r="B76" s="39"/>
      <c r="C76" s="40"/>
      <c r="D76" s="40"/>
      <c r="E76" s="40"/>
      <c r="F76" s="40"/>
      <c r="G76" s="40"/>
      <c r="H76" s="40"/>
      <c r="I76" s="40"/>
      <c r="J76" s="40"/>
      <c r="K76" s="40"/>
      <c r="L76" s="40"/>
      <c r="M76" s="40"/>
      <c r="N76" s="41"/>
    </row>
    <row r="77" spans="2:15" ht="15" thickBot="1">
      <c r="B77" s="813" t="s">
        <v>1051</v>
      </c>
      <c r="C77" s="814"/>
      <c r="D77" s="814"/>
      <c r="E77" s="814"/>
      <c r="F77" s="814"/>
      <c r="G77" s="814"/>
      <c r="H77" s="814"/>
      <c r="I77" s="814"/>
      <c r="J77" s="814"/>
      <c r="K77" s="814"/>
      <c r="L77" s="814"/>
      <c r="M77" s="815"/>
      <c r="N77" s="105">
        <f>N43+N53+N64+N75</f>
        <v>1291.0187999999998</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258.20375999999999</v>
      </c>
      <c r="M82" s="849"/>
      <c r="N82" s="57"/>
    </row>
    <row r="83" spans="1:14">
      <c r="B83" s="95" t="s">
        <v>1057</v>
      </c>
      <c r="C83" s="96"/>
      <c r="D83" s="96"/>
      <c r="E83" s="96"/>
      <c r="F83" s="96"/>
      <c r="G83" s="96"/>
      <c r="H83" s="96"/>
      <c r="I83" s="93"/>
      <c r="J83" s="94"/>
      <c r="K83" s="313">
        <v>0.05</v>
      </c>
      <c r="L83" s="848">
        <f>N77*K83</f>
        <v>64.550939999999997</v>
      </c>
      <c r="M83" s="849"/>
      <c r="N83" s="57"/>
    </row>
    <row r="84" spans="1:14" ht="15" thickBot="1">
      <c r="B84" s="97" t="s">
        <v>1058</v>
      </c>
      <c r="C84" s="98"/>
      <c r="D84" s="98"/>
      <c r="E84" s="98"/>
      <c r="F84" s="98"/>
      <c r="G84" s="98"/>
      <c r="H84" s="98"/>
      <c r="I84" s="99"/>
      <c r="J84" s="100"/>
      <c r="K84" s="314">
        <v>0.05</v>
      </c>
      <c r="L84" s="850">
        <f>N77*K84</f>
        <v>64.550939999999997</v>
      </c>
      <c r="M84" s="851"/>
      <c r="N84" s="57"/>
    </row>
    <row r="85" spans="1:14" ht="15" thickBot="1">
      <c r="B85" s="813" t="s">
        <v>1037</v>
      </c>
      <c r="C85" s="814"/>
      <c r="D85" s="814"/>
      <c r="E85" s="814"/>
      <c r="F85" s="814"/>
      <c r="G85" s="814"/>
      <c r="H85" s="814"/>
      <c r="I85" s="814"/>
      <c r="J85" s="814"/>
      <c r="K85" s="814"/>
      <c r="L85" s="814"/>
      <c r="M85" s="815"/>
      <c r="N85" s="58">
        <f>L82+L83+L84</f>
        <v>387.30563999999993</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1678.3244399999999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 thickBot="1">
      <c r="B118" s="270" t="s">
        <v>2327</v>
      </c>
      <c r="C118" s="402"/>
      <c r="D118" s="402"/>
      <c r="E118" s="63"/>
      <c r="F118" s="63"/>
      <c r="G118" s="63"/>
      <c r="H118" s="63"/>
      <c r="I118" s="63"/>
      <c r="J118" s="881"/>
      <c r="K118" s="881"/>
      <c r="L118" s="881"/>
      <c r="M118" s="881"/>
      <c r="N118" s="88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45</v>
      </c>
      <c r="N37" s="281">
        <f>K37/M37</f>
        <v>4000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8400.1905555555568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50000</v>
      </c>
      <c r="N48" s="281">
        <f>K48*M48</f>
        <v>62500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12</v>
      </c>
      <c r="N49" s="281">
        <f>K49*M49</f>
        <v>300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62800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0">
        <f>VLOOKUP(A59,TRANSPORTE!A5:D123,4,FALSE)</f>
        <v>850</v>
      </c>
      <c r="M59" s="901"/>
      <c r="N59" s="296">
        <f>K59*L59</f>
        <v>1062.5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1062.5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72830.101666666669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14566.020333333334</v>
      </c>
      <c r="M83" s="849"/>
      <c r="N83" s="57"/>
    </row>
    <row r="84" spans="1:14">
      <c r="B84" s="95" t="s">
        <v>1057</v>
      </c>
      <c r="C84" s="96"/>
      <c r="D84" s="96"/>
      <c r="E84" s="96"/>
      <c r="F84" s="96"/>
      <c r="G84" s="96"/>
      <c r="H84" s="96"/>
      <c r="I84" s="93"/>
      <c r="J84" s="94"/>
      <c r="K84" s="313">
        <v>0.05</v>
      </c>
      <c r="L84" s="848">
        <f>N78*K84</f>
        <v>3641.5050833333335</v>
      </c>
      <c r="M84" s="849"/>
      <c r="N84" s="57"/>
    </row>
    <row r="85" spans="1:14" ht="15" thickBot="1">
      <c r="B85" s="97" t="s">
        <v>1058</v>
      </c>
      <c r="C85" s="98"/>
      <c r="D85" s="98"/>
      <c r="E85" s="98"/>
      <c r="F85" s="98"/>
      <c r="G85" s="98"/>
      <c r="H85" s="98"/>
      <c r="I85" s="99"/>
      <c r="J85" s="100"/>
      <c r="K85" s="314">
        <v>0.05</v>
      </c>
      <c r="L85" s="850">
        <f>N78*K85</f>
        <v>3641.5050833333335</v>
      </c>
      <c r="M85" s="851"/>
      <c r="N85" s="57"/>
    </row>
    <row r="86" spans="1:14" ht="15" thickBot="1">
      <c r="B86" s="813" t="s">
        <v>1037</v>
      </c>
      <c r="C86" s="814"/>
      <c r="D86" s="814"/>
      <c r="E86" s="814"/>
      <c r="F86" s="814"/>
      <c r="G86" s="814"/>
      <c r="H86" s="814"/>
      <c r="I86" s="814"/>
      <c r="J86" s="814"/>
      <c r="K86" s="814"/>
      <c r="L86" s="814"/>
      <c r="M86" s="815"/>
      <c r="N86" s="58">
        <f>L83+L84+L85</f>
        <v>21849.030500000001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94679.132166666677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45</v>
      </c>
      <c r="N37" s="281">
        <f>K37/M37</f>
        <v>4000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8400.1905555555568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100000</v>
      </c>
      <c r="N48" s="281">
        <f>K48*M48</f>
        <v>130000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130288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140360.60166666668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28072.12033333334</v>
      </c>
      <c r="M83" s="849"/>
      <c r="N83" s="57"/>
    </row>
    <row r="84" spans="1:14">
      <c r="B84" s="95" t="s">
        <v>1057</v>
      </c>
      <c r="C84" s="96"/>
      <c r="D84" s="96"/>
      <c r="E84" s="96"/>
      <c r="F84" s="96"/>
      <c r="G84" s="96"/>
      <c r="H84" s="96"/>
      <c r="I84" s="93"/>
      <c r="J84" s="94"/>
      <c r="K84" s="313">
        <v>0.05</v>
      </c>
      <c r="L84" s="848">
        <f>N78*K84</f>
        <v>7018.0300833333349</v>
      </c>
      <c r="M84" s="849"/>
      <c r="N84" s="57"/>
    </row>
    <row r="85" spans="1:14" ht="15" thickBot="1">
      <c r="B85" s="97" t="s">
        <v>1058</v>
      </c>
      <c r="C85" s="98"/>
      <c r="D85" s="98"/>
      <c r="E85" s="98"/>
      <c r="F85" s="98"/>
      <c r="G85" s="98"/>
      <c r="H85" s="98"/>
      <c r="I85" s="99"/>
      <c r="J85" s="100"/>
      <c r="K85" s="314">
        <v>0.05</v>
      </c>
      <c r="L85" s="850">
        <f>N78*K85</f>
        <v>7018.0300833333349</v>
      </c>
      <c r="M85" s="851"/>
      <c r="N85" s="57"/>
    </row>
    <row r="86" spans="1:14" ht="15" thickBot="1">
      <c r="B86" s="813" t="s">
        <v>1037</v>
      </c>
      <c r="C86" s="814"/>
      <c r="D86" s="814"/>
      <c r="E86" s="814"/>
      <c r="F86" s="814"/>
      <c r="G86" s="814"/>
      <c r="H86" s="814"/>
      <c r="I86" s="814"/>
      <c r="J86" s="814"/>
      <c r="K86" s="814"/>
      <c r="L86" s="814"/>
      <c r="M86" s="815"/>
      <c r="N86" s="58">
        <f>L83+L84+L85</f>
        <v>42108.180500000002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182468.7821666667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45</v>
      </c>
      <c r="N37" s="281">
        <f>K37/M37</f>
        <v>4000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8400.1905555555568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110000</v>
      </c>
      <c r="N48" s="281">
        <f>K48*M48</f>
        <v>143000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143288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153360.60166666668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30672.12033333334</v>
      </c>
      <c r="M83" s="849"/>
      <c r="N83" s="57"/>
    </row>
    <row r="84" spans="1:14">
      <c r="B84" s="95" t="s">
        <v>1057</v>
      </c>
      <c r="C84" s="96"/>
      <c r="D84" s="96"/>
      <c r="E84" s="96"/>
      <c r="F84" s="96"/>
      <c r="G84" s="96"/>
      <c r="H84" s="96"/>
      <c r="I84" s="93"/>
      <c r="J84" s="94"/>
      <c r="K84" s="313">
        <v>0.05</v>
      </c>
      <c r="L84" s="848">
        <f>N78*K84</f>
        <v>7668.0300833333349</v>
      </c>
      <c r="M84" s="849"/>
      <c r="N84" s="57"/>
    </row>
    <row r="85" spans="1:14" ht="15" thickBot="1">
      <c r="B85" s="97" t="s">
        <v>1058</v>
      </c>
      <c r="C85" s="98"/>
      <c r="D85" s="98"/>
      <c r="E85" s="98"/>
      <c r="F85" s="98"/>
      <c r="G85" s="98"/>
      <c r="H85" s="98"/>
      <c r="I85" s="99"/>
      <c r="J85" s="100"/>
      <c r="K85" s="314">
        <v>0.05</v>
      </c>
      <c r="L85" s="850">
        <f>N78*K85</f>
        <v>7668.0300833333349</v>
      </c>
      <c r="M85" s="851"/>
      <c r="N85" s="57"/>
    </row>
    <row r="86" spans="1:14" ht="15" thickBot="1">
      <c r="B86" s="813" t="s">
        <v>1037</v>
      </c>
      <c r="C86" s="814"/>
      <c r="D86" s="814"/>
      <c r="E86" s="814"/>
      <c r="F86" s="814"/>
      <c r="G86" s="814"/>
      <c r="H86" s="814"/>
      <c r="I86" s="814"/>
      <c r="J86" s="814"/>
      <c r="K86" s="814"/>
      <c r="L86" s="814"/>
      <c r="M86" s="815"/>
      <c r="N86" s="58">
        <f>L83+L84+L85</f>
        <v>46008.180500000002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199368.7821666667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45</v>
      </c>
      <c r="N37" s="281">
        <f>K37/M37</f>
        <v>4000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8400.1905555555568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120000</v>
      </c>
      <c r="N48" s="281">
        <f>K48*M48</f>
        <v>156000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156288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166360.60166666668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33272.12033333334</v>
      </c>
      <c r="M83" s="849"/>
      <c r="N83" s="57"/>
    </row>
    <row r="84" spans="1:14">
      <c r="B84" s="95" t="s">
        <v>1057</v>
      </c>
      <c r="C84" s="96"/>
      <c r="D84" s="96"/>
      <c r="E84" s="96"/>
      <c r="F84" s="96"/>
      <c r="G84" s="96"/>
      <c r="H84" s="96"/>
      <c r="I84" s="93"/>
      <c r="J84" s="94"/>
      <c r="K84" s="313">
        <v>0.05</v>
      </c>
      <c r="L84" s="848">
        <f>N78*K84</f>
        <v>8318.0300833333349</v>
      </c>
      <c r="M84" s="849"/>
      <c r="N84" s="57"/>
    </row>
    <row r="85" spans="1:14" ht="15" thickBot="1">
      <c r="B85" s="97" t="s">
        <v>1058</v>
      </c>
      <c r="C85" s="98"/>
      <c r="D85" s="98"/>
      <c r="E85" s="98"/>
      <c r="F85" s="98"/>
      <c r="G85" s="98"/>
      <c r="H85" s="98"/>
      <c r="I85" s="99"/>
      <c r="J85" s="100"/>
      <c r="K85" s="314">
        <v>0.05</v>
      </c>
      <c r="L85" s="850">
        <f>N78*K85</f>
        <v>8318.0300833333349</v>
      </c>
      <c r="M85" s="851"/>
      <c r="N85" s="57"/>
    </row>
    <row r="86" spans="1:14" ht="15" thickBot="1">
      <c r="B86" s="813" t="s">
        <v>1037</v>
      </c>
      <c r="C86" s="814"/>
      <c r="D86" s="814"/>
      <c r="E86" s="814"/>
      <c r="F86" s="814"/>
      <c r="G86" s="814"/>
      <c r="H86" s="814"/>
      <c r="I86" s="814"/>
      <c r="J86" s="814"/>
      <c r="K86" s="814"/>
      <c r="L86" s="814"/>
      <c r="M86" s="815"/>
      <c r="N86" s="58">
        <f>L83+L84+L85</f>
        <v>49908.180500000002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216268.7821666667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162</v>
      </c>
      <c r="B36" s="862" t="str">
        <f>VLOOKUP(A36,EQUIPOS!A6:D154,3,FALSE)</f>
        <v>Compactador manual (SALTARIN) Peso de operación (Kg.) 52, Fuerza de impacto por golpe (KN) 12.</v>
      </c>
      <c r="C36" s="863"/>
      <c r="D36" s="863"/>
      <c r="E36" s="863"/>
      <c r="F36" s="863"/>
      <c r="G36" s="863"/>
      <c r="H36" s="864"/>
      <c r="I36" s="276"/>
      <c r="J36" s="277"/>
      <c r="K36" s="278">
        <f>VLOOKUP(A36,EQUIPOS!A6:D163,4,FALSE)</f>
        <v>10741.904999999999</v>
      </c>
      <c r="L36" s="279"/>
      <c r="M36" s="280">
        <v>2.5</v>
      </c>
      <c r="N36" s="281">
        <f>K36/M36</f>
        <v>4296.7619999999997</v>
      </c>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412"/>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0.05</v>
      </c>
      <c r="N41" s="353">
        <f>N76*M41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5062.7669999999998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100000</v>
      </c>
      <c r="N48" s="281">
        <f>K48*M48</f>
        <v>130000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130288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15320.099999999999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151775.867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30355.1734</v>
      </c>
      <c r="M83" s="849"/>
      <c r="N83" s="57"/>
    </row>
    <row r="84" spans="1:14">
      <c r="B84" s="95" t="s">
        <v>1057</v>
      </c>
      <c r="C84" s="96"/>
      <c r="D84" s="96"/>
      <c r="E84" s="96"/>
      <c r="F84" s="96"/>
      <c r="G84" s="96"/>
      <c r="H84" s="96"/>
      <c r="I84" s="93"/>
      <c r="J84" s="94"/>
      <c r="K84" s="313">
        <v>0.05</v>
      </c>
      <c r="L84" s="848">
        <f>N78*K84</f>
        <v>7588.7933499999999</v>
      </c>
      <c r="M84" s="849"/>
      <c r="N84" s="57"/>
    </row>
    <row r="85" spans="1:14" ht="15" thickBot="1">
      <c r="B85" s="97" t="s">
        <v>1058</v>
      </c>
      <c r="C85" s="98"/>
      <c r="D85" s="98"/>
      <c r="E85" s="98"/>
      <c r="F85" s="98"/>
      <c r="G85" s="98"/>
      <c r="H85" s="98"/>
      <c r="I85" s="99"/>
      <c r="J85" s="100"/>
      <c r="K85" s="314">
        <v>0.05</v>
      </c>
      <c r="L85" s="850">
        <f>N78*K85</f>
        <v>7588.7933499999999</v>
      </c>
      <c r="M85" s="851"/>
      <c r="N85" s="57"/>
    </row>
    <row r="86" spans="1:14" ht="15" thickBot="1">
      <c r="B86" s="813" t="s">
        <v>1037</v>
      </c>
      <c r="C86" s="814"/>
      <c r="D86" s="814"/>
      <c r="E86" s="814"/>
      <c r="F86" s="814"/>
      <c r="G86" s="814"/>
      <c r="H86" s="814"/>
      <c r="I86" s="814"/>
      <c r="J86" s="814"/>
      <c r="K86" s="814"/>
      <c r="L86" s="814"/>
      <c r="M86" s="815"/>
      <c r="N86" s="58">
        <f>L83+L84+L85</f>
        <v>45532.7601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197308.62709999998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162</v>
      </c>
      <c r="B36" s="862" t="str">
        <f>VLOOKUP(A36,EQUIPOS!A6:D154,3,FALSE)</f>
        <v>Compactador manual (SALTARIN) Peso de operación (Kg.) 52, Fuerza de impacto por golpe (KN) 12.</v>
      </c>
      <c r="C36" s="863"/>
      <c r="D36" s="863"/>
      <c r="E36" s="863"/>
      <c r="F36" s="863"/>
      <c r="G36" s="863"/>
      <c r="H36" s="864"/>
      <c r="I36" s="276"/>
      <c r="J36" s="277"/>
      <c r="K36" s="278">
        <f>VLOOKUP(A36,EQUIPOS!A6:D163,4,FALSE)</f>
        <v>10741.904999999999</v>
      </c>
      <c r="L36" s="279"/>
      <c r="M36" s="280">
        <v>2.5</v>
      </c>
      <c r="N36" s="281">
        <f>K36/M36</f>
        <v>4296.7619999999997</v>
      </c>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0.05</v>
      </c>
      <c r="N41" s="353">
        <f>N76*M41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5062.7669999999998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110000</v>
      </c>
      <c r="N48" s="281">
        <f>K48*M48</f>
        <v>143000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143288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15320.099999999999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164775.867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32955.1734</v>
      </c>
      <c r="M83" s="849"/>
      <c r="N83" s="57"/>
    </row>
    <row r="84" spans="1:14">
      <c r="B84" s="95" t="s">
        <v>1057</v>
      </c>
      <c r="C84" s="96"/>
      <c r="D84" s="96"/>
      <c r="E84" s="96"/>
      <c r="F84" s="96"/>
      <c r="G84" s="96"/>
      <c r="H84" s="96"/>
      <c r="I84" s="93"/>
      <c r="J84" s="94"/>
      <c r="K84" s="313">
        <v>0.05</v>
      </c>
      <c r="L84" s="848">
        <f>N78*K84</f>
        <v>8238.7933499999999</v>
      </c>
      <c r="M84" s="849"/>
      <c r="N84" s="57"/>
    </row>
    <row r="85" spans="1:14" ht="15" thickBot="1">
      <c r="B85" s="97" t="s">
        <v>1058</v>
      </c>
      <c r="C85" s="98"/>
      <c r="D85" s="98"/>
      <c r="E85" s="98"/>
      <c r="F85" s="98"/>
      <c r="G85" s="98"/>
      <c r="H85" s="98"/>
      <c r="I85" s="99"/>
      <c r="J85" s="100"/>
      <c r="K85" s="314">
        <v>0.05</v>
      </c>
      <c r="L85" s="850">
        <f>N78*K85</f>
        <v>8238.7933499999999</v>
      </c>
      <c r="M85" s="851"/>
      <c r="N85" s="57"/>
    </row>
    <row r="86" spans="1:14" ht="15" thickBot="1">
      <c r="B86" s="813" t="s">
        <v>1037</v>
      </c>
      <c r="C86" s="814"/>
      <c r="D86" s="814"/>
      <c r="E86" s="814"/>
      <c r="F86" s="814"/>
      <c r="G86" s="814"/>
      <c r="H86" s="814"/>
      <c r="I86" s="814"/>
      <c r="J86" s="814"/>
      <c r="K86" s="814"/>
      <c r="L86" s="814"/>
      <c r="M86" s="815"/>
      <c r="N86" s="58">
        <f>L83+L84+L85</f>
        <v>49432.7601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214208.62709999998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162</v>
      </c>
      <c r="B36" s="862" t="str">
        <f>VLOOKUP(A36,EQUIPOS!A6:D154,3,FALSE)</f>
        <v>Compactador manual (SALTARIN) Peso de operación (Kg.) 52, Fuerza de impacto por golpe (KN) 12.</v>
      </c>
      <c r="C36" s="863"/>
      <c r="D36" s="863"/>
      <c r="E36" s="863"/>
      <c r="F36" s="863"/>
      <c r="G36" s="863"/>
      <c r="H36" s="864"/>
      <c r="I36" s="276"/>
      <c r="J36" s="277"/>
      <c r="K36" s="278">
        <f>VLOOKUP(A36,EQUIPOS!A6:D163,4,FALSE)</f>
        <v>10741.904999999999</v>
      </c>
      <c r="L36" s="279"/>
      <c r="M36" s="280">
        <v>2.5</v>
      </c>
      <c r="N36" s="281">
        <f>K36/M36</f>
        <v>4296.7619999999997</v>
      </c>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0.05</v>
      </c>
      <c r="N41" s="353">
        <f>N76*M41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5062.7669999999998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120000</v>
      </c>
      <c r="N48" s="281">
        <f>K48*M48</f>
        <v>156000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156288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15320.099999999999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177775.867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35555.1734</v>
      </c>
      <c r="M83" s="849"/>
      <c r="N83" s="57"/>
    </row>
    <row r="84" spans="1:14">
      <c r="B84" s="95" t="s">
        <v>1057</v>
      </c>
      <c r="C84" s="96"/>
      <c r="D84" s="96"/>
      <c r="E84" s="96"/>
      <c r="F84" s="96"/>
      <c r="G84" s="96"/>
      <c r="H84" s="96"/>
      <c r="I84" s="93"/>
      <c r="J84" s="94"/>
      <c r="K84" s="313">
        <v>0.05</v>
      </c>
      <c r="L84" s="848">
        <f>N78*K84</f>
        <v>8888.7933499999999</v>
      </c>
      <c r="M84" s="849"/>
      <c r="N84" s="57"/>
    </row>
    <row r="85" spans="1:14" ht="15" thickBot="1">
      <c r="B85" s="97" t="s">
        <v>1058</v>
      </c>
      <c r="C85" s="98"/>
      <c r="D85" s="98"/>
      <c r="E85" s="98"/>
      <c r="F85" s="98"/>
      <c r="G85" s="98"/>
      <c r="H85" s="98"/>
      <c r="I85" s="99"/>
      <c r="J85" s="100"/>
      <c r="K85" s="314">
        <v>0.05</v>
      </c>
      <c r="L85" s="850">
        <f>N78*K85</f>
        <v>8888.7933499999999</v>
      </c>
      <c r="M85" s="851"/>
      <c r="N85" s="57"/>
    </row>
    <row r="86" spans="1:14" ht="15" thickBot="1">
      <c r="B86" s="813" t="s">
        <v>1037</v>
      </c>
      <c r="C86" s="814"/>
      <c r="D86" s="814"/>
      <c r="E86" s="814"/>
      <c r="F86" s="814"/>
      <c r="G86" s="814"/>
      <c r="H86" s="814"/>
      <c r="I86" s="814"/>
      <c r="J86" s="814"/>
      <c r="K86" s="814"/>
      <c r="L86" s="814"/>
      <c r="M86" s="815"/>
      <c r="N86" s="58">
        <f>L83+L84+L85</f>
        <v>53332.7601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231108.62709999998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45</v>
      </c>
      <c r="N37" s="281">
        <f>K37/M37</f>
        <v>4000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8400.1905555555568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48282.03</v>
      </c>
      <c r="N48" s="281">
        <f>K48*M48</f>
        <v>62766.639000000003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63054.639000000003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73127.240666666679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14625.448133333337</v>
      </c>
      <c r="M83" s="849"/>
      <c r="N83" s="57"/>
    </row>
    <row r="84" spans="1:14">
      <c r="B84" s="95" t="s">
        <v>1057</v>
      </c>
      <c r="C84" s="96"/>
      <c r="D84" s="96"/>
      <c r="E84" s="96"/>
      <c r="F84" s="96"/>
      <c r="G84" s="96"/>
      <c r="H84" s="96"/>
      <c r="I84" s="93"/>
      <c r="J84" s="94"/>
      <c r="K84" s="313">
        <v>0.05</v>
      </c>
      <c r="L84" s="848">
        <f>N78*K84</f>
        <v>3656.3620333333342</v>
      </c>
      <c r="M84" s="849"/>
      <c r="N84" s="57"/>
    </row>
    <row r="85" spans="1:14" ht="15" thickBot="1">
      <c r="B85" s="97" t="s">
        <v>1058</v>
      </c>
      <c r="C85" s="98"/>
      <c r="D85" s="98"/>
      <c r="E85" s="98"/>
      <c r="F85" s="98"/>
      <c r="G85" s="98"/>
      <c r="H85" s="98"/>
      <c r="I85" s="99"/>
      <c r="J85" s="100"/>
      <c r="K85" s="314">
        <v>0.05</v>
      </c>
      <c r="L85" s="850">
        <f>N78*K85</f>
        <v>3656.3620333333342</v>
      </c>
      <c r="M85" s="851"/>
      <c r="N85" s="57"/>
    </row>
    <row r="86" spans="1:14" ht="15" thickBot="1">
      <c r="B86" s="813" t="s">
        <v>1037</v>
      </c>
      <c r="C86" s="814"/>
      <c r="D86" s="814"/>
      <c r="E86" s="814"/>
      <c r="F86" s="814"/>
      <c r="G86" s="814"/>
      <c r="H86" s="814"/>
      <c r="I86" s="814"/>
      <c r="J86" s="814"/>
      <c r="K86" s="814"/>
      <c r="L86" s="814"/>
      <c r="M86" s="815"/>
      <c r="N86" s="58">
        <f>L83+L84+L85</f>
        <v>21938.172200000005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95065.41286666668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45</v>
      </c>
      <c r="N37" s="281">
        <f>K37/M37</f>
        <v>4000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8400.1905555555568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47395.28</v>
      </c>
      <c r="N48" s="281">
        <f>K48*M48</f>
        <v>61613.864000000001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61901.864000000001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902" t="s">
        <v>1037</v>
      </c>
      <c r="C76" s="856"/>
      <c r="D76" s="856"/>
      <c r="E76" s="856"/>
      <c r="F76" s="856"/>
      <c r="G76" s="856"/>
      <c r="H76" s="856"/>
      <c r="I76" s="856"/>
      <c r="J76" s="856"/>
      <c r="K76" s="856"/>
      <c r="L76" s="856"/>
      <c r="M76" s="857"/>
      <c r="N76" s="469">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71974.465666666671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14394.893133333335</v>
      </c>
      <c r="M83" s="849"/>
      <c r="N83" s="57"/>
    </row>
    <row r="84" spans="1:14">
      <c r="B84" s="95" t="s">
        <v>1057</v>
      </c>
      <c r="C84" s="96"/>
      <c r="D84" s="96"/>
      <c r="E84" s="96"/>
      <c r="F84" s="96"/>
      <c r="G84" s="96"/>
      <c r="H84" s="96"/>
      <c r="I84" s="93"/>
      <c r="J84" s="94"/>
      <c r="K84" s="313">
        <v>0.05</v>
      </c>
      <c r="L84" s="848">
        <f>N78*K84</f>
        <v>3598.7232833333337</v>
      </c>
      <c r="M84" s="849"/>
      <c r="N84" s="57"/>
    </row>
    <row r="85" spans="1:14" ht="15" thickBot="1">
      <c r="B85" s="97" t="s">
        <v>1058</v>
      </c>
      <c r="C85" s="98"/>
      <c r="D85" s="98"/>
      <c r="E85" s="98"/>
      <c r="F85" s="98"/>
      <c r="G85" s="98"/>
      <c r="H85" s="98"/>
      <c r="I85" s="99"/>
      <c r="J85" s="100"/>
      <c r="K85" s="314">
        <v>0.05</v>
      </c>
      <c r="L85" s="850">
        <f>N78*K85</f>
        <v>3598.7232833333337</v>
      </c>
      <c r="M85" s="851"/>
      <c r="N85" s="57"/>
    </row>
    <row r="86" spans="1:14" ht="15" thickBot="1">
      <c r="B86" s="813" t="s">
        <v>1037</v>
      </c>
      <c r="C86" s="814"/>
      <c r="D86" s="814"/>
      <c r="E86" s="814"/>
      <c r="F86" s="814"/>
      <c r="G86" s="814"/>
      <c r="H86" s="814"/>
      <c r="I86" s="814"/>
      <c r="J86" s="814"/>
      <c r="K86" s="814"/>
      <c r="L86" s="814"/>
      <c r="M86" s="815"/>
      <c r="N86" s="58">
        <f>L83+L84+L85</f>
        <v>21592.3397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93566.805366666667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269</v>
      </c>
      <c r="B37" s="862" t="str">
        <f>VLOOKUP(A37,EQUIPOS!A7:D154,3,FALSE)</f>
        <v>Motoniveladora  potencia 215 HP, ancho de cuchilla 4,27 m, peso 18 ton.</v>
      </c>
      <c r="C37" s="863"/>
      <c r="D37" s="863"/>
      <c r="E37" s="863"/>
      <c r="F37" s="863"/>
      <c r="G37" s="863"/>
      <c r="H37" s="864"/>
      <c r="I37" s="276"/>
      <c r="J37" s="277"/>
      <c r="K37" s="278">
        <f>VLOOKUP(A37,EQUIPOS!A7:D164,4,FALSE)</f>
        <v>180000</v>
      </c>
      <c r="L37" s="279"/>
      <c r="M37" s="280">
        <v>45</v>
      </c>
      <c r="N37" s="281">
        <f>K37/M37</f>
        <v>4000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8400.1905555555568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46992.095000000001</v>
      </c>
      <c r="N48" s="281">
        <f>K48*M48</f>
        <v>61089.7235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61377.7235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71450.325166666677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14290.065033333336</v>
      </c>
      <c r="M83" s="849"/>
      <c r="N83" s="57"/>
    </row>
    <row r="84" spans="1:14">
      <c r="B84" s="95" t="s">
        <v>1057</v>
      </c>
      <c r="C84" s="96"/>
      <c r="D84" s="96"/>
      <c r="E84" s="96"/>
      <c r="F84" s="96"/>
      <c r="G84" s="96"/>
      <c r="H84" s="96"/>
      <c r="I84" s="93"/>
      <c r="J84" s="94"/>
      <c r="K84" s="313">
        <v>0.05</v>
      </c>
      <c r="L84" s="848">
        <f>N78*K84</f>
        <v>3572.516258333334</v>
      </c>
      <c r="M84" s="849"/>
      <c r="N84" s="57"/>
    </row>
    <row r="85" spans="1:14" ht="15" thickBot="1">
      <c r="B85" s="97" t="s">
        <v>1058</v>
      </c>
      <c r="C85" s="98"/>
      <c r="D85" s="98"/>
      <c r="E85" s="98"/>
      <c r="F85" s="98"/>
      <c r="G85" s="98"/>
      <c r="H85" s="98"/>
      <c r="I85" s="99"/>
      <c r="J85" s="100"/>
      <c r="K85" s="314">
        <v>0.05</v>
      </c>
      <c r="L85" s="850">
        <f>N78*K85</f>
        <v>3572.516258333334</v>
      </c>
      <c r="M85" s="851"/>
      <c r="N85" s="57"/>
    </row>
    <row r="86" spans="1:14" ht="15" thickBot="1">
      <c r="B86" s="813" t="s">
        <v>1037</v>
      </c>
      <c r="C86" s="814"/>
      <c r="D86" s="814"/>
      <c r="E86" s="814"/>
      <c r="F86" s="814"/>
      <c r="G86" s="814"/>
      <c r="H86" s="814"/>
      <c r="I86" s="814"/>
      <c r="J86" s="814"/>
      <c r="K86" s="814"/>
      <c r="L86" s="814"/>
      <c r="M86" s="815"/>
      <c r="N86" s="58">
        <f>L83+L84+L85</f>
        <v>21435.097550000002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92885.422716666682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162</v>
      </c>
      <c r="B36" s="862" t="str">
        <f>VLOOKUP(A36,EQUIPOS!A6:D154,3,FALSE)</f>
        <v>Compactador manual (SALTARIN) Peso de operación (Kg.) 52, Fuerza de impacto por golpe (KN) 12.</v>
      </c>
      <c r="C36" s="863"/>
      <c r="D36" s="863"/>
      <c r="E36" s="863"/>
      <c r="F36" s="863"/>
      <c r="G36" s="863"/>
      <c r="H36" s="864"/>
      <c r="I36" s="276"/>
      <c r="J36" s="277"/>
      <c r="K36" s="278">
        <f>VLOOKUP(A36,EQUIPOS!A6:D163,4,FALSE)</f>
        <v>10741.904999999999</v>
      </c>
      <c r="L36" s="279"/>
      <c r="M36" s="280">
        <v>2.5</v>
      </c>
      <c r="N36" s="281">
        <f>K36/M36</f>
        <v>4296.7619999999997</v>
      </c>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0.05</v>
      </c>
      <c r="N41" s="353">
        <f>N76*M41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5062.7669999999998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48282.03</v>
      </c>
      <c r="N48" s="281">
        <f>K48*M48</f>
        <v>62766.639000000003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63054.639000000003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15320.099999999999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84542.505999999994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16908.501199999999</v>
      </c>
      <c r="M83" s="849"/>
      <c r="N83" s="57"/>
    </row>
    <row r="84" spans="1:14">
      <c r="B84" s="95" t="s">
        <v>1057</v>
      </c>
      <c r="C84" s="96"/>
      <c r="D84" s="96"/>
      <c r="E84" s="96"/>
      <c r="F84" s="96"/>
      <c r="G84" s="96"/>
      <c r="H84" s="96"/>
      <c r="I84" s="93"/>
      <c r="J84" s="94"/>
      <c r="K84" s="313">
        <v>0.05</v>
      </c>
      <c r="L84" s="848">
        <f>N78*K84</f>
        <v>4227.1252999999997</v>
      </c>
      <c r="M84" s="849"/>
      <c r="N84" s="57"/>
    </row>
    <row r="85" spans="1:14" ht="15" thickBot="1">
      <c r="B85" s="97" t="s">
        <v>1058</v>
      </c>
      <c r="C85" s="98"/>
      <c r="D85" s="98"/>
      <c r="E85" s="98"/>
      <c r="F85" s="98"/>
      <c r="G85" s="98"/>
      <c r="H85" s="98"/>
      <c r="I85" s="99"/>
      <c r="J85" s="100"/>
      <c r="K85" s="314">
        <v>0.05</v>
      </c>
      <c r="L85" s="850">
        <f>N78*K85</f>
        <v>4227.1252999999997</v>
      </c>
      <c r="M85" s="851"/>
      <c r="N85" s="57"/>
    </row>
    <row r="86" spans="1:14" ht="15" thickBot="1">
      <c r="B86" s="813" t="s">
        <v>1037</v>
      </c>
      <c r="C86" s="814"/>
      <c r="D86" s="814"/>
      <c r="E86" s="814"/>
      <c r="F86" s="814"/>
      <c r="G86" s="814"/>
      <c r="H86" s="814"/>
      <c r="I86" s="814"/>
      <c r="J86" s="814"/>
      <c r="K86" s="814"/>
      <c r="L86" s="814"/>
      <c r="M86" s="815"/>
      <c r="N86" s="58">
        <f>L83+L84+L85</f>
        <v>25362.751799999998</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109905.25779999999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162</v>
      </c>
      <c r="B36" s="862" t="str">
        <f>VLOOKUP(A36,EQUIPOS!A6:D154,3,FALSE)</f>
        <v>Compactador manual (SALTARIN) Peso de operación (Kg.) 52, Fuerza de impacto por golpe (KN) 12.</v>
      </c>
      <c r="C36" s="863"/>
      <c r="D36" s="863"/>
      <c r="E36" s="863"/>
      <c r="F36" s="863"/>
      <c r="G36" s="863"/>
      <c r="H36" s="864"/>
      <c r="I36" s="276"/>
      <c r="J36" s="277"/>
      <c r="K36" s="278">
        <f>VLOOKUP(A36,EQUIPOS!A6:D163,4,FALSE)</f>
        <v>10741.904999999999</v>
      </c>
      <c r="L36" s="279"/>
      <c r="M36" s="280">
        <v>2.5</v>
      </c>
      <c r="N36" s="281">
        <f>K36/M36</f>
        <v>4296.7619999999997</v>
      </c>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0.05</v>
      </c>
      <c r="N41" s="353">
        <f>N76*M41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5062.7669999999998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47395.28</v>
      </c>
      <c r="N48" s="281">
        <f>K48*M48</f>
        <v>61613.864000000001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61901.864000000001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902" t="s">
        <v>1037</v>
      </c>
      <c r="C76" s="856"/>
      <c r="D76" s="856"/>
      <c r="E76" s="856"/>
      <c r="F76" s="856"/>
      <c r="G76" s="856"/>
      <c r="H76" s="856"/>
      <c r="I76" s="856"/>
      <c r="J76" s="856"/>
      <c r="K76" s="856"/>
      <c r="L76" s="856"/>
      <c r="M76" s="857"/>
      <c r="N76" s="469">
        <f>SUM(N70:N75)</f>
        <v>15320.099999999999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83389.731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16677.946200000002</v>
      </c>
      <c r="M83" s="849"/>
      <c r="N83" s="57"/>
    </row>
    <row r="84" spans="1:14">
      <c r="B84" s="95" t="s">
        <v>1057</v>
      </c>
      <c r="C84" s="96"/>
      <c r="D84" s="96"/>
      <c r="E84" s="96"/>
      <c r="F84" s="96"/>
      <c r="G84" s="96"/>
      <c r="H84" s="96"/>
      <c r="I84" s="93"/>
      <c r="J84" s="94"/>
      <c r="K84" s="313">
        <v>0.05</v>
      </c>
      <c r="L84" s="848">
        <f>N78*K84</f>
        <v>4169.4865500000005</v>
      </c>
      <c r="M84" s="849"/>
      <c r="N84" s="57"/>
    </row>
    <row r="85" spans="1:14" ht="15" thickBot="1">
      <c r="B85" s="97" t="s">
        <v>1058</v>
      </c>
      <c r="C85" s="98"/>
      <c r="D85" s="98"/>
      <c r="E85" s="98"/>
      <c r="F85" s="98"/>
      <c r="G85" s="98"/>
      <c r="H85" s="98"/>
      <c r="I85" s="99"/>
      <c r="J85" s="100"/>
      <c r="K85" s="314">
        <v>0.05</v>
      </c>
      <c r="L85" s="850">
        <f>N78*K85</f>
        <v>4169.4865500000005</v>
      </c>
      <c r="M85" s="851"/>
      <c r="N85" s="57"/>
    </row>
    <row r="86" spans="1:14" ht="15" thickBot="1">
      <c r="B86" s="813" t="s">
        <v>1037</v>
      </c>
      <c r="C86" s="814"/>
      <c r="D86" s="814"/>
      <c r="E86" s="814"/>
      <c r="F86" s="814"/>
      <c r="G86" s="814"/>
      <c r="H86" s="814"/>
      <c r="I86" s="814"/>
      <c r="J86" s="814"/>
      <c r="K86" s="814"/>
      <c r="L86" s="814"/>
      <c r="M86" s="815"/>
      <c r="N86" s="58">
        <f>L83+L84+L85</f>
        <v>25016.919300000005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108406.65030000001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162</v>
      </c>
      <c r="B36" s="862" t="str">
        <f>VLOOKUP(A36,EQUIPOS!A6:D154,3,FALSE)</f>
        <v>Compactador manual (SALTARIN) Peso de operación (Kg.) 52, Fuerza de impacto por golpe (KN) 12.</v>
      </c>
      <c r="C36" s="863"/>
      <c r="D36" s="863"/>
      <c r="E36" s="863"/>
      <c r="F36" s="863"/>
      <c r="G36" s="863"/>
      <c r="H36" s="864"/>
      <c r="I36" s="276"/>
      <c r="J36" s="277"/>
      <c r="K36" s="278">
        <f>VLOOKUP(A36,EQUIPOS!A6:D163,4,FALSE)</f>
        <v>10741.904999999999</v>
      </c>
      <c r="L36" s="279"/>
      <c r="M36" s="280">
        <v>2.5</v>
      </c>
      <c r="N36" s="281">
        <f>K36/M36</f>
        <v>4296.7619999999997</v>
      </c>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0.05</v>
      </c>
      <c r="N41" s="353">
        <f>N76*M41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5062.7669999999998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46992.095000000001</v>
      </c>
      <c r="N48" s="281">
        <f>K48*M48</f>
        <v>61089.7235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61377.7235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15320.099999999999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82865.590499999991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16573.1181</v>
      </c>
      <c r="M83" s="849"/>
      <c r="N83" s="57"/>
    </row>
    <row r="84" spans="1:14">
      <c r="B84" s="95" t="s">
        <v>1057</v>
      </c>
      <c r="C84" s="96"/>
      <c r="D84" s="96"/>
      <c r="E84" s="96"/>
      <c r="F84" s="96"/>
      <c r="G84" s="96"/>
      <c r="H84" s="96"/>
      <c r="I84" s="93"/>
      <c r="J84" s="94"/>
      <c r="K84" s="313">
        <v>0.05</v>
      </c>
      <c r="L84" s="848">
        <f>N78*K84</f>
        <v>4143.2795249999999</v>
      </c>
      <c r="M84" s="849"/>
      <c r="N84" s="57"/>
    </row>
    <row r="85" spans="1:14" ht="15" thickBot="1">
      <c r="B85" s="97" t="s">
        <v>1058</v>
      </c>
      <c r="C85" s="98"/>
      <c r="D85" s="98"/>
      <c r="E85" s="98"/>
      <c r="F85" s="98"/>
      <c r="G85" s="98"/>
      <c r="H85" s="98"/>
      <c r="I85" s="99"/>
      <c r="J85" s="100"/>
      <c r="K85" s="314">
        <v>0.05</v>
      </c>
      <c r="L85" s="850">
        <f>N78*K85</f>
        <v>4143.2795249999999</v>
      </c>
      <c r="M85" s="851"/>
      <c r="N85" s="57"/>
    </row>
    <row r="86" spans="1:14" ht="15" thickBot="1">
      <c r="B86" s="813" t="s">
        <v>1037</v>
      </c>
      <c r="C86" s="814"/>
      <c r="D86" s="814"/>
      <c r="E86" s="814"/>
      <c r="F86" s="814"/>
      <c r="G86" s="814"/>
      <c r="H86" s="814"/>
      <c r="I86" s="814"/>
      <c r="J86" s="814"/>
      <c r="K86" s="814"/>
      <c r="L86" s="814"/>
      <c r="M86" s="815"/>
      <c r="N86" s="58">
        <f>L83+L84+L85</f>
        <v>24859.677149999996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107725.26764999999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30</v>
      </c>
      <c r="N36" s="281">
        <f>K36/M36</f>
        <v>2666.6666666666665</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30</v>
      </c>
      <c r="N37" s="281">
        <f>K37/M37</f>
        <v>5000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30</v>
      </c>
      <c r="N38" s="281">
        <f>K38/M38</f>
        <v>4758.4413333333332</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8.5111666666666661</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12433.619166666667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48282.03</v>
      </c>
      <c r="N48" s="281">
        <f>K48*M48</f>
        <v>60352.537499999999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60352.537499999999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0">
        <f>VLOOKUP(A59,TRANSPORTE!A5:D123,4,FALSE)</f>
        <v>850</v>
      </c>
      <c r="M59" s="901"/>
      <c r="N59" s="296">
        <f>K59*L59</f>
        <v>1062.5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1062.5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851.11666666666667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74699.773333333331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14939.954666666667</v>
      </c>
      <c r="M83" s="849"/>
      <c r="N83" s="57"/>
    </row>
    <row r="84" spans="1:14">
      <c r="B84" s="95" t="s">
        <v>1057</v>
      </c>
      <c r="C84" s="96"/>
      <c r="D84" s="96"/>
      <c r="E84" s="96"/>
      <c r="F84" s="96"/>
      <c r="G84" s="96"/>
      <c r="H84" s="96"/>
      <c r="I84" s="93"/>
      <c r="J84" s="94"/>
      <c r="K84" s="313">
        <v>0.05</v>
      </c>
      <c r="L84" s="848">
        <f>N78*K84</f>
        <v>3734.9886666666666</v>
      </c>
      <c r="M84" s="849"/>
      <c r="N84" s="57"/>
    </row>
    <row r="85" spans="1:14" ht="15" thickBot="1">
      <c r="B85" s="97" t="s">
        <v>1058</v>
      </c>
      <c r="C85" s="98"/>
      <c r="D85" s="98"/>
      <c r="E85" s="98"/>
      <c r="F85" s="98"/>
      <c r="G85" s="98"/>
      <c r="H85" s="98"/>
      <c r="I85" s="99"/>
      <c r="J85" s="100"/>
      <c r="K85" s="314">
        <v>0.05</v>
      </c>
      <c r="L85" s="850">
        <f>N78*K85</f>
        <v>3734.9886666666666</v>
      </c>
      <c r="M85" s="851"/>
      <c r="N85" s="57"/>
    </row>
    <row r="86" spans="1:14" ht="15" thickBot="1">
      <c r="B86" s="813" t="s">
        <v>1037</v>
      </c>
      <c r="C86" s="814"/>
      <c r="D86" s="814"/>
      <c r="E86" s="814"/>
      <c r="F86" s="814"/>
      <c r="G86" s="814"/>
      <c r="H86" s="814"/>
      <c r="I86" s="814"/>
      <c r="J86" s="814"/>
      <c r="K86" s="814"/>
      <c r="L86" s="814"/>
      <c r="M86" s="815"/>
      <c r="N86" s="58">
        <f>L83+L84+L85</f>
        <v>22409.932000000001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97109.705333333332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30</v>
      </c>
      <c r="N36" s="281">
        <f>K36/M36</f>
        <v>2666.6666666666665</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30</v>
      </c>
      <c r="N37" s="281">
        <f>K37/M37</f>
        <v>5000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30</v>
      </c>
      <c r="N38" s="281">
        <f>K38/M38</f>
        <v>4758.4413333333332</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8.5111666666666661</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12433.619166666667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46992.095000000001</v>
      </c>
      <c r="N48" s="281">
        <f>K48*M48</f>
        <v>58740.118750000001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58740.118750000001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0">
        <f>VLOOKUP(A59,TRANSPORTE!A5:D123,4,FALSE)</f>
        <v>850</v>
      </c>
      <c r="M59" s="901"/>
      <c r="N59" s="296">
        <f>K59*L59</f>
        <v>1062.5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1062.5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851.11666666666667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73087.354583333334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14617.470916666667</v>
      </c>
      <c r="M83" s="849"/>
      <c r="N83" s="57"/>
    </row>
    <row r="84" spans="1:14">
      <c r="B84" s="95" t="s">
        <v>1057</v>
      </c>
      <c r="C84" s="96"/>
      <c r="D84" s="96"/>
      <c r="E84" s="96"/>
      <c r="F84" s="96"/>
      <c r="G84" s="96"/>
      <c r="H84" s="96"/>
      <c r="I84" s="93"/>
      <c r="J84" s="94"/>
      <c r="K84" s="313">
        <v>0.05</v>
      </c>
      <c r="L84" s="848">
        <f>N78*K84</f>
        <v>3654.3677291666668</v>
      </c>
      <c r="M84" s="849"/>
      <c r="N84" s="57"/>
    </row>
    <row r="85" spans="1:14" ht="15" thickBot="1">
      <c r="B85" s="97" t="s">
        <v>1058</v>
      </c>
      <c r="C85" s="98"/>
      <c r="D85" s="98"/>
      <c r="E85" s="98"/>
      <c r="F85" s="98"/>
      <c r="G85" s="98"/>
      <c r="H85" s="98"/>
      <c r="I85" s="99"/>
      <c r="J85" s="100"/>
      <c r="K85" s="314">
        <v>0.05</v>
      </c>
      <c r="L85" s="850">
        <f>N78*K85</f>
        <v>3654.3677291666668</v>
      </c>
      <c r="M85" s="851"/>
      <c r="N85" s="57"/>
    </row>
    <row r="86" spans="1:14" ht="15" thickBot="1">
      <c r="B86" s="813" t="s">
        <v>1037</v>
      </c>
      <c r="C86" s="814"/>
      <c r="D86" s="814"/>
      <c r="E86" s="814"/>
      <c r="F86" s="814"/>
      <c r="G86" s="814"/>
      <c r="H86" s="814"/>
      <c r="I86" s="814"/>
      <c r="J86" s="814"/>
      <c r="K86" s="814"/>
      <c r="L86" s="814"/>
      <c r="M86" s="815"/>
      <c r="N86" s="58">
        <f>L83+L84+L85</f>
        <v>21926.206375000002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95013.560958333343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30</v>
      </c>
      <c r="N36" s="281">
        <f>K36/M36</f>
        <v>2666.6666666666665</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30</v>
      </c>
      <c r="N37" s="281">
        <f>K37/M37</f>
        <v>5000</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30</v>
      </c>
      <c r="N38" s="281">
        <f>K38/M38</f>
        <v>4758.4413333333332</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8.5111666666666661</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12433.619166666667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46992.095000000001</v>
      </c>
      <c r="N48" s="281">
        <f>K48*M48</f>
        <v>58740.118750000001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58740.118750000001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0">
        <f>VLOOKUP(A59,TRANSPORTE!A5:D123,4,FALSE)</f>
        <v>850</v>
      </c>
      <c r="M59" s="901"/>
      <c r="N59" s="296">
        <f>K59*L59</f>
        <v>1062.5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1062.5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851.11666666666667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73087.354583333334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14617.470916666667</v>
      </c>
      <c r="M83" s="849"/>
      <c r="N83" s="57"/>
    </row>
    <row r="84" spans="1:14">
      <c r="B84" s="95" t="s">
        <v>1057</v>
      </c>
      <c r="C84" s="96"/>
      <c r="D84" s="96"/>
      <c r="E84" s="96"/>
      <c r="F84" s="96"/>
      <c r="G84" s="96"/>
      <c r="H84" s="96"/>
      <c r="I84" s="93"/>
      <c r="J84" s="94"/>
      <c r="K84" s="313">
        <v>0.05</v>
      </c>
      <c r="L84" s="848">
        <f>N78*K84</f>
        <v>3654.3677291666668</v>
      </c>
      <c r="M84" s="849"/>
      <c r="N84" s="57"/>
    </row>
    <row r="85" spans="1:14" ht="15" thickBot="1">
      <c r="B85" s="97" t="s">
        <v>1058</v>
      </c>
      <c r="C85" s="98"/>
      <c r="D85" s="98"/>
      <c r="E85" s="98"/>
      <c r="F85" s="98"/>
      <c r="G85" s="98"/>
      <c r="H85" s="98"/>
      <c r="I85" s="99"/>
      <c r="J85" s="100"/>
      <c r="K85" s="314">
        <v>0.05</v>
      </c>
      <c r="L85" s="850">
        <f>N78*K85</f>
        <v>3654.3677291666668</v>
      </c>
      <c r="M85" s="851"/>
      <c r="N85" s="57"/>
    </row>
    <row r="86" spans="1:14" ht="15" thickBot="1">
      <c r="B86" s="813" t="s">
        <v>1037</v>
      </c>
      <c r="C86" s="814"/>
      <c r="D86" s="814"/>
      <c r="E86" s="814"/>
      <c r="F86" s="814"/>
      <c r="G86" s="814"/>
      <c r="H86" s="814"/>
      <c r="I86" s="814"/>
      <c r="J86" s="814"/>
      <c r="K86" s="814"/>
      <c r="L86" s="814"/>
      <c r="M86" s="815"/>
      <c r="N86" s="58">
        <f>L83+L84+L85</f>
        <v>21926.206375000002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95013.560958333343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48282.03</v>
      </c>
      <c r="N48" s="281">
        <f>K48*M48</f>
        <v>62766.639000000003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452</v>
      </c>
      <c r="N49" s="281">
        <f>K49*M49</f>
        <v>40680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103446.639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112852.57399999999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22570.514800000001</v>
      </c>
      <c r="M83" s="849"/>
      <c r="N83" s="57"/>
    </row>
    <row r="84" spans="1:14">
      <c r="B84" s="95" t="s">
        <v>1057</v>
      </c>
      <c r="C84" s="96"/>
      <c r="D84" s="96"/>
      <c r="E84" s="96"/>
      <c r="F84" s="96"/>
      <c r="G84" s="96"/>
      <c r="H84" s="96"/>
      <c r="I84" s="93"/>
      <c r="J84" s="94"/>
      <c r="K84" s="313">
        <v>0.05</v>
      </c>
      <c r="L84" s="848">
        <f>N78*K84</f>
        <v>5642.6287000000002</v>
      </c>
      <c r="M84" s="849"/>
      <c r="N84" s="57"/>
    </row>
    <row r="85" spans="1:14" ht="15" thickBot="1">
      <c r="B85" s="97" t="s">
        <v>1058</v>
      </c>
      <c r="C85" s="98"/>
      <c r="D85" s="98"/>
      <c r="E85" s="98"/>
      <c r="F85" s="98"/>
      <c r="G85" s="98"/>
      <c r="H85" s="98"/>
      <c r="I85" s="99"/>
      <c r="J85" s="100"/>
      <c r="K85" s="314">
        <v>0.05</v>
      </c>
      <c r="L85" s="850">
        <f>N78*K85</f>
        <v>5642.6287000000002</v>
      </c>
      <c r="M85" s="851"/>
      <c r="N85" s="57"/>
    </row>
    <row r="86" spans="1:14" ht="15" thickBot="1">
      <c r="B86" s="813" t="s">
        <v>1037</v>
      </c>
      <c r="C86" s="814"/>
      <c r="D86" s="814"/>
      <c r="E86" s="814"/>
      <c r="F86" s="814"/>
      <c r="G86" s="814"/>
      <c r="H86" s="814"/>
      <c r="I86" s="814"/>
      <c r="J86" s="814"/>
      <c r="K86" s="814"/>
      <c r="L86" s="814"/>
      <c r="M86" s="815"/>
      <c r="N86" s="58">
        <f>L83+L84+L85</f>
        <v>33855.772199999999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146708.3462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47395.28</v>
      </c>
      <c r="N48" s="281">
        <f>K48*M48</f>
        <v>61613.864000000001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452</v>
      </c>
      <c r="N49" s="281">
        <f>K49*M49</f>
        <v>40680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102293.864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111699.799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22339.959800000001</v>
      </c>
      <c r="M83" s="849"/>
      <c r="N83" s="57"/>
    </row>
    <row r="84" spans="1:14">
      <c r="B84" s="95" t="s">
        <v>1057</v>
      </c>
      <c r="C84" s="96"/>
      <c r="D84" s="96"/>
      <c r="E84" s="96"/>
      <c r="F84" s="96"/>
      <c r="G84" s="96"/>
      <c r="H84" s="96"/>
      <c r="I84" s="93"/>
      <c r="J84" s="94"/>
      <c r="K84" s="313">
        <v>0.05</v>
      </c>
      <c r="L84" s="848">
        <f>N78*K84</f>
        <v>5584.9899500000001</v>
      </c>
      <c r="M84" s="849"/>
      <c r="N84" s="57"/>
    </row>
    <row r="85" spans="1:14" ht="15" thickBot="1">
      <c r="B85" s="97" t="s">
        <v>1058</v>
      </c>
      <c r="C85" s="98"/>
      <c r="D85" s="98"/>
      <c r="E85" s="98"/>
      <c r="F85" s="98"/>
      <c r="G85" s="98"/>
      <c r="H85" s="98"/>
      <c r="I85" s="99"/>
      <c r="J85" s="100"/>
      <c r="K85" s="314">
        <v>0.05</v>
      </c>
      <c r="L85" s="850">
        <f>N78*K85</f>
        <v>5584.9899500000001</v>
      </c>
      <c r="M85" s="851"/>
      <c r="N85" s="57"/>
    </row>
    <row r="86" spans="1:14" ht="15" thickBot="1">
      <c r="B86" s="813" t="s">
        <v>1037</v>
      </c>
      <c r="C86" s="814"/>
      <c r="D86" s="814"/>
      <c r="E86" s="814"/>
      <c r="F86" s="814"/>
      <c r="G86" s="814"/>
      <c r="H86" s="814"/>
      <c r="I86" s="814"/>
      <c r="J86" s="814"/>
      <c r="K86" s="814"/>
      <c r="L86" s="814"/>
      <c r="M86" s="815"/>
      <c r="N86" s="58">
        <f>L83+L84+L85</f>
        <v>33509.939700000003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145209.73869999999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48282.03</v>
      </c>
      <c r="N48" s="281">
        <f>K48*M48</f>
        <v>62766.639000000003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452</v>
      </c>
      <c r="N49" s="281">
        <f>K49*M49</f>
        <v>40680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103446.639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112852.57399999999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22570.514800000001</v>
      </c>
      <c r="M83" s="849"/>
      <c r="N83" s="57"/>
    </row>
    <row r="84" spans="1:14">
      <c r="B84" s="95" t="s">
        <v>1057</v>
      </c>
      <c r="C84" s="96"/>
      <c r="D84" s="96"/>
      <c r="E84" s="96"/>
      <c r="F84" s="96"/>
      <c r="G84" s="96"/>
      <c r="H84" s="96"/>
      <c r="I84" s="93"/>
      <c r="J84" s="94"/>
      <c r="K84" s="313">
        <v>0.05</v>
      </c>
      <c r="L84" s="848">
        <f>N78*K84</f>
        <v>5642.6287000000002</v>
      </c>
      <c r="M84" s="849"/>
      <c r="N84" s="57"/>
    </row>
    <row r="85" spans="1:14" ht="15" thickBot="1">
      <c r="B85" s="97" t="s">
        <v>1058</v>
      </c>
      <c r="C85" s="98"/>
      <c r="D85" s="98"/>
      <c r="E85" s="98"/>
      <c r="F85" s="98"/>
      <c r="G85" s="98"/>
      <c r="H85" s="98"/>
      <c r="I85" s="99"/>
      <c r="J85" s="100"/>
      <c r="K85" s="314">
        <v>0.05</v>
      </c>
      <c r="L85" s="850">
        <f>N78*K85</f>
        <v>5642.6287000000002</v>
      </c>
      <c r="M85" s="851"/>
      <c r="N85" s="57"/>
    </row>
    <row r="86" spans="1:14" ht="15" thickBot="1">
      <c r="B86" s="813" t="s">
        <v>1037</v>
      </c>
      <c r="C86" s="814"/>
      <c r="D86" s="814"/>
      <c r="E86" s="814"/>
      <c r="F86" s="814"/>
      <c r="G86" s="814"/>
      <c r="H86" s="814"/>
      <c r="I86" s="814"/>
      <c r="J86" s="814"/>
      <c r="K86" s="814"/>
      <c r="L86" s="814"/>
      <c r="M86" s="815"/>
      <c r="N86" s="58">
        <f>L83+L84+L85</f>
        <v>33855.772199999999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146708.3462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47395.28</v>
      </c>
      <c r="N48" s="281">
        <f>K48*M48</f>
        <v>61613.864000000001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452</v>
      </c>
      <c r="N49" s="281">
        <f>K49*M49</f>
        <v>40680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102293.864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111699.799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22339.959800000001</v>
      </c>
      <c r="M83" s="849"/>
      <c r="N83" s="57"/>
    </row>
    <row r="84" spans="1:14">
      <c r="B84" s="95" t="s">
        <v>1057</v>
      </c>
      <c r="C84" s="96"/>
      <c r="D84" s="96"/>
      <c r="E84" s="96"/>
      <c r="F84" s="96"/>
      <c r="G84" s="96"/>
      <c r="H84" s="96"/>
      <c r="I84" s="93"/>
      <c r="J84" s="94"/>
      <c r="K84" s="313">
        <v>0.05</v>
      </c>
      <c r="L84" s="848">
        <f>N78*K84</f>
        <v>5584.9899500000001</v>
      </c>
      <c r="M84" s="849"/>
      <c r="N84" s="57"/>
    </row>
    <row r="85" spans="1:14" ht="15" thickBot="1">
      <c r="B85" s="97" t="s">
        <v>1058</v>
      </c>
      <c r="C85" s="98"/>
      <c r="D85" s="98"/>
      <c r="E85" s="98"/>
      <c r="F85" s="98"/>
      <c r="G85" s="98"/>
      <c r="H85" s="98"/>
      <c r="I85" s="99"/>
      <c r="J85" s="100"/>
      <c r="K85" s="314">
        <v>0.05</v>
      </c>
      <c r="L85" s="850">
        <f>N78*K85</f>
        <v>5584.9899500000001</v>
      </c>
      <c r="M85" s="851"/>
      <c r="N85" s="57"/>
    </row>
    <row r="86" spans="1:14" ht="15" thickBot="1">
      <c r="B86" s="813" t="s">
        <v>1037</v>
      </c>
      <c r="C86" s="814"/>
      <c r="D86" s="814"/>
      <c r="E86" s="814"/>
      <c r="F86" s="814"/>
      <c r="G86" s="814"/>
      <c r="H86" s="814"/>
      <c r="I86" s="814"/>
      <c r="J86" s="814"/>
      <c r="K86" s="814"/>
      <c r="L86" s="814"/>
      <c r="M86" s="815"/>
      <c r="N86" s="58">
        <f>L83+L84+L85</f>
        <v>33509.939700000003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145209.73869999999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48282.03</v>
      </c>
      <c r="N48" s="281">
        <f>K48*M48</f>
        <v>62766.639000000003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62766.639000000003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72172.574000000008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14434.514800000003</v>
      </c>
      <c r="M83" s="849"/>
      <c r="N83" s="57"/>
    </row>
    <row r="84" spans="1:14">
      <c r="B84" s="95" t="s">
        <v>1057</v>
      </c>
      <c r="C84" s="96"/>
      <c r="D84" s="96"/>
      <c r="E84" s="96"/>
      <c r="F84" s="96"/>
      <c r="G84" s="96"/>
      <c r="H84" s="96"/>
      <c r="I84" s="93"/>
      <c r="J84" s="94"/>
      <c r="K84" s="313">
        <v>0.05</v>
      </c>
      <c r="L84" s="848">
        <f>N78*K84</f>
        <v>3608.6287000000007</v>
      </c>
      <c r="M84" s="849"/>
      <c r="N84" s="57"/>
    </row>
    <row r="85" spans="1:14" ht="15" thickBot="1">
      <c r="B85" s="97" t="s">
        <v>1058</v>
      </c>
      <c r="C85" s="98"/>
      <c r="D85" s="98"/>
      <c r="E85" s="98"/>
      <c r="F85" s="98"/>
      <c r="G85" s="98"/>
      <c r="H85" s="98"/>
      <c r="I85" s="99"/>
      <c r="J85" s="100"/>
      <c r="K85" s="314">
        <v>0.05</v>
      </c>
      <c r="L85" s="850">
        <f>N78*K85</f>
        <v>3608.6287000000007</v>
      </c>
      <c r="M85" s="851"/>
      <c r="N85" s="57"/>
    </row>
    <row r="86" spans="1:14" ht="15" thickBot="1">
      <c r="B86" s="813" t="s">
        <v>1037</v>
      </c>
      <c r="C86" s="814"/>
      <c r="D86" s="814"/>
      <c r="E86" s="814"/>
      <c r="F86" s="814"/>
      <c r="G86" s="814"/>
      <c r="H86" s="814"/>
      <c r="I86" s="814"/>
      <c r="J86" s="814"/>
      <c r="K86" s="814"/>
      <c r="L86" s="814"/>
      <c r="M86" s="815"/>
      <c r="N86" s="58">
        <f>L83+L84+L85</f>
        <v>21651.772200000003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93824.346200000015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47395.28</v>
      </c>
      <c r="N48" s="281">
        <f>K48*M48</f>
        <v>61613.864000000001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61613.864000000001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71019.798999999999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14203.959800000001</v>
      </c>
      <c r="M83" s="849"/>
      <c r="N83" s="57"/>
    </row>
    <row r="84" spans="1:14">
      <c r="B84" s="95" t="s">
        <v>1057</v>
      </c>
      <c r="C84" s="96"/>
      <c r="D84" s="96"/>
      <c r="E84" s="96"/>
      <c r="F84" s="96"/>
      <c r="G84" s="96"/>
      <c r="H84" s="96"/>
      <c r="I84" s="93"/>
      <c r="J84" s="94"/>
      <c r="K84" s="313">
        <v>0.05</v>
      </c>
      <c r="L84" s="848">
        <f>N78*K84</f>
        <v>3550.9899500000001</v>
      </c>
      <c r="M84" s="849"/>
      <c r="N84" s="57"/>
    </row>
    <row r="85" spans="1:14" ht="15" thickBot="1">
      <c r="B85" s="97" t="s">
        <v>1058</v>
      </c>
      <c r="C85" s="98"/>
      <c r="D85" s="98"/>
      <c r="E85" s="98"/>
      <c r="F85" s="98"/>
      <c r="G85" s="98"/>
      <c r="H85" s="98"/>
      <c r="I85" s="99"/>
      <c r="J85" s="100"/>
      <c r="K85" s="314">
        <v>0.05</v>
      </c>
      <c r="L85" s="850">
        <f>N78*K85</f>
        <v>3550.9899500000001</v>
      </c>
      <c r="M85" s="851"/>
      <c r="N85" s="57"/>
    </row>
    <row r="86" spans="1:14" ht="15" thickBot="1">
      <c r="B86" s="813" t="s">
        <v>1037</v>
      </c>
      <c r="C86" s="814"/>
      <c r="D86" s="814"/>
      <c r="E86" s="814"/>
      <c r="F86" s="814"/>
      <c r="G86" s="814"/>
      <c r="H86" s="814"/>
      <c r="I86" s="814"/>
      <c r="J86" s="814"/>
      <c r="K86" s="814"/>
      <c r="L86" s="814"/>
      <c r="M86" s="815"/>
      <c r="N86" s="58">
        <f>L83+L84+L85</f>
        <v>21305.939699999999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92325.738700000002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48282.03</v>
      </c>
      <c r="N48" s="281">
        <f>K48*M48</f>
        <v>62766.639000000003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62766.639000000003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72172.574000000008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14434.514800000003</v>
      </c>
      <c r="M83" s="849"/>
      <c r="N83" s="57"/>
    </row>
    <row r="84" spans="1:14">
      <c r="B84" s="95" t="s">
        <v>1057</v>
      </c>
      <c r="C84" s="96"/>
      <c r="D84" s="96"/>
      <c r="E84" s="96"/>
      <c r="F84" s="96"/>
      <c r="G84" s="96"/>
      <c r="H84" s="96"/>
      <c r="I84" s="93"/>
      <c r="J84" s="94"/>
      <c r="K84" s="313">
        <v>0.05</v>
      </c>
      <c r="L84" s="848">
        <f>N78*K84</f>
        <v>3608.6287000000007</v>
      </c>
      <c r="M84" s="849"/>
      <c r="N84" s="57"/>
    </row>
    <row r="85" spans="1:14" ht="15" thickBot="1">
      <c r="B85" s="97" t="s">
        <v>1058</v>
      </c>
      <c r="C85" s="98"/>
      <c r="D85" s="98"/>
      <c r="E85" s="98"/>
      <c r="F85" s="98"/>
      <c r="G85" s="98"/>
      <c r="H85" s="98"/>
      <c r="I85" s="99"/>
      <c r="J85" s="100"/>
      <c r="K85" s="314">
        <v>0.05</v>
      </c>
      <c r="L85" s="850">
        <f>N78*K85</f>
        <v>3608.6287000000007</v>
      </c>
      <c r="M85" s="851"/>
      <c r="N85" s="57"/>
    </row>
    <row r="86" spans="1:14" ht="15" thickBot="1">
      <c r="B86" s="813" t="s">
        <v>1037</v>
      </c>
      <c r="C86" s="814"/>
      <c r="D86" s="814"/>
      <c r="E86" s="814"/>
      <c r="F86" s="814"/>
      <c r="G86" s="814"/>
      <c r="H86" s="814"/>
      <c r="I86" s="814"/>
      <c r="J86" s="814"/>
      <c r="K86" s="814"/>
      <c r="L86" s="814"/>
      <c r="M86" s="815"/>
      <c r="N86" s="58">
        <f>L83+L84+L85</f>
        <v>21651.772200000003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93824.346200000015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47395.28</v>
      </c>
      <c r="N48" s="281">
        <f>K48*M48</f>
        <v>61613.864000000001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61613.864000000001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71019.798999999999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14203.959800000001</v>
      </c>
      <c r="M83" s="849"/>
      <c r="N83" s="57"/>
    </row>
    <row r="84" spans="1:14">
      <c r="B84" s="95" t="s">
        <v>1057</v>
      </c>
      <c r="C84" s="96"/>
      <c r="D84" s="96"/>
      <c r="E84" s="96"/>
      <c r="F84" s="96"/>
      <c r="G84" s="96"/>
      <c r="H84" s="96"/>
      <c r="I84" s="93"/>
      <c r="J84" s="94"/>
      <c r="K84" s="313">
        <v>0.05</v>
      </c>
      <c r="L84" s="848">
        <f>N78*K84</f>
        <v>3550.9899500000001</v>
      </c>
      <c r="M84" s="849"/>
      <c r="N84" s="57"/>
    </row>
    <row r="85" spans="1:14" ht="15" thickBot="1">
      <c r="B85" s="97" t="s">
        <v>1058</v>
      </c>
      <c r="C85" s="98"/>
      <c r="D85" s="98"/>
      <c r="E85" s="98"/>
      <c r="F85" s="98"/>
      <c r="G85" s="98"/>
      <c r="H85" s="98"/>
      <c r="I85" s="99"/>
      <c r="J85" s="100"/>
      <c r="K85" s="314">
        <v>0.05</v>
      </c>
      <c r="L85" s="850">
        <f>N78*K85</f>
        <v>3550.9899500000001</v>
      </c>
      <c r="M85" s="851"/>
      <c r="N85" s="57"/>
    </row>
    <row r="86" spans="1:14" ht="15" thickBot="1">
      <c r="B86" s="813" t="s">
        <v>1037</v>
      </c>
      <c r="C86" s="814"/>
      <c r="D86" s="814"/>
      <c r="E86" s="814"/>
      <c r="F86" s="814"/>
      <c r="G86" s="814"/>
      <c r="H86" s="814"/>
      <c r="I86" s="814"/>
      <c r="J86" s="814"/>
      <c r="K86" s="814"/>
      <c r="L86" s="814"/>
      <c r="M86" s="815"/>
      <c r="N86" s="58">
        <f>L83+L84+L85</f>
        <v>21305.939699999999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92325.738700000002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452</v>
      </c>
      <c r="N48" s="281">
        <f>K48*M48</f>
        <v>452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452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813" t="s">
        <v>1037</v>
      </c>
      <c r="C76" s="814"/>
      <c r="D76" s="814"/>
      <c r="E76" s="814"/>
      <c r="F76" s="814"/>
      <c r="G76" s="814"/>
      <c r="H76" s="814"/>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452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90.4</v>
      </c>
      <c r="M83" s="849"/>
      <c r="N83" s="57"/>
    </row>
    <row r="84" spans="1:14">
      <c r="B84" s="95" t="s">
        <v>1057</v>
      </c>
      <c r="C84" s="96"/>
      <c r="D84" s="96"/>
      <c r="E84" s="96"/>
      <c r="F84" s="96"/>
      <c r="G84" s="96"/>
      <c r="H84" s="96"/>
      <c r="I84" s="93"/>
      <c r="J84" s="94"/>
      <c r="K84" s="313">
        <v>0.05</v>
      </c>
      <c r="L84" s="848">
        <f>N78*K84</f>
        <v>22.6</v>
      </c>
      <c r="M84" s="849"/>
      <c r="N84" s="57"/>
    </row>
    <row r="85" spans="1:14" ht="15" thickBot="1">
      <c r="B85" s="97" t="s">
        <v>1058</v>
      </c>
      <c r="C85" s="98"/>
      <c r="D85" s="98"/>
      <c r="E85" s="98"/>
      <c r="F85" s="98"/>
      <c r="G85" s="98"/>
      <c r="H85" s="98"/>
      <c r="I85" s="99"/>
      <c r="J85" s="100"/>
      <c r="K85" s="314">
        <v>0.05</v>
      </c>
      <c r="L85" s="850">
        <f>N78*K85</f>
        <v>22.6</v>
      </c>
      <c r="M85" s="851"/>
      <c r="N85" s="57"/>
    </row>
    <row r="86" spans="1:14" ht="15" thickBot="1">
      <c r="B86" s="813" t="s">
        <v>1037</v>
      </c>
      <c r="C86" s="814"/>
      <c r="D86" s="814"/>
      <c r="E86" s="814"/>
      <c r="F86" s="814"/>
      <c r="G86" s="814"/>
      <c r="H86" s="814"/>
      <c r="I86" s="814"/>
      <c r="J86" s="814"/>
      <c r="K86" s="814"/>
      <c r="L86" s="814"/>
      <c r="M86" s="815"/>
      <c r="N86" s="58">
        <f>L83+L84+L85</f>
        <v>135.6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47395.28</v>
      </c>
      <c r="N48" s="281">
        <f>K48*M48</f>
        <v>61613.864000000001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452</v>
      </c>
      <c r="N49" s="281">
        <f>K49*M49</f>
        <v>40680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102293.864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111699.799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22339.959800000001</v>
      </c>
      <c r="M83" s="849"/>
      <c r="N83" s="57"/>
    </row>
    <row r="84" spans="1:14">
      <c r="B84" s="95" t="s">
        <v>1057</v>
      </c>
      <c r="C84" s="96"/>
      <c r="D84" s="96"/>
      <c r="E84" s="96"/>
      <c r="F84" s="96"/>
      <c r="G84" s="96"/>
      <c r="H84" s="96"/>
      <c r="I84" s="93"/>
      <c r="J84" s="94"/>
      <c r="K84" s="313">
        <v>0.05</v>
      </c>
      <c r="L84" s="848">
        <f>N78*K84</f>
        <v>5584.9899500000001</v>
      </c>
      <c r="M84" s="849"/>
      <c r="N84" s="57"/>
    </row>
    <row r="85" spans="1:14" ht="15" thickBot="1">
      <c r="B85" s="97" t="s">
        <v>1058</v>
      </c>
      <c r="C85" s="98"/>
      <c r="D85" s="98"/>
      <c r="E85" s="98"/>
      <c r="F85" s="98"/>
      <c r="G85" s="98"/>
      <c r="H85" s="98"/>
      <c r="I85" s="99"/>
      <c r="J85" s="100"/>
      <c r="K85" s="314">
        <v>0.05</v>
      </c>
      <c r="L85" s="850">
        <f>N78*K85</f>
        <v>5584.9899500000001</v>
      </c>
      <c r="M85" s="851"/>
      <c r="N85" s="57"/>
    </row>
    <row r="86" spans="1:14" ht="15" thickBot="1">
      <c r="B86" s="813" t="s">
        <v>1037</v>
      </c>
      <c r="C86" s="814"/>
      <c r="D86" s="814"/>
      <c r="E86" s="814"/>
      <c r="F86" s="814"/>
      <c r="G86" s="814"/>
      <c r="H86" s="814"/>
      <c r="I86" s="814"/>
      <c r="J86" s="814"/>
      <c r="K86" s="814"/>
      <c r="L86" s="814"/>
      <c r="M86" s="815"/>
      <c r="N86" s="58">
        <f>L83+L84+L85</f>
        <v>33509.939700000003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145209.73869999999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47395.28</v>
      </c>
      <c r="N48" s="281">
        <f>K48*M48</f>
        <v>61613.864000000001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452</v>
      </c>
      <c r="N49" s="281">
        <f>K49*M49</f>
        <v>40680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102293.864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111699.799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22339.959800000001</v>
      </c>
      <c r="M83" s="849"/>
      <c r="N83" s="57"/>
    </row>
    <row r="84" spans="1:14">
      <c r="B84" s="95" t="s">
        <v>1057</v>
      </c>
      <c r="C84" s="96"/>
      <c r="D84" s="96"/>
      <c r="E84" s="96"/>
      <c r="F84" s="96"/>
      <c r="G84" s="96"/>
      <c r="H84" s="96"/>
      <c r="I84" s="93"/>
      <c r="J84" s="94"/>
      <c r="K84" s="313">
        <v>0.05</v>
      </c>
      <c r="L84" s="848">
        <f>N78*K84</f>
        <v>5584.9899500000001</v>
      </c>
      <c r="M84" s="849"/>
      <c r="N84" s="57"/>
    </row>
    <row r="85" spans="1:14" ht="15" thickBot="1">
      <c r="B85" s="97" t="s">
        <v>1058</v>
      </c>
      <c r="C85" s="98"/>
      <c r="D85" s="98"/>
      <c r="E85" s="98"/>
      <c r="F85" s="98"/>
      <c r="G85" s="98"/>
      <c r="H85" s="98"/>
      <c r="I85" s="99"/>
      <c r="J85" s="100"/>
      <c r="K85" s="314">
        <v>0.05</v>
      </c>
      <c r="L85" s="850">
        <f>N78*K85</f>
        <v>5584.9899500000001</v>
      </c>
      <c r="M85" s="851"/>
      <c r="N85" s="57"/>
    </row>
    <row r="86" spans="1:14" ht="15" thickBot="1">
      <c r="B86" s="813" t="s">
        <v>1037</v>
      </c>
      <c r="C86" s="814"/>
      <c r="D86" s="814"/>
      <c r="E86" s="814"/>
      <c r="F86" s="814"/>
      <c r="G86" s="814"/>
      <c r="H86" s="814"/>
      <c r="I86" s="814"/>
      <c r="J86" s="814"/>
      <c r="K86" s="814"/>
      <c r="L86" s="814"/>
      <c r="M86" s="815"/>
      <c r="N86" s="58">
        <f>L83+L84+L85</f>
        <v>33509.939700000003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145209.73869999999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47395.28</v>
      </c>
      <c r="N48" s="281">
        <f>K48*M48</f>
        <v>61613.864000000001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61613.864000000001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71019.798999999999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14203.959800000001</v>
      </c>
      <c r="M83" s="849"/>
      <c r="N83" s="57"/>
    </row>
    <row r="84" spans="1:14">
      <c r="B84" s="95" t="s">
        <v>1057</v>
      </c>
      <c r="C84" s="96"/>
      <c r="D84" s="96"/>
      <c r="E84" s="96"/>
      <c r="F84" s="96"/>
      <c r="G84" s="96"/>
      <c r="H84" s="96"/>
      <c r="I84" s="93"/>
      <c r="J84" s="94"/>
      <c r="K84" s="313">
        <v>0.05</v>
      </c>
      <c r="L84" s="848">
        <f>N78*K84</f>
        <v>3550.9899500000001</v>
      </c>
      <c r="M84" s="849"/>
      <c r="N84" s="57"/>
    </row>
    <row r="85" spans="1:14" ht="15" thickBot="1">
      <c r="B85" s="97" t="s">
        <v>1058</v>
      </c>
      <c r="C85" s="98"/>
      <c r="D85" s="98"/>
      <c r="E85" s="98"/>
      <c r="F85" s="98"/>
      <c r="G85" s="98"/>
      <c r="H85" s="98"/>
      <c r="I85" s="99"/>
      <c r="J85" s="100"/>
      <c r="K85" s="314">
        <v>0.05</v>
      </c>
      <c r="L85" s="850">
        <f>N78*K85</f>
        <v>3550.9899500000001</v>
      </c>
      <c r="M85" s="851"/>
      <c r="N85" s="57"/>
    </row>
    <row r="86" spans="1:14" ht="15" thickBot="1">
      <c r="B86" s="813" t="s">
        <v>1037</v>
      </c>
      <c r="C86" s="814"/>
      <c r="D86" s="814"/>
      <c r="E86" s="814"/>
      <c r="F86" s="814"/>
      <c r="G86" s="814"/>
      <c r="H86" s="814"/>
      <c r="I86" s="814"/>
      <c r="J86" s="814"/>
      <c r="K86" s="814"/>
      <c r="L86" s="814"/>
      <c r="M86" s="815"/>
      <c r="N86" s="58">
        <f>L83+L84+L85</f>
        <v>21305.939699999999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92325.738700000002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45</v>
      </c>
      <c r="N36" s="281">
        <f>K36/M36</f>
        <v>1222.2222222222222</v>
      </c>
    </row>
    <row r="37" spans="1:14">
      <c r="A37" s="119" t="s">
        <v>271</v>
      </c>
      <c r="B37" s="862" t="str">
        <f>VLOOKUP(A37,EQUIPOS!A7:D154,3,FALSE)</f>
        <v>Motoniveladora, potencia 140 HP, ancho de cuchilla 3,66 m, peso 11 ton.</v>
      </c>
      <c r="C37" s="863"/>
      <c r="D37" s="863"/>
      <c r="E37" s="863"/>
      <c r="F37" s="863"/>
      <c r="G37" s="863"/>
      <c r="H37" s="864"/>
      <c r="I37" s="276"/>
      <c r="J37" s="277"/>
      <c r="K37" s="278">
        <f>VLOOKUP(A37,EQUIPOS!A7:D164,4,FALSE)</f>
        <v>150000</v>
      </c>
      <c r="L37" s="279"/>
      <c r="M37" s="280">
        <v>45</v>
      </c>
      <c r="N37" s="281">
        <f>K37/M37</f>
        <v>3333.3333333333335</v>
      </c>
    </row>
    <row r="38" spans="1:14">
      <c r="A38" t="s">
        <v>365</v>
      </c>
      <c r="B38" s="862" t="str">
        <f>VLOOKUP(A38,EQUIPOS!A8:D154,3,FALSE)</f>
        <v xml:space="preserve">Vibrocompatador, potencia 153 HP, peso 10 Ton. </v>
      </c>
      <c r="C38" s="863"/>
      <c r="D38" s="863"/>
      <c r="E38" s="863"/>
      <c r="F38" s="863"/>
      <c r="G38" s="863"/>
      <c r="H38" s="864"/>
      <c r="I38" s="276"/>
      <c r="J38" s="277"/>
      <c r="K38" s="278">
        <f>VLOOKUP(A38,EQUIPOS!A8:D165,4,FALSE)</f>
        <v>142753.24</v>
      </c>
      <c r="L38" s="279"/>
      <c r="M38" s="280">
        <v>45</v>
      </c>
      <c r="N38" s="281">
        <f>K38/M38</f>
        <v>3172.2942222222218</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5.6741111111111113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7733.5238888888889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47395.28</v>
      </c>
      <c r="N48" s="281">
        <f>K48*M48</f>
        <v>61613.864000000001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61613.864000000001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0">
        <f>VLOOKUP(A59,TRANSPORTE!A5:D123,4,FALSE)</f>
        <v>850</v>
      </c>
      <c r="M59" s="901"/>
      <c r="N59" s="296">
        <f>K59*L59</f>
        <v>1105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813" t="s">
        <v>1037</v>
      </c>
      <c r="C76" s="814"/>
      <c r="D76" s="814"/>
      <c r="E76" s="814"/>
      <c r="F76" s="814"/>
      <c r="G76" s="814"/>
      <c r="H76" s="814"/>
      <c r="I76" s="856"/>
      <c r="J76" s="856"/>
      <c r="K76" s="856"/>
      <c r="L76" s="856"/>
      <c r="M76" s="857"/>
      <c r="N76" s="469">
        <f>SUM(N70:N75)</f>
        <v>567.41111111111115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71019.798999999999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14203.959800000001</v>
      </c>
      <c r="M83" s="849"/>
      <c r="N83" s="57"/>
    </row>
    <row r="84" spans="1:14">
      <c r="B84" s="95" t="s">
        <v>1057</v>
      </c>
      <c r="C84" s="96"/>
      <c r="D84" s="96"/>
      <c r="E84" s="96"/>
      <c r="F84" s="96"/>
      <c r="G84" s="96"/>
      <c r="H84" s="96"/>
      <c r="I84" s="93"/>
      <c r="J84" s="94"/>
      <c r="K84" s="313">
        <v>0.05</v>
      </c>
      <c r="L84" s="848">
        <f>N78*K84</f>
        <v>3550.9899500000001</v>
      </c>
      <c r="M84" s="849"/>
      <c r="N84" s="57"/>
    </row>
    <row r="85" spans="1:14" ht="15" thickBot="1">
      <c r="B85" s="97" t="s">
        <v>1058</v>
      </c>
      <c r="C85" s="98"/>
      <c r="D85" s="98"/>
      <c r="E85" s="98"/>
      <c r="F85" s="98"/>
      <c r="G85" s="98"/>
      <c r="H85" s="98"/>
      <c r="I85" s="99"/>
      <c r="J85" s="100"/>
      <c r="K85" s="314">
        <v>0.05</v>
      </c>
      <c r="L85" s="850">
        <f>N78*K85</f>
        <v>3550.9899500000001</v>
      </c>
      <c r="M85" s="851"/>
      <c r="N85" s="57"/>
    </row>
    <row r="86" spans="1:14" ht="15" thickBot="1">
      <c r="B86" s="813" t="s">
        <v>1037</v>
      </c>
      <c r="C86" s="814"/>
      <c r="D86" s="814"/>
      <c r="E86" s="814"/>
      <c r="F86" s="814"/>
      <c r="G86" s="814"/>
      <c r="H86" s="814"/>
      <c r="I86" s="814"/>
      <c r="J86" s="814"/>
      <c r="K86" s="814"/>
      <c r="L86" s="814"/>
      <c r="M86" s="815"/>
      <c r="N86" s="58">
        <f>L83+L84+L85</f>
        <v>21305.939699999999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92325.738700000002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452</v>
      </c>
      <c r="N48" s="281">
        <f>K48*M48</f>
        <v>452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452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813" t="s">
        <v>1037</v>
      </c>
      <c r="C76" s="814"/>
      <c r="D76" s="814"/>
      <c r="E76" s="814"/>
      <c r="F76" s="814"/>
      <c r="G76" s="814"/>
      <c r="H76" s="814"/>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452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90.4</v>
      </c>
      <c r="M83" s="849"/>
      <c r="N83" s="57"/>
    </row>
    <row r="84" spans="1:14">
      <c r="B84" s="95" t="s">
        <v>1057</v>
      </c>
      <c r="C84" s="96"/>
      <c r="D84" s="96"/>
      <c r="E84" s="96"/>
      <c r="F84" s="96"/>
      <c r="G84" s="96"/>
      <c r="H84" s="96"/>
      <c r="I84" s="93"/>
      <c r="J84" s="94"/>
      <c r="K84" s="313">
        <v>0.05</v>
      </c>
      <c r="L84" s="848">
        <f>N78*K84</f>
        <v>22.6</v>
      </c>
      <c r="M84" s="849"/>
      <c r="N84" s="57"/>
    </row>
    <row r="85" spans="1:14" ht="15" thickBot="1">
      <c r="B85" s="97" t="s">
        <v>1058</v>
      </c>
      <c r="C85" s="98"/>
      <c r="D85" s="98"/>
      <c r="E85" s="98"/>
      <c r="F85" s="98"/>
      <c r="G85" s="98"/>
      <c r="H85" s="98"/>
      <c r="I85" s="99"/>
      <c r="J85" s="100"/>
      <c r="K85" s="314">
        <v>0.05</v>
      </c>
      <c r="L85" s="850">
        <f>N78*K85</f>
        <v>22.6</v>
      </c>
      <c r="M85" s="851"/>
      <c r="N85" s="57"/>
    </row>
    <row r="86" spans="1:14" ht="15" thickBot="1">
      <c r="B86" s="813" t="s">
        <v>1037</v>
      </c>
      <c r="C86" s="814"/>
      <c r="D86" s="814"/>
      <c r="E86" s="814"/>
      <c r="F86" s="814"/>
      <c r="G86" s="814"/>
      <c r="H86" s="814"/>
      <c r="I86" s="814"/>
      <c r="J86" s="814"/>
      <c r="K86" s="814"/>
      <c r="L86" s="814"/>
      <c r="M86" s="815"/>
      <c r="N86" s="58">
        <f>L83+L84+L85</f>
        <v>135.6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461"/>
      <c r="L30" s="789" t="s">
        <v>1029</v>
      </c>
      <c r="M30" s="790"/>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1568.915</v>
      </c>
      <c r="N48" s="281">
        <f>K48*M48</f>
        <v>1568.915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1568.915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1568.915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313.78300000000002</v>
      </c>
      <c r="M83" s="849"/>
      <c r="N83" s="57"/>
    </row>
    <row r="84" spans="1:14">
      <c r="B84" s="95" t="s">
        <v>1057</v>
      </c>
      <c r="C84" s="96"/>
      <c r="D84" s="96"/>
      <c r="E84" s="96"/>
      <c r="F84" s="96"/>
      <c r="G84" s="96"/>
      <c r="H84" s="96"/>
      <c r="I84" s="93"/>
      <c r="J84" s="94"/>
      <c r="K84" s="313">
        <v>0.05</v>
      </c>
      <c r="L84" s="848">
        <f>N78*K84</f>
        <v>78.445750000000004</v>
      </c>
      <c r="M84" s="849"/>
      <c r="N84" s="57"/>
    </row>
    <row r="85" spans="1:14" ht="15" thickBot="1">
      <c r="B85" s="97" t="s">
        <v>1058</v>
      </c>
      <c r="C85" s="98"/>
      <c r="D85" s="98"/>
      <c r="E85" s="98"/>
      <c r="F85" s="98"/>
      <c r="G85" s="98"/>
      <c r="H85" s="98"/>
      <c r="I85" s="99"/>
      <c r="J85" s="100"/>
      <c r="K85" s="314">
        <v>0.05</v>
      </c>
      <c r="L85" s="850">
        <f>N78*K85</f>
        <v>78.445750000000004</v>
      </c>
      <c r="M85" s="851"/>
      <c r="N85" s="57"/>
    </row>
    <row r="86" spans="1:14" ht="15" thickBot="1">
      <c r="B86" s="813" t="s">
        <v>1037</v>
      </c>
      <c r="C86" s="814"/>
      <c r="D86" s="814"/>
      <c r="E86" s="814"/>
      <c r="F86" s="814"/>
      <c r="G86" s="814"/>
      <c r="H86" s="814"/>
      <c r="I86" s="814"/>
      <c r="J86" s="814"/>
      <c r="K86" s="814"/>
      <c r="L86" s="814"/>
      <c r="M86" s="815"/>
      <c r="N86" s="58">
        <f>L83+L84+L85</f>
        <v>470.67449999999997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2039.5895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1500.165</v>
      </c>
      <c r="N48" s="281">
        <f>K48*M48</f>
        <v>1500.165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1500.165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1500.165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300.03300000000002</v>
      </c>
      <c r="M83" s="849"/>
      <c r="N83" s="57"/>
    </row>
    <row r="84" spans="1:14">
      <c r="B84" s="95" t="s">
        <v>1057</v>
      </c>
      <c r="C84" s="96"/>
      <c r="D84" s="96"/>
      <c r="E84" s="96"/>
      <c r="F84" s="96"/>
      <c r="G84" s="96"/>
      <c r="H84" s="96"/>
      <c r="I84" s="93"/>
      <c r="J84" s="94"/>
      <c r="K84" s="313">
        <v>0.05</v>
      </c>
      <c r="L84" s="848">
        <f>N78*K84</f>
        <v>75.008250000000004</v>
      </c>
      <c r="M84" s="849"/>
      <c r="N84" s="57"/>
    </row>
    <row r="85" spans="1:14" ht="15" thickBot="1">
      <c r="B85" s="97" t="s">
        <v>1058</v>
      </c>
      <c r="C85" s="98"/>
      <c r="D85" s="98"/>
      <c r="E85" s="98"/>
      <c r="F85" s="98"/>
      <c r="G85" s="98"/>
      <c r="H85" s="98"/>
      <c r="I85" s="99"/>
      <c r="J85" s="100"/>
      <c r="K85" s="314">
        <v>0.05</v>
      </c>
      <c r="L85" s="850">
        <f>N78*K85</f>
        <v>75.008250000000004</v>
      </c>
      <c r="M85" s="851"/>
      <c r="N85" s="57"/>
    </row>
    <row r="86" spans="1:14" ht="15" thickBot="1">
      <c r="B86" s="813" t="s">
        <v>1037</v>
      </c>
      <c r="C86" s="814"/>
      <c r="D86" s="814"/>
      <c r="E86" s="814"/>
      <c r="F86" s="814"/>
      <c r="G86" s="814"/>
      <c r="H86" s="814"/>
      <c r="I86" s="814"/>
      <c r="J86" s="814"/>
      <c r="K86" s="814"/>
      <c r="L86" s="814"/>
      <c r="M86" s="815"/>
      <c r="N86" s="58">
        <f>L83+L84+L85</f>
        <v>450.04949999999997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1950.2145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1853</v>
      </c>
      <c r="N48" s="281">
        <f>K48*M48</f>
        <v>1853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1853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1853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370.6</v>
      </c>
      <c r="M83" s="849"/>
      <c r="N83" s="57"/>
    </row>
    <row r="84" spans="1:14">
      <c r="B84" s="95" t="s">
        <v>1057</v>
      </c>
      <c r="C84" s="96"/>
      <c r="D84" s="96"/>
      <c r="E84" s="96"/>
      <c r="F84" s="96"/>
      <c r="G84" s="96"/>
      <c r="H84" s="96"/>
      <c r="I84" s="93"/>
      <c r="J84" s="94"/>
      <c r="K84" s="313">
        <v>0.05</v>
      </c>
      <c r="L84" s="848">
        <f>N78*K84</f>
        <v>92.65</v>
      </c>
      <c r="M84" s="849"/>
      <c r="N84" s="57"/>
    </row>
    <row r="85" spans="1:14" ht="15" thickBot="1">
      <c r="B85" s="97" t="s">
        <v>1058</v>
      </c>
      <c r="C85" s="98"/>
      <c r="D85" s="98"/>
      <c r="E85" s="98"/>
      <c r="F85" s="98"/>
      <c r="G85" s="98"/>
      <c r="H85" s="98"/>
      <c r="I85" s="99"/>
      <c r="J85" s="100"/>
      <c r="K85" s="314">
        <v>0.05</v>
      </c>
      <c r="L85" s="850">
        <f>N78*K85</f>
        <v>92.65</v>
      </c>
      <c r="M85" s="851"/>
      <c r="N85" s="57"/>
    </row>
    <row r="86" spans="1:14" ht="15" thickBot="1">
      <c r="B86" s="813" t="s">
        <v>1037</v>
      </c>
      <c r="C86" s="814"/>
      <c r="D86" s="814"/>
      <c r="E86" s="814"/>
      <c r="F86" s="814"/>
      <c r="G86" s="814"/>
      <c r="H86" s="814"/>
      <c r="I86" s="814"/>
      <c r="J86" s="814"/>
      <c r="K86" s="814"/>
      <c r="L86" s="814"/>
      <c r="M86" s="815"/>
      <c r="N86" s="58">
        <f>L83+L84+L85</f>
        <v>555.9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2408.9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1814.9749999999999</v>
      </c>
      <c r="N48" s="281">
        <f>K48*M48</f>
        <v>1814.9749999999999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1814.9749999999999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1814.9749999999999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362.995</v>
      </c>
      <c r="M83" s="849"/>
      <c r="N83" s="57"/>
    </row>
    <row r="84" spans="1:14">
      <c r="B84" s="95" t="s">
        <v>1057</v>
      </c>
      <c r="C84" s="96"/>
      <c r="D84" s="96"/>
      <c r="E84" s="96"/>
      <c r="F84" s="96"/>
      <c r="G84" s="96"/>
      <c r="H84" s="96"/>
      <c r="I84" s="93"/>
      <c r="J84" s="94"/>
      <c r="K84" s="313">
        <v>0.05</v>
      </c>
      <c r="L84" s="848">
        <f>N78*K84</f>
        <v>90.748750000000001</v>
      </c>
      <c r="M84" s="849"/>
      <c r="N84" s="57"/>
    </row>
    <row r="85" spans="1:14" ht="15" thickBot="1">
      <c r="B85" s="97" t="s">
        <v>1058</v>
      </c>
      <c r="C85" s="98"/>
      <c r="D85" s="98"/>
      <c r="E85" s="98"/>
      <c r="F85" s="98"/>
      <c r="G85" s="98"/>
      <c r="H85" s="98"/>
      <c r="I85" s="99"/>
      <c r="J85" s="100"/>
      <c r="K85" s="314">
        <v>0.05</v>
      </c>
      <c r="L85" s="850">
        <f>N78*K85</f>
        <v>90.748750000000001</v>
      </c>
      <c r="M85" s="851"/>
      <c r="N85" s="57"/>
    </row>
    <row r="86" spans="1:14" ht="15" thickBot="1">
      <c r="B86" s="813" t="s">
        <v>1037</v>
      </c>
      <c r="C86" s="814"/>
      <c r="D86" s="814"/>
      <c r="E86" s="814"/>
      <c r="F86" s="814"/>
      <c r="G86" s="814"/>
      <c r="H86" s="814"/>
      <c r="I86" s="814"/>
      <c r="J86" s="814"/>
      <c r="K86" s="814"/>
      <c r="L86" s="814"/>
      <c r="M86" s="815"/>
      <c r="N86" s="58">
        <f>L83+L84+L85</f>
        <v>544.49249999999995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2359.4674999999997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1473.92</v>
      </c>
      <c r="N48" s="281">
        <f>K48*M48</f>
        <v>1473.92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1473.92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1473.92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294.78400000000005</v>
      </c>
      <c r="M83" s="849"/>
      <c r="N83" s="57"/>
    </row>
    <row r="84" spans="1:14">
      <c r="B84" s="95" t="s">
        <v>1057</v>
      </c>
      <c r="C84" s="96"/>
      <c r="D84" s="96"/>
      <c r="E84" s="96"/>
      <c r="F84" s="96"/>
      <c r="G84" s="96"/>
      <c r="H84" s="96"/>
      <c r="I84" s="93"/>
      <c r="J84" s="94"/>
      <c r="K84" s="313">
        <v>0.05</v>
      </c>
      <c r="L84" s="848">
        <f>N78*K84</f>
        <v>73.696000000000012</v>
      </c>
      <c r="M84" s="849"/>
      <c r="N84" s="57"/>
    </row>
    <row r="85" spans="1:14" ht="15" thickBot="1">
      <c r="B85" s="97" t="s">
        <v>1058</v>
      </c>
      <c r="C85" s="98"/>
      <c r="D85" s="98"/>
      <c r="E85" s="98"/>
      <c r="F85" s="98"/>
      <c r="G85" s="98"/>
      <c r="H85" s="98"/>
      <c r="I85" s="99"/>
      <c r="J85" s="100"/>
      <c r="K85" s="314">
        <v>0.05</v>
      </c>
      <c r="L85" s="850">
        <f>N78*K85</f>
        <v>73.696000000000012</v>
      </c>
      <c r="M85" s="851"/>
      <c r="N85" s="57"/>
    </row>
    <row r="86" spans="1:14" ht="15" thickBot="1">
      <c r="B86" s="813" t="s">
        <v>1037</v>
      </c>
      <c r="C86" s="814"/>
      <c r="D86" s="814"/>
      <c r="E86" s="814"/>
      <c r="F86" s="814"/>
      <c r="G86" s="814"/>
      <c r="H86" s="814"/>
      <c r="I86" s="814"/>
      <c r="J86" s="814"/>
      <c r="K86" s="814"/>
      <c r="L86" s="814"/>
      <c r="M86" s="815"/>
      <c r="N86" s="58">
        <f>L83+L84+L85</f>
        <v>442.1760000000001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1916.0960000000002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4000</v>
      </c>
      <c r="N48" s="281">
        <f>K48*M48</f>
        <v>4000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4000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4000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800</v>
      </c>
      <c r="M83" s="849"/>
      <c r="N83" s="57"/>
    </row>
    <row r="84" spans="1:14">
      <c r="B84" s="95" t="s">
        <v>1057</v>
      </c>
      <c r="C84" s="96"/>
      <c r="D84" s="96"/>
      <c r="E84" s="96"/>
      <c r="F84" s="96"/>
      <c r="G84" s="96"/>
      <c r="H84" s="96"/>
      <c r="I84" s="93"/>
      <c r="J84" s="94"/>
      <c r="K84" s="313">
        <v>0.05</v>
      </c>
      <c r="L84" s="848">
        <f>N78*K84</f>
        <v>200</v>
      </c>
      <c r="M84" s="849"/>
      <c r="N84" s="57"/>
    </row>
    <row r="85" spans="1:14" ht="15" thickBot="1">
      <c r="B85" s="97" t="s">
        <v>1058</v>
      </c>
      <c r="C85" s="98"/>
      <c r="D85" s="98"/>
      <c r="E85" s="98"/>
      <c r="F85" s="98"/>
      <c r="G85" s="98"/>
      <c r="H85" s="98"/>
      <c r="I85" s="99"/>
      <c r="J85" s="100"/>
      <c r="K85" s="314">
        <v>0.05</v>
      </c>
      <c r="L85" s="850">
        <f>N78*K85</f>
        <v>200</v>
      </c>
      <c r="M85" s="851"/>
      <c r="N85" s="57"/>
    </row>
    <row r="86" spans="1:14" ht="15" thickBot="1">
      <c r="B86" s="813" t="s">
        <v>1037</v>
      </c>
      <c r="C86" s="814"/>
      <c r="D86" s="814"/>
      <c r="E86" s="814"/>
      <c r="F86" s="814"/>
      <c r="G86" s="814"/>
      <c r="H86" s="814"/>
      <c r="I86" s="814"/>
      <c r="J86" s="814"/>
      <c r="K86" s="814"/>
      <c r="L86" s="814"/>
      <c r="M86" s="815"/>
      <c r="N86" s="58">
        <f>L83+L84+L85</f>
        <v>1200</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5200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1701.12</v>
      </c>
      <c r="N48" s="281">
        <f>K48*M48</f>
        <v>1701.12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1701.12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1701.12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340.22399999999999</v>
      </c>
      <c r="M83" s="849"/>
      <c r="N83" s="57"/>
    </row>
    <row r="84" spans="1:14">
      <c r="B84" s="95" t="s">
        <v>1057</v>
      </c>
      <c r="C84" s="96"/>
      <c r="D84" s="96"/>
      <c r="E84" s="96"/>
      <c r="F84" s="96"/>
      <c r="G84" s="96"/>
      <c r="H84" s="96"/>
      <c r="I84" s="93"/>
      <c r="J84" s="94"/>
      <c r="K84" s="313">
        <v>0.05</v>
      </c>
      <c r="L84" s="848">
        <f>N78*K84</f>
        <v>85.055999999999997</v>
      </c>
      <c r="M84" s="849"/>
      <c r="N84" s="57"/>
    </row>
    <row r="85" spans="1:14" ht="15" thickBot="1">
      <c r="B85" s="97" t="s">
        <v>1058</v>
      </c>
      <c r="C85" s="98"/>
      <c r="D85" s="98"/>
      <c r="E85" s="98"/>
      <c r="F85" s="98"/>
      <c r="G85" s="98"/>
      <c r="H85" s="98"/>
      <c r="I85" s="99"/>
      <c r="J85" s="100"/>
      <c r="K85" s="314">
        <v>0.05</v>
      </c>
      <c r="L85" s="850">
        <f>N78*K85</f>
        <v>85.055999999999997</v>
      </c>
      <c r="M85" s="851"/>
      <c r="N85" s="57"/>
    </row>
    <row r="86" spans="1:14" ht="15" thickBot="1">
      <c r="B86" s="813" t="s">
        <v>1037</v>
      </c>
      <c r="C86" s="814"/>
      <c r="D86" s="814"/>
      <c r="E86" s="814"/>
      <c r="F86" s="814"/>
      <c r="G86" s="814"/>
      <c r="H86" s="814"/>
      <c r="I86" s="814"/>
      <c r="J86" s="814"/>
      <c r="K86" s="814"/>
      <c r="L86" s="814"/>
      <c r="M86" s="815"/>
      <c r="N86" s="58">
        <f>L83+L84+L85</f>
        <v>510.33599999999996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2211.4559999999997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1615.7950000000001</v>
      </c>
      <c r="N48" s="281">
        <f>K48*M48</f>
        <v>1615.7950000000001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1615.7950000000001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1615.7950000000001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323.15900000000005</v>
      </c>
      <c r="M83" s="849"/>
      <c r="N83" s="57"/>
    </row>
    <row r="84" spans="1:14">
      <c r="B84" s="95" t="s">
        <v>1057</v>
      </c>
      <c r="C84" s="96"/>
      <c r="D84" s="96"/>
      <c r="E84" s="96"/>
      <c r="F84" s="96"/>
      <c r="G84" s="96"/>
      <c r="H84" s="96"/>
      <c r="I84" s="93"/>
      <c r="J84" s="94"/>
      <c r="K84" s="313">
        <v>0.05</v>
      </c>
      <c r="L84" s="848">
        <f>N78*K84</f>
        <v>80.789750000000012</v>
      </c>
      <c r="M84" s="849"/>
      <c r="N84" s="57"/>
    </row>
    <row r="85" spans="1:14" ht="15" thickBot="1">
      <c r="B85" s="97" t="s">
        <v>1058</v>
      </c>
      <c r="C85" s="98"/>
      <c r="D85" s="98"/>
      <c r="E85" s="98"/>
      <c r="F85" s="98"/>
      <c r="G85" s="98"/>
      <c r="H85" s="98"/>
      <c r="I85" s="99"/>
      <c r="J85" s="100"/>
      <c r="K85" s="314">
        <v>0.05</v>
      </c>
      <c r="L85" s="850">
        <f>N78*K85</f>
        <v>80.789750000000012</v>
      </c>
      <c r="M85" s="851"/>
      <c r="N85" s="57"/>
    </row>
    <row r="86" spans="1:14" ht="15" thickBot="1">
      <c r="B86" s="813" t="s">
        <v>1037</v>
      </c>
      <c r="C86" s="814"/>
      <c r="D86" s="814"/>
      <c r="E86" s="814"/>
      <c r="F86" s="814"/>
      <c r="G86" s="814"/>
      <c r="H86" s="814"/>
      <c r="I86" s="814"/>
      <c r="J86" s="814"/>
      <c r="K86" s="814"/>
      <c r="L86" s="814"/>
      <c r="M86" s="815"/>
      <c r="N86" s="58">
        <f>L83+L84+L85</f>
        <v>484.7385000000001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2100.5335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1690.7950000000001</v>
      </c>
      <c r="N48" s="281">
        <f>K48*M48</f>
        <v>1690.7950000000001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1690.7950000000001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813" t="s">
        <v>1037</v>
      </c>
      <c r="C76" s="814"/>
      <c r="D76" s="814"/>
      <c r="E76" s="814"/>
      <c r="F76" s="814"/>
      <c r="G76" s="814"/>
      <c r="H76" s="814"/>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1690.7950000000001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338.15900000000005</v>
      </c>
      <c r="M83" s="849"/>
      <c r="N83" s="57"/>
    </row>
    <row r="84" spans="1:14">
      <c r="B84" s="95" t="s">
        <v>1057</v>
      </c>
      <c r="C84" s="96"/>
      <c r="D84" s="96"/>
      <c r="E84" s="96"/>
      <c r="F84" s="96"/>
      <c r="G84" s="96"/>
      <c r="H84" s="96"/>
      <c r="I84" s="93"/>
      <c r="J84" s="94"/>
      <c r="K84" s="313">
        <v>0.05</v>
      </c>
      <c r="L84" s="848">
        <f>N78*K84</f>
        <v>84.539750000000012</v>
      </c>
      <c r="M84" s="849"/>
      <c r="N84" s="57"/>
    </row>
    <row r="85" spans="1:14" ht="15" thickBot="1">
      <c r="B85" s="97" t="s">
        <v>1058</v>
      </c>
      <c r="C85" s="98"/>
      <c r="D85" s="98"/>
      <c r="E85" s="98"/>
      <c r="F85" s="98"/>
      <c r="G85" s="98"/>
      <c r="H85" s="98"/>
      <c r="I85" s="99"/>
      <c r="J85" s="100"/>
      <c r="K85" s="314">
        <v>0.05</v>
      </c>
      <c r="L85" s="850">
        <f>N78*K85</f>
        <v>84.539750000000012</v>
      </c>
      <c r="M85" s="851"/>
      <c r="N85" s="57"/>
    </row>
    <row r="86" spans="1:14" ht="15" thickBot="1">
      <c r="B86" s="813" t="s">
        <v>1037</v>
      </c>
      <c r="C86" s="814"/>
      <c r="D86" s="814"/>
      <c r="E86" s="814"/>
      <c r="F86" s="814"/>
      <c r="G86" s="814"/>
      <c r="H86" s="814"/>
      <c r="I86" s="814"/>
      <c r="J86" s="814"/>
      <c r="K86" s="814"/>
      <c r="L86" s="814"/>
      <c r="M86" s="815"/>
      <c r="N86" s="58">
        <f>L83+L84+L85</f>
        <v>507.2385000000001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2198.0335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1708.96</v>
      </c>
      <c r="N48" s="281">
        <f>K48*M48</f>
        <v>1708.96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1708.96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1708.96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341.79200000000003</v>
      </c>
      <c r="M83" s="849"/>
      <c r="N83" s="57"/>
    </row>
    <row r="84" spans="1:14">
      <c r="B84" s="95" t="s">
        <v>1057</v>
      </c>
      <c r="C84" s="96"/>
      <c r="D84" s="96"/>
      <c r="E84" s="96"/>
      <c r="F84" s="96"/>
      <c r="G84" s="96"/>
      <c r="H84" s="96"/>
      <c r="I84" s="93"/>
      <c r="J84" s="94"/>
      <c r="K84" s="313">
        <v>0.05</v>
      </c>
      <c r="L84" s="848">
        <f>N78*K84</f>
        <v>85.448000000000008</v>
      </c>
      <c r="M84" s="849"/>
      <c r="N84" s="57"/>
    </row>
    <row r="85" spans="1:14" ht="15" thickBot="1">
      <c r="B85" s="97" t="s">
        <v>1058</v>
      </c>
      <c r="C85" s="98"/>
      <c r="D85" s="98"/>
      <c r="E85" s="98"/>
      <c r="F85" s="98"/>
      <c r="G85" s="98"/>
      <c r="H85" s="98"/>
      <c r="I85" s="99"/>
      <c r="J85" s="100"/>
      <c r="K85" s="314">
        <v>0.05</v>
      </c>
      <c r="L85" s="850">
        <f>N78*K85</f>
        <v>85.448000000000008</v>
      </c>
      <c r="M85" s="851"/>
      <c r="N85" s="57"/>
    </row>
    <row r="86" spans="1:14" ht="15" thickBot="1">
      <c r="B86" s="813" t="s">
        <v>1037</v>
      </c>
      <c r="C86" s="814"/>
      <c r="D86" s="814"/>
      <c r="E86" s="814"/>
      <c r="F86" s="814"/>
      <c r="G86" s="814"/>
      <c r="H86" s="814"/>
      <c r="I86" s="814"/>
      <c r="J86" s="814"/>
      <c r="K86" s="814"/>
      <c r="L86" s="814"/>
      <c r="M86" s="815"/>
      <c r="N86" s="58">
        <f>L83+L84+L85</f>
        <v>512.68799999999999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2221.6480000000001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1769.2150000000001</v>
      </c>
      <c r="N48" s="281">
        <f>K48*M48</f>
        <v>1769.2150000000001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1769.2150000000001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1769.2150000000001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353.84300000000007</v>
      </c>
      <c r="M83" s="849"/>
      <c r="N83" s="57"/>
    </row>
    <row r="84" spans="1:14">
      <c r="B84" s="95" t="s">
        <v>1057</v>
      </c>
      <c r="C84" s="96"/>
      <c r="D84" s="96"/>
      <c r="E84" s="96"/>
      <c r="F84" s="96"/>
      <c r="G84" s="96"/>
      <c r="H84" s="96"/>
      <c r="I84" s="93"/>
      <c r="J84" s="94"/>
      <c r="K84" s="313">
        <v>0.05</v>
      </c>
      <c r="L84" s="848">
        <f>N78*K84</f>
        <v>88.460750000000019</v>
      </c>
      <c r="M84" s="849"/>
      <c r="N84" s="57"/>
    </row>
    <row r="85" spans="1:14" ht="15" thickBot="1">
      <c r="B85" s="97" t="s">
        <v>1058</v>
      </c>
      <c r="C85" s="98"/>
      <c r="D85" s="98"/>
      <c r="E85" s="98"/>
      <c r="F85" s="98"/>
      <c r="G85" s="98"/>
      <c r="H85" s="98"/>
      <c r="I85" s="99"/>
      <c r="J85" s="100"/>
      <c r="K85" s="314">
        <v>0.05</v>
      </c>
      <c r="L85" s="850">
        <f>N78*K85</f>
        <v>88.460750000000019</v>
      </c>
      <c r="M85" s="851"/>
      <c r="N85" s="57"/>
    </row>
    <row r="86" spans="1:14" ht="15" thickBot="1">
      <c r="B86" s="813" t="s">
        <v>1037</v>
      </c>
      <c r="C86" s="814"/>
      <c r="D86" s="814"/>
      <c r="E86" s="814"/>
      <c r="F86" s="814"/>
      <c r="G86" s="814"/>
      <c r="H86" s="814"/>
      <c r="I86" s="814"/>
      <c r="J86" s="814"/>
      <c r="K86" s="814"/>
      <c r="L86" s="814"/>
      <c r="M86" s="815"/>
      <c r="N86" s="58">
        <f>L83+L84+L85</f>
        <v>530.76450000000011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2299.9795000000004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2634.23</v>
      </c>
      <c r="N48" s="281">
        <f>K48*M48</f>
        <v>2634.23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2634.23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2634.23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526.846</v>
      </c>
      <c r="M83" s="849"/>
      <c r="N83" s="57"/>
    </row>
    <row r="84" spans="1:14">
      <c r="B84" s="95" t="s">
        <v>1057</v>
      </c>
      <c r="C84" s="96"/>
      <c r="D84" s="96"/>
      <c r="E84" s="96"/>
      <c r="F84" s="96"/>
      <c r="G84" s="96"/>
      <c r="H84" s="96"/>
      <c r="I84" s="93"/>
      <c r="J84" s="94"/>
      <c r="K84" s="313">
        <v>0.05</v>
      </c>
      <c r="L84" s="848">
        <f>N78*K84</f>
        <v>131.7115</v>
      </c>
      <c r="M84" s="849"/>
      <c r="N84" s="57"/>
    </row>
    <row r="85" spans="1:14" ht="15" thickBot="1">
      <c r="B85" s="97" t="s">
        <v>1058</v>
      </c>
      <c r="C85" s="98"/>
      <c r="D85" s="98"/>
      <c r="E85" s="98"/>
      <c r="F85" s="98"/>
      <c r="G85" s="98"/>
      <c r="H85" s="98"/>
      <c r="I85" s="99"/>
      <c r="J85" s="100"/>
      <c r="K85" s="314">
        <v>0.05</v>
      </c>
      <c r="L85" s="850">
        <f>N78*K85</f>
        <v>131.7115</v>
      </c>
      <c r="M85" s="851"/>
      <c r="N85" s="57"/>
    </row>
    <row r="86" spans="1:14" ht="15" thickBot="1">
      <c r="B86" s="813" t="s">
        <v>1037</v>
      </c>
      <c r="C86" s="814"/>
      <c r="D86" s="814"/>
      <c r="E86" s="814"/>
      <c r="F86" s="814"/>
      <c r="G86" s="814"/>
      <c r="H86" s="814"/>
      <c r="I86" s="814"/>
      <c r="J86" s="814"/>
      <c r="K86" s="814"/>
      <c r="L86" s="814"/>
      <c r="M86" s="815"/>
      <c r="N86" s="58">
        <f>L83+L84+L85</f>
        <v>790.26900000000001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3424.4989999999998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2634.23</v>
      </c>
      <c r="N48" s="281">
        <f>K48*M48</f>
        <v>2634.23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2634.23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2634.23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526.846</v>
      </c>
      <c r="M83" s="849"/>
      <c r="N83" s="57"/>
    </row>
    <row r="84" spans="1:14">
      <c r="B84" s="95" t="s">
        <v>1057</v>
      </c>
      <c r="C84" s="96"/>
      <c r="D84" s="96"/>
      <c r="E84" s="96"/>
      <c r="F84" s="96"/>
      <c r="G84" s="96"/>
      <c r="H84" s="96"/>
      <c r="I84" s="93"/>
      <c r="J84" s="94"/>
      <c r="K84" s="313">
        <v>0.05</v>
      </c>
      <c r="L84" s="848">
        <f>N78*K84</f>
        <v>131.7115</v>
      </c>
      <c r="M84" s="849"/>
      <c r="N84" s="57"/>
    </row>
    <row r="85" spans="1:14" ht="15" thickBot="1">
      <c r="B85" s="97" t="s">
        <v>1058</v>
      </c>
      <c r="C85" s="98"/>
      <c r="D85" s="98"/>
      <c r="E85" s="98"/>
      <c r="F85" s="98"/>
      <c r="G85" s="98"/>
      <c r="H85" s="98"/>
      <c r="I85" s="99"/>
      <c r="J85" s="100"/>
      <c r="K85" s="314">
        <v>0.05</v>
      </c>
      <c r="L85" s="850">
        <f>N78*K85</f>
        <v>131.7115</v>
      </c>
      <c r="M85" s="851"/>
      <c r="N85" s="57"/>
    </row>
    <row r="86" spans="1:14" ht="15" thickBot="1">
      <c r="B86" s="813" t="s">
        <v>1037</v>
      </c>
      <c r="C86" s="814"/>
      <c r="D86" s="814"/>
      <c r="E86" s="814"/>
      <c r="F86" s="814"/>
      <c r="G86" s="814"/>
      <c r="H86" s="814"/>
      <c r="I86" s="814"/>
      <c r="J86" s="814"/>
      <c r="K86" s="814"/>
      <c r="L86" s="814"/>
      <c r="M86" s="815"/>
      <c r="N86" s="58">
        <f>L83+L84+L85</f>
        <v>790.26900000000001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3424.4989999999998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2772.915</v>
      </c>
      <c r="N48" s="281">
        <f>K48*M48</f>
        <v>2772.915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2772.915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2772.915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554.58299999999997</v>
      </c>
      <c r="M83" s="849"/>
      <c r="N83" s="57"/>
    </row>
    <row r="84" spans="1:14">
      <c r="B84" s="95" t="s">
        <v>1057</v>
      </c>
      <c r="C84" s="96"/>
      <c r="D84" s="96"/>
      <c r="E84" s="96"/>
      <c r="F84" s="96"/>
      <c r="G84" s="96"/>
      <c r="H84" s="96"/>
      <c r="I84" s="93"/>
      <c r="J84" s="94"/>
      <c r="K84" s="313">
        <v>0.05</v>
      </c>
      <c r="L84" s="848">
        <f>N78*K84</f>
        <v>138.64574999999999</v>
      </c>
      <c r="M84" s="849"/>
      <c r="N84" s="57"/>
    </row>
    <row r="85" spans="1:14" ht="15" thickBot="1">
      <c r="B85" s="97" t="s">
        <v>1058</v>
      </c>
      <c r="C85" s="98"/>
      <c r="D85" s="98"/>
      <c r="E85" s="98"/>
      <c r="F85" s="98"/>
      <c r="G85" s="98"/>
      <c r="H85" s="98"/>
      <c r="I85" s="99"/>
      <c r="J85" s="100"/>
      <c r="K85" s="314">
        <v>0.05</v>
      </c>
      <c r="L85" s="850">
        <f>N78*K85</f>
        <v>138.64574999999999</v>
      </c>
      <c r="M85" s="851"/>
      <c r="N85" s="57"/>
    </row>
    <row r="86" spans="1:14" ht="15" thickBot="1">
      <c r="B86" s="813" t="s">
        <v>1037</v>
      </c>
      <c r="C86" s="814"/>
      <c r="D86" s="814"/>
      <c r="E86" s="814"/>
      <c r="F86" s="814"/>
      <c r="G86" s="814"/>
      <c r="H86" s="814"/>
      <c r="I86" s="814"/>
      <c r="J86" s="814"/>
      <c r="K86" s="814"/>
      <c r="L86" s="814"/>
      <c r="M86" s="815"/>
      <c r="N86" s="58">
        <f>L83+L84+L85</f>
        <v>831.87450000000001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3604.7894999999999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2912.1400000000003</v>
      </c>
      <c r="N48" s="281">
        <f>K48*M48</f>
        <v>2912.1400000000003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2912.1400000000003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2912.1400000000003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582.42800000000011</v>
      </c>
      <c r="M83" s="849"/>
      <c r="N83" s="57"/>
    </row>
    <row r="84" spans="1:14">
      <c r="B84" s="95" t="s">
        <v>1057</v>
      </c>
      <c r="C84" s="96"/>
      <c r="D84" s="96"/>
      <c r="E84" s="96"/>
      <c r="F84" s="96"/>
      <c r="G84" s="96"/>
      <c r="H84" s="96"/>
      <c r="I84" s="93"/>
      <c r="J84" s="94"/>
      <c r="K84" s="313">
        <v>0.05</v>
      </c>
      <c r="L84" s="848">
        <f>N78*K84</f>
        <v>145.60700000000003</v>
      </c>
      <c r="M84" s="849"/>
      <c r="N84" s="57"/>
    </row>
    <row r="85" spans="1:14" ht="15" thickBot="1">
      <c r="B85" s="97" t="s">
        <v>1058</v>
      </c>
      <c r="C85" s="98"/>
      <c r="D85" s="98"/>
      <c r="E85" s="98"/>
      <c r="F85" s="98"/>
      <c r="G85" s="98"/>
      <c r="H85" s="98"/>
      <c r="I85" s="99"/>
      <c r="J85" s="100"/>
      <c r="K85" s="314">
        <v>0.05</v>
      </c>
      <c r="L85" s="850">
        <f>N78*K85</f>
        <v>145.60700000000003</v>
      </c>
      <c r="M85" s="851"/>
      <c r="N85" s="57"/>
    </row>
    <row r="86" spans="1:14" ht="15" thickBot="1">
      <c r="B86" s="813" t="s">
        <v>1037</v>
      </c>
      <c r="C86" s="814"/>
      <c r="D86" s="814"/>
      <c r="E86" s="814"/>
      <c r="F86" s="814"/>
      <c r="G86" s="814"/>
      <c r="H86" s="814"/>
      <c r="I86" s="814"/>
      <c r="J86" s="814"/>
      <c r="K86" s="814"/>
      <c r="L86" s="814"/>
      <c r="M86" s="815"/>
      <c r="N86" s="58">
        <f>L83+L84+L85</f>
        <v>873.64200000000005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3785.7820000000002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2912.1400000000003</v>
      </c>
      <c r="N48" s="281">
        <f>K48*M48</f>
        <v>2912.1400000000003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2912.1400000000003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2912.1400000000003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582.42800000000011</v>
      </c>
      <c r="M83" s="849"/>
      <c r="N83" s="57"/>
    </row>
    <row r="84" spans="1:14">
      <c r="B84" s="95" t="s">
        <v>1057</v>
      </c>
      <c r="C84" s="96"/>
      <c r="D84" s="96"/>
      <c r="E84" s="96"/>
      <c r="F84" s="96"/>
      <c r="G84" s="96"/>
      <c r="H84" s="96"/>
      <c r="I84" s="93"/>
      <c r="J84" s="94"/>
      <c r="K84" s="313">
        <v>0.05</v>
      </c>
      <c r="L84" s="848">
        <f>N78*K84</f>
        <v>145.60700000000003</v>
      </c>
      <c r="M84" s="849"/>
      <c r="N84" s="57"/>
    </row>
    <row r="85" spans="1:14" ht="15" thickBot="1">
      <c r="B85" s="97" t="s">
        <v>1058</v>
      </c>
      <c r="C85" s="98"/>
      <c r="D85" s="98"/>
      <c r="E85" s="98"/>
      <c r="F85" s="98"/>
      <c r="G85" s="98"/>
      <c r="H85" s="98"/>
      <c r="I85" s="99"/>
      <c r="J85" s="100"/>
      <c r="K85" s="314">
        <v>0.05</v>
      </c>
      <c r="L85" s="850">
        <f>N78*K85</f>
        <v>145.60700000000003</v>
      </c>
      <c r="M85" s="851"/>
      <c r="N85" s="57"/>
    </row>
    <row r="86" spans="1:14" ht="15" thickBot="1">
      <c r="B86" s="813" t="s">
        <v>1037</v>
      </c>
      <c r="C86" s="814"/>
      <c r="D86" s="814"/>
      <c r="E86" s="814"/>
      <c r="F86" s="814"/>
      <c r="G86" s="814"/>
      <c r="H86" s="814"/>
      <c r="I86" s="814"/>
      <c r="J86" s="814"/>
      <c r="K86" s="814"/>
      <c r="L86" s="814"/>
      <c r="M86" s="815"/>
      <c r="N86" s="58">
        <f>L83+L84+L85</f>
        <v>873.64200000000005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3785.7820000000002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2495.0050000000001</v>
      </c>
      <c r="N48" s="281">
        <f>K48*M48</f>
        <v>2495.0050000000001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2495.0050000000001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2495.0050000000001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499.00100000000003</v>
      </c>
      <c r="M83" s="849"/>
      <c r="N83" s="57"/>
    </row>
    <row r="84" spans="1:14">
      <c r="B84" s="95" t="s">
        <v>1057</v>
      </c>
      <c r="C84" s="96"/>
      <c r="D84" s="96"/>
      <c r="E84" s="96"/>
      <c r="F84" s="96"/>
      <c r="G84" s="96"/>
      <c r="H84" s="96"/>
      <c r="I84" s="93"/>
      <c r="J84" s="94"/>
      <c r="K84" s="313">
        <v>0.05</v>
      </c>
      <c r="L84" s="848">
        <f>N78*K84</f>
        <v>124.75025000000001</v>
      </c>
      <c r="M84" s="849"/>
      <c r="N84" s="57"/>
    </row>
    <row r="85" spans="1:14" ht="15" thickBot="1">
      <c r="B85" s="97" t="s">
        <v>1058</v>
      </c>
      <c r="C85" s="98"/>
      <c r="D85" s="98"/>
      <c r="E85" s="98"/>
      <c r="F85" s="98"/>
      <c r="G85" s="98"/>
      <c r="H85" s="98"/>
      <c r="I85" s="99"/>
      <c r="J85" s="100"/>
      <c r="K85" s="314">
        <v>0.05</v>
      </c>
      <c r="L85" s="850">
        <f>N78*K85</f>
        <v>124.75025000000001</v>
      </c>
      <c r="M85" s="851"/>
      <c r="N85" s="57"/>
    </row>
    <row r="86" spans="1:14" ht="15" thickBot="1">
      <c r="B86" s="813" t="s">
        <v>1037</v>
      </c>
      <c r="C86" s="814"/>
      <c r="D86" s="814"/>
      <c r="E86" s="814"/>
      <c r="F86" s="814"/>
      <c r="G86" s="814"/>
      <c r="H86" s="814"/>
      <c r="I86" s="814"/>
      <c r="J86" s="814"/>
      <c r="K86" s="814"/>
      <c r="L86" s="814"/>
      <c r="M86" s="815"/>
      <c r="N86" s="58">
        <f>L83+L84+L85</f>
        <v>748.50150000000008</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3243.5065000000004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500</v>
      </c>
      <c r="N36" s="281">
        <f>K36/M36</f>
        <v>160</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500</v>
      </c>
      <c r="N37" s="281">
        <f>K37/M37</f>
        <v>146.44999999999999</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N75*M41</f>
        <v>0.51066999999999996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306.96066999999999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2041.1399999999999</v>
      </c>
      <c r="N48" s="281">
        <f>K48*M48</f>
        <v>2041.1399999999999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2041.1399999999999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1"/>
      <c r="M64" s="892"/>
      <c r="N64" s="133"/>
    </row>
    <row r="65" spans="1:14" ht="15" thickBot="1">
      <c r="B65" s="902" t="s">
        <v>1037</v>
      </c>
      <c r="C65" s="856"/>
      <c r="D65" s="856"/>
      <c r="E65" s="856"/>
      <c r="F65" s="856"/>
      <c r="G65" s="856"/>
      <c r="H65" s="856"/>
      <c r="I65" s="856"/>
      <c r="J65" s="856"/>
      <c r="K65" s="856"/>
      <c r="L65" s="856"/>
      <c r="M65" s="857"/>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2" t="s">
        <v>1047</v>
      </c>
      <c r="C69" s="853"/>
      <c r="D69" s="853"/>
      <c r="E69" s="853"/>
      <c r="F69" s="853"/>
      <c r="G69" s="853"/>
      <c r="H69" s="853"/>
      <c r="I69" s="79" t="s">
        <v>1048</v>
      </c>
      <c r="J69" s="81" t="s">
        <v>1494</v>
      </c>
      <c r="K69" s="80" t="s">
        <v>1050</v>
      </c>
      <c r="L69" s="854" t="s">
        <v>1034</v>
      </c>
      <c r="M69" s="855"/>
      <c r="N69" s="104" t="s">
        <v>1035</v>
      </c>
    </row>
    <row r="70" spans="1:14">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308">
        <v>4000</v>
      </c>
      <c r="N70" s="404">
        <f>K70/M70</f>
        <v>51.067</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89"/>
      <c r="C74" s="890"/>
      <c r="D74" s="890"/>
      <c r="E74" s="890"/>
      <c r="F74" s="890"/>
      <c r="G74" s="890"/>
      <c r="H74" s="890"/>
      <c r="I74" s="132"/>
      <c r="J74" s="132"/>
      <c r="K74" s="132"/>
      <c r="L74" s="903"/>
      <c r="M74" s="903"/>
      <c r="N74" s="51"/>
    </row>
    <row r="75" spans="1:14" ht="15" thickBot="1">
      <c r="B75" s="902" t="s">
        <v>1037</v>
      </c>
      <c r="C75" s="856"/>
      <c r="D75" s="856"/>
      <c r="E75" s="856"/>
      <c r="F75" s="856"/>
      <c r="G75" s="856"/>
      <c r="H75" s="856"/>
      <c r="I75" s="856"/>
      <c r="J75" s="856"/>
      <c r="K75" s="856"/>
      <c r="L75" s="856"/>
      <c r="M75" s="857"/>
      <c r="N75" s="310">
        <f>SUM(N70:N74)</f>
        <v>51.067</v>
      </c>
    </row>
    <row r="76" spans="1:14" ht="15" thickBot="1">
      <c r="B76" s="39"/>
      <c r="C76" s="40"/>
      <c r="D76" s="40"/>
      <c r="E76" s="40"/>
      <c r="F76" s="40"/>
      <c r="G76" s="40"/>
      <c r="H76" s="40"/>
      <c r="I76" s="40"/>
      <c r="J76" s="40"/>
      <c r="K76" s="40"/>
      <c r="L76" s="40"/>
      <c r="M76" s="40"/>
      <c r="N76" s="41"/>
    </row>
    <row r="77" spans="1:14" ht="15" thickBot="1">
      <c r="B77" s="813" t="s">
        <v>1051</v>
      </c>
      <c r="C77" s="814"/>
      <c r="D77" s="814"/>
      <c r="E77" s="814"/>
      <c r="F77" s="814"/>
      <c r="G77" s="814"/>
      <c r="H77" s="814"/>
      <c r="I77" s="814"/>
      <c r="J77" s="814"/>
      <c r="K77" s="814"/>
      <c r="L77" s="814"/>
      <c r="M77" s="815"/>
      <c r="N77" s="105">
        <f>N43+N54+N65+N75</f>
        <v>2399.1676699999998</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479.83353399999999</v>
      </c>
      <c r="M82" s="849"/>
      <c r="N82" s="57"/>
    </row>
    <row r="83" spans="1:14">
      <c r="B83" s="95" t="s">
        <v>1057</v>
      </c>
      <c r="C83" s="96"/>
      <c r="D83" s="96"/>
      <c r="E83" s="96"/>
      <c r="F83" s="96"/>
      <c r="G83" s="96"/>
      <c r="H83" s="96"/>
      <c r="I83" s="93"/>
      <c r="J83" s="94"/>
      <c r="K83" s="313">
        <v>0.05</v>
      </c>
      <c r="L83" s="848">
        <f>N77*K83</f>
        <v>119.9583835</v>
      </c>
      <c r="M83" s="849"/>
      <c r="N83" s="57"/>
    </row>
    <row r="84" spans="1:14" ht="15" thickBot="1">
      <c r="B84" s="97" t="s">
        <v>1058</v>
      </c>
      <c r="C84" s="98"/>
      <c r="D84" s="98"/>
      <c r="E84" s="98"/>
      <c r="F84" s="98"/>
      <c r="G84" s="98"/>
      <c r="H84" s="98"/>
      <c r="I84" s="99"/>
      <c r="J84" s="100"/>
      <c r="K84" s="314">
        <v>0.05</v>
      </c>
      <c r="L84" s="850">
        <f>N77*K84</f>
        <v>119.9583835</v>
      </c>
      <c r="M84" s="851"/>
      <c r="N84" s="57"/>
    </row>
    <row r="85" spans="1:14" ht="15" thickBot="1">
      <c r="B85" s="813" t="s">
        <v>1037</v>
      </c>
      <c r="C85" s="814"/>
      <c r="D85" s="814"/>
      <c r="E85" s="814"/>
      <c r="F85" s="814"/>
      <c r="G85" s="814"/>
      <c r="H85" s="814"/>
      <c r="I85" s="814"/>
      <c r="J85" s="814"/>
      <c r="K85" s="814"/>
      <c r="L85" s="814"/>
      <c r="M85" s="815"/>
      <c r="N85" s="58">
        <f>L82+L83+L84</f>
        <v>719.75030099999992</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3118.9179709999999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 thickBot="1">
      <c r="B118" s="270" t="s">
        <v>2327</v>
      </c>
      <c r="C118" s="402"/>
      <c r="D118" s="402"/>
      <c r="E118" s="63"/>
      <c r="F118" s="63"/>
      <c r="G118" s="63"/>
      <c r="H118" s="63"/>
      <c r="I118" s="63"/>
      <c r="J118" s="881"/>
      <c r="K118" s="881"/>
      <c r="L118" s="881"/>
      <c r="M118" s="881"/>
      <c r="N118" s="88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500</v>
      </c>
      <c r="N36" s="281">
        <f>K36/M36</f>
        <v>160</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500</v>
      </c>
      <c r="N37" s="281">
        <f>K37/M37</f>
        <v>146.44999999999999</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0.51066999999999996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306.96066999999999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3500</v>
      </c>
      <c r="N48" s="281">
        <f>K48*M48</f>
        <v>3500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51.067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3858.0276699999999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771.60553400000003</v>
      </c>
      <c r="M83" s="849"/>
      <c r="N83" s="57"/>
    </row>
    <row r="84" spans="1:14">
      <c r="B84" s="95" t="s">
        <v>1057</v>
      </c>
      <c r="C84" s="96"/>
      <c r="D84" s="96"/>
      <c r="E84" s="96"/>
      <c r="F84" s="96"/>
      <c r="G84" s="96"/>
      <c r="H84" s="96"/>
      <c r="I84" s="93"/>
      <c r="J84" s="94"/>
      <c r="K84" s="313">
        <v>0.05</v>
      </c>
      <c r="L84" s="848">
        <f>N78*K84</f>
        <v>192.90138350000001</v>
      </c>
      <c r="M84" s="849"/>
      <c r="N84" s="57"/>
    </row>
    <row r="85" spans="1:14" ht="15" thickBot="1">
      <c r="B85" s="97" t="s">
        <v>1058</v>
      </c>
      <c r="C85" s="98"/>
      <c r="D85" s="98"/>
      <c r="E85" s="98"/>
      <c r="F85" s="98"/>
      <c r="G85" s="98"/>
      <c r="H85" s="98"/>
      <c r="I85" s="99"/>
      <c r="J85" s="100"/>
      <c r="K85" s="314">
        <v>0.05</v>
      </c>
      <c r="L85" s="850">
        <f>N78*K85</f>
        <v>192.90138350000001</v>
      </c>
      <c r="M85" s="851"/>
      <c r="N85" s="57"/>
    </row>
    <row r="86" spans="1:14" ht="15" thickBot="1">
      <c r="B86" s="813" t="s">
        <v>1037</v>
      </c>
      <c r="C86" s="814"/>
      <c r="D86" s="814"/>
      <c r="E86" s="814"/>
      <c r="F86" s="814"/>
      <c r="G86" s="814"/>
      <c r="H86" s="814"/>
      <c r="I86" s="814"/>
      <c r="J86" s="814"/>
      <c r="K86" s="814"/>
      <c r="L86" s="814"/>
      <c r="M86" s="815"/>
      <c r="N86" s="58">
        <f>L83+L84+L85</f>
        <v>1157.4083010000002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5015.4359709999999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500</v>
      </c>
      <c r="N36" s="281">
        <f>K36/M36</f>
        <v>160</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500</v>
      </c>
      <c r="N37" s="281">
        <f>K37/M37</f>
        <v>146.44999999999999</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0.51066999999999996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306.96066999999999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8978.0950000000012</v>
      </c>
      <c r="N48" s="281">
        <f>K48*M48</f>
        <v>2693.4285000000004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2693.4285000000004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51.067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3051.4561700000004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610.29123400000014</v>
      </c>
      <c r="M83" s="849"/>
      <c r="N83" s="57"/>
    </row>
    <row r="84" spans="1:14">
      <c r="B84" s="95" t="s">
        <v>1057</v>
      </c>
      <c r="C84" s="96"/>
      <c r="D84" s="96"/>
      <c r="E84" s="96"/>
      <c r="F84" s="96"/>
      <c r="G84" s="96"/>
      <c r="H84" s="96"/>
      <c r="I84" s="93"/>
      <c r="J84" s="94"/>
      <c r="K84" s="313">
        <v>0.05</v>
      </c>
      <c r="L84" s="848">
        <f>N78*K84</f>
        <v>152.57280850000004</v>
      </c>
      <c r="M84" s="849"/>
      <c r="N84" s="57"/>
    </row>
    <row r="85" spans="1:14" ht="15" thickBot="1">
      <c r="B85" s="97" t="s">
        <v>1058</v>
      </c>
      <c r="C85" s="98"/>
      <c r="D85" s="98"/>
      <c r="E85" s="98"/>
      <c r="F85" s="98"/>
      <c r="G85" s="98"/>
      <c r="H85" s="98"/>
      <c r="I85" s="99"/>
      <c r="J85" s="100"/>
      <c r="K85" s="314">
        <v>0.05</v>
      </c>
      <c r="L85" s="850">
        <f>N78*K85</f>
        <v>152.57280850000004</v>
      </c>
      <c r="M85" s="851"/>
      <c r="N85" s="57"/>
    </row>
    <row r="86" spans="1:14" ht="15" thickBot="1">
      <c r="B86" s="813" t="s">
        <v>1037</v>
      </c>
      <c r="C86" s="814"/>
      <c r="D86" s="814"/>
      <c r="E86" s="814"/>
      <c r="F86" s="814"/>
      <c r="G86" s="814"/>
      <c r="H86" s="814"/>
      <c r="I86" s="814"/>
      <c r="J86" s="814"/>
      <c r="K86" s="814"/>
      <c r="L86" s="814"/>
      <c r="M86" s="815"/>
      <c r="N86" s="58">
        <f>L83+L84+L85</f>
        <v>915.43685100000027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3966.8930210000008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945" t="str">
        <f>VLOOKUP(A36,EQUIPOS!A6:D154,3,FALSE)</f>
        <v>Carrotanque Irrigador de asfalto, 1000 GALONES DE CAPACIDAD</v>
      </c>
      <c r="C36" s="946"/>
      <c r="D36" s="946"/>
      <c r="E36" s="946"/>
      <c r="F36" s="946"/>
      <c r="G36" s="946"/>
      <c r="H36" s="947"/>
      <c r="I36" s="276"/>
      <c r="J36" s="277"/>
      <c r="K36" s="278">
        <f>VLOOKUP(A36,EQUIPOS!A6:D163,4,FALSE)</f>
        <v>80000</v>
      </c>
      <c r="L36" s="279"/>
      <c r="M36" s="280">
        <v>500</v>
      </c>
      <c r="N36" s="281">
        <f>K36/M36</f>
        <v>160</v>
      </c>
    </row>
    <row r="37" spans="1:14">
      <c r="A37" s="119" t="s">
        <v>176</v>
      </c>
      <c r="B37" s="945" t="str">
        <f>VLOOKUP(A37,EQUIPOS!A7:D154,3,FALSE)</f>
        <v xml:space="preserve">Compresor (barrido y soplado)
</v>
      </c>
      <c r="C37" s="946"/>
      <c r="D37" s="946"/>
      <c r="E37" s="946"/>
      <c r="F37" s="946"/>
      <c r="G37" s="946"/>
      <c r="H37" s="947"/>
      <c r="I37" s="276"/>
      <c r="J37" s="277"/>
      <c r="K37" s="278">
        <f>VLOOKUP(A37,EQUIPOS!A7:D164,4,FALSE)</f>
        <v>73225</v>
      </c>
      <c r="L37" s="279"/>
      <c r="M37" s="280">
        <v>500</v>
      </c>
      <c r="N37" s="281">
        <f>K37/M37</f>
        <v>146.44999999999999</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0.51066999999999996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306.96066999999999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3500</v>
      </c>
      <c r="N48" s="281">
        <f>K48*M48</f>
        <v>1575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1575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51.067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1933.0276699999999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386.60553400000003</v>
      </c>
      <c r="M83" s="849"/>
      <c r="N83" s="57"/>
    </row>
    <row r="84" spans="1:14">
      <c r="B84" s="95" t="s">
        <v>1057</v>
      </c>
      <c r="C84" s="96"/>
      <c r="D84" s="96"/>
      <c r="E84" s="96"/>
      <c r="F84" s="96"/>
      <c r="G84" s="96"/>
      <c r="H84" s="96"/>
      <c r="I84" s="93"/>
      <c r="J84" s="94"/>
      <c r="K84" s="313">
        <v>0.05</v>
      </c>
      <c r="L84" s="848">
        <f>N78*K84</f>
        <v>96.651383500000009</v>
      </c>
      <c r="M84" s="849"/>
      <c r="N84" s="57"/>
    </row>
    <row r="85" spans="1:14" ht="15" thickBot="1">
      <c r="B85" s="97" t="s">
        <v>1058</v>
      </c>
      <c r="C85" s="98"/>
      <c r="D85" s="98"/>
      <c r="E85" s="98"/>
      <c r="F85" s="98"/>
      <c r="G85" s="98"/>
      <c r="H85" s="98"/>
      <c r="I85" s="99"/>
      <c r="J85" s="100"/>
      <c r="K85" s="314">
        <v>0.05</v>
      </c>
      <c r="L85" s="850">
        <f>N78*K85</f>
        <v>96.651383500000009</v>
      </c>
      <c r="M85" s="851"/>
      <c r="N85" s="57"/>
    </row>
    <row r="86" spans="1:14" ht="15" thickBot="1">
      <c r="B86" s="813" t="s">
        <v>1037</v>
      </c>
      <c r="C86" s="814"/>
      <c r="D86" s="814"/>
      <c r="E86" s="814"/>
      <c r="F86" s="814"/>
      <c r="G86" s="814"/>
      <c r="H86" s="814"/>
      <c r="I86" s="814"/>
      <c r="J86" s="814"/>
      <c r="K86" s="814"/>
      <c r="L86" s="814"/>
      <c r="M86" s="815"/>
      <c r="N86" s="58">
        <f>L83+L84+L85</f>
        <v>579.90830100000005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2512.9359709999999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215"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500</v>
      </c>
      <c r="N36" s="281">
        <f>K36/M36</f>
        <v>160</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500</v>
      </c>
      <c r="N37" s="281">
        <f>K37/M37</f>
        <v>146.44999999999999</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0.51066999999999996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306.96066999999999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1701.12</v>
      </c>
      <c r="N48" s="281">
        <f>K48*M48</f>
        <v>765.50400000000002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765.50400000000002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51.067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1123.5316700000001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224.70633400000003</v>
      </c>
      <c r="M83" s="849"/>
      <c r="N83" s="57"/>
    </row>
    <row r="84" spans="1:14">
      <c r="B84" s="95" t="s">
        <v>1057</v>
      </c>
      <c r="C84" s="96"/>
      <c r="D84" s="96"/>
      <c r="E84" s="96"/>
      <c r="F84" s="96"/>
      <c r="G84" s="96"/>
      <c r="H84" s="96"/>
      <c r="I84" s="93"/>
      <c r="J84" s="94"/>
      <c r="K84" s="313">
        <v>0.05</v>
      </c>
      <c r="L84" s="848">
        <f>N78*K84</f>
        <v>56.176583500000007</v>
      </c>
      <c r="M84" s="849"/>
      <c r="N84" s="57"/>
    </row>
    <row r="85" spans="1:14" ht="15" thickBot="1">
      <c r="B85" s="97" t="s">
        <v>1058</v>
      </c>
      <c r="C85" s="98"/>
      <c r="D85" s="98"/>
      <c r="E85" s="98"/>
      <c r="F85" s="98"/>
      <c r="G85" s="98"/>
      <c r="H85" s="98"/>
      <c r="I85" s="99"/>
      <c r="J85" s="100"/>
      <c r="K85" s="314">
        <v>0.05</v>
      </c>
      <c r="L85" s="850">
        <f>N78*K85</f>
        <v>56.176583500000007</v>
      </c>
      <c r="M85" s="851"/>
      <c r="N85" s="57"/>
    </row>
    <row r="86" spans="1:14" ht="15" thickBot="1">
      <c r="B86" s="813" t="s">
        <v>1037</v>
      </c>
      <c r="C86" s="814"/>
      <c r="D86" s="814"/>
      <c r="E86" s="814"/>
      <c r="F86" s="814"/>
      <c r="G86" s="814"/>
      <c r="H86" s="814"/>
      <c r="I86" s="814"/>
      <c r="J86" s="814"/>
      <c r="K86" s="814"/>
      <c r="L86" s="814"/>
      <c r="M86" s="815"/>
      <c r="N86" s="58">
        <f>L83+L84+L85</f>
        <v>337.05950100000001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1460.591171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500</v>
      </c>
      <c r="N36" s="281">
        <f>K36/M36</f>
        <v>160</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500</v>
      </c>
      <c r="N37" s="281">
        <f>K37/M37</f>
        <v>146.44999999999999</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0.51066999999999996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306.96066999999999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1587.77</v>
      </c>
      <c r="N48" s="281">
        <f>K48*M48</f>
        <v>714.49649999999997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714.49649999999997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51.067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1072.5241699999999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214.50483399999999</v>
      </c>
      <c r="M83" s="849"/>
      <c r="N83" s="57"/>
    </row>
    <row r="84" spans="1:14">
      <c r="B84" s="95" t="s">
        <v>1057</v>
      </c>
      <c r="C84" s="96"/>
      <c r="D84" s="96"/>
      <c r="E84" s="96"/>
      <c r="F84" s="96"/>
      <c r="G84" s="96"/>
      <c r="H84" s="96"/>
      <c r="I84" s="93"/>
      <c r="J84" s="94"/>
      <c r="K84" s="313">
        <v>0.05</v>
      </c>
      <c r="L84" s="848">
        <f>N78*K84</f>
        <v>53.626208499999997</v>
      </c>
      <c r="M84" s="849"/>
      <c r="N84" s="57"/>
    </row>
    <row r="85" spans="1:14" ht="15" thickBot="1">
      <c r="B85" s="97" t="s">
        <v>1058</v>
      </c>
      <c r="C85" s="98"/>
      <c r="D85" s="98"/>
      <c r="E85" s="98"/>
      <c r="F85" s="98"/>
      <c r="G85" s="98"/>
      <c r="H85" s="98"/>
      <c r="I85" s="99"/>
      <c r="J85" s="100"/>
      <c r="K85" s="314">
        <v>0.05</v>
      </c>
      <c r="L85" s="850">
        <f>N78*K85</f>
        <v>53.626208499999997</v>
      </c>
      <c r="M85" s="851"/>
      <c r="N85" s="57"/>
    </row>
    <row r="86" spans="1:14" ht="15" thickBot="1">
      <c r="B86" s="813" t="s">
        <v>1037</v>
      </c>
      <c r="C86" s="814"/>
      <c r="D86" s="814"/>
      <c r="E86" s="814"/>
      <c r="F86" s="814"/>
      <c r="G86" s="814"/>
      <c r="H86" s="814"/>
      <c r="I86" s="814"/>
      <c r="J86" s="814"/>
      <c r="K86" s="814"/>
      <c r="L86" s="814"/>
      <c r="M86" s="815"/>
      <c r="N86" s="58">
        <f>L83+L84+L85</f>
        <v>321.757251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1394.2814209999999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500</v>
      </c>
      <c r="N36" s="281">
        <f>K36/M36</f>
        <v>160</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500</v>
      </c>
      <c r="N37" s="281">
        <f>K37/M37</f>
        <v>146.44999999999999</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0.51066999999999996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306.96066999999999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2041.1399999999999</v>
      </c>
      <c r="N48" s="281">
        <f>K48*M48</f>
        <v>918.51299999999992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918.51299999999992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51.067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1276.5406699999999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255.308134</v>
      </c>
      <c r="M83" s="849"/>
      <c r="N83" s="57"/>
    </row>
    <row r="84" spans="1:14">
      <c r="B84" s="95" t="s">
        <v>1057</v>
      </c>
      <c r="C84" s="96"/>
      <c r="D84" s="96"/>
      <c r="E84" s="96"/>
      <c r="F84" s="96"/>
      <c r="G84" s="96"/>
      <c r="H84" s="96"/>
      <c r="I84" s="93"/>
      <c r="J84" s="94"/>
      <c r="K84" s="313">
        <v>0.05</v>
      </c>
      <c r="L84" s="848">
        <f>N78*K84</f>
        <v>63.827033499999999</v>
      </c>
      <c r="M84" s="849"/>
      <c r="N84" s="57"/>
    </row>
    <row r="85" spans="1:14" ht="15" thickBot="1">
      <c r="B85" s="97" t="s">
        <v>1058</v>
      </c>
      <c r="C85" s="98"/>
      <c r="D85" s="98"/>
      <c r="E85" s="98"/>
      <c r="F85" s="98"/>
      <c r="G85" s="98"/>
      <c r="H85" s="98"/>
      <c r="I85" s="99"/>
      <c r="J85" s="100"/>
      <c r="K85" s="314">
        <v>0.05</v>
      </c>
      <c r="L85" s="850">
        <f>N78*K85</f>
        <v>63.827033499999999</v>
      </c>
      <c r="M85" s="851"/>
      <c r="N85" s="57"/>
    </row>
    <row r="86" spans="1:14" ht="15" thickBot="1">
      <c r="B86" s="813" t="s">
        <v>1037</v>
      </c>
      <c r="C86" s="814"/>
      <c r="D86" s="814"/>
      <c r="E86" s="814"/>
      <c r="F86" s="814"/>
      <c r="G86" s="814"/>
      <c r="H86" s="814"/>
      <c r="I86" s="814"/>
      <c r="J86" s="814"/>
      <c r="K86" s="814"/>
      <c r="L86" s="814"/>
      <c r="M86" s="815"/>
      <c r="N86" s="58">
        <f>L83+L84+L85</f>
        <v>382.96220099999994</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1659.5028709999997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400</v>
      </c>
      <c r="N36" s="281">
        <f>K36/M36</f>
        <v>200</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400</v>
      </c>
      <c r="N37" s="281">
        <f>K37/M37</f>
        <v>466.051875</v>
      </c>
    </row>
    <row r="38" spans="1:14">
      <c r="A38" t="s">
        <v>176</v>
      </c>
      <c r="B38" s="862" t="str">
        <f>VLOOKUP(A38,EQUIPOS!A8:D154,3,FALSE)</f>
        <v xml:space="preserve">Compresor (barrido y soplado)
</v>
      </c>
      <c r="C38" s="863"/>
      <c r="D38" s="863"/>
      <c r="E38" s="863"/>
      <c r="F38" s="863"/>
      <c r="G38" s="863"/>
      <c r="H38" s="864"/>
      <c r="I38" s="276"/>
      <c r="J38" s="277"/>
      <c r="K38" s="278">
        <f>VLOOKUP(A38,EQUIPOS!A8:D165,4,FALSE)</f>
        <v>73225</v>
      </c>
      <c r="L38" s="279"/>
      <c r="M38" s="280">
        <v>400</v>
      </c>
      <c r="N38" s="281">
        <f>K38/M38</f>
        <v>183.0625</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8">
        <f>VLOOKUP(A39,EQUIPOS!A9:D166,4,FALSE)</f>
        <v>76251.675000000003</v>
      </c>
      <c r="L39" s="867">
        <v>400</v>
      </c>
      <c r="M39" s="868"/>
      <c r="N39" s="281">
        <f>K39/L39</f>
        <v>190.6291875</v>
      </c>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N75*M41</f>
        <v>0.95750625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1040.7010687500001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1701.12</v>
      </c>
      <c r="N48" s="281">
        <f>K48*M48</f>
        <v>3113.0495999999998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69548.625</v>
      </c>
      <c r="N49" s="281">
        <f>K49*M49</f>
        <v>1321.423875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4434.4734749999998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0">
        <f>VLOOKUP(A58,TRANSPORTE!A5:D117,4,FALSE)</f>
        <v>850</v>
      </c>
      <c r="M58" s="901"/>
      <c r="N58" s="296">
        <f>K58*L58</f>
        <v>16.149999999999999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16.149999999999999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308">
        <v>3200</v>
      </c>
      <c r="N70" s="404">
        <f>K70/M70</f>
        <v>63.833750000000002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95.750624999999999</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5587.0751687499987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1117.4150337499998</v>
      </c>
      <c r="M82" s="849"/>
      <c r="N82" s="57"/>
    </row>
    <row r="83" spans="1:14">
      <c r="B83" s="95" t="s">
        <v>1057</v>
      </c>
      <c r="C83" s="96"/>
      <c r="D83" s="96"/>
      <c r="E83" s="96"/>
      <c r="F83" s="96"/>
      <c r="G83" s="96"/>
      <c r="H83" s="96"/>
      <c r="I83" s="93"/>
      <c r="J83" s="94"/>
      <c r="K83" s="313">
        <v>0.05</v>
      </c>
      <c r="L83" s="848">
        <f>N77*K83</f>
        <v>279.35375843749995</v>
      </c>
      <c r="M83" s="849"/>
      <c r="N83" s="57"/>
    </row>
    <row r="84" spans="1:14" ht="15" thickBot="1">
      <c r="B84" s="97" t="s">
        <v>1058</v>
      </c>
      <c r="C84" s="98"/>
      <c r="D84" s="98"/>
      <c r="E84" s="98"/>
      <c r="F84" s="98"/>
      <c r="G84" s="98"/>
      <c r="H84" s="98"/>
      <c r="I84" s="99"/>
      <c r="J84" s="100"/>
      <c r="K84" s="314">
        <v>0.05</v>
      </c>
      <c r="L84" s="850">
        <f>N77*K84</f>
        <v>279.35375843749995</v>
      </c>
      <c r="M84" s="851"/>
      <c r="N84" s="57"/>
    </row>
    <row r="85" spans="1:14" ht="15" thickBot="1">
      <c r="B85" s="813" t="s">
        <v>1037</v>
      </c>
      <c r="C85" s="814"/>
      <c r="D85" s="814"/>
      <c r="E85" s="814"/>
      <c r="F85" s="814"/>
      <c r="G85" s="814"/>
      <c r="H85" s="814"/>
      <c r="I85" s="814"/>
      <c r="J85" s="814"/>
      <c r="K85" s="814"/>
      <c r="L85" s="814"/>
      <c r="M85" s="815"/>
      <c r="N85" s="58">
        <f>L82+L83+L84</f>
        <v>1676.1225506249996</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7263.1977193749981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 thickBot="1">
      <c r="B118" s="270" t="s">
        <v>2327</v>
      </c>
      <c r="C118" s="402"/>
      <c r="D118" s="402"/>
      <c r="E118" s="63"/>
      <c r="F118" s="63"/>
      <c r="G118" s="63"/>
      <c r="H118" s="63"/>
      <c r="I118" s="63"/>
      <c r="J118" s="881"/>
      <c r="K118" s="881"/>
      <c r="L118" s="881"/>
      <c r="M118" s="881"/>
      <c r="N118" s="88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400</v>
      </c>
      <c r="N36" s="281">
        <f>K36/M36</f>
        <v>200</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400</v>
      </c>
      <c r="N37" s="281">
        <f>K37/M37</f>
        <v>466.051875</v>
      </c>
    </row>
    <row r="38" spans="1:14">
      <c r="A38" t="s">
        <v>176</v>
      </c>
      <c r="B38" s="862" t="str">
        <f>VLOOKUP(A38,EQUIPOS!A8:D154,3,FALSE)</f>
        <v xml:space="preserve">Compresor (barrido y soplado)
</v>
      </c>
      <c r="C38" s="863"/>
      <c r="D38" s="863"/>
      <c r="E38" s="863"/>
      <c r="F38" s="863"/>
      <c r="G38" s="863"/>
      <c r="H38" s="864"/>
      <c r="I38" s="276"/>
      <c r="J38" s="277"/>
      <c r="K38" s="278">
        <f>VLOOKUP(A38,EQUIPOS!A8:D165,4,FALSE)</f>
        <v>73225</v>
      </c>
      <c r="L38" s="279"/>
      <c r="M38" s="280">
        <v>400</v>
      </c>
      <c r="N38" s="281">
        <f>K38/M38</f>
        <v>183.0625</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8">
        <f>VLOOKUP(A39,EQUIPOS!A9:D166,4,FALSE)</f>
        <v>76251.675000000003</v>
      </c>
      <c r="L39" s="867">
        <v>400</v>
      </c>
      <c r="M39" s="868"/>
      <c r="N39" s="281">
        <f>K39/L39</f>
        <v>190.6291875</v>
      </c>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0.95750625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1040.7010687500001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1701.12</v>
      </c>
      <c r="N48" s="281">
        <f>K48*M48</f>
        <v>2551.6799999999998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69548.625</v>
      </c>
      <c r="N49" s="281">
        <f>K49*M49</f>
        <v>904.13212499999997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3455.8121249999999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0">
        <f>VLOOKUP(A58,TRANSPORTE!A5:D117,4,FALSE)</f>
        <v>850</v>
      </c>
      <c r="M58" s="901"/>
      <c r="N58" s="296">
        <f>K58*L58</f>
        <v>11.049999999999999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11.049999999999999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308">
        <v>3200</v>
      </c>
      <c r="N70" s="404">
        <f>K70/M70</f>
        <v>63.833750000000002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95.750624999999999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4603.3138187499999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920.66276375000007</v>
      </c>
      <c r="M83" s="849"/>
      <c r="N83" s="57"/>
    </row>
    <row r="84" spans="1:14">
      <c r="B84" s="95" t="s">
        <v>1057</v>
      </c>
      <c r="C84" s="96"/>
      <c r="D84" s="96"/>
      <c r="E84" s="96"/>
      <c r="F84" s="96"/>
      <c r="G84" s="96"/>
      <c r="H84" s="96"/>
      <c r="I84" s="93"/>
      <c r="J84" s="94"/>
      <c r="K84" s="313">
        <v>0.05</v>
      </c>
      <c r="L84" s="848">
        <f>N78*K84</f>
        <v>230.16569093750002</v>
      </c>
      <c r="M84" s="849"/>
      <c r="N84" s="57"/>
    </row>
    <row r="85" spans="1:14" ht="15" thickBot="1">
      <c r="B85" s="97" t="s">
        <v>1058</v>
      </c>
      <c r="C85" s="98"/>
      <c r="D85" s="98"/>
      <c r="E85" s="98"/>
      <c r="F85" s="98"/>
      <c r="G85" s="98"/>
      <c r="H85" s="98"/>
      <c r="I85" s="99"/>
      <c r="J85" s="100"/>
      <c r="K85" s="314">
        <v>0.05</v>
      </c>
      <c r="L85" s="850">
        <f>N78*K85</f>
        <v>230.16569093750002</v>
      </c>
      <c r="M85" s="851"/>
      <c r="N85" s="57"/>
    </row>
    <row r="86" spans="1:14" ht="15" thickBot="1">
      <c r="B86" s="813" t="s">
        <v>1037</v>
      </c>
      <c r="C86" s="814"/>
      <c r="D86" s="814"/>
      <c r="E86" s="814"/>
      <c r="F86" s="814"/>
      <c r="G86" s="814"/>
      <c r="H86" s="814"/>
      <c r="I86" s="814"/>
      <c r="J86" s="814"/>
      <c r="K86" s="814"/>
      <c r="L86" s="814"/>
      <c r="M86" s="815"/>
      <c r="N86" s="58">
        <f>L83+L84+L85</f>
        <v>1380.9941456250003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5984.3079643750007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400</v>
      </c>
      <c r="N36" s="281">
        <f>K36/M36</f>
        <v>200</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400</v>
      </c>
      <c r="N37" s="281">
        <f>K37/M37</f>
        <v>466.051875</v>
      </c>
    </row>
    <row r="38" spans="1:14">
      <c r="A38" t="s">
        <v>176</v>
      </c>
      <c r="B38" s="862" t="str">
        <f>VLOOKUP(A38,EQUIPOS!A8:D154,3,FALSE)</f>
        <v xml:space="preserve">Compresor (barrido y soplado)
</v>
      </c>
      <c r="C38" s="863"/>
      <c r="D38" s="863"/>
      <c r="E38" s="863"/>
      <c r="F38" s="863"/>
      <c r="G38" s="863"/>
      <c r="H38" s="864"/>
      <c r="I38" s="276"/>
      <c r="J38" s="277"/>
      <c r="K38" s="278">
        <f>VLOOKUP(A38,EQUIPOS!A8:D165,4,FALSE)</f>
        <v>73225</v>
      </c>
      <c r="L38" s="279"/>
      <c r="M38" s="280">
        <v>400</v>
      </c>
      <c r="N38" s="281">
        <f>K38/M38</f>
        <v>183.0625</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8">
        <f>VLOOKUP(A39,EQUIPOS!A9:D166,4,FALSE)</f>
        <v>76251.675000000003</v>
      </c>
      <c r="L39" s="867">
        <v>400</v>
      </c>
      <c r="M39" s="868"/>
      <c r="N39" s="281">
        <f>K39/L39</f>
        <v>190.6291875</v>
      </c>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0.95750625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1040.7010687500001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1701.12</v>
      </c>
      <c r="N48" s="281">
        <f>K48*M48</f>
        <v>3113.0495999999998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69548.625</v>
      </c>
      <c r="N49" s="281">
        <f>K49*M49</f>
        <v>1321.423875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4434.4734749999998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0">
        <f>VLOOKUP(A58,TRANSPORTE!A5:D117,4,FALSE)</f>
        <v>850</v>
      </c>
      <c r="M58" s="901"/>
      <c r="N58" s="296">
        <f>K58*L58</f>
        <v>16.149999999999999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16.149999999999999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75">
        <v>3200</v>
      </c>
      <c r="N69" s="404">
        <f>K69/M69</f>
        <v>31.916875000000001</v>
      </c>
      <c r="O69" s="112"/>
    </row>
    <row r="70" spans="1:15">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476">
        <v>3200</v>
      </c>
      <c r="N70" s="404">
        <f>K70/M70</f>
        <v>63.833750000000002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SUM(N69:N75)</f>
        <v>95.750624999999999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5587.0751687499987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1117.4150337499998</v>
      </c>
      <c r="M83" s="849"/>
      <c r="N83" s="57"/>
    </row>
    <row r="84" spans="1:14">
      <c r="B84" s="95" t="s">
        <v>1057</v>
      </c>
      <c r="C84" s="96"/>
      <c r="D84" s="96"/>
      <c r="E84" s="96"/>
      <c r="F84" s="96"/>
      <c r="G84" s="96"/>
      <c r="H84" s="96"/>
      <c r="I84" s="93"/>
      <c r="J84" s="94"/>
      <c r="K84" s="313">
        <v>0.05</v>
      </c>
      <c r="L84" s="848">
        <f>N78*K84</f>
        <v>279.35375843749995</v>
      </c>
      <c r="M84" s="849"/>
      <c r="N84" s="57"/>
    </row>
    <row r="85" spans="1:14" ht="15" thickBot="1">
      <c r="B85" s="97" t="s">
        <v>1058</v>
      </c>
      <c r="C85" s="98"/>
      <c r="D85" s="98"/>
      <c r="E85" s="98"/>
      <c r="F85" s="98"/>
      <c r="G85" s="98"/>
      <c r="H85" s="98"/>
      <c r="I85" s="99"/>
      <c r="J85" s="100"/>
      <c r="K85" s="314">
        <v>0.05</v>
      </c>
      <c r="L85" s="850">
        <f>N78*K85</f>
        <v>279.35375843749995</v>
      </c>
      <c r="M85" s="851"/>
      <c r="N85" s="57"/>
    </row>
    <row r="86" spans="1:14" ht="15" thickBot="1">
      <c r="B86" s="813" t="s">
        <v>1037</v>
      </c>
      <c r="C86" s="814"/>
      <c r="D86" s="814"/>
      <c r="E86" s="814"/>
      <c r="F86" s="814"/>
      <c r="G86" s="814"/>
      <c r="H86" s="814"/>
      <c r="I86" s="814"/>
      <c r="J86" s="814"/>
      <c r="K86" s="814"/>
      <c r="L86" s="814"/>
      <c r="M86" s="815"/>
      <c r="N86" s="58">
        <f>L83+L84+L85</f>
        <v>1676.1225506249996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7263.1977193749981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400</v>
      </c>
      <c r="N36" s="281">
        <f>K36/M36</f>
        <v>200</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400</v>
      </c>
      <c r="N37" s="281">
        <f>K37/M37</f>
        <v>466.051875</v>
      </c>
    </row>
    <row r="38" spans="1:14">
      <c r="A38" t="s">
        <v>176</v>
      </c>
      <c r="B38" s="862" t="str">
        <f>VLOOKUP(A38,EQUIPOS!A8:D154,3,FALSE)</f>
        <v xml:space="preserve">Compresor (barrido y soplado)
</v>
      </c>
      <c r="C38" s="863"/>
      <c r="D38" s="863"/>
      <c r="E38" s="863"/>
      <c r="F38" s="863"/>
      <c r="G38" s="863"/>
      <c r="H38" s="864"/>
      <c r="I38" s="276"/>
      <c r="J38" s="277"/>
      <c r="K38" s="278">
        <f>VLOOKUP(A38,EQUIPOS!A8:D165,4,FALSE)</f>
        <v>73225</v>
      </c>
      <c r="L38" s="279"/>
      <c r="M38" s="280">
        <v>400</v>
      </c>
      <c r="N38" s="281">
        <f>K38/M38</f>
        <v>183.0625</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8">
        <f>VLOOKUP(A39,EQUIPOS!A9:D166,4,FALSE)</f>
        <v>76251.675000000003</v>
      </c>
      <c r="L39" s="867">
        <v>400</v>
      </c>
      <c r="M39" s="868"/>
      <c r="N39" s="281">
        <f>K39/L39</f>
        <v>190.6291875</v>
      </c>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0.95750625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1040.7010687500001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69548.625</v>
      </c>
      <c r="N48" s="281">
        <f>K48*M48</f>
        <v>904.13212499999997</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1701.12</v>
      </c>
      <c r="N49" s="281">
        <f>K49*M49</f>
        <v>2551.6799999999998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3455.8121249999999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0">
        <f>VLOOKUP(A58,TRANSPORTE!A5:D117,4,FALSE)</f>
        <v>850</v>
      </c>
      <c r="M58" s="901"/>
      <c r="N58" s="296">
        <f>K58*L58</f>
        <v>11.049999999999999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11.049999999999999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304">
        <v>3200</v>
      </c>
      <c r="N70" s="404">
        <f>K70/M70</f>
        <v>63.833750000000002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95.750624999999999</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4603.3138187499999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920.66276375000007</v>
      </c>
      <c r="M83" s="849"/>
      <c r="N83" s="57"/>
    </row>
    <row r="84" spans="1:14">
      <c r="B84" s="95" t="s">
        <v>1057</v>
      </c>
      <c r="C84" s="96"/>
      <c r="D84" s="96"/>
      <c r="E84" s="96"/>
      <c r="F84" s="96"/>
      <c r="G84" s="96"/>
      <c r="H84" s="96"/>
      <c r="I84" s="93"/>
      <c r="J84" s="94"/>
      <c r="K84" s="313">
        <v>0.05</v>
      </c>
      <c r="L84" s="848">
        <f>N78*K84</f>
        <v>230.16569093750002</v>
      </c>
      <c r="M84" s="849"/>
      <c r="N84" s="57"/>
    </row>
    <row r="85" spans="1:14" ht="15" thickBot="1">
      <c r="B85" s="97" t="s">
        <v>1058</v>
      </c>
      <c r="C85" s="98"/>
      <c r="D85" s="98"/>
      <c r="E85" s="98"/>
      <c r="F85" s="98"/>
      <c r="G85" s="98"/>
      <c r="H85" s="98"/>
      <c r="I85" s="99"/>
      <c r="J85" s="100"/>
      <c r="K85" s="314">
        <v>0.05</v>
      </c>
      <c r="L85" s="850">
        <f>N78*K85</f>
        <v>230.16569093750002</v>
      </c>
      <c r="M85" s="851"/>
      <c r="N85" s="57"/>
    </row>
    <row r="86" spans="1:14" ht="15" thickBot="1">
      <c r="B86" s="813" t="s">
        <v>1037</v>
      </c>
      <c r="C86" s="814"/>
      <c r="D86" s="814"/>
      <c r="E86" s="814"/>
      <c r="F86" s="814"/>
      <c r="G86" s="814"/>
      <c r="H86" s="814"/>
      <c r="I86" s="814"/>
      <c r="J86" s="814"/>
      <c r="K86" s="814"/>
      <c r="L86" s="814"/>
      <c r="M86" s="815"/>
      <c r="N86" s="58">
        <f>L83+L84+L85</f>
        <v>1380.9941456250003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5984.3079643750007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92">
        <v>275</v>
      </c>
      <c r="N36" s="281">
        <f>K36/M36</f>
        <v>290.90909090909093</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92">
        <f>M36</f>
        <v>275</v>
      </c>
      <c r="N37" s="281">
        <f>K37/M37</f>
        <v>677.89363636363635</v>
      </c>
    </row>
    <row r="38" spans="1:14">
      <c r="A38" t="s">
        <v>176</v>
      </c>
      <c r="B38" s="862" t="str">
        <f>VLOOKUP(A38,EQUIPOS!A8:D154,3,FALSE)</f>
        <v xml:space="preserve">Compresor (barrido y soplado)
</v>
      </c>
      <c r="C38" s="863"/>
      <c r="D38" s="863"/>
      <c r="E38" s="863"/>
      <c r="F38" s="863"/>
      <c r="G38" s="863"/>
      <c r="H38" s="864"/>
      <c r="I38" s="276"/>
      <c r="J38" s="277"/>
      <c r="K38" s="278">
        <f>VLOOKUP(A38,EQUIPOS!A8:D165,4,FALSE)</f>
        <v>73225</v>
      </c>
      <c r="L38" s="279"/>
      <c r="M38" s="292">
        <v>275</v>
      </c>
      <c r="N38" s="281">
        <f>K38/M38</f>
        <v>266.27272727272725</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8">
        <f>VLOOKUP(A39,EQUIPOS!A9:D166,4,FALSE)</f>
        <v>76251.675000000003</v>
      </c>
      <c r="L39" s="943">
        <v>275</v>
      </c>
      <c r="M39" s="944"/>
      <c r="N39" s="281">
        <f>K39/L39</f>
        <v>277.27881818181817</v>
      </c>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1.3927363636363634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1513.7470090909092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69548.625</v>
      </c>
      <c r="N48" s="281">
        <f>K48*M48</f>
        <v>1738.715625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69548.625</v>
      </c>
      <c r="N49" s="281">
        <f>K49*M49</f>
        <v>904.13212499999997</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1701.12</v>
      </c>
      <c r="N50" s="281">
        <f>K50*M50</f>
        <v>7212.7488000000003</v>
      </c>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9855.5965500000002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0">
        <f>VLOOKUP(A58,TRANSPORTE!A5:D117,4,FALSE)</f>
        <v>850</v>
      </c>
      <c r="M58" s="901"/>
      <c r="N58" s="296">
        <f>K58*L58</f>
        <v>32.299999999999997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32.299999999999997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13">
        <v>2200</v>
      </c>
      <c r="N69" s="404">
        <f>K69/M69</f>
        <v>46.424545454545452</v>
      </c>
      <c r="O69" s="112"/>
    </row>
    <row r="70" spans="1:15">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414">
        <v>2200</v>
      </c>
      <c r="N70" s="404">
        <f>K70/M70</f>
        <v>92.849090909090904</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902" t="s">
        <v>1037</v>
      </c>
      <c r="C76" s="856"/>
      <c r="D76" s="856"/>
      <c r="E76" s="856"/>
      <c r="F76" s="856"/>
      <c r="G76" s="856"/>
      <c r="H76" s="856"/>
      <c r="I76" s="856"/>
      <c r="J76" s="856"/>
      <c r="K76" s="856"/>
      <c r="L76" s="856"/>
      <c r="M76" s="857"/>
      <c r="N76" s="469">
        <f>SUM(N69:N75)</f>
        <v>139.27363636363634</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11540.917195454545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2308.1834390909094</v>
      </c>
      <c r="M83" s="849"/>
      <c r="N83" s="57"/>
    </row>
    <row r="84" spans="1:14">
      <c r="B84" s="95" t="s">
        <v>1057</v>
      </c>
      <c r="C84" s="96"/>
      <c r="D84" s="96"/>
      <c r="E84" s="96"/>
      <c r="F84" s="96"/>
      <c r="G84" s="96"/>
      <c r="H84" s="96"/>
      <c r="I84" s="93"/>
      <c r="J84" s="94"/>
      <c r="K84" s="313">
        <v>0.05</v>
      </c>
      <c r="L84" s="848">
        <f>N78*K84</f>
        <v>577.04585977272734</v>
      </c>
      <c r="M84" s="849"/>
      <c r="N84" s="57"/>
    </row>
    <row r="85" spans="1:14" ht="15" thickBot="1">
      <c r="B85" s="97" t="s">
        <v>1058</v>
      </c>
      <c r="C85" s="98"/>
      <c r="D85" s="98"/>
      <c r="E85" s="98"/>
      <c r="F85" s="98"/>
      <c r="G85" s="98"/>
      <c r="H85" s="98"/>
      <c r="I85" s="99"/>
      <c r="J85" s="100"/>
      <c r="K85" s="314">
        <v>0.05</v>
      </c>
      <c r="L85" s="850">
        <f>N78*K85</f>
        <v>577.04585977272734</v>
      </c>
      <c r="M85" s="851"/>
      <c r="N85" s="57"/>
    </row>
    <row r="86" spans="1:14" ht="15" thickBot="1">
      <c r="B86" s="813" t="s">
        <v>1037</v>
      </c>
      <c r="C86" s="814"/>
      <c r="D86" s="814"/>
      <c r="E86" s="814"/>
      <c r="F86" s="814"/>
      <c r="G86" s="814"/>
      <c r="H86" s="814"/>
      <c r="I86" s="814"/>
      <c r="J86" s="814"/>
      <c r="K86" s="814"/>
      <c r="L86" s="814"/>
      <c r="M86" s="815"/>
      <c r="N86" s="58">
        <f>L83+L84+L85</f>
        <v>3462.2751586363643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15003.19235409091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92">
        <v>275</v>
      </c>
      <c r="N36" s="281">
        <f>K36/M36</f>
        <v>290.90909090909093</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92">
        <v>275</v>
      </c>
      <c r="N37" s="281">
        <f>K37/M37</f>
        <v>677.89363636363635</v>
      </c>
    </row>
    <row r="38" spans="1:14">
      <c r="A38" t="s">
        <v>176</v>
      </c>
      <c r="B38" s="862" t="str">
        <f>VLOOKUP(A38,EQUIPOS!A8:D154,3,FALSE)</f>
        <v xml:space="preserve">Compresor (barrido y soplado)
</v>
      </c>
      <c r="C38" s="863"/>
      <c r="D38" s="863"/>
      <c r="E38" s="863"/>
      <c r="F38" s="863"/>
      <c r="G38" s="863"/>
      <c r="H38" s="864"/>
      <c r="I38" s="276"/>
      <c r="J38" s="277"/>
      <c r="K38" s="278">
        <f>VLOOKUP(A38,EQUIPOS!A8:D165,4,FALSE)</f>
        <v>73225</v>
      </c>
      <c r="L38" s="279"/>
      <c r="M38" s="292">
        <v>275</v>
      </c>
      <c r="N38" s="281">
        <f>K38/M38</f>
        <v>266.27272727272725</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8">
        <f>VLOOKUP(A39,EQUIPOS!A9:D166,4,FALSE)</f>
        <v>76251.675000000003</v>
      </c>
      <c r="L39" s="943">
        <v>275</v>
      </c>
      <c r="M39" s="944"/>
      <c r="N39" s="281">
        <f>K39/L39</f>
        <v>277.27881818181817</v>
      </c>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1.3927363636363634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1513.7470090909092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69548.625</v>
      </c>
      <c r="N48" s="281">
        <f>K48*M48</f>
        <v>1321.423875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69548.625</v>
      </c>
      <c r="N49" s="281">
        <f>K49*M49</f>
        <v>695.48625000000004</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1701.12</v>
      </c>
      <c r="N50" s="281">
        <f>K50*M50</f>
        <v>5511.6288000000004</v>
      </c>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7528.5389250000007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0">
        <f>VLOOKUP(A58,TRANSPORTE!A5:D117,4,FALSE)</f>
        <v>850</v>
      </c>
      <c r="M58" s="901"/>
      <c r="N58" s="296">
        <f>K58*L58</f>
        <v>24.650000000000002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24.650000000000002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2200</v>
      </c>
      <c r="N69" s="404">
        <f>K69/M69</f>
        <v>92.849090909090904</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15">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139.27363636363634</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9206.2095704545445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1841.2419140909089</v>
      </c>
      <c r="M83" s="849"/>
      <c r="N83" s="57"/>
    </row>
    <row r="84" spans="1:14">
      <c r="B84" s="95" t="s">
        <v>1057</v>
      </c>
      <c r="C84" s="96"/>
      <c r="D84" s="96"/>
      <c r="E84" s="96"/>
      <c r="F84" s="96"/>
      <c r="G84" s="96"/>
      <c r="H84" s="96"/>
      <c r="I84" s="93"/>
      <c r="J84" s="94"/>
      <c r="K84" s="313">
        <v>0.05</v>
      </c>
      <c r="L84" s="848">
        <f>N78*K84</f>
        <v>460.31047852272724</v>
      </c>
      <c r="M84" s="849"/>
      <c r="N84" s="57"/>
    </row>
    <row r="85" spans="1:14" ht="15" thickBot="1">
      <c r="B85" s="97" t="s">
        <v>1058</v>
      </c>
      <c r="C85" s="98"/>
      <c r="D85" s="98"/>
      <c r="E85" s="98"/>
      <c r="F85" s="98"/>
      <c r="G85" s="98"/>
      <c r="H85" s="98"/>
      <c r="I85" s="99"/>
      <c r="J85" s="100"/>
      <c r="K85" s="314">
        <v>0.05</v>
      </c>
      <c r="L85" s="850">
        <f>N78*K85</f>
        <v>460.31047852272724</v>
      </c>
      <c r="M85" s="851"/>
      <c r="N85" s="57"/>
    </row>
    <row r="86" spans="1:14" ht="15" thickBot="1">
      <c r="B86" s="813" t="s">
        <v>1037</v>
      </c>
      <c r="C86" s="814"/>
      <c r="D86" s="814"/>
      <c r="E86" s="814"/>
      <c r="F86" s="814"/>
      <c r="G86" s="814"/>
      <c r="H86" s="814"/>
      <c r="I86" s="814"/>
      <c r="J86" s="814"/>
      <c r="K86" s="814"/>
      <c r="L86" s="814"/>
      <c r="M86" s="815"/>
      <c r="N86" s="58">
        <f>L83+L84+L85</f>
        <v>2761.8628711363635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11968.072441590908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275</v>
      </c>
      <c r="N36" s="281">
        <f>K36/M36</f>
        <v>290.90909090909093</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275</v>
      </c>
      <c r="N37" s="281">
        <f>K37/M37</f>
        <v>677.89363636363635</v>
      </c>
    </row>
    <row r="38" spans="1:14">
      <c r="A38" t="s">
        <v>176</v>
      </c>
      <c r="B38" s="862" t="str">
        <f>VLOOKUP(A38,EQUIPOS!A8:D154,3,FALSE)</f>
        <v xml:space="preserve">Compresor (barrido y soplado)
</v>
      </c>
      <c r="C38" s="863"/>
      <c r="D38" s="863"/>
      <c r="E38" s="863"/>
      <c r="F38" s="863"/>
      <c r="G38" s="863"/>
      <c r="H38" s="864"/>
      <c r="I38" s="276"/>
      <c r="J38" s="277"/>
      <c r="K38" s="278">
        <f>VLOOKUP(A38,EQUIPOS!A8:D165,4,FALSE)</f>
        <v>73225</v>
      </c>
      <c r="L38" s="279"/>
      <c r="M38" s="280">
        <v>275</v>
      </c>
      <c r="N38" s="281">
        <f>K38/M38</f>
        <v>266.27272727272725</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8">
        <f>VLOOKUP(A39,EQUIPOS!A9:D166,4,FALSE)</f>
        <v>76251.675000000003</v>
      </c>
      <c r="L39" s="867">
        <v>275</v>
      </c>
      <c r="M39" s="868"/>
      <c r="N39" s="281">
        <f>K39/L39</f>
        <v>277.27881818181817</v>
      </c>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1.3927363636363634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1513.7470090909092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69548.625</v>
      </c>
      <c r="N48" s="281">
        <f>K48*M48</f>
        <v>1738.715625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69548.625</v>
      </c>
      <c r="N49" s="281">
        <f>K49*M49</f>
        <v>904.13212499999997</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2041.1399999999999</v>
      </c>
      <c r="N50" s="281">
        <f>K50*M50</f>
        <v>8654.4336000000003</v>
      </c>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11297.281350000001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0">
        <f>VLOOKUP(A58,TRANSPORTE!A5:D117,4,FALSE)</f>
        <v>850</v>
      </c>
      <c r="M58" s="901"/>
      <c r="N58" s="296">
        <f>K58*L58</f>
        <v>32.299999999999997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32.299999999999997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2200</v>
      </c>
      <c r="N69" s="404">
        <f>K69/M69</f>
        <v>92.849090909090904</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139.27363636363634</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12982.601995454545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2596.520399090909</v>
      </c>
      <c r="M83" s="849"/>
      <c r="N83" s="57"/>
    </row>
    <row r="84" spans="1:14">
      <c r="B84" s="95" t="s">
        <v>1057</v>
      </c>
      <c r="C84" s="96"/>
      <c r="D84" s="96"/>
      <c r="E84" s="96"/>
      <c r="F84" s="96"/>
      <c r="G84" s="96"/>
      <c r="H84" s="96"/>
      <c r="I84" s="93"/>
      <c r="J84" s="94"/>
      <c r="K84" s="313">
        <v>0.05</v>
      </c>
      <c r="L84" s="848">
        <f>N78*K84</f>
        <v>649.13009977272725</v>
      </c>
      <c r="M84" s="849"/>
      <c r="N84" s="57"/>
    </row>
    <row r="85" spans="1:14" ht="15" thickBot="1">
      <c r="B85" s="97" t="s">
        <v>1058</v>
      </c>
      <c r="C85" s="98"/>
      <c r="D85" s="98"/>
      <c r="E85" s="98"/>
      <c r="F85" s="98"/>
      <c r="G85" s="98"/>
      <c r="H85" s="98"/>
      <c r="I85" s="99"/>
      <c r="J85" s="100"/>
      <c r="K85" s="314">
        <v>0.05</v>
      </c>
      <c r="L85" s="850">
        <f>N78*K85</f>
        <v>649.13009977272725</v>
      </c>
      <c r="M85" s="851"/>
      <c r="N85" s="57"/>
    </row>
    <row r="86" spans="1:14" ht="15" thickBot="1">
      <c r="B86" s="813" t="s">
        <v>1037</v>
      </c>
      <c r="C86" s="814"/>
      <c r="D86" s="814"/>
      <c r="E86" s="814"/>
      <c r="F86" s="814"/>
      <c r="G86" s="814"/>
      <c r="H86" s="814"/>
      <c r="I86" s="814"/>
      <c r="J86" s="814"/>
      <c r="K86" s="814"/>
      <c r="L86" s="814"/>
      <c r="M86" s="815"/>
      <c r="N86" s="58">
        <f>L83+L84+L85</f>
        <v>3894.7805986363633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16877.382594090908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275</v>
      </c>
      <c r="N36" s="281">
        <f>K36/M36</f>
        <v>290.90909090909093</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275</v>
      </c>
      <c r="N37" s="281">
        <f>K37/M37</f>
        <v>677.89363636363635</v>
      </c>
    </row>
    <row r="38" spans="1:14">
      <c r="A38" t="s">
        <v>176</v>
      </c>
      <c r="B38" s="862" t="str">
        <f>VLOOKUP(A38,EQUIPOS!A8:D154,3,FALSE)</f>
        <v xml:space="preserve">Compresor (barrido y soplado)
</v>
      </c>
      <c r="C38" s="863"/>
      <c r="D38" s="863"/>
      <c r="E38" s="863"/>
      <c r="F38" s="863"/>
      <c r="G38" s="863"/>
      <c r="H38" s="864"/>
      <c r="I38" s="276"/>
      <c r="J38" s="277"/>
      <c r="K38" s="278">
        <f>VLOOKUP(A38,EQUIPOS!A8:D165,4,FALSE)</f>
        <v>73225</v>
      </c>
      <c r="L38" s="279"/>
      <c r="M38" s="280">
        <v>275</v>
      </c>
      <c r="N38" s="281">
        <f>K38/M38</f>
        <v>266.27272727272725</v>
      </c>
    </row>
    <row r="39" spans="1:14">
      <c r="A39" t="s">
        <v>225</v>
      </c>
      <c r="B39" s="862" t="str">
        <f>VLOOKUP(A39,EQUIPOS!A9:D154,3,FALSE)</f>
        <v>Esparcidor de gravilla, Ancho de esparcimiento 3100mm, Velocidad de trabajo 10—20km2/h</v>
      </c>
      <c r="C39" s="863"/>
      <c r="D39" s="863"/>
      <c r="E39" s="863"/>
      <c r="F39" s="863"/>
      <c r="G39" s="863"/>
      <c r="H39" s="864"/>
      <c r="I39" s="865"/>
      <c r="J39" s="866"/>
      <c r="K39" s="278">
        <f>VLOOKUP(A39,EQUIPOS!A9:D166,4,FALSE)</f>
        <v>76251.675000000003</v>
      </c>
      <c r="L39" s="867">
        <v>275</v>
      </c>
      <c r="M39" s="868"/>
      <c r="N39" s="281">
        <f>K39/L39</f>
        <v>277.27881818181817</v>
      </c>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1.3927363636363634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1513.7470090909092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69548.625</v>
      </c>
      <c r="N48" s="281">
        <f>K48*M48</f>
        <v>1321.423875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69548.625</v>
      </c>
      <c r="N49" s="281">
        <f>K49*M49</f>
        <v>695.48625000000004</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2041.1399999999999</v>
      </c>
      <c r="N50" s="281">
        <f>K50*M50</f>
        <v>6613.2936</v>
      </c>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8630.2037249999994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0">
        <f>VLOOKUP(A58,TRANSPORTE!A5:D117,4,FALSE)</f>
        <v>850</v>
      </c>
      <c r="M58" s="901"/>
      <c r="N58" s="296">
        <f>K58*L58</f>
        <v>24.650000000000002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24.650000000000002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2200</v>
      </c>
      <c r="N69" s="404">
        <f>K69/M69</f>
        <v>92.849090909090904</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139.27363636363634</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10307.874370454543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2061.5748740909089</v>
      </c>
      <c r="M83" s="849"/>
      <c r="N83" s="57"/>
    </row>
    <row r="84" spans="1:14">
      <c r="B84" s="95" t="s">
        <v>1057</v>
      </c>
      <c r="C84" s="96"/>
      <c r="D84" s="96"/>
      <c r="E84" s="96"/>
      <c r="F84" s="96"/>
      <c r="G84" s="96"/>
      <c r="H84" s="96"/>
      <c r="I84" s="93"/>
      <c r="J84" s="94"/>
      <c r="K84" s="313">
        <v>0.05</v>
      </c>
      <c r="L84" s="848">
        <f>N78*K84</f>
        <v>515.39371852272723</v>
      </c>
      <c r="M84" s="849"/>
      <c r="N84" s="57"/>
    </row>
    <row r="85" spans="1:14" ht="15" thickBot="1">
      <c r="B85" s="97" t="s">
        <v>1058</v>
      </c>
      <c r="C85" s="98"/>
      <c r="D85" s="98"/>
      <c r="E85" s="98"/>
      <c r="F85" s="98"/>
      <c r="G85" s="98"/>
      <c r="H85" s="98"/>
      <c r="I85" s="99"/>
      <c r="J85" s="100"/>
      <c r="K85" s="314">
        <v>0.05</v>
      </c>
      <c r="L85" s="850">
        <f>N78*K85</f>
        <v>515.39371852272723</v>
      </c>
      <c r="M85" s="851"/>
      <c r="N85" s="57"/>
    </row>
    <row r="86" spans="1:14" ht="15" thickBot="1">
      <c r="B86" s="813" t="s">
        <v>1037</v>
      </c>
      <c r="C86" s="814"/>
      <c r="D86" s="814"/>
      <c r="E86" s="814"/>
      <c r="F86" s="814"/>
      <c r="G86" s="814"/>
      <c r="H86" s="814"/>
      <c r="I86" s="814"/>
      <c r="J86" s="814"/>
      <c r="K86" s="814"/>
      <c r="L86" s="814"/>
      <c r="M86" s="815"/>
      <c r="N86" s="58">
        <f>L83+L84+L85</f>
        <v>3092.3623111363636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13400.236681590906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418</v>
      </c>
      <c r="N36" s="281">
        <f>K36/M36</f>
        <v>191.38755980861245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418</v>
      </c>
      <c r="N37" s="281">
        <f>K37/M37</f>
        <v>445.98265550239233</v>
      </c>
    </row>
    <row r="38" spans="1:14">
      <c r="A38" t="s">
        <v>225</v>
      </c>
      <c r="B38" s="862" t="str">
        <f>VLOOKUP(A38,EQUIPOS!A8:D154,3,FALSE)</f>
        <v>Esparcidor de gravilla, Ancho de esparcimiento 3100mm, Velocidad de trabajo 10—20km2/h</v>
      </c>
      <c r="C38" s="863"/>
      <c r="D38" s="863"/>
      <c r="E38" s="863"/>
      <c r="F38" s="863"/>
      <c r="G38" s="863"/>
      <c r="H38" s="864"/>
      <c r="I38" s="276"/>
      <c r="J38" s="277"/>
      <c r="K38" s="278">
        <f>VLOOKUP(A38,EQUIPOS!A8:D165,4,FALSE)</f>
        <v>76251.675000000003</v>
      </c>
      <c r="L38" s="279"/>
      <c r="M38" s="280">
        <v>418</v>
      </c>
      <c r="N38" s="281">
        <f>K38/M38</f>
        <v>182.42027511961723</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0.91627392344497605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820.7067643540671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55912.5</v>
      </c>
      <c r="N48" s="281">
        <f>K48*M48</f>
        <v>559.125</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1701.12</v>
      </c>
      <c r="N49" s="281">
        <f>K49*M49</f>
        <v>2126.3999999999996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2685.5249999999996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0">
        <f>VLOOKUP(A58,TRANSPORTE!A5:D117,4,FALSE)</f>
        <v>850</v>
      </c>
      <c r="M58" s="901"/>
      <c r="N58" s="296">
        <f>K58*L58</f>
        <v>8.5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3344</v>
      </c>
      <c r="N69" s="404">
        <f>K69/M69</f>
        <v>61.084928229665074</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91.627392344497608</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3606.3591566985647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721.271831339713</v>
      </c>
      <c r="M83" s="849"/>
      <c r="N83" s="57"/>
    </row>
    <row r="84" spans="1:14">
      <c r="B84" s="95" t="s">
        <v>1057</v>
      </c>
      <c r="C84" s="96"/>
      <c r="D84" s="96"/>
      <c r="E84" s="96"/>
      <c r="F84" s="96"/>
      <c r="G84" s="96"/>
      <c r="H84" s="96"/>
      <c r="I84" s="93"/>
      <c r="J84" s="94"/>
      <c r="K84" s="313">
        <v>0.05</v>
      </c>
      <c r="L84" s="848">
        <f>N78*K84</f>
        <v>180.31795783492825</v>
      </c>
      <c r="M84" s="849"/>
      <c r="N84" s="57"/>
    </row>
    <row r="85" spans="1:14" ht="15" thickBot="1">
      <c r="B85" s="97" t="s">
        <v>1058</v>
      </c>
      <c r="C85" s="98"/>
      <c r="D85" s="98"/>
      <c r="E85" s="98"/>
      <c r="F85" s="98"/>
      <c r="G85" s="98"/>
      <c r="H85" s="98"/>
      <c r="I85" s="99"/>
      <c r="J85" s="100"/>
      <c r="K85" s="314">
        <v>0.05</v>
      </c>
      <c r="L85" s="850">
        <f>N78*K85</f>
        <v>180.31795783492825</v>
      </c>
      <c r="M85" s="851"/>
      <c r="N85" s="57"/>
    </row>
    <row r="86" spans="1:14" ht="15" thickBot="1">
      <c r="B86" s="813" t="s">
        <v>1037</v>
      </c>
      <c r="C86" s="814"/>
      <c r="D86" s="814"/>
      <c r="E86" s="814"/>
      <c r="F86" s="814"/>
      <c r="G86" s="814"/>
      <c r="H86" s="814"/>
      <c r="I86" s="814"/>
      <c r="J86" s="814"/>
      <c r="K86" s="814"/>
      <c r="L86" s="814"/>
      <c r="M86" s="815"/>
      <c r="N86" s="58">
        <f>L83+L84+L85</f>
        <v>1081.9077470095694</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4688.2669037081341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154</v>
      </c>
      <c r="B36" s="862" t="str">
        <f>VLOOKUP(A36,EQUIPOS!A6:D154,3,FALSE)</f>
        <v>Carrotanque Irrigador de asfalto, 1000 GALONES DE CAPACIDAD</v>
      </c>
      <c r="C36" s="863"/>
      <c r="D36" s="863"/>
      <c r="E36" s="863"/>
      <c r="F36" s="863"/>
      <c r="G36" s="863"/>
      <c r="H36" s="864"/>
      <c r="I36" s="276"/>
      <c r="J36" s="277"/>
      <c r="K36" s="278">
        <f>VLOOKUP(A36,EQUIPOS!A6:D163,4,FALSE)</f>
        <v>80000</v>
      </c>
      <c r="L36" s="279"/>
      <c r="M36" s="280">
        <v>418</v>
      </c>
      <c r="N36" s="281">
        <f>K36/M36</f>
        <v>191.38755980861245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418</v>
      </c>
      <c r="N37" s="281">
        <f>K37/M37</f>
        <v>445.98265550239233</v>
      </c>
    </row>
    <row r="38" spans="1:14">
      <c r="A38" t="s">
        <v>225</v>
      </c>
      <c r="B38" s="862" t="str">
        <f>VLOOKUP(A38,EQUIPOS!A8:D154,3,FALSE)</f>
        <v>Esparcidor de gravilla, Ancho de esparcimiento 3100mm, Velocidad de trabajo 10—20km2/h</v>
      </c>
      <c r="C38" s="863"/>
      <c r="D38" s="863"/>
      <c r="E38" s="863"/>
      <c r="F38" s="863"/>
      <c r="G38" s="863"/>
      <c r="H38" s="864"/>
      <c r="I38" s="276"/>
      <c r="J38" s="277"/>
      <c r="K38" s="278">
        <f>VLOOKUP(A38,EQUIPOS!A8:D165,4,FALSE)</f>
        <v>76251.675000000003</v>
      </c>
      <c r="L38" s="279"/>
      <c r="M38" s="280">
        <v>418</v>
      </c>
      <c r="N38" s="281">
        <f>K38/M38</f>
        <v>182.42027511961723</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0.91627392344497605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820.7067643540671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55912.5</v>
      </c>
      <c r="N48" s="281">
        <f>K48*M48</f>
        <v>559.125</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3500</v>
      </c>
      <c r="N49" s="281">
        <f>K49*M49</f>
        <v>4375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95"/>
      <c r="C52" s="896"/>
      <c r="D52" s="896"/>
      <c r="E52" s="896"/>
      <c r="F52" s="896"/>
      <c r="G52" s="896"/>
      <c r="H52" s="896"/>
      <c r="I52" s="866"/>
      <c r="J52" s="48"/>
      <c r="K52" s="50"/>
      <c r="L52" s="897"/>
      <c r="M52" s="898"/>
      <c r="N52" s="51"/>
    </row>
    <row r="53" spans="1:72" ht="15" thickBot="1">
      <c r="B53" s="813" t="s">
        <v>1037</v>
      </c>
      <c r="C53" s="814"/>
      <c r="D53" s="814"/>
      <c r="E53" s="814"/>
      <c r="F53" s="814"/>
      <c r="G53" s="814"/>
      <c r="H53" s="814"/>
      <c r="I53" s="814"/>
      <c r="J53" s="814"/>
      <c r="K53" s="814"/>
      <c r="L53" s="814"/>
      <c r="M53" s="815"/>
      <c r="N53" s="403">
        <f>SUM(N48:N52)</f>
        <v>4934.125</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899" t="s">
        <v>1045</v>
      </c>
      <c r="M57" s="878"/>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0">
        <f>VLOOKUP(A58,TRANSPORTE!A5:D117,4,FALSE)</f>
        <v>850</v>
      </c>
      <c r="M58" s="901"/>
      <c r="N58" s="296">
        <f>K58*L58</f>
        <v>8.5</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91"/>
      <c r="M63" s="892"/>
      <c r="N63" s="133"/>
    </row>
    <row r="64" spans="1:72" ht="15" thickBot="1">
      <c r="B64" s="902" t="s">
        <v>1037</v>
      </c>
      <c r="C64" s="856"/>
      <c r="D64" s="856"/>
      <c r="E64" s="856"/>
      <c r="F64" s="856"/>
      <c r="G64" s="856"/>
      <c r="H64" s="856"/>
      <c r="I64" s="856"/>
      <c r="J64" s="856"/>
      <c r="K64" s="856"/>
      <c r="L64" s="856"/>
      <c r="M64" s="857"/>
      <c r="N64" s="110">
        <f>N58+N59+N60+N61+N62</f>
        <v>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3344</v>
      </c>
      <c r="N69" s="404">
        <f>K69/M69</f>
        <v>61.084928229665074</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91.627392344497608</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5854.9591566985646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1170.9918313397129</v>
      </c>
      <c r="M83" s="849"/>
      <c r="N83" s="57"/>
    </row>
    <row r="84" spans="1:14">
      <c r="B84" s="95" t="s">
        <v>1057</v>
      </c>
      <c r="C84" s="96"/>
      <c r="D84" s="96"/>
      <c r="E84" s="96"/>
      <c r="F84" s="96"/>
      <c r="G84" s="96"/>
      <c r="H84" s="96"/>
      <c r="I84" s="93"/>
      <c r="J84" s="94"/>
      <c r="K84" s="313">
        <v>0.05</v>
      </c>
      <c r="L84" s="848">
        <f>N78*K84</f>
        <v>292.74795783492823</v>
      </c>
      <c r="M84" s="849"/>
      <c r="N84" s="57"/>
    </row>
    <row r="85" spans="1:14" ht="15" thickBot="1">
      <c r="B85" s="97" t="s">
        <v>1058</v>
      </c>
      <c r="C85" s="98"/>
      <c r="D85" s="98"/>
      <c r="E85" s="98"/>
      <c r="F85" s="98"/>
      <c r="G85" s="98"/>
      <c r="H85" s="98"/>
      <c r="I85" s="99"/>
      <c r="J85" s="100"/>
      <c r="K85" s="314">
        <v>0.05</v>
      </c>
      <c r="L85" s="850">
        <f>N78*K85</f>
        <v>292.74795783492823</v>
      </c>
      <c r="M85" s="851"/>
      <c r="N85" s="57"/>
    </row>
    <row r="86" spans="1:14" ht="15" thickBot="1">
      <c r="B86" s="813" t="s">
        <v>1037</v>
      </c>
      <c r="C86" s="814"/>
      <c r="D86" s="814"/>
      <c r="E86" s="814"/>
      <c r="F86" s="814"/>
      <c r="G86" s="814"/>
      <c r="H86" s="814"/>
      <c r="I86" s="814"/>
      <c r="J86" s="814"/>
      <c r="K86" s="814"/>
      <c r="L86" s="814"/>
      <c r="M86" s="815"/>
      <c r="N86" s="58">
        <f>L83+L84+L85</f>
        <v>1756.4877470095694</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7611.4469037081344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6"/>
      <c r="J36" s="277"/>
      <c r="K36" s="278">
        <f>VLOOKUP(A36,EQUIPOS!A6:D163,4,FALSE)</f>
        <v>178511.97999999998</v>
      </c>
      <c r="L36" s="279"/>
      <c r="M36" s="280">
        <v>600</v>
      </c>
      <c r="N36" s="281">
        <f>K36/M36</f>
        <v>297.51996666666662</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600</v>
      </c>
      <c r="N37" s="281">
        <f>K37/M37</f>
        <v>122.04166666666667</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0.6383375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420.19997083333328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52796.775000000001</v>
      </c>
      <c r="N48" s="281">
        <f>K48*M48</f>
        <v>659.95968750000009</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1701.12</v>
      </c>
      <c r="N49" s="281">
        <f>K49*M49</f>
        <v>2487.8879999999999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3147.8476875000001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0">
        <f>VLOOKUP(A58,TRANSPORTE!A5:D117,4,FALSE)</f>
        <v>850</v>
      </c>
      <c r="M58" s="901"/>
      <c r="N58" s="296">
        <f>K58*L58</f>
        <v>10.625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10.625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63.833749999999995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3642.5064083333332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728.50128166666673</v>
      </c>
      <c r="M83" s="849"/>
      <c r="N83" s="57"/>
    </row>
    <row r="84" spans="1:14">
      <c r="B84" s="95" t="s">
        <v>1057</v>
      </c>
      <c r="C84" s="96"/>
      <c r="D84" s="96"/>
      <c r="E84" s="96"/>
      <c r="F84" s="96"/>
      <c r="G84" s="96"/>
      <c r="H84" s="96"/>
      <c r="I84" s="93"/>
      <c r="J84" s="94"/>
      <c r="K84" s="313">
        <v>0.05</v>
      </c>
      <c r="L84" s="848">
        <f>N78*K84</f>
        <v>182.12532041666668</v>
      </c>
      <c r="M84" s="849"/>
      <c r="N84" s="57"/>
    </row>
    <row r="85" spans="1:14" ht="15" thickBot="1">
      <c r="B85" s="97" t="s">
        <v>1058</v>
      </c>
      <c r="C85" s="98"/>
      <c r="D85" s="98"/>
      <c r="E85" s="98"/>
      <c r="F85" s="98"/>
      <c r="G85" s="98"/>
      <c r="H85" s="98"/>
      <c r="I85" s="99"/>
      <c r="J85" s="100"/>
      <c r="K85" s="314">
        <v>0.05</v>
      </c>
      <c r="L85" s="850">
        <f>N78*K85</f>
        <v>182.12532041666668</v>
      </c>
      <c r="M85" s="851"/>
      <c r="N85" s="57"/>
    </row>
    <row r="86" spans="1:14" ht="15" thickBot="1">
      <c r="B86" s="813" t="s">
        <v>1037</v>
      </c>
      <c r="C86" s="814"/>
      <c r="D86" s="814"/>
      <c r="E86" s="814"/>
      <c r="F86" s="814"/>
      <c r="G86" s="814"/>
      <c r="H86" s="814"/>
      <c r="I86" s="814"/>
      <c r="J86" s="814"/>
      <c r="K86" s="814"/>
      <c r="L86" s="814"/>
      <c r="M86" s="815"/>
      <c r="N86" s="58">
        <f>L83+L84+L85</f>
        <v>1092.7519225000001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4735.2583308333333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6"/>
      <c r="J36" s="277"/>
      <c r="K36" s="278">
        <f>VLOOKUP(A36,EQUIPOS!A6:D163,4,FALSE)</f>
        <v>178511.97999999998</v>
      </c>
      <c r="L36" s="279"/>
      <c r="M36" s="280">
        <v>600</v>
      </c>
      <c r="N36" s="281">
        <f>K36/M36</f>
        <v>297.51996666666662</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600</v>
      </c>
      <c r="N37" s="281">
        <f>K37/M37</f>
        <v>122.04166666666667</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0.6383375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420.19997083333328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52140.91</v>
      </c>
      <c r="N48" s="281">
        <f>K48*M48</f>
        <v>495.33864500000004</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1701.12</v>
      </c>
      <c r="N49" s="281">
        <f>K49*M49</f>
        <v>2399.8550399999999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2895.1936850000002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0">
        <f>VLOOKUP(A58,TRANSPORTE!A5:D117,4,FALSE)</f>
        <v>850</v>
      </c>
      <c r="M58" s="901"/>
      <c r="N58" s="296">
        <f>K58*L58</f>
        <v>8.0749999999999993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8.0749999999999993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63.833749999999995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3387.3024058333331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677.46048116666668</v>
      </c>
      <c r="M83" s="849"/>
      <c r="N83" s="57"/>
    </row>
    <row r="84" spans="1:14">
      <c r="B84" s="95" t="s">
        <v>1057</v>
      </c>
      <c r="C84" s="96"/>
      <c r="D84" s="96"/>
      <c r="E84" s="96"/>
      <c r="F84" s="96"/>
      <c r="G84" s="96"/>
      <c r="H84" s="96"/>
      <c r="I84" s="93"/>
      <c r="J84" s="94"/>
      <c r="K84" s="313">
        <v>0.05</v>
      </c>
      <c r="L84" s="848">
        <f>N78*K84</f>
        <v>169.36512029166667</v>
      </c>
      <c r="M84" s="849"/>
      <c r="N84" s="57"/>
    </row>
    <row r="85" spans="1:14" ht="15" thickBot="1">
      <c r="B85" s="97" t="s">
        <v>1058</v>
      </c>
      <c r="C85" s="98"/>
      <c r="D85" s="98"/>
      <c r="E85" s="98"/>
      <c r="F85" s="98"/>
      <c r="G85" s="98"/>
      <c r="H85" s="98"/>
      <c r="I85" s="99"/>
      <c r="J85" s="100"/>
      <c r="K85" s="314">
        <v>0.05</v>
      </c>
      <c r="L85" s="850">
        <f>N78*K85</f>
        <v>169.36512029166667</v>
      </c>
      <c r="M85" s="851"/>
      <c r="N85" s="57"/>
    </row>
    <row r="86" spans="1:14" ht="15" thickBot="1">
      <c r="B86" s="813" t="s">
        <v>1037</v>
      </c>
      <c r="C86" s="814"/>
      <c r="D86" s="814"/>
      <c r="E86" s="814"/>
      <c r="F86" s="814"/>
      <c r="G86" s="814"/>
      <c r="H86" s="814"/>
      <c r="I86" s="814"/>
      <c r="J86" s="814"/>
      <c r="K86" s="814"/>
      <c r="L86" s="814"/>
      <c r="M86" s="815"/>
      <c r="N86" s="58">
        <f>L83+L84+L85</f>
        <v>1016.1907217500001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4403.4931275833333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6"/>
      <c r="J36" s="277"/>
      <c r="K36" s="278">
        <f>VLOOKUP(A36,EQUIPOS!A6:D163,4,FALSE)</f>
        <v>178511.97999999998</v>
      </c>
      <c r="L36" s="279"/>
      <c r="M36" s="280">
        <v>600</v>
      </c>
      <c r="N36" s="281">
        <f>K36/M36</f>
        <v>297.51996666666662</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600</v>
      </c>
      <c r="N37" s="281">
        <f>K37/M37</f>
        <v>122.04166666666667</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0.6383375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420.19997083333328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53543.904999999999</v>
      </c>
      <c r="N48" s="281">
        <f>K48*M48</f>
        <v>508.66709749999995</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1701.12</v>
      </c>
      <c r="N49" s="281">
        <f>K49*M49</f>
        <v>2908.9151999999999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SUM(N48:N53)</f>
        <v>3417.5822975000001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0">
        <f>VLOOKUP(A59,TRANSPORTE!A5:D117,4,FALSE)</f>
        <v>850</v>
      </c>
      <c r="M59" s="901"/>
      <c r="N59" s="296">
        <f>K59*L59</f>
        <v>8.0749999999999993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8.0749999999999993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4800</v>
      </c>
      <c r="N70" s="404">
        <f>K70/M70</f>
        <v>42.555833333333332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4800</v>
      </c>
      <c r="N71" s="404">
        <f>K71/M71</f>
        <v>21.277916666666666</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63.833749999999995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3909.691018333333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781.9382036666666</v>
      </c>
      <c r="M83" s="849"/>
      <c r="N83" s="57"/>
    </row>
    <row r="84" spans="1:14">
      <c r="B84" s="95" t="s">
        <v>1057</v>
      </c>
      <c r="C84" s="96"/>
      <c r="D84" s="96"/>
      <c r="E84" s="96"/>
      <c r="F84" s="96"/>
      <c r="G84" s="96"/>
      <c r="H84" s="96"/>
      <c r="I84" s="93"/>
      <c r="J84" s="94"/>
      <c r="K84" s="313">
        <v>0.05</v>
      </c>
      <c r="L84" s="848">
        <f>N78*K84</f>
        <v>195.48455091666665</v>
      </c>
      <c r="M84" s="849"/>
      <c r="N84" s="57"/>
    </row>
    <row r="85" spans="1:14" ht="15" thickBot="1">
      <c r="B85" s="97" t="s">
        <v>1058</v>
      </c>
      <c r="C85" s="98"/>
      <c r="D85" s="98"/>
      <c r="E85" s="98"/>
      <c r="F85" s="98"/>
      <c r="G85" s="98"/>
      <c r="H85" s="98"/>
      <c r="I85" s="99"/>
      <c r="J85" s="100"/>
      <c r="K85" s="314">
        <v>0.05</v>
      </c>
      <c r="L85" s="850">
        <f>N78*K85</f>
        <v>195.48455091666665</v>
      </c>
      <c r="M85" s="851"/>
      <c r="N85" s="57"/>
    </row>
    <row r="86" spans="1:14" ht="15" thickBot="1">
      <c r="B86" s="813" t="s">
        <v>1037</v>
      </c>
      <c r="C86" s="814"/>
      <c r="D86" s="814"/>
      <c r="E86" s="814"/>
      <c r="F86" s="814"/>
      <c r="G86" s="814"/>
      <c r="H86" s="814"/>
      <c r="I86" s="814"/>
      <c r="J86" s="814"/>
      <c r="K86" s="814"/>
      <c r="L86" s="814"/>
      <c r="M86" s="815"/>
      <c r="N86" s="58">
        <f>L83+L84+L85</f>
        <v>1172.9073054999999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5082.5983238333329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6"/>
      <c r="J36" s="277"/>
      <c r="K36" s="278">
        <f>VLOOKUP(A36,EQUIPOS!A6:D163,4,FALSE)</f>
        <v>178511.97999999998</v>
      </c>
      <c r="L36" s="279"/>
      <c r="M36" s="280">
        <v>600</v>
      </c>
      <c r="N36" s="281">
        <f>K36/M36</f>
        <v>297.51996666666662</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600</v>
      </c>
      <c r="N37" s="281">
        <f>K37/M37</f>
        <v>122.04166666666667</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0.6383375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420.19997083333328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53217.505000000005</v>
      </c>
      <c r="N48" s="281">
        <f>K48*M48</f>
        <v>252.78314875000001</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1701.12</v>
      </c>
      <c r="N49" s="281">
        <f>K49*M49</f>
        <v>1818.0719999999997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2070.8551487499999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0">
        <f>VLOOKUP(A58,TRANSPORTE!A5:D117,4,FALSE)</f>
        <v>850</v>
      </c>
      <c r="M58" s="901"/>
      <c r="N58" s="296">
        <f>K58*L58</f>
        <v>4.0374999999999996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4.0374999999999996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63.833749999999995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2558.9263695833329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511.7852739166666</v>
      </c>
      <c r="M83" s="849"/>
      <c r="N83" s="57"/>
    </row>
    <row r="84" spans="1:14">
      <c r="B84" s="95" t="s">
        <v>1057</v>
      </c>
      <c r="C84" s="96"/>
      <c r="D84" s="96"/>
      <c r="E84" s="96"/>
      <c r="F84" s="96"/>
      <c r="G84" s="96"/>
      <c r="H84" s="96"/>
      <c r="I84" s="93"/>
      <c r="J84" s="94"/>
      <c r="K84" s="313">
        <v>0.05</v>
      </c>
      <c r="L84" s="848">
        <f>N78*K84</f>
        <v>127.94631847916665</v>
      </c>
      <c r="M84" s="849"/>
      <c r="N84" s="57"/>
    </row>
    <row r="85" spans="1:14" ht="15" thickBot="1">
      <c r="B85" s="97" t="s">
        <v>1058</v>
      </c>
      <c r="C85" s="98"/>
      <c r="D85" s="98"/>
      <c r="E85" s="98"/>
      <c r="F85" s="98"/>
      <c r="G85" s="98"/>
      <c r="H85" s="98"/>
      <c r="I85" s="99"/>
      <c r="J85" s="100"/>
      <c r="K85" s="314">
        <v>0.05</v>
      </c>
      <c r="L85" s="850">
        <f>N78*K85</f>
        <v>127.94631847916665</v>
      </c>
      <c r="M85" s="851"/>
      <c r="N85" s="57"/>
    </row>
    <row r="86" spans="1:14" ht="15" thickBot="1">
      <c r="B86" s="813" t="s">
        <v>1037</v>
      </c>
      <c r="C86" s="814"/>
      <c r="D86" s="814"/>
      <c r="E86" s="814"/>
      <c r="F86" s="814"/>
      <c r="G86" s="814"/>
      <c r="H86" s="814"/>
      <c r="I86" s="814"/>
      <c r="J86" s="814"/>
      <c r="K86" s="814"/>
      <c r="L86" s="814"/>
      <c r="M86" s="815"/>
      <c r="N86" s="58">
        <f>L83+L84+L85</f>
        <v>767.67791087499984</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3326.6042804583326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6"/>
      <c r="J36" s="277"/>
      <c r="K36" s="278">
        <f>VLOOKUP(A36,EQUIPOS!A6:D163,4,FALSE)</f>
        <v>178511.97999999998</v>
      </c>
      <c r="L36" s="279"/>
      <c r="M36" s="280">
        <v>600</v>
      </c>
      <c r="N36" s="281">
        <f>K36/M36</f>
        <v>297.51996666666662</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600</v>
      </c>
      <c r="N37" s="281">
        <f>K37/M37</f>
        <v>122.04166666666667</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0.6383375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420.19997083333328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52796.775000000001</v>
      </c>
      <c r="N48" s="281">
        <f>K48*M48</f>
        <v>659.95968750000009</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4000</v>
      </c>
      <c r="N49" s="281">
        <f>K49*M49</f>
        <v>5850.0000000000009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6509.9596875000007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0">
        <f>VLOOKUP(A58,TRANSPORTE!A5:D117,4,FALSE)</f>
        <v>850</v>
      </c>
      <c r="M58" s="901"/>
      <c r="N58" s="296">
        <f>K58*L58</f>
        <v>10.625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10.625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902" t="s">
        <v>1037</v>
      </c>
      <c r="C76" s="856"/>
      <c r="D76" s="856"/>
      <c r="E76" s="856"/>
      <c r="F76" s="856"/>
      <c r="G76" s="856"/>
      <c r="H76" s="856"/>
      <c r="I76" s="856"/>
      <c r="J76" s="856"/>
      <c r="K76" s="856"/>
      <c r="L76" s="856"/>
      <c r="M76" s="857"/>
      <c r="N76" s="469">
        <f>SUM(N69:N75)</f>
        <v>63.833749999999995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7004.6184083333337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1400.9236816666669</v>
      </c>
      <c r="M83" s="849"/>
      <c r="N83" s="57"/>
    </row>
    <row r="84" spans="1:14">
      <c r="B84" s="95" t="s">
        <v>1057</v>
      </c>
      <c r="C84" s="96"/>
      <c r="D84" s="96"/>
      <c r="E84" s="96"/>
      <c r="F84" s="96"/>
      <c r="G84" s="96"/>
      <c r="H84" s="96"/>
      <c r="I84" s="93"/>
      <c r="J84" s="94"/>
      <c r="K84" s="313">
        <v>0.05</v>
      </c>
      <c r="L84" s="848">
        <f>N78*K84</f>
        <v>350.23092041666672</v>
      </c>
      <c r="M84" s="849"/>
      <c r="N84" s="57"/>
    </row>
    <row r="85" spans="1:14" ht="15" thickBot="1">
      <c r="B85" s="97" t="s">
        <v>1058</v>
      </c>
      <c r="C85" s="98"/>
      <c r="D85" s="98"/>
      <c r="E85" s="98"/>
      <c r="F85" s="98"/>
      <c r="G85" s="98"/>
      <c r="H85" s="98"/>
      <c r="I85" s="99"/>
      <c r="J85" s="100"/>
      <c r="K85" s="314">
        <v>0.05</v>
      </c>
      <c r="L85" s="850">
        <f>N78*K85</f>
        <v>350.23092041666672</v>
      </c>
      <c r="M85" s="851"/>
      <c r="N85" s="57"/>
    </row>
    <row r="86" spans="1:14" ht="15" thickBot="1">
      <c r="B86" s="813" t="s">
        <v>1037</v>
      </c>
      <c r="C86" s="814"/>
      <c r="D86" s="814"/>
      <c r="E86" s="814"/>
      <c r="F86" s="814"/>
      <c r="G86" s="814"/>
      <c r="H86" s="814"/>
      <c r="I86" s="814"/>
      <c r="J86" s="814"/>
      <c r="K86" s="814"/>
      <c r="L86" s="814"/>
      <c r="M86" s="815"/>
      <c r="N86" s="58">
        <f>L83+L84+L85</f>
        <v>2101.3855225000002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9106.0039308333344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6"/>
      <c r="J36" s="277"/>
      <c r="K36" s="278">
        <f>VLOOKUP(A36,EQUIPOS!A6:D163,4,FALSE)</f>
        <v>178511.97999999998</v>
      </c>
      <c r="L36" s="279"/>
      <c r="M36" s="280">
        <v>600</v>
      </c>
      <c r="N36" s="281">
        <f>K36/M36</f>
        <v>297.51996666666662</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600</v>
      </c>
      <c r="N37" s="281">
        <f>K37/M37</f>
        <v>122.04166666666667</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0.6383375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420.19997083333328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52140.91</v>
      </c>
      <c r="N48" s="281">
        <f>K48*M48</f>
        <v>495.33864500000004</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4000</v>
      </c>
      <c r="N49" s="281">
        <f>K49*M49</f>
        <v>5643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6138.3386449999998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0">
        <f>VLOOKUP(A58,TRANSPORTE!A5:D117,4,FALSE)</f>
        <v>850</v>
      </c>
      <c r="M58" s="901"/>
      <c r="N58" s="296">
        <f>K58*L58</f>
        <v>8.0749999999999993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8.0749999999999993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63.833749999999995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6630.4473658333327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1326.0894731666667</v>
      </c>
      <c r="M83" s="849"/>
      <c r="N83" s="57"/>
    </row>
    <row r="84" spans="1:14">
      <c r="B84" s="95" t="s">
        <v>1057</v>
      </c>
      <c r="C84" s="96"/>
      <c r="D84" s="96"/>
      <c r="E84" s="96"/>
      <c r="F84" s="96"/>
      <c r="G84" s="96"/>
      <c r="H84" s="96"/>
      <c r="I84" s="93"/>
      <c r="J84" s="94"/>
      <c r="K84" s="313">
        <v>0.05</v>
      </c>
      <c r="L84" s="848">
        <f>N78*K84</f>
        <v>331.52236829166668</v>
      </c>
      <c r="M84" s="849"/>
      <c r="N84" s="57"/>
    </row>
    <row r="85" spans="1:14" ht="15" thickBot="1">
      <c r="B85" s="97" t="s">
        <v>1058</v>
      </c>
      <c r="C85" s="98"/>
      <c r="D85" s="98"/>
      <c r="E85" s="98"/>
      <c r="F85" s="98"/>
      <c r="G85" s="98"/>
      <c r="H85" s="98"/>
      <c r="I85" s="99"/>
      <c r="J85" s="100"/>
      <c r="K85" s="314">
        <v>0.05</v>
      </c>
      <c r="L85" s="850">
        <f>N78*K85</f>
        <v>331.52236829166668</v>
      </c>
      <c r="M85" s="851"/>
      <c r="N85" s="57"/>
    </row>
    <row r="86" spans="1:14" ht="15" thickBot="1">
      <c r="B86" s="813" t="s">
        <v>1037</v>
      </c>
      <c r="C86" s="814"/>
      <c r="D86" s="814"/>
      <c r="E86" s="814"/>
      <c r="F86" s="814"/>
      <c r="G86" s="814"/>
      <c r="H86" s="814"/>
      <c r="I86" s="814"/>
      <c r="J86" s="814"/>
      <c r="K86" s="814"/>
      <c r="L86" s="814"/>
      <c r="M86" s="815"/>
      <c r="N86" s="58">
        <f>L83+L84+L85</f>
        <v>1989.1342097500001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8619.5815755833319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6"/>
      <c r="J36" s="277"/>
      <c r="K36" s="278">
        <f>VLOOKUP(A36,EQUIPOS!A6:D163,4,FALSE)</f>
        <v>178511.97999999998</v>
      </c>
      <c r="L36" s="279"/>
      <c r="M36" s="280">
        <v>600</v>
      </c>
      <c r="N36" s="281">
        <f>K36/M36</f>
        <v>297.51996666666662</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600</v>
      </c>
      <c r="N37" s="281">
        <f>K37/M37</f>
        <v>122.04166666666667</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0.6383375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420.19997083333328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53543.904999999999</v>
      </c>
      <c r="N48" s="281">
        <f>K48*M48</f>
        <v>508.66709749999995</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4000</v>
      </c>
      <c r="N49" s="281">
        <f>K49*M49</f>
        <v>6840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7348.6670974999997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0">
        <f>VLOOKUP(A58,TRANSPORTE!A5:D117,4,FALSE)</f>
        <v>850</v>
      </c>
      <c r="M58" s="901"/>
      <c r="N58" s="296">
        <f>K58*L58</f>
        <v>8.0749999999999993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8.0749999999999993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SUM(N69:N75)</f>
        <v>63.833749999999995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7840.7758183333326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1568.1551636666666</v>
      </c>
      <c r="M83" s="849"/>
      <c r="N83" s="57"/>
    </row>
    <row r="84" spans="1:14">
      <c r="B84" s="95" t="s">
        <v>1057</v>
      </c>
      <c r="C84" s="96"/>
      <c r="D84" s="96"/>
      <c r="E84" s="96"/>
      <c r="F84" s="96"/>
      <c r="G84" s="96"/>
      <c r="H84" s="96"/>
      <c r="I84" s="93"/>
      <c r="J84" s="94"/>
      <c r="K84" s="313">
        <v>0.05</v>
      </c>
      <c r="L84" s="848">
        <f>N78*K84</f>
        <v>392.03879091666664</v>
      </c>
      <c r="M84" s="849"/>
      <c r="N84" s="57"/>
    </row>
    <row r="85" spans="1:14" ht="15" thickBot="1">
      <c r="B85" s="97" t="s">
        <v>1058</v>
      </c>
      <c r="C85" s="98"/>
      <c r="D85" s="98"/>
      <c r="E85" s="98"/>
      <c r="F85" s="98"/>
      <c r="G85" s="98"/>
      <c r="H85" s="98"/>
      <c r="I85" s="99"/>
      <c r="J85" s="100"/>
      <c r="K85" s="314">
        <v>0.05</v>
      </c>
      <c r="L85" s="850">
        <f>N78*K85</f>
        <v>392.03879091666664</v>
      </c>
      <c r="M85" s="851"/>
      <c r="N85" s="57"/>
    </row>
    <row r="86" spans="1:14" ht="15" thickBot="1">
      <c r="B86" s="813" t="s">
        <v>1037</v>
      </c>
      <c r="C86" s="814"/>
      <c r="D86" s="814"/>
      <c r="E86" s="814"/>
      <c r="F86" s="814"/>
      <c r="G86" s="814"/>
      <c r="H86" s="814"/>
      <c r="I86" s="814"/>
      <c r="J86" s="814"/>
      <c r="K86" s="814"/>
      <c r="L86" s="814"/>
      <c r="M86" s="815"/>
      <c r="N86" s="58">
        <f>L83+L84+L85</f>
        <v>2352.2327455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10193.008563833333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136</v>
      </c>
      <c r="B36" s="862" t="str">
        <f>VLOOKUP(A36,EQUIPOS!A6:D154,3,FALSE)</f>
        <v>Camión de Slurry</v>
      </c>
      <c r="C36" s="863"/>
      <c r="D36" s="863"/>
      <c r="E36" s="863"/>
      <c r="F36" s="863"/>
      <c r="G36" s="863"/>
      <c r="H36" s="864"/>
      <c r="I36" s="276"/>
      <c r="J36" s="277"/>
      <c r="K36" s="278">
        <f>VLOOKUP(A36,EQUIPOS!A6:D163,4,FALSE)</f>
        <v>178511.97999999998</v>
      </c>
      <c r="L36" s="279"/>
      <c r="M36" s="280">
        <v>600</v>
      </c>
      <c r="N36" s="281">
        <f>K36/M36</f>
        <v>297.51996666666662</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600</v>
      </c>
      <c r="N37" s="281">
        <f>K37/M37</f>
        <v>122.04166666666667</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N76*M41</f>
        <v>0.6383375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420.19997083333328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53217.505000000005</v>
      </c>
      <c r="N48" s="281">
        <f>K48*M48</f>
        <v>252.78314875000001</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4000</v>
      </c>
      <c r="N49" s="281">
        <f>K49*M49</f>
        <v>4274.9999999999991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4527.7831487499989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0">
        <f>VLOOKUP(A58,TRANSPORTE!A5:D117,4,FALSE)</f>
        <v>850</v>
      </c>
      <c r="M58" s="901"/>
      <c r="N58" s="296">
        <f>K58*L58</f>
        <v>4.0374999999999996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4.0374999999999996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SUM(N69:N75)</f>
        <v>63.833749999999995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N43+N53+N64+N76</f>
        <v>5015.8543695833323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1003.1708739166666</v>
      </c>
      <c r="M83" s="849"/>
      <c r="N83" s="57"/>
    </row>
    <row r="84" spans="1:14">
      <c r="B84" s="95" t="s">
        <v>1057</v>
      </c>
      <c r="C84" s="96"/>
      <c r="D84" s="96"/>
      <c r="E84" s="96"/>
      <c r="F84" s="96"/>
      <c r="G84" s="96"/>
      <c r="H84" s="96"/>
      <c r="I84" s="93"/>
      <c r="J84" s="94"/>
      <c r="K84" s="313">
        <v>0.05</v>
      </c>
      <c r="L84" s="848">
        <f>N78*K84</f>
        <v>250.79271847916664</v>
      </c>
      <c r="M84" s="849"/>
      <c r="N84" s="57"/>
    </row>
    <row r="85" spans="1:14" ht="15" thickBot="1">
      <c r="B85" s="97" t="s">
        <v>1058</v>
      </c>
      <c r="C85" s="98"/>
      <c r="D85" s="98"/>
      <c r="E85" s="98"/>
      <c r="F85" s="98"/>
      <c r="G85" s="98"/>
      <c r="H85" s="98"/>
      <c r="I85" s="99"/>
      <c r="J85" s="100"/>
      <c r="K85" s="314">
        <v>0.05</v>
      </c>
      <c r="L85" s="850">
        <f>N78*K85</f>
        <v>250.79271847916664</v>
      </c>
      <c r="M85" s="851"/>
      <c r="N85" s="57"/>
    </row>
    <row r="86" spans="1:14" ht="15" thickBot="1">
      <c r="B86" s="813" t="s">
        <v>1037</v>
      </c>
      <c r="C86" s="814"/>
      <c r="D86" s="814"/>
      <c r="E86" s="814"/>
      <c r="F86" s="814"/>
      <c r="G86" s="814"/>
      <c r="H86" s="814"/>
      <c r="I86" s="814"/>
      <c r="J86" s="814"/>
      <c r="K86" s="814"/>
      <c r="L86" s="814"/>
      <c r="M86" s="815"/>
      <c r="N86" s="58">
        <f>L83+L84+L85</f>
        <v>1504.7563108749996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6520.6106804583324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290</v>
      </c>
      <c r="B37" s="862" t="str">
        <f>VLOOKUP(A37,EQUIPOS!A7:D154,3,FALSE)</f>
        <v>Planta trituradora</v>
      </c>
      <c r="C37" s="863"/>
      <c r="D37" s="863"/>
      <c r="E37" s="863"/>
      <c r="F37" s="863"/>
      <c r="G37" s="863"/>
      <c r="H37" s="864"/>
      <c r="I37" s="276"/>
      <c r="J37" s="277"/>
      <c r="K37" s="278">
        <f>VLOOKUP(A37,EQUIPOS!A7:D164,4,FALSE)</f>
        <v>682253.55499999993</v>
      </c>
      <c r="L37" s="279"/>
      <c r="M37" s="280">
        <v>30</v>
      </c>
      <c r="N37" s="281">
        <f t="shared" ref="N37:N43" si="0">K37/M37</f>
        <v>22741.785166666665</v>
      </c>
    </row>
    <row r="38" spans="1:14">
      <c r="A38" t="s">
        <v>168</v>
      </c>
      <c r="B38" s="862" t="str">
        <f>VLOOKUP(A38,EQUIPOS!A8:D154,3,FALSE)</f>
        <v>Compactador tipo  POTENCIA: 105 HP, PESO: 6 ton</v>
      </c>
      <c r="C38" s="863"/>
      <c r="D38" s="863"/>
      <c r="E38" s="863"/>
      <c r="F38" s="863"/>
      <c r="G38" s="863"/>
      <c r="H38" s="864"/>
      <c r="I38" s="276"/>
      <c r="J38" s="277"/>
      <c r="K38" s="278">
        <f>VLOOKUP(A38,EQUIPOS!A8:D165,4,FALSE)</f>
        <v>100000</v>
      </c>
      <c r="L38" s="279"/>
      <c r="M38" s="280">
        <v>9</v>
      </c>
      <c r="N38" s="281">
        <f t="shared" si="0"/>
        <v>11111.111111111111</v>
      </c>
    </row>
    <row r="39" spans="1:14">
      <c r="A39" t="s">
        <v>173</v>
      </c>
      <c r="B39" s="862" t="str">
        <f>VLOOKUP(A39,EQUIPOS!A9:D154,3,FALSE)</f>
        <v>Compactador neumático de Potencia 70 HP, peso de 13 ton</v>
      </c>
      <c r="C39" s="863"/>
      <c r="D39" s="863"/>
      <c r="E39" s="863"/>
      <c r="F39" s="863"/>
      <c r="G39" s="863"/>
      <c r="H39" s="864"/>
      <c r="I39" s="276"/>
      <c r="J39" s="277"/>
      <c r="K39" s="278">
        <f>VLOOKUP(A39,EQUIPOS!A9:D166,4,FALSE)</f>
        <v>186420.75</v>
      </c>
      <c r="L39" s="279"/>
      <c r="M39" s="280">
        <v>9</v>
      </c>
      <c r="N39" s="281">
        <f t="shared" si="0"/>
        <v>20713.416666666668</v>
      </c>
    </row>
    <row r="40" spans="1:14">
      <c r="A40" t="s">
        <v>286</v>
      </c>
      <c r="B40" s="862" t="str">
        <f>VLOOKUP(A40,EQUIPOS!A10:D154,3,FALSE)</f>
        <v>Planta de asfalto en frio</v>
      </c>
      <c r="C40" s="863"/>
      <c r="D40" s="863"/>
      <c r="E40" s="863"/>
      <c r="F40" s="863"/>
      <c r="G40" s="863"/>
      <c r="H40" s="864"/>
      <c r="I40" s="276"/>
      <c r="J40" s="277"/>
      <c r="K40" s="278">
        <f>VLOOKUP(A40,EQUIPOS!A10:D167,4,FALSE)</f>
        <v>250931.655</v>
      </c>
      <c r="L40" s="279"/>
      <c r="M40" s="280">
        <v>9</v>
      </c>
      <c r="N40" s="281">
        <f t="shared" si="0"/>
        <v>27881.294999999998</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9</v>
      </c>
      <c r="N42" s="281">
        <f t="shared" si="0"/>
        <v>66666.666666666672</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9</v>
      </c>
      <c r="N43" s="281">
        <f t="shared" si="0"/>
        <v>11666.666666666666</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N77*M46</f>
        <v>922.04166666666663</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170276.45194444444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12</v>
      </c>
      <c r="N54" s="281">
        <f>K54*M54</f>
        <v>300</v>
      </c>
    </row>
    <row r="55" spans="1:14" ht="15" thickBot="1">
      <c r="B55" s="49"/>
      <c r="C55" s="290"/>
      <c r="D55" s="290"/>
      <c r="E55" s="290"/>
      <c r="F55" s="290"/>
      <c r="G55" s="290"/>
      <c r="H55" s="290"/>
      <c r="I55" s="277"/>
      <c r="J55" s="233"/>
      <c r="K55" s="291"/>
      <c r="L55" s="276"/>
      <c r="M55" s="292"/>
      <c r="N55" s="293"/>
    </row>
    <row r="56" spans="1:14" ht="15" thickBot="1">
      <c r="B56" s="813" t="s">
        <v>1037</v>
      </c>
      <c r="C56" s="814"/>
      <c r="D56" s="814"/>
      <c r="E56" s="814"/>
      <c r="F56" s="814"/>
      <c r="G56" s="814"/>
      <c r="H56" s="814"/>
      <c r="I56" s="814"/>
      <c r="J56" s="814"/>
      <c r="K56" s="814"/>
      <c r="L56" s="814"/>
      <c r="M56" s="815"/>
      <c r="N56" s="403">
        <f>SUM(N53:N55)</f>
        <v>175300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0">
        <f>VLOOKUP(A61,TRANSPORTE!A5:D117,4,FALSE)</f>
        <v>1100</v>
      </c>
      <c r="M61" s="901"/>
      <c r="N61" s="296">
        <f>K61*L61</f>
        <v>1375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0">
        <f>VLOOKUP(A62,TRANSPORTE!A6:D117,4,FALSE)</f>
        <v>850</v>
      </c>
      <c r="M62" s="901"/>
      <c r="N62" s="296">
        <f>K62*L62</f>
        <v>1190</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f>N61+N62+N63+N64+N65</f>
        <v>2565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t="s">
        <v>19</v>
      </c>
      <c r="B72" s="55" t="str">
        <f>VLOOKUP(A72,'MANO DE OBRA'!A8:D68,3,FALSE)</f>
        <v>Obrero (8)</v>
      </c>
      <c r="C72" s="53"/>
      <c r="D72" s="53"/>
      <c r="E72" s="53"/>
      <c r="F72" s="53"/>
      <c r="G72" s="53"/>
      <c r="H72" s="53"/>
      <c r="I72" s="301">
        <f>K72/J72*100</f>
        <v>220830.2702702703</v>
      </c>
      <c r="J72" s="302">
        <v>185</v>
      </c>
      <c r="K72" s="303">
        <f>VLOOKUP(A72,'MANO DE OBRA'!A8:D99,4,FALSE)</f>
        <v>408536</v>
      </c>
      <c r="L72" s="56"/>
      <c r="M72" s="304">
        <f>M38*8</f>
        <v>72</v>
      </c>
      <c r="N72" s="404">
        <f>K72/M72</f>
        <v>5674.1111111111113</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8">
        <f>M72</f>
        <v>72</v>
      </c>
      <c r="N73" s="404">
        <f>K73/M73</f>
        <v>1418.5277777777778</v>
      </c>
    </row>
    <row r="74" spans="1:15">
      <c r="A74" t="s">
        <v>54</v>
      </c>
      <c r="B74" s="55" t="str">
        <f>VLOOKUP(A74,'MANO DE OBRA'!A9:D70,3,FALSE)</f>
        <v>Rastrilleros (2)</v>
      </c>
      <c r="C74" s="53"/>
      <c r="D74" s="53"/>
      <c r="E74" s="53"/>
      <c r="F74" s="53"/>
      <c r="G74" s="53"/>
      <c r="H74" s="53"/>
      <c r="I74" s="301">
        <f>K74/J74*100</f>
        <v>82810.810810810814</v>
      </c>
      <c r="J74" s="302">
        <v>185</v>
      </c>
      <c r="K74" s="303">
        <f>VLOOKUP(A74,'MANO DE OBRA'!A9:D101,4,FALSE)</f>
        <v>153200</v>
      </c>
      <c r="L74" s="56"/>
      <c r="M74" s="309">
        <f>M73</f>
        <v>72</v>
      </c>
      <c r="N74" s="404">
        <f>K74/M74</f>
        <v>2127.7777777777778</v>
      </c>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SUM(N72:N76)</f>
        <v>9220.4166666666661</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N48+N56+N67+N77</f>
        <v>357361.86861111113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71472.373722222226</v>
      </c>
      <c r="M84" s="849"/>
      <c r="N84" s="57"/>
    </row>
    <row r="85" spans="1:14">
      <c r="B85" s="95" t="s">
        <v>1057</v>
      </c>
      <c r="C85" s="96"/>
      <c r="D85" s="96"/>
      <c r="E85" s="96"/>
      <c r="F85" s="96"/>
      <c r="G85" s="96"/>
      <c r="H85" s="96"/>
      <c r="I85" s="93"/>
      <c r="J85" s="94"/>
      <c r="K85" s="313">
        <v>0.05</v>
      </c>
      <c r="L85" s="848">
        <f>N79*K85</f>
        <v>17868.093430555557</v>
      </c>
      <c r="M85" s="849"/>
      <c r="N85" s="57"/>
    </row>
    <row r="86" spans="1:14" ht="15" thickBot="1">
      <c r="B86" s="97" t="s">
        <v>1058</v>
      </c>
      <c r="C86" s="98"/>
      <c r="D86" s="98"/>
      <c r="E86" s="98"/>
      <c r="F86" s="98"/>
      <c r="G86" s="98"/>
      <c r="H86" s="98"/>
      <c r="I86" s="99"/>
      <c r="J86" s="100"/>
      <c r="K86" s="314">
        <v>0.05</v>
      </c>
      <c r="L86" s="850">
        <f>N79*K86</f>
        <v>17868.093430555557</v>
      </c>
      <c r="M86" s="851"/>
      <c r="N86" s="57"/>
    </row>
    <row r="87" spans="1:14" ht="15" thickBot="1">
      <c r="B87" s="813" t="s">
        <v>1037</v>
      </c>
      <c r="C87" s="814"/>
      <c r="D87" s="814"/>
      <c r="E87" s="814"/>
      <c r="F87" s="814"/>
      <c r="G87" s="814"/>
      <c r="H87" s="814"/>
      <c r="I87" s="814"/>
      <c r="J87" s="814"/>
      <c r="K87" s="814"/>
      <c r="L87" s="814"/>
      <c r="M87" s="815"/>
      <c r="N87" s="58">
        <f>L84+L85+L86</f>
        <v>107208.56058333334</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464570.42919444444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16" t="s">
        <v>2324</v>
      </c>
      <c r="C106" s="817"/>
      <c r="D106" s="817"/>
      <c r="E106" s="817"/>
      <c r="F106" s="817"/>
      <c r="G106" s="817"/>
      <c r="H106" s="817"/>
      <c r="I106" s="817"/>
      <c r="J106" s="817"/>
      <c r="K106" s="817"/>
      <c r="L106" s="817"/>
      <c r="M106" s="817"/>
      <c r="N106" s="818"/>
    </row>
    <row r="107" spans="2:14" ht="15" customHeight="1">
      <c r="B107" s="816"/>
      <c r="C107" s="817"/>
      <c r="D107" s="817"/>
      <c r="E107" s="817"/>
      <c r="F107" s="817"/>
      <c r="G107" s="817"/>
      <c r="H107" s="817"/>
      <c r="I107" s="817"/>
      <c r="J107" s="817"/>
      <c r="K107" s="817"/>
      <c r="L107" s="817"/>
      <c r="M107" s="817"/>
      <c r="N107" s="818"/>
    </row>
    <row r="108" spans="2:14" ht="30" customHeight="1">
      <c r="B108" s="819" t="s">
        <v>2325</v>
      </c>
      <c r="C108" s="820"/>
      <c r="D108" s="820"/>
      <c r="E108" s="820"/>
      <c r="F108" s="820"/>
      <c r="G108" s="820"/>
      <c r="H108" s="820"/>
      <c r="I108" s="820"/>
      <c r="J108" s="820"/>
      <c r="K108" s="820"/>
      <c r="L108" s="820"/>
      <c r="M108" s="820"/>
      <c r="N108" s="821"/>
    </row>
    <row r="109" spans="2:14">
      <c r="B109" s="819"/>
      <c r="C109" s="820"/>
      <c r="D109" s="820"/>
      <c r="E109" s="820"/>
      <c r="F109" s="820"/>
      <c r="G109" s="820"/>
      <c r="H109" s="820"/>
      <c r="I109" s="820"/>
      <c r="J109" s="820"/>
      <c r="K109" s="820"/>
      <c r="L109" s="820"/>
      <c r="M109" s="820"/>
      <c r="N109" s="821"/>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79"/>
      <c r="K119" s="879"/>
      <c r="L119" s="879"/>
      <c r="M119" s="879"/>
      <c r="N119" s="880"/>
    </row>
    <row r="120" spans="2:14" ht="15" thickBot="1">
      <c r="B120" s="270" t="s">
        <v>2327</v>
      </c>
      <c r="C120" s="402"/>
      <c r="D120" s="402"/>
      <c r="E120" s="63"/>
      <c r="F120" s="63"/>
      <c r="G120" s="63"/>
      <c r="H120" s="63"/>
      <c r="I120" s="63"/>
      <c r="J120" s="881"/>
      <c r="K120" s="881"/>
      <c r="L120" s="881"/>
      <c r="M120" s="881"/>
      <c r="N120" s="88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168</v>
      </c>
      <c r="B37" s="862" t="str">
        <f>VLOOKUP(A37,EQUIPOS!A7:D154,3,FALSE)</f>
        <v>Compactador tipo  POTENCIA: 105 HP, PESO: 6 ton</v>
      </c>
      <c r="C37" s="863"/>
      <c r="D37" s="863"/>
      <c r="E37" s="863"/>
      <c r="F37" s="863"/>
      <c r="G37" s="863"/>
      <c r="H37" s="864"/>
      <c r="I37" s="276"/>
      <c r="J37" s="277"/>
      <c r="K37" s="278">
        <f>VLOOKUP(A37,EQUIPOS!A7:D164,4,FALSE)</f>
        <v>100000</v>
      </c>
      <c r="L37" s="279"/>
      <c r="M37" s="280">
        <v>9</v>
      </c>
      <c r="N37" s="281">
        <f t="shared" ref="N37:N43" si="0">K37/M37</f>
        <v>11111.111111111111</v>
      </c>
    </row>
    <row r="38" spans="1:14">
      <c r="A38" t="s">
        <v>173</v>
      </c>
      <c r="B38" s="862" t="str">
        <f>VLOOKUP(A38,EQUIPOS!A8:D154,3,FALSE)</f>
        <v>Compactador neumático de Potencia 70 HP, peso de 13 ton</v>
      </c>
      <c r="C38" s="863"/>
      <c r="D38" s="863"/>
      <c r="E38" s="863"/>
      <c r="F38" s="863"/>
      <c r="G38" s="863"/>
      <c r="H38" s="864"/>
      <c r="I38" s="276"/>
      <c r="J38" s="277"/>
      <c r="K38" s="278">
        <f>VLOOKUP(A38,EQUIPOS!A8:D165,4,FALSE)</f>
        <v>186420.75</v>
      </c>
      <c r="L38" s="279"/>
      <c r="M38" s="280">
        <v>9</v>
      </c>
      <c r="N38" s="281">
        <f t="shared" si="0"/>
        <v>20713.416666666668</v>
      </c>
    </row>
    <row r="39" spans="1:14">
      <c r="A39" t="s">
        <v>286</v>
      </c>
      <c r="B39" s="862" t="str">
        <f>VLOOKUP(A39,EQUIPOS!A9:D154,3,FALSE)</f>
        <v>Planta de asfalto en frio</v>
      </c>
      <c r="C39" s="863"/>
      <c r="D39" s="863"/>
      <c r="E39" s="863"/>
      <c r="F39" s="863"/>
      <c r="G39" s="863"/>
      <c r="H39" s="864"/>
      <c r="I39" s="276"/>
      <c r="J39" s="277"/>
      <c r="K39" s="278">
        <f>VLOOKUP(A39,EQUIPOS!A9:D166,4,FALSE)</f>
        <v>250931.655</v>
      </c>
      <c r="L39" s="279"/>
      <c r="M39" s="280">
        <v>9</v>
      </c>
      <c r="N39" s="281">
        <f t="shared" si="0"/>
        <v>27881.294999999998</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9</v>
      </c>
      <c r="N42" s="281">
        <f t="shared" si="0"/>
        <v>66666.666666666672</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9</v>
      </c>
      <c r="N43" s="281">
        <f t="shared" si="0"/>
        <v>11666.666666666666</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922.04166666666663</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170276.45194444444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72</v>
      </c>
      <c r="N75" s="404">
        <f>K75/M75</f>
        <v>5674.1111111111113</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72</v>
      </c>
      <c r="N77" s="404">
        <f>K77/M77</f>
        <v>2127.7777777777778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9220.4166666666661</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357361.86861111113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71472.373722222226</v>
      </c>
      <c r="M88" s="849"/>
      <c r="N88" s="57"/>
    </row>
    <row r="89" spans="1:14">
      <c r="B89" s="95" t="s">
        <v>1057</v>
      </c>
      <c r="C89" s="96"/>
      <c r="D89" s="96"/>
      <c r="E89" s="96"/>
      <c r="F89" s="96"/>
      <c r="G89" s="96"/>
      <c r="H89" s="96"/>
      <c r="I89" s="93"/>
      <c r="J89" s="94"/>
      <c r="K89" s="313">
        <v>0.05</v>
      </c>
      <c r="L89" s="848">
        <f>N83*K89</f>
        <v>17868.093430555557</v>
      </c>
      <c r="M89" s="849"/>
      <c r="N89" s="57"/>
    </row>
    <row r="90" spans="1:14" ht="15" thickBot="1">
      <c r="B90" s="97" t="s">
        <v>1058</v>
      </c>
      <c r="C90" s="98"/>
      <c r="D90" s="98"/>
      <c r="E90" s="98"/>
      <c r="F90" s="98"/>
      <c r="G90" s="98"/>
      <c r="H90" s="98"/>
      <c r="I90" s="99"/>
      <c r="J90" s="100"/>
      <c r="K90" s="314">
        <v>0.05</v>
      </c>
      <c r="L90" s="850">
        <f>N83*K90</f>
        <v>17868.093430555557</v>
      </c>
      <c r="M90" s="851"/>
      <c r="N90" s="57"/>
    </row>
    <row r="91" spans="1:14" ht="15" thickBot="1">
      <c r="B91" s="813" t="s">
        <v>1037</v>
      </c>
      <c r="C91" s="814"/>
      <c r="D91" s="814"/>
      <c r="E91" s="814"/>
      <c r="F91" s="814"/>
      <c r="G91" s="814"/>
      <c r="H91" s="814"/>
      <c r="I91" s="814"/>
      <c r="J91" s="814"/>
      <c r="K91" s="814"/>
      <c r="L91" s="814"/>
      <c r="M91" s="815"/>
      <c r="N91" s="58">
        <f>L88+L89+L90</f>
        <v>107208.56058333334</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464570.42919444444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168</v>
      </c>
      <c r="B37" s="862" t="str">
        <f>VLOOKUP(A37,EQUIPOS!A7:D154,3,FALSE)</f>
        <v>Compactador tipo  POTENCIA: 105 HP, PESO: 6 ton</v>
      </c>
      <c r="C37" s="863"/>
      <c r="D37" s="863"/>
      <c r="E37" s="863"/>
      <c r="F37" s="863"/>
      <c r="G37" s="863"/>
      <c r="H37" s="864"/>
      <c r="I37" s="276"/>
      <c r="J37" s="277"/>
      <c r="K37" s="278">
        <f>VLOOKUP(A37,EQUIPOS!A7:D164,4,FALSE)</f>
        <v>100000</v>
      </c>
      <c r="L37" s="279"/>
      <c r="M37" s="280">
        <v>9</v>
      </c>
      <c r="N37" s="281">
        <f t="shared" ref="N37:N43" si="0">K37/M37</f>
        <v>11111.111111111111</v>
      </c>
    </row>
    <row r="38" spans="1:14">
      <c r="A38" t="s">
        <v>173</v>
      </c>
      <c r="B38" s="862" t="str">
        <f>VLOOKUP(A38,EQUIPOS!A8:D154,3,FALSE)</f>
        <v>Compactador neumático de Potencia 70 HP, peso de 13 ton</v>
      </c>
      <c r="C38" s="863"/>
      <c r="D38" s="863"/>
      <c r="E38" s="863"/>
      <c r="F38" s="863"/>
      <c r="G38" s="863"/>
      <c r="H38" s="864"/>
      <c r="I38" s="276"/>
      <c r="J38" s="277"/>
      <c r="K38" s="278">
        <f>VLOOKUP(A38,EQUIPOS!A8:D165,4,FALSE)</f>
        <v>186420.75</v>
      </c>
      <c r="L38" s="279"/>
      <c r="M38" s="280">
        <v>9</v>
      </c>
      <c r="N38" s="281">
        <f t="shared" si="0"/>
        <v>20713.416666666668</v>
      </c>
    </row>
    <row r="39" spans="1:14">
      <c r="A39" t="s">
        <v>286</v>
      </c>
      <c r="B39" s="862" t="str">
        <f>VLOOKUP(A39,EQUIPOS!A9:D154,3,FALSE)</f>
        <v>Planta de asfalto en frio</v>
      </c>
      <c r="C39" s="863"/>
      <c r="D39" s="863"/>
      <c r="E39" s="863"/>
      <c r="F39" s="863"/>
      <c r="G39" s="863"/>
      <c r="H39" s="864"/>
      <c r="I39" s="276"/>
      <c r="J39" s="277"/>
      <c r="K39" s="278">
        <f>VLOOKUP(A39,EQUIPOS!A9:D166,4,FALSE)</f>
        <v>250931.655</v>
      </c>
      <c r="L39" s="279"/>
      <c r="M39" s="280">
        <v>9</v>
      </c>
      <c r="N39" s="281">
        <f t="shared" si="0"/>
        <v>27881.294999999998</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9</v>
      </c>
      <c r="N42" s="281">
        <f t="shared" si="0"/>
        <v>66666.666666666672</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9</v>
      </c>
      <c r="N43" s="281">
        <f t="shared" si="0"/>
        <v>11666.666666666666</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922.04166666666663</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170276.45194444444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20">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0">
        <f>VLOOKUP(A64,TRANSPORTE!A5:D117,4,FALSE)</f>
        <v>850</v>
      </c>
      <c r="M64" s="901"/>
      <c r="N64" s="296">
        <f>K64*L64</f>
        <v>1190</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72</v>
      </c>
      <c r="N75" s="404">
        <f>K75/M75</f>
        <v>5674.1111111111113</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8">
        <v>72</v>
      </c>
      <c r="N77" s="404">
        <f>K77/M77</f>
        <v>2127.7777777777778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9220.4166666666661</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357361.86861111113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71472.373722222226</v>
      </c>
      <c r="M88" s="849"/>
      <c r="N88" s="57"/>
    </row>
    <row r="89" spans="1:14">
      <c r="B89" s="95" t="s">
        <v>1057</v>
      </c>
      <c r="C89" s="96"/>
      <c r="D89" s="96"/>
      <c r="E89" s="96"/>
      <c r="F89" s="96"/>
      <c r="G89" s="96"/>
      <c r="H89" s="96"/>
      <c r="I89" s="93"/>
      <c r="J89" s="94"/>
      <c r="K89" s="313">
        <v>0.05</v>
      </c>
      <c r="L89" s="848">
        <f>N83*K89</f>
        <v>17868.093430555557</v>
      </c>
      <c r="M89" s="849"/>
      <c r="N89" s="57"/>
    </row>
    <row r="90" spans="1:14" ht="15" thickBot="1">
      <c r="B90" s="97" t="s">
        <v>1058</v>
      </c>
      <c r="C90" s="98"/>
      <c r="D90" s="98"/>
      <c r="E90" s="98"/>
      <c r="F90" s="98"/>
      <c r="G90" s="98"/>
      <c r="H90" s="98"/>
      <c r="I90" s="99"/>
      <c r="J90" s="100"/>
      <c r="K90" s="314">
        <v>0.05</v>
      </c>
      <c r="L90" s="850">
        <f>N83*K90</f>
        <v>17868.093430555557</v>
      </c>
      <c r="M90" s="851"/>
      <c r="N90" s="57"/>
    </row>
    <row r="91" spans="1:14" ht="15" thickBot="1">
      <c r="B91" s="813" t="s">
        <v>1037</v>
      </c>
      <c r="C91" s="814"/>
      <c r="D91" s="814"/>
      <c r="E91" s="814"/>
      <c r="F91" s="814"/>
      <c r="G91" s="814"/>
      <c r="H91" s="814"/>
      <c r="I91" s="814"/>
      <c r="J91" s="814"/>
      <c r="K91" s="814"/>
      <c r="L91" s="814"/>
      <c r="M91" s="815"/>
      <c r="N91" s="58">
        <f>L88+L89+L90</f>
        <v>107208.56058333334</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58">
        <f>N83+N91</f>
        <v>464570.42919444444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168</v>
      </c>
      <c r="B37" s="862" t="str">
        <f>VLOOKUP(A37,EQUIPOS!A7:D154,3,FALSE)</f>
        <v>Compactador tipo  POTENCIA: 105 HP, PESO: 6 ton</v>
      </c>
      <c r="C37" s="863"/>
      <c r="D37" s="863"/>
      <c r="E37" s="863"/>
      <c r="F37" s="863"/>
      <c r="G37" s="863"/>
      <c r="H37" s="864"/>
      <c r="I37" s="276"/>
      <c r="J37" s="277"/>
      <c r="K37" s="278">
        <f>VLOOKUP(A37,EQUIPOS!A7:D164,4,FALSE)</f>
        <v>100000</v>
      </c>
      <c r="L37" s="279"/>
      <c r="M37" s="280">
        <v>7</v>
      </c>
      <c r="N37" s="281">
        <f t="shared" ref="N37:N43" si="0">K37/M37</f>
        <v>14285.714285714286</v>
      </c>
    </row>
    <row r="38" spans="1:14">
      <c r="A38" t="s">
        <v>173</v>
      </c>
      <c r="B38" s="862" t="str">
        <f>VLOOKUP(A38,EQUIPOS!A8:D154,3,FALSE)</f>
        <v>Compactador neumático de Potencia 70 HP, peso de 13 ton</v>
      </c>
      <c r="C38" s="863"/>
      <c r="D38" s="863"/>
      <c r="E38" s="863"/>
      <c r="F38" s="863"/>
      <c r="G38" s="863"/>
      <c r="H38" s="864"/>
      <c r="I38" s="276"/>
      <c r="J38" s="277"/>
      <c r="K38" s="278">
        <f>VLOOKUP(A38,EQUIPOS!A8:D165,4,FALSE)</f>
        <v>186420.75</v>
      </c>
      <c r="L38" s="279"/>
      <c r="M38" s="280">
        <v>7</v>
      </c>
      <c r="N38" s="281">
        <f t="shared" si="0"/>
        <v>26631.535714285714</v>
      </c>
    </row>
    <row r="39" spans="1:14">
      <c r="A39" t="s">
        <v>286</v>
      </c>
      <c r="B39" s="862" t="str">
        <f>VLOOKUP(A39,EQUIPOS!A9:D154,3,FALSE)</f>
        <v>Planta de asfalto en frio</v>
      </c>
      <c r="C39" s="863"/>
      <c r="D39" s="863"/>
      <c r="E39" s="863"/>
      <c r="F39" s="863"/>
      <c r="G39" s="863"/>
      <c r="H39" s="864"/>
      <c r="I39" s="276"/>
      <c r="J39" s="277"/>
      <c r="K39" s="278">
        <f>VLOOKUP(A39,EQUIPOS!A9:D166,4,FALSE)</f>
        <v>250931.655</v>
      </c>
      <c r="L39" s="279"/>
      <c r="M39" s="280">
        <v>9</v>
      </c>
      <c r="N39" s="281">
        <f t="shared" si="0"/>
        <v>27881.294999999998</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7</v>
      </c>
      <c r="N42" s="281">
        <f t="shared" si="0"/>
        <v>85714.28571428571</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9</v>
      </c>
      <c r="N43" s="281">
        <f t="shared" si="0"/>
        <v>11666.666666666666</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1053.7619047619048</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198548.51345238092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850</v>
      </c>
      <c r="N65" s="421">
        <f>K65*M65</f>
        <v>1062.5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2252.5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63</v>
      </c>
      <c r="N75" s="404">
        <f>K75/M75</f>
        <v>6484.6984126984125</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63</v>
      </c>
      <c r="N76" s="404">
        <f>K76/M76</f>
        <v>1621.1746031746031</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63</v>
      </c>
      <c r="N77" s="404">
        <f>K77/M77</f>
        <v>2431.7460317460318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10537.619047619048</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386638.63249999995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77327.72649999999</v>
      </c>
      <c r="M88" s="849"/>
      <c r="N88" s="57"/>
    </row>
    <row r="89" spans="1:14">
      <c r="B89" s="95" t="s">
        <v>1057</v>
      </c>
      <c r="C89" s="96"/>
      <c r="D89" s="96"/>
      <c r="E89" s="96"/>
      <c r="F89" s="96"/>
      <c r="G89" s="96"/>
      <c r="H89" s="96"/>
      <c r="I89" s="93"/>
      <c r="J89" s="94"/>
      <c r="K89" s="313">
        <v>0.05</v>
      </c>
      <c r="L89" s="848">
        <f>N83*K89</f>
        <v>19331.931624999997</v>
      </c>
      <c r="M89" s="849"/>
      <c r="N89" s="57"/>
    </row>
    <row r="90" spans="1:14" ht="15" thickBot="1">
      <c r="B90" s="97" t="s">
        <v>1058</v>
      </c>
      <c r="C90" s="98"/>
      <c r="D90" s="98"/>
      <c r="E90" s="98"/>
      <c r="F90" s="98"/>
      <c r="G90" s="98"/>
      <c r="H90" s="98"/>
      <c r="I90" s="99"/>
      <c r="J90" s="100"/>
      <c r="K90" s="314">
        <v>0.05</v>
      </c>
      <c r="L90" s="850">
        <f>N83*K90</f>
        <v>19331.931624999997</v>
      </c>
      <c r="M90" s="851"/>
      <c r="N90" s="57"/>
    </row>
    <row r="91" spans="1:14" ht="15" thickBot="1">
      <c r="B91" s="813" t="s">
        <v>1037</v>
      </c>
      <c r="C91" s="814"/>
      <c r="D91" s="814"/>
      <c r="E91" s="814"/>
      <c r="F91" s="814"/>
      <c r="G91" s="814"/>
      <c r="H91" s="814"/>
      <c r="I91" s="814"/>
      <c r="J91" s="814"/>
      <c r="K91" s="814"/>
      <c r="L91" s="814"/>
      <c r="M91" s="815"/>
      <c r="N91" s="58">
        <f>L88+L89+L90</f>
        <v>115991.58974999998</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502630.22224999993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9</v>
      </c>
      <c r="N37" s="281">
        <f t="shared" ref="N37:N43" si="0">K37/M37</f>
        <v>20713.416666666668</v>
      </c>
    </row>
    <row r="38" spans="1:14">
      <c r="A38" t="s">
        <v>168</v>
      </c>
      <c r="B38" s="862" t="str">
        <f>VLOOKUP(A38,EQUIPOS!A8:D154,3,FALSE)</f>
        <v>Compactador tipo  POTENCIA: 105 HP, PESO: 6 ton</v>
      </c>
      <c r="C38" s="863"/>
      <c r="D38" s="863"/>
      <c r="E38" s="863"/>
      <c r="F38" s="863"/>
      <c r="G38" s="863"/>
      <c r="H38" s="864"/>
      <c r="I38" s="276"/>
      <c r="J38" s="277"/>
      <c r="K38" s="278">
        <f>VLOOKUP(A38,EQUIPOS!A8:D165,4,FALSE)</f>
        <v>100000</v>
      </c>
      <c r="L38" s="279"/>
      <c r="M38" s="280">
        <v>9</v>
      </c>
      <c r="N38" s="281">
        <f t="shared" si="0"/>
        <v>11111.111111111111</v>
      </c>
    </row>
    <row r="39" spans="1:14">
      <c r="A39" t="s">
        <v>286</v>
      </c>
      <c r="B39" s="862" t="str">
        <f>VLOOKUP(A39,EQUIPOS!A9:D154,3,FALSE)</f>
        <v>Planta de asfalto en frio</v>
      </c>
      <c r="C39" s="863"/>
      <c r="D39" s="863"/>
      <c r="E39" s="863"/>
      <c r="F39" s="863"/>
      <c r="G39" s="863"/>
      <c r="H39" s="864"/>
      <c r="I39" s="276"/>
      <c r="J39" s="277"/>
      <c r="K39" s="278">
        <f>VLOOKUP(A39,EQUIPOS!A9:D166,4,FALSE)</f>
        <v>250931.655</v>
      </c>
      <c r="L39" s="279"/>
      <c r="M39" s="280">
        <v>9</v>
      </c>
      <c r="N39" s="281">
        <f t="shared" si="0"/>
        <v>27881.294999999998</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9</v>
      </c>
      <c r="N42" s="281">
        <f t="shared" si="0"/>
        <v>66666.666666666672</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9</v>
      </c>
      <c r="N43" s="281">
        <f t="shared" si="0"/>
        <v>11666.666666666666</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3"/>
      <c r="F46" s="863"/>
      <c r="G46" s="863"/>
      <c r="H46" s="864"/>
      <c r="I46" s="42"/>
      <c r="J46" s="43"/>
      <c r="K46" s="283"/>
      <c r="L46" s="285"/>
      <c r="M46" s="286"/>
      <c r="N46" s="287"/>
    </row>
    <row r="47" spans="1:14">
      <c r="B47" s="870" t="s">
        <v>1036</v>
      </c>
      <c r="C47" s="948"/>
      <c r="D47" s="948"/>
      <c r="E47" s="44"/>
      <c r="F47" s="45"/>
      <c r="G47" s="45"/>
      <c r="H47" s="46"/>
      <c r="I47" s="42"/>
      <c r="J47" s="43"/>
      <c r="K47" s="288"/>
      <c r="L47" s="285"/>
      <c r="M47" s="410">
        <v>0.1</v>
      </c>
      <c r="N47" s="353">
        <f>N81*M47</f>
        <v>922.04166666666663</v>
      </c>
    </row>
    <row r="48" spans="1:14" ht="15" thickBot="1">
      <c r="B48" s="949"/>
      <c r="C48" s="950"/>
      <c r="D48" s="950"/>
      <c r="E48" s="950"/>
      <c r="F48" s="950"/>
      <c r="G48" s="950"/>
      <c r="H48" s="951"/>
      <c r="I48" s="872"/>
      <c r="J48" s="873"/>
      <c r="K48" s="47"/>
      <c r="L48" s="874"/>
      <c r="M48" s="952"/>
      <c r="N48" s="111"/>
    </row>
    <row r="49" spans="1:14" ht="15" thickBot="1">
      <c r="B49" s="813" t="s">
        <v>1037</v>
      </c>
      <c r="C49" s="814"/>
      <c r="D49" s="814"/>
      <c r="E49" s="814"/>
      <c r="F49" s="814"/>
      <c r="G49" s="814"/>
      <c r="H49" s="814"/>
      <c r="I49" s="814"/>
      <c r="J49" s="814"/>
      <c r="K49" s="814"/>
      <c r="L49" s="814"/>
      <c r="M49" s="815"/>
      <c r="N49" s="403">
        <f>SUM(N36:N48)</f>
        <v>170276.45194444444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72</v>
      </c>
      <c r="N75" s="404">
        <f>K75/M75</f>
        <v>5674.1111111111113</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8">
        <v>72</v>
      </c>
      <c r="N77" s="404">
        <f>K77/M77</f>
        <v>2127.7777777777778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9220.4166666666661</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357361.86861111113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71472.373722222226</v>
      </c>
      <c r="M88" s="849"/>
      <c r="N88" s="57"/>
    </row>
    <row r="89" spans="1:14">
      <c r="B89" s="95" t="s">
        <v>1057</v>
      </c>
      <c r="C89" s="96"/>
      <c r="D89" s="96"/>
      <c r="E89" s="96"/>
      <c r="F89" s="96"/>
      <c r="G89" s="96"/>
      <c r="H89" s="96"/>
      <c r="I89" s="93"/>
      <c r="J89" s="94"/>
      <c r="K89" s="313">
        <v>0.05</v>
      </c>
      <c r="L89" s="848">
        <f>N83*K89</f>
        <v>17868.093430555557</v>
      </c>
      <c r="M89" s="849"/>
      <c r="N89" s="57"/>
    </row>
    <row r="90" spans="1:14" ht="15" thickBot="1">
      <c r="B90" s="97" t="s">
        <v>1058</v>
      </c>
      <c r="C90" s="98"/>
      <c r="D90" s="98"/>
      <c r="E90" s="98"/>
      <c r="F90" s="98"/>
      <c r="G90" s="98"/>
      <c r="H90" s="98"/>
      <c r="I90" s="99"/>
      <c r="J90" s="100"/>
      <c r="K90" s="314">
        <v>0.05</v>
      </c>
      <c r="L90" s="850">
        <f>N83*K90</f>
        <v>17868.093430555557</v>
      </c>
      <c r="M90" s="851"/>
      <c r="N90" s="57"/>
    </row>
    <row r="91" spans="1:14" ht="15" thickBot="1">
      <c r="B91" s="813" t="s">
        <v>1037</v>
      </c>
      <c r="C91" s="814"/>
      <c r="D91" s="814"/>
      <c r="E91" s="814"/>
      <c r="F91" s="814"/>
      <c r="G91" s="814"/>
      <c r="H91" s="814"/>
      <c r="I91" s="814"/>
      <c r="J91" s="814"/>
      <c r="K91" s="814"/>
      <c r="L91" s="814"/>
      <c r="M91" s="815"/>
      <c r="N91" s="58">
        <f>L88+L89+L90</f>
        <v>107208.56058333334</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464570.42919444444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9</v>
      </c>
      <c r="N37" s="281">
        <f t="shared" ref="N37:N43" si="0">K37/M37</f>
        <v>20713.416666666668</v>
      </c>
    </row>
    <row r="38" spans="1:14">
      <c r="A38" t="s">
        <v>168</v>
      </c>
      <c r="B38" s="862" t="str">
        <f>VLOOKUP(A38,EQUIPOS!A8:D154,3,FALSE)</f>
        <v>Compactador tipo  POTENCIA: 105 HP, PESO: 6 ton</v>
      </c>
      <c r="C38" s="863"/>
      <c r="D38" s="863"/>
      <c r="E38" s="863"/>
      <c r="F38" s="863"/>
      <c r="G38" s="863"/>
      <c r="H38" s="864"/>
      <c r="I38" s="276"/>
      <c r="J38" s="277"/>
      <c r="K38" s="278">
        <f>VLOOKUP(A38,EQUIPOS!A8:D165,4,FALSE)</f>
        <v>100000</v>
      </c>
      <c r="L38" s="279"/>
      <c r="M38" s="280">
        <v>9</v>
      </c>
      <c r="N38" s="281">
        <f t="shared" si="0"/>
        <v>11111.111111111111</v>
      </c>
    </row>
    <row r="39" spans="1:14">
      <c r="A39" t="s">
        <v>286</v>
      </c>
      <c r="B39" s="862" t="str">
        <f>VLOOKUP(A39,EQUIPOS!A9:D154,3,FALSE)</f>
        <v>Planta de asfalto en frio</v>
      </c>
      <c r="C39" s="863"/>
      <c r="D39" s="863"/>
      <c r="E39" s="863"/>
      <c r="F39" s="863"/>
      <c r="G39" s="863"/>
      <c r="H39" s="864"/>
      <c r="I39" s="276"/>
      <c r="J39" s="277"/>
      <c r="K39" s="278">
        <f>VLOOKUP(A39,EQUIPOS!A9:D166,4,FALSE)</f>
        <v>250931.655</v>
      </c>
      <c r="L39" s="279"/>
      <c r="M39" s="280">
        <v>9</v>
      </c>
      <c r="N39" s="281">
        <f t="shared" si="0"/>
        <v>27881.294999999998</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9</v>
      </c>
      <c r="N42" s="281">
        <f t="shared" si="0"/>
        <v>66666.666666666672</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9</v>
      </c>
      <c r="N43" s="281">
        <f t="shared" si="0"/>
        <v>11666.666666666666</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922.04166666666663</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170276.45194444444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72</v>
      </c>
      <c r="N74" s="404">
        <f>K74/M74</f>
        <v>5674.1111111111113</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8">
        <v>72</v>
      </c>
      <c r="N76" s="404">
        <f>K76/M76</f>
        <v>2127.7777777777778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9220.4166666666661</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357361.86861111113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71472.373722222226</v>
      </c>
      <c r="M87" s="849"/>
      <c r="N87" s="57"/>
    </row>
    <row r="88" spans="1:14">
      <c r="B88" s="95" t="s">
        <v>1057</v>
      </c>
      <c r="C88" s="96"/>
      <c r="D88" s="96"/>
      <c r="E88" s="96"/>
      <c r="F88" s="96"/>
      <c r="G88" s="96"/>
      <c r="H88" s="96"/>
      <c r="I88" s="93"/>
      <c r="J88" s="94"/>
      <c r="K88" s="313">
        <v>0.05</v>
      </c>
      <c r="L88" s="848">
        <f>N82*K88</f>
        <v>17868.093430555557</v>
      </c>
      <c r="M88" s="849"/>
      <c r="N88" s="57"/>
    </row>
    <row r="89" spans="1:14" ht="15" thickBot="1">
      <c r="B89" s="97" t="s">
        <v>1058</v>
      </c>
      <c r="C89" s="98"/>
      <c r="D89" s="98"/>
      <c r="E89" s="98"/>
      <c r="F89" s="98"/>
      <c r="G89" s="98"/>
      <c r="H89" s="98"/>
      <c r="I89" s="99"/>
      <c r="J89" s="100"/>
      <c r="K89" s="314">
        <v>0.05</v>
      </c>
      <c r="L89" s="850">
        <f>N82*K89</f>
        <v>17868.093430555557</v>
      </c>
      <c r="M89" s="851"/>
      <c r="N89" s="57"/>
    </row>
    <row r="90" spans="1:14" ht="15" thickBot="1">
      <c r="B90" s="813" t="s">
        <v>1037</v>
      </c>
      <c r="C90" s="814"/>
      <c r="D90" s="814"/>
      <c r="E90" s="814"/>
      <c r="F90" s="814"/>
      <c r="G90" s="814"/>
      <c r="H90" s="814"/>
      <c r="I90" s="814"/>
      <c r="J90" s="814"/>
      <c r="K90" s="814"/>
      <c r="L90" s="814"/>
      <c r="M90" s="815"/>
      <c r="N90" s="58">
        <f>L87+L88+L89</f>
        <v>107208.56058333334</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464570.42919444444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9</v>
      </c>
      <c r="N37" s="281">
        <f t="shared" ref="N37:N43" si="0">K37/M37</f>
        <v>20713.416666666668</v>
      </c>
    </row>
    <row r="38" spans="1:14">
      <c r="A38" t="s">
        <v>168</v>
      </c>
      <c r="B38" s="862" t="str">
        <f>VLOOKUP(A38,EQUIPOS!A8:D154,3,FALSE)</f>
        <v>Compactador tipo  POTENCIA: 105 HP, PESO: 6 ton</v>
      </c>
      <c r="C38" s="863"/>
      <c r="D38" s="863"/>
      <c r="E38" s="863"/>
      <c r="F38" s="863"/>
      <c r="G38" s="863"/>
      <c r="H38" s="864"/>
      <c r="I38" s="276"/>
      <c r="J38" s="277"/>
      <c r="K38" s="278">
        <f>VLOOKUP(A38,EQUIPOS!A8:D165,4,FALSE)</f>
        <v>100000</v>
      </c>
      <c r="L38" s="279"/>
      <c r="M38" s="280">
        <v>9</v>
      </c>
      <c r="N38" s="281">
        <f t="shared" si="0"/>
        <v>11111.111111111111</v>
      </c>
    </row>
    <row r="39" spans="1:14">
      <c r="A39" t="s">
        <v>286</v>
      </c>
      <c r="B39" s="862" t="str">
        <f>VLOOKUP(A39,EQUIPOS!A9:D154,3,FALSE)</f>
        <v>Planta de asfalto en frio</v>
      </c>
      <c r="C39" s="863"/>
      <c r="D39" s="863"/>
      <c r="E39" s="863"/>
      <c r="F39" s="863"/>
      <c r="G39" s="863"/>
      <c r="H39" s="864"/>
      <c r="I39" s="276"/>
      <c r="J39" s="277"/>
      <c r="K39" s="278">
        <f>VLOOKUP(A39,EQUIPOS!A9:D166,4,FALSE)</f>
        <v>250931.655</v>
      </c>
      <c r="L39" s="279"/>
      <c r="M39" s="280">
        <v>9</v>
      </c>
      <c r="N39" s="281">
        <f t="shared" si="0"/>
        <v>27881.294999999998</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9</v>
      </c>
      <c r="N42" s="281">
        <f t="shared" si="0"/>
        <v>66666.666666666672</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9</v>
      </c>
      <c r="N43" s="281">
        <f t="shared" si="0"/>
        <v>11666.666666666666</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3"/>
      <c r="F46" s="863"/>
      <c r="G46" s="863"/>
      <c r="H46" s="864"/>
      <c r="I46" s="42"/>
      <c r="J46" s="43"/>
      <c r="K46" s="283"/>
      <c r="L46" s="285"/>
      <c r="M46" s="286"/>
      <c r="N46" s="287"/>
    </row>
    <row r="47" spans="1:14">
      <c r="B47" s="870" t="s">
        <v>1036</v>
      </c>
      <c r="C47" s="948"/>
      <c r="D47" s="948"/>
      <c r="E47" s="44"/>
      <c r="F47" s="45"/>
      <c r="G47" s="45"/>
      <c r="H47" s="46"/>
      <c r="I47" s="42"/>
      <c r="J47" s="43"/>
      <c r="K47" s="288"/>
      <c r="L47" s="285"/>
      <c r="M47" s="410">
        <v>0.1</v>
      </c>
      <c r="N47" s="353">
        <f>N81*M47</f>
        <v>922.04166666666663</v>
      </c>
    </row>
    <row r="48" spans="1:14" ht="15" thickBot="1">
      <c r="B48" s="949"/>
      <c r="C48" s="950"/>
      <c r="D48" s="950"/>
      <c r="E48" s="950"/>
      <c r="F48" s="950"/>
      <c r="G48" s="950"/>
      <c r="H48" s="951"/>
      <c r="I48" s="872"/>
      <c r="J48" s="873"/>
      <c r="K48" s="47"/>
      <c r="L48" s="874"/>
      <c r="M48" s="952"/>
      <c r="N48" s="111"/>
    </row>
    <row r="49" spans="1:14" ht="15" thickBot="1">
      <c r="B49" s="813" t="s">
        <v>1037</v>
      </c>
      <c r="C49" s="814"/>
      <c r="D49" s="814"/>
      <c r="E49" s="814"/>
      <c r="F49" s="814"/>
      <c r="G49" s="814"/>
      <c r="H49" s="814"/>
      <c r="I49" s="814"/>
      <c r="J49" s="814"/>
      <c r="K49" s="814"/>
      <c r="L49" s="814"/>
      <c r="M49" s="815"/>
      <c r="N49" s="403">
        <f>SUM(N36:N48)</f>
        <v>170276.45194444444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0">
        <f>VLOOKUP(A65,TRANSPORTE!A6:D117,4,FALSE)</f>
        <v>991.66000000000008</v>
      </c>
      <c r="M65" s="901"/>
      <c r="N65" s="296">
        <f>K65*L65</f>
        <v>1239.575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2429.5749999999998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72</v>
      </c>
      <c r="N75" s="404">
        <f>K75/M75</f>
        <v>5674.1111111111113</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72</v>
      </c>
      <c r="N77" s="404">
        <f>K77/M77</f>
        <v>2127.7777777777778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9220.4166666666661</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357226.44361111114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71445.288722222234</v>
      </c>
      <c r="M88" s="849"/>
      <c r="N88" s="57"/>
    </row>
    <row r="89" spans="1:14">
      <c r="B89" s="95" t="s">
        <v>1057</v>
      </c>
      <c r="C89" s="96"/>
      <c r="D89" s="96"/>
      <c r="E89" s="96"/>
      <c r="F89" s="96"/>
      <c r="G89" s="96"/>
      <c r="H89" s="96"/>
      <c r="I89" s="93"/>
      <c r="J89" s="94"/>
      <c r="K89" s="313">
        <v>0.05</v>
      </c>
      <c r="L89" s="848">
        <f>N83*K89</f>
        <v>17861.322180555559</v>
      </c>
      <c r="M89" s="849"/>
      <c r="N89" s="57"/>
    </row>
    <row r="90" spans="1:14" ht="15" thickBot="1">
      <c r="B90" s="97" t="s">
        <v>1058</v>
      </c>
      <c r="C90" s="98"/>
      <c r="D90" s="98"/>
      <c r="E90" s="98"/>
      <c r="F90" s="98"/>
      <c r="G90" s="98"/>
      <c r="H90" s="98"/>
      <c r="I90" s="99"/>
      <c r="J90" s="100"/>
      <c r="K90" s="314">
        <v>0.05</v>
      </c>
      <c r="L90" s="850">
        <f>N83*K90</f>
        <v>17861.322180555559</v>
      </c>
      <c r="M90" s="851"/>
      <c r="N90" s="57"/>
    </row>
    <row r="91" spans="1:14" ht="15" thickBot="1">
      <c r="B91" s="813" t="s">
        <v>1037</v>
      </c>
      <c r="C91" s="814"/>
      <c r="D91" s="814"/>
      <c r="E91" s="814"/>
      <c r="F91" s="814"/>
      <c r="G91" s="814"/>
      <c r="H91" s="814"/>
      <c r="I91" s="814"/>
      <c r="J91" s="814"/>
      <c r="K91" s="814"/>
      <c r="L91" s="814"/>
      <c r="M91" s="815"/>
      <c r="N91" s="58">
        <f>L88+L89+L90</f>
        <v>107167.93308333334</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464394.37669444445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customHeight="1" thickBot="1">
      <c r="A31" t="s">
        <v>1929</v>
      </c>
      <c r="B31" s="86" t="s">
        <v>1151</v>
      </c>
      <c r="C31" s="953" t="s">
        <v>1664</v>
      </c>
      <c r="D31" s="953"/>
      <c r="E31" s="953"/>
      <c r="F31" s="954"/>
      <c r="G31" s="954"/>
      <c r="H31" s="954"/>
      <c r="I31" s="954"/>
      <c r="J31" s="954"/>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7</v>
      </c>
      <c r="N37" s="281">
        <f t="shared" ref="N37:N43" si="0">K37/M37</f>
        <v>26631.535714285714</v>
      </c>
    </row>
    <row r="38" spans="1:14">
      <c r="A38" t="s">
        <v>168</v>
      </c>
      <c r="B38" s="862" t="str">
        <f>VLOOKUP(A38,EQUIPOS!A8:D154,3,FALSE)</f>
        <v>Compactador tipo  POTENCIA: 105 HP, PESO: 6 ton</v>
      </c>
      <c r="C38" s="863"/>
      <c r="D38" s="863"/>
      <c r="E38" s="863"/>
      <c r="F38" s="863"/>
      <c r="G38" s="863"/>
      <c r="H38" s="864"/>
      <c r="I38" s="276"/>
      <c r="J38" s="277"/>
      <c r="K38" s="278">
        <f>VLOOKUP(A38,EQUIPOS!A8:D165,4,FALSE)</f>
        <v>100000</v>
      </c>
      <c r="L38" s="279"/>
      <c r="M38" s="280">
        <v>7</v>
      </c>
      <c r="N38" s="281">
        <f t="shared" si="0"/>
        <v>14285.714285714286</v>
      </c>
    </row>
    <row r="39" spans="1:14">
      <c r="A39" t="s">
        <v>286</v>
      </c>
      <c r="B39" s="862" t="str">
        <f>VLOOKUP(A39,EQUIPOS!A9:D154,3,FALSE)</f>
        <v>Planta de asfalto en frio</v>
      </c>
      <c r="C39" s="863"/>
      <c r="D39" s="863"/>
      <c r="E39" s="863"/>
      <c r="F39" s="863"/>
      <c r="G39" s="863"/>
      <c r="H39" s="864"/>
      <c r="I39" s="276"/>
      <c r="J39" s="277"/>
      <c r="K39" s="278">
        <f>VLOOKUP(A39,EQUIPOS!A9:D166,4,FALSE)</f>
        <v>250931.655</v>
      </c>
      <c r="L39" s="279"/>
      <c r="M39" s="280">
        <v>9</v>
      </c>
      <c r="N39" s="281">
        <f t="shared" si="0"/>
        <v>27881.294999999998</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7</v>
      </c>
      <c r="N42" s="281">
        <f t="shared" si="0"/>
        <v>85714.28571428571</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9</v>
      </c>
      <c r="N43" s="281">
        <f t="shared" si="0"/>
        <v>11666.666666666666</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1053.7619047619048</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198548.51345238092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0">
        <f>VLOOKUP(A64,TRANSPORTE!A6:D117,4,FALSE)</f>
        <v>991.66000000000008</v>
      </c>
      <c r="M64" s="901"/>
      <c r="N64" s="296">
        <f>K64*L64</f>
        <v>1239.575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2429.5749999999998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63</v>
      </c>
      <c r="N74" s="404">
        <f>K74/M74</f>
        <v>6484.6984126984125</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63</v>
      </c>
      <c r="N75" s="404">
        <f>K75/M75</f>
        <v>1621.1746031746031</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63</v>
      </c>
      <c r="N76" s="404">
        <f>K76/M76</f>
        <v>2431.7460317460318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10537.619047619048</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386815.70749999996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77363.141499999998</v>
      </c>
      <c r="M87" s="849"/>
      <c r="N87" s="57"/>
    </row>
    <row r="88" spans="1:14">
      <c r="B88" s="95" t="s">
        <v>1057</v>
      </c>
      <c r="C88" s="96"/>
      <c r="D88" s="96"/>
      <c r="E88" s="96"/>
      <c r="F88" s="96"/>
      <c r="G88" s="96"/>
      <c r="H88" s="96"/>
      <c r="I88" s="93"/>
      <c r="J88" s="94"/>
      <c r="K88" s="313">
        <v>0.05</v>
      </c>
      <c r="L88" s="848">
        <f>N82*K88</f>
        <v>19340.785374999999</v>
      </c>
      <c r="M88" s="849"/>
      <c r="N88" s="57"/>
    </row>
    <row r="89" spans="1:14" ht="15" thickBot="1">
      <c r="B89" s="97" t="s">
        <v>1058</v>
      </c>
      <c r="C89" s="98"/>
      <c r="D89" s="98"/>
      <c r="E89" s="98"/>
      <c r="F89" s="98"/>
      <c r="G89" s="98"/>
      <c r="H89" s="98"/>
      <c r="I89" s="99"/>
      <c r="J89" s="100"/>
      <c r="K89" s="314">
        <v>0.05</v>
      </c>
      <c r="L89" s="850">
        <f>N82*K89</f>
        <v>19340.785374999999</v>
      </c>
      <c r="M89" s="851"/>
      <c r="N89" s="57"/>
    </row>
    <row r="90" spans="1:14" ht="15" thickBot="1">
      <c r="B90" s="813" t="s">
        <v>1037</v>
      </c>
      <c r="C90" s="814"/>
      <c r="D90" s="814"/>
      <c r="E90" s="814"/>
      <c r="F90" s="814"/>
      <c r="G90" s="814"/>
      <c r="H90" s="814"/>
      <c r="I90" s="814"/>
      <c r="J90" s="814"/>
      <c r="K90" s="814"/>
      <c r="L90" s="814"/>
      <c r="M90" s="815"/>
      <c r="N90" s="58">
        <f>L87+L88+L89</f>
        <v>116044.71225000001</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502860.41975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2"/>
      <c r="C47" s="863"/>
      <c r="D47" s="863"/>
      <c r="E47" s="863"/>
      <c r="F47" s="863"/>
      <c r="G47" s="863"/>
      <c r="H47" s="864"/>
      <c r="I47" s="865"/>
      <c r="J47" s="866"/>
      <c r="K47" s="278"/>
      <c r="L47" s="867"/>
      <c r="M47" s="868"/>
      <c r="N47" s="281"/>
    </row>
    <row r="48" spans="1:14">
      <c r="B48" s="862"/>
      <c r="C48" s="863"/>
      <c r="D48" s="863"/>
      <c r="E48" s="869"/>
      <c r="F48" s="863"/>
      <c r="G48" s="863"/>
      <c r="H48" s="864"/>
      <c r="I48" s="42"/>
      <c r="J48" s="43"/>
      <c r="K48" s="283"/>
      <c r="L48" s="285"/>
      <c r="M48" s="286"/>
      <c r="N48" s="287"/>
    </row>
    <row r="49" spans="1:14">
      <c r="B49" s="870" t="s">
        <v>1036</v>
      </c>
      <c r="C49" s="871"/>
      <c r="D49" s="871"/>
      <c r="E49" s="44"/>
      <c r="F49" s="45"/>
      <c r="G49" s="45"/>
      <c r="H49" s="46"/>
      <c r="I49" s="42"/>
      <c r="J49" s="43"/>
      <c r="K49" s="288"/>
      <c r="L49" s="285"/>
      <c r="M49" s="410">
        <v>0.1</v>
      </c>
      <c r="N49" s="353">
        <f>N83*M49</f>
        <v>829.83750000000009</v>
      </c>
    </row>
    <row r="50" spans="1:14" ht="15" thickBot="1">
      <c r="B50" s="862"/>
      <c r="C50" s="863"/>
      <c r="D50" s="863"/>
      <c r="E50" s="863"/>
      <c r="F50" s="863"/>
      <c r="G50" s="863"/>
      <c r="H50" s="864"/>
      <c r="I50" s="872"/>
      <c r="J50" s="873"/>
      <c r="K50" s="47"/>
      <c r="L50" s="874"/>
      <c r="M50" s="875"/>
      <c r="N50" s="111"/>
    </row>
    <row r="51" spans="1:14" ht="15" thickBot="1">
      <c r="B51" s="813" t="s">
        <v>1037</v>
      </c>
      <c r="C51" s="814"/>
      <c r="D51" s="814"/>
      <c r="E51" s="814"/>
      <c r="F51" s="814"/>
      <c r="G51" s="814"/>
      <c r="H51" s="814"/>
      <c r="I51" s="814"/>
      <c r="J51" s="814"/>
      <c r="K51" s="814"/>
      <c r="L51" s="814"/>
      <c r="M51" s="815"/>
      <c r="N51" s="403">
        <f>SUM(N36:N50)</f>
        <v>186797.14616666667</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58" t="s">
        <v>1028</v>
      </c>
      <c r="C55" s="859"/>
      <c r="D55" s="859"/>
      <c r="E55" s="859"/>
      <c r="F55" s="859"/>
      <c r="G55" s="859"/>
      <c r="H55" s="859"/>
      <c r="I55" s="893"/>
      <c r="J55" s="324" t="s">
        <v>1029</v>
      </c>
      <c r="K55" s="91" t="s">
        <v>1030</v>
      </c>
      <c r="L55" s="894" t="s">
        <v>1039</v>
      </c>
      <c r="M55" s="893"/>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125000</v>
      </c>
      <c r="N56" s="281">
        <f>K56*M56</f>
        <v>175000</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12</v>
      </c>
      <c r="N57" s="281">
        <f>K57*M57</f>
        <v>300</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95"/>
      <c r="C60" s="896"/>
      <c r="D60" s="896"/>
      <c r="E60" s="896"/>
      <c r="F60" s="896"/>
      <c r="G60" s="896"/>
      <c r="H60" s="896"/>
      <c r="I60" s="866"/>
      <c r="J60" s="48"/>
      <c r="K60" s="50"/>
      <c r="L60" s="897"/>
      <c r="M60" s="898"/>
      <c r="N60" s="51"/>
    </row>
    <row r="61" spans="1:14" ht="15" thickBot="1">
      <c r="B61" s="813" t="s">
        <v>1037</v>
      </c>
      <c r="C61" s="814"/>
      <c r="D61" s="814"/>
      <c r="E61" s="814"/>
      <c r="F61" s="814"/>
      <c r="G61" s="814"/>
      <c r="H61" s="814"/>
      <c r="I61" s="814"/>
      <c r="J61" s="814"/>
      <c r="K61" s="814"/>
      <c r="L61" s="814"/>
      <c r="M61" s="815"/>
      <c r="N61" s="403">
        <f>SUM(N56:N60)</f>
        <v>175300</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99" t="s">
        <v>1045</v>
      </c>
      <c r="M65" s="878"/>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0">
        <f>VLOOKUP(A66,TRANSPORTE!A5:D117,4,FALSE)</f>
        <v>850</v>
      </c>
      <c r="M66" s="901"/>
      <c r="N66" s="296">
        <f>K66*L66</f>
        <v>1190</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0">
        <f>VLOOKUP(A67,TRANSPORTE!A6:D117,4,FALSE)</f>
        <v>1100</v>
      </c>
      <c r="M67" s="901"/>
      <c r="N67" s="296">
        <f>K67*L67</f>
        <v>1375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1"/>
      <c r="M71" s="892"/>
      <c r="N71" s="133"/>
    </row>
    <row r="72" spans="1:15" ht="15" thickBot="1">
      <c r="B72" s="902" t="s">
        <v>1037</v>
      </c>
      <c r="C72" s="856"/>
      <c r="D72" s="856"/>
      <c r="E72" s="856"/>
      <c r="F72" s="856"/>
      <c r="G72" s="856"/>
      <c r="H72" s="856"/>
      <c r="I72" s="856"/>
      <c r="J72" s="856"/>
      <c r="K72" s="856"/>
      <c r="L72" s="856"/>
      <c r="M72" s="857"/>
      <c r="N72" s="110">
        <f>N66+N67+N68+N69+N70</f>
        <v>2565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2" t="s">
        <v>1047</v>
      </c>
      <c r="C76" s="853"/>
      <c r="D76" s="853"/>
      <c r="E76" s="853"/>
      <c r="F76" s="853"/>
      <c r="G76" s="853"/>
      <c r="H76" s="853"/>
      <c r="I76" s="79" t="s">
        <v>1048</v>
      </c>
      <c r="J76" s="81" t="s">
        <v>1494</v>
      </c>
      <c r="K76" s="80" t="s">
        <v>1050</v>
      </c>
      <c r="L76" s="854" t="s">
        <v>1034</v>
      </c>
      <c r="M76" s="855"/>
      <c r="N76" s="104" t="s">
        <v>1035</v>
      </c>
    </row>
    <row r="77" spans="1:15">
      <c r="A77" t="s">
        <v>19</v>
      </c>
      <c r="B77" s="55" t="str">
        <f>VLOOKUP(A77,'MANO DE OBRA'!A8:D68,3,FALSE)</f>
        <v>Obrero (8)</v>
      </c>
      <c r="C77" s="53"/>
      <c r="D77" s="53"/>
      <c r="E77" s="53"/>
      <c r="F77" s="53"/>
      <c r="G77" s="53"/>
      <c r="H77" s="53"/>
      <c r="I77" s="301">
        <f>K77/J77*100</f>
        <v>220830.2702702703</v>
      </c>
      <c r="J77" s="302">
        <v>185</v>
      </c>
      <c r="K77" s="303">
        <f>VLOOKUP(A77,'MANO DE OBRA'!A8:D99,4,FALSE)</f>
        <v>408536</v>
      </c>
      <c r="L77" s="56"/>
      <c r="M77" s="304">
        <v>80</v>
      </c>
      <c r="N77" s="404">
        <f>K77/M77</f>
        <v>5106.7</v>
      </c>
      <c r="O77" s="112"/>
    </row>
    <row r="78" spans="1:15">
      <c r="A78"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80</v>
      </c>
      <c r="N78" s="404">
        <f>K78/M78</f>
        <v>1276.675</v>
      </c>
    </row>
    <row r="79" spans="1:15">
      <c r="A79" t="s">
        <v>54</v>
      </c>
      <c r="B79" s="55" t="str">
        <f>VLOOKUP(A79,'MANO DE OBRA'!A9:D70,3,FALSE)</f>
        <v>Rastrilleros (2)</v>
      </c>
      <c r="C79" s="53"/>
      <c r="D79" s="53"/>
      <c r="E79" s="53"/>
      <c r="F79" s="53"/>
      <c r="G79" s="53"/>
      <c r="H79" s="53"/>
      <c r="I79" s="301">
        <f>K79/J79*100</f>
        <v>82810.810810810814</v>
      </c>
      <c r="J79" s="302">
        <v>185</v>
      </c>
      <c r="K79" s="303">
        <f>VLOOKUP(A79,'MANO DE OBRA'!A9:D101,4,FALSE)</f>
        <v>153200</v>
      </c>
      <c r="L79" s="56"/>
      <c r="M79" s="309">
        <v>80</v>
      </c>
      <c r="N79" s="404">
        <f>K79/M79</f>
        <v>1915</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89"/>
      <c r="C82" s="890"/>
      <c r="D82" s="890"/>
      <c r="E82" s="890"/>
      <c r="F82" s="890"/>
      <c r="G82" s="890"/>
      <c r="H82" s="890"/>
      <c r="I82" s="132"/>
      <c r="J82" s="132"/>
      <c r="K82" s="132"/>
      <c r="L82" s="903"/>
      <c r="M82" s="903"/>
      <c r="N82" s="51"/>
    </row>
    <row r="83" spans="1:14" ht="15" thickBot="1">
      <c r="B83" s="902" t="s">
        <v>1037</v>
      </c>
      <c r="C83" s="856"/>
      <c r="D83" s="856"/>
      <c r="E83" s="856"/>
      <c r="F83" s="856"/>
      <c r="G83" s="856"/>
      <c r="H83" s="856"/>
      <c r="I83" s="856"/>
      <c r="J83" s="856"/>
      <c r="K83" s="856"/>
      <c r="L83" s="856"/>
      <c r="M83" s="857"/>
      <c r="N83" s="310">
        <f>SUM(N77:N82)</f>
        <v>8298.375</v>
      </c>
    </row>
    <row r="84" spans="1:14" ht="15" thickBot="1">
      <c r="B84" s="39"/>
      <c r="C84" s="40"/>
      <c r="D84" s="40"/>
      <c r="E84" s="40"/>
      <c r="F84" s="40"/>
      <c r="G84" s="40"/>
      <c r="H84" s="40"/>
      <c r="I84" s="40"/>
      <c r="J84" s="40"/>
      <c r="K84" s="40"/>
      <c r="L84" s="40"/>
      <c r="M84" s="40"/>
      <c r="N84" s="41"/>
    </row>
    <row r="85" spans="1:14" ht="15" thickBot="1">
      <c r="B85" s="813" t="s">
        <v>1051</v>
      </c>
      <c r="C85" s="814"/>
      <c r="D85" s="814"/>
      <c r="E85" s="814"/>
      <c r="F85" s="814"/>
      <c r="G85" s="814"/>
      <c r="H85" s="814"/>
      <c r="I85" s="814"/>
      <c r="J85" s="814"/>
      <c r="K85" s="814"/>
      <c r="L85" s="814"/>
      <c r="M85" s="815"/>
      <c r="N85" s="105">
        <f>N51+N61+N72+N83</f>
        <v>372960.52116666664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58" t="s">
        <v>1053</v>
      </c>
      <c r="C89" s="859"/>
      <c r="D89" s="859"/>
      <c r="E89" s="859"/>
      <c r="F89" s="859"/>
      <c r="G89" s="859"/>
      <c r="H89" s="859"/>
      <c r="I89" s="323"/>
      <c r="J89" s="343"/>
      <c r="K89" s="311" t="s">
        <v>1054</v>
      </c>
      <c r="L89" s="860" t="s">
        <v>1055</v>
      </c>
      <c r="M89" s="861"/>
      <c r="N89" s="312"/>
    </row>
    <row r="90" spans="1:14">
      <c r="B90" s="846" t="s">
        <v>1056</v>
      </c>
      <c r="C90" s="847"/>
      <c r="D90" s="847"/>
      <c r="E90" s="847"/>
      <c r="F90" s="847"/>
      <c r="G90" s="847"/>
      <c r="H90" s="847"/>
      <c r="I90" s="93"/>
      <c r="J90" s="94"/>
      <c r="K90" s="313">
        <v>0.2</v>
      </c>
      <c r="L90" s="848">
        <f>N85*K90</f>
        <v>74592.104233333332</v>
      </c>
      <c r="M90" s="849"/>
      <c r="N90" s="57"/>
    </row>
    <row r="91" spans="1:14">
      <c r="B91" s="95" t="s">
        <v>1057</v>
      </c>
      <c r="C91" s="96"/>
      <c r="D91" s="96"/>
      <c r="E91" s="96"/>
      <c r="F91" s="96"/>
      <c r="G91" s="96"/>
      <c r="H91" s="96"/>
      <c r="I91" s="93"/>
      <c r="J91" s="94"/>
      <c r="K91" s="313">
        <v>0.05</v>
      </c>
      <c r="L91" s="848">
        <f>N85*K91</f>
        <v>18648.026058333333</v>
      </c>
      <c r="M91" s="849"/>
      <c r="N91" s="57"/>
    </row>
    <row r="92" spans="1:14" ht="15" thickBot="1">
      <c r="B92" s="97" t="s">
        <v>1058</v>
      </c>
      <c r="C92" s="98"/>
      <c r="D92" s="98"/>
      <c r="E92" s="98"/>
      <c r="F92" s="98"/>
      <c r="G92" s="98"/>
      <c r="H92" s="98"/>
      <c r="I92" s="99"/>
      <c r="J92" s="100"/>
      <c r="K92" s="314">
        <v>0.05</v>
      </c>
      <c r="L92" s="850">
        <f>N85*K92</f>
        <v>18648.026058333333</v>
      </c>
      <c r="M92" s="851"/>
      <c r="N92" s="57"/>
    </row>
    <row r="93" spans="1:14" ht="15" thickBot="1">
      <c r="B93" s="813" t="s">
        <v>1037</v>
      </c>
      <c r="C93" s="814"/>
      <c r="D93" s="814"/>
      <c r="E93" s="814"/>
      <c r="F93" s="814"/>
      <c r="G93" s="814"/>
      <c r="H93" s="814"/>
      <c r="I93" s="814"/>
      <c r="J93" s="814"/>
      <c r="K93" s="814"/>
      <c r="L93" s="814"/>
      <c r="M93" s="815"/>
      <c r="N93" s="58">
        <f>L90+L91+L92</f>
        <v>111888.15634999999</v>
      </c>
    </row>
    <row r="94" spans="1:14" ht="15" thickBot="1">
      <c r="B94" s="39"/>
      <c r="C94" s="40"/>
      <c r="D94" s="40"/>
      <c r="E94" s="40"/>
      <c r="F94" s="40"/>
      <c r="G94" s="40"/>
      <c r="H94" s="40"/>
      <c r="I94" s="40"/>
      <c r="J94" s="40"/>
      <c r="K94" s="40"/>
      <c r="L94" s="40"/>
      <c r="M94" s="40"/>
      <c r="N94" s="41"/>
    </row>
    <row r="95" spans="1:14" ht="15" thickBot="1">
      <c r="A95" t="s">
        <v>2122</v>
      </c>
      <c r="B95" s="813" t="s">
        <v>1059</v>
      </c>
      <c r="C95" s="814"/>
      <c r="D95" s="814"/>
      <c r="E95" s="814"/>
      <c r="F95" s="814"/>
      <c r="G95" s="814"/>
      <c r="H95" s="814"/>
      <c r="I95" s="814"/>
      <c r="J95" s="814"/>
      <c r="K95" s="814"/>
      <c r="L95" s="814"/>
      <c r="M95" s="815"/>
      <c r="N95" s="196">
        <f>N85+N93</f>
        <v>484848.67751666665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6" t="s">
        <v>2324</v>
      </c>
      <c r="C112" s="817"/>
      <c r="D112" s="817"/>
      <c r="E112" s="817"/>
      <c r="F112" s="817"/>
      <c r="G112" s="817"/>
      <c r="H112" s="817"/>
      <c r="I112" s="817"/>
      <c r="J112" s="817"/>
      <c r="K112" s="817"/>
      <c r="L112" s="817"/>
      <c r="M112" s="817"/>
      <c r="N112" s="818"/>
    </row>
    <row r="113" spans="2:14" ht="15" customHeight="1">
      <c r="B113" s="816"/>
      <c r="C113" s="817"/>
      <c r="D113" s="817"/>
      <c r="E113" s="817"/>
      <c r="F113" s="817"/>
      <c r="G113" s="817"/>
      <c r="H113" s="817"/>
      <c r="I113" s="817"/>
      <c r="J113" s="817"/>
      <c r="K113" s="817"/>
      <c r="L113" s="817"/>
      <c r="M113" s="817"/>
      <c r="N113" s="818"/>
    </row>
    <row r="114" spans="2:14" ht="30" customHeight="1">
      <c r="B114" s="819" t="s">
        <v>2325</v>
      </c>
      <c r="C114" s="820"/>
      <c r="D114" s="820"/>
      <c r="E114" s="820"/>
      <c r="F114" s="820"/>
      <c r="G114" s="820"/>
      <c r="H114" s="820"/>
      <c r="I114" s="820"/>
      <c r="J114" s="820"/>
      <c r="K114" s="820"/>
      <c r="L114" s="820"/>
      <c r="M114" s="820"/>
      <c r="N114" s="821"/>
    </row>
    <row r="115" spans="2:14">
      <c r="B115" s="819"/>
      <c r="C115" s="820"/>
      <c r="D115" s="820"/>
      <c r="E115" s="820"/>
      <c r="F115" s="820"/>
      <c r="G115" s="820"/>
      <c r="H115" s="820"/>
      <c r="I115" s="820"/>
      <c r="J115" s="820"/>
      <c r="K115" s="820"/>
      <c r="L115" s="820"/>
      <c r="M115" s="820"/>
      <c r="N115" s="821"/>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79"/>
      <c r="K125" s="879"/>
      <c r="L125" s="879"/>
      <c r="M125" s="879"/>
      <c r="N125" s="880"/>
    </row>
    <row r="126" spans="2:14" ht="15" thickBot="1">
      <c r="B126" s="270" t="s">
        <v>2327</v>
      </c>
      <c r="C126" s="402"/>
      <c r="D126" s="402"/>
      <c r="E126" s="63"/>
      <c r="F126" s="63"/>
      <c r="G126" s="63"/>
      <c r="H126" s="63"/>
      <c r="I126" s="63"/>
      <c r="J126" s="881"/>
      <c r="K126" s="881"/>
      <c r="L126" s="881"/>
      <c r="M126" s="881"/>
      <c r="N126" s="88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829.83750000000009</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186797.14616666667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900"/>
      <c r="M66" s="901"/>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8">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8298.375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372960.52116666664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74592.104233333332</v>
      </c>
      <c r="M88" s="849"/>
      <c r="N88" s="57"/>
    </row>
    <row r="89" spans="1:14">
      <c r="B89" s="95" t="s">
        <v>1057</v>
      </c>
      <c r="C89" s="96"/>
      <c r="D89" s="96"/>
      <c r="E89" s="96"/>
      <c r="F89" s="96"/>
      <c r="G89" s="96"/>
      <c r="H89" s="96"/>
      <c r="I89" s="93"/>
      <c r="J89" s="94"/>
      <c r="K89" s="313">
        <v>0.05</v>
      </c>
      <c r="L89" s="848">
        <f>N83*K89</f>
        <v>18648.026058333333</v>
      </c>
      <c r="M89" s="849"/>
      <c r="N89" s="57"/>
    </row>
    <row r="90" spans="1:14" ht="15" thickBot="1">
      <c r="B90" s="97" t="s">
        <v>1058</v>
      </c>
      <c r="C90" s="98"/>
      <c r="D90" s="98"/>
      <c r="E90" s="98"/>
      <c r="F90" s="98"/>
      <c r="G90" s="98"/>
      <c r="H90" s="98"/>
      <c r="I90" s="99"/>
      <c r="J90" s="100"/>
      <c r="K90" s="314">
        <v>0.05</v>
      </c>
      <c r="L90" s="850">
        <f>N83*K90</f>
        <v>18648.026058333333</v>
      </c>
      <c r="M90" s="851"/>
      <c r="N90" s="57"/>
    </row>
    <row r="91" spans="1:14" ht="15" thickBot="1">
      <c r="B91" s="813" t="s">
        <v>1037</v>
      </c>
      <c r="C91" s="814"/>
      <c r="D91" s="814"/>
      <c r="E91" s="814"/>
      <c r="F91" s="814"/>
      <c r="G91" s="814"/>
      <c r="H91" s="814"/>
      <c r="I91" s="814"/>
      <c r="J91" s="814"/>
      <c r="K91" s="814"/>
      <c r="L91" s="814"/>
      <c r="M91" s="815"/>
      <c r="N91" s="58">
        <f>L88+L89+L90</f>
        <v>111888.15634999999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484848.67751666665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829.83750000000009</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186797.14616666667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8">
        <v>80</v>
      </c>
      <c r="N77" s="404">
        <f>K77/M77</f>
        <v>1915</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8298.375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372960.52116666664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74592.104233333332</v>
      </c>
      <c r="M88" s="849"/>
      <c r="N88" s="57"/>
    </row>
    <row r="89" spans="1:14">
      <c r="B89" s="95" t="s">
        <v>1057</v>
      </c>
      <c r="C89" s="96"/>
      <c r="D89" s="96"/>
      <c r="E89" s="96"/>
      <c r="F89" s="96"/>
      <c r="G89" s="96"/>
      <c r="H89" s="96"/>
      <c r="I89" s="93"/>
      <c r="J89" s="94"/>
      <c r="K89" s="313">
        <v>0.05</v>
      </c>
      <c r="L89" s="848">
        <f>N83*K89</f>
        <v>18648.026058333333</v>
      </c>
      <c r="M89" s="849"/>
      <c r="N89" s="57"/>
    </row>
    <row r="90" spans="1:14" ht="15" thickBot="1">
      <c r="B90" s="97" t="s">
        <v>1058</v>
      </c>
      <c r="C90" s="98"/>
      <c r="D90" s="98"/>
      <c r="E90" s="98"/>
      <c r="F90" s="98"/>
      <c r="G90" s="98"/>
      <c r="H90" s="98"/>
      <c r="I90" s="99"/>
      <c r="J90" s="100"/>
      <c r="K90" s="314">
        <v>0.05</v>
      </c>
      <c r="L90" s="850">
        <f>N83*K90</f>
        <v>18648.026058333333</v>
      </c>
      <c r="M90" s="851"/>
      <c r="N90" s="57"/>
    </row>
    <row r="91" spans="1:14" ht="15" thickBot="1">
      <c r="B91" s="813" t="s">
        <v>1037</v>
      </c>
      <c r="C91" s="814"/>
      <c r="D91" s="814"/>
      <c r="E91" s="814"/>
      <c r="F91" s="814"/>
      <c r="G91" s="814"/>
      <c r="H91" s="814"/>
      <c r="I91" s="814"/>
      <c r="J91" s="814"/>
      <c r="K91" s="814"/>
      <c r="L91" s="814"/>
      <c r="M91" s="815"/>
      <c r="N91" s="58">
        <f>L88+L89+L90</f>
        <v>111888.15634999999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484848.67751666665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ht="15" customHeight="1">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829.83750000000009</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186797.14616666667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80</v>
      </c>
      <c r="N76" s="404">
        <f>K76/M76</f>
        <v>1915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8298.375</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372960.52116666664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74592.104233333332</v>
      </c>
      <c r="M87" s="849"/>
      <c r="N87" s="57"/>
    </row>
    <row r="88" spans="1:14">
      <c r="B88" s="95" t="s">
        <v>1057</v>
      </c>
      <c r="C88" s="96"/>
      <c r="D88" s="96"/>
      <c r="E88" s="96"/>
      <c r="F88" s="96"/>
      <c r="G88" s="96"/>
      <c r="H88" s="96"/>
      <c r="I88" s="93"/>
      <c r="J88" s="94"/>
      <c r="K88" s="313">
        <v>0.05</v>
      </c>
      <c r="L88" s="848">
        <f>N82*K88</f>
        <v>18648.026058333333</v>
      </c>
      <c r="M88" s="849"/>
      <c r="N88" s="57"/>
    </row>
    <row r="89" spans="1:14" ht="15" thickBot="1">
      <c r="B89" s="97" t="s">
        <v>1058</v>
      </c>
      <c r="C89" s="98"/>
      <c r="D89" s="98"/>
      <c r="E89" s="98"/>
      <c r="F89" s="98"/>
      <c r="G89" s="98"/>
      <c r="H89" s="98"/>
      <c r="I89" s="99"/>
      <c r="J89" s="100"/>
      <c r="K89" s="314">
        <v>0.05</v>
      </c>
      <c r="L89" s="850">
        <f>N82*K89</f>
        <v>18648.026058333333</v>
      </c>
      <c r="M89" s="851"/>
      <c r="N89" s="57"/>
    </row>
    <row r="90" spans="1:14" ht="15" thickBot="1">
      <c r="B90" s="813" t="s">
        <v>1037</v>
      </c>
      <c r="C90" s="814"/>
      <c r="D90" s="814"/>
      <c r="E90" s="814"/>
      <c r="F90" s="814"/>
      <c r="G90" s="814"/>
      <c r="H90" s="814"/>
      <c r="I90" s="814"/>
      <c r="J90" s="814"/>
      <c r="K90" s="814"/>
      <c r="L90" s="814"/>
      <c r="M90" s="815"/>
      <c r="N90" s="58">
        <f>L87+L88+L89</f>
        <v>111888.15634999999</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484848.67751666665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829.83750000000009</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186797.14616666667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80</v>
      </c>
      <c r="N76" s="404">
        <f>K76/M76</f>
        <v>1915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8298.375</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372960.52116666664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74592.104233333332</v>
      </c>
      <c r="M87" s="849"/>
      <c r="N87" s="57"/>
    </row>
    <row r="88" spans="1:14">
      <c r="B88" s="95" t="s">
        <v>1057</v>
      </c>
      <c r="C88" s="96"/>
      <c r="D88" s="96"/>
      <c r="E88" s="96"/>
      <c r="F88" s="96"/>
      <c r="G88" s="96"/>
      <c r="H88" s="96"/>
      <c r="I88" s="93"/>
      <c r="J88" s="94"/>
      <c r="K88" s="313">
        <v>0.05</v>
      </c>
      <c r="L88" s="848">
        <f>N82*K88</f>
        <v>18648.026058333333</v>
      </c>
      <c r="M88" s="849"/>
      <c r="N88" s="57"/>
    </row>
    <row r="89" spans="1:14" ht="15" thickBot="1">
      <c r="B89" s="97" t="s">
        <v>1058</v>
      </c>
      <c r="C89" s="98"/>
      <c r="D89" s="98"/>
      <c r="E89" s="98"/>
      <c r="F89" s="98"/>
      <c r="G89" s="98"/>
      <c r="H89" s="98"/>
      <c r="I89" s="99"/>
      <c r="J89" s="100"/>
      <c r="K89" s="314">
        <v>0.05</v>
      </c>
      <c r="L89" s="850">
        <f>N82*K89</f>
        <v>18648.026058333333</v>
      </c>
      <c r="M89" s="851"/>
      <c r="N89" s="57"/>
    </row>
    <row r="90" spans="1:14" ht="15" thickBot="1">
      <c r="B90" s="813" t="s">
        <v>1037</v>
      </c>
      <c r="C90" s="814"/>
      <c r="D90" s="814"/>
      <c r="E90" s="814"/>
      <c r="F90" s="814"/>
      <c r="G90" s="814"/>
      <c r="H90" s="814"/>
      <c r="I90" s="814"/>
      <c r="J90" s="814"/>
      <c r="K90" s="814"/>
      <c r="L90" s="814"/>
      <c r="M90" s="815"/>
      <c r="N90" s="58">
        <f>L87+L88+L89</f>
        <v>111888.15634999999</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484848.67751666665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829.83750000000009</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186797.14616666667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8298.375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372960.52116666664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74592.104233333332</v>
      </c>
      <c r="M88" s="849"/>
      <c r="N88" s="57"/>
    </row>
    <row r="89" spans="1:14">
      <c r="B89" s="95" t="s">
        <v>1057</v>
      </c>
      <c r="C89" s="96"/>
      <c r="D89" s="96"/>
      <c r="E89" s="96"/>
      <c r="F89" s="96"/>
      <c r="G89" s="96"/>
      <c r="H89" s="96"/>
      <c r="I89" s="93"/>
      <c r="J89" s="94"/>
      <c r="K89" s="313">
        <v>0.05</v>
      </c>
      <c r="L89" s="848">
        <f>N83*K89</f>
        <v>18648.026058333333</v>
      </c>
      <c r="M89" s="849"/>
      <c r="N89" s="57"/>
    </row>
    <row r="90" spans="1:14" ht="15" thickBot="1">
      <c r="B90" s="97" t="s">
        <v>1058</v>
      </c>
      <c r="C90" s="98"/>
      <c r="D90" s="98"/>
      <c r="E90" s="98"/>
      <c r="F90" s="98"/>
      <c r="G90" s="98"/>
      <c r="H90" s="98"/>
      <c r="I90" s="99"/>
      <c r="J90" s="100"/>
      <c r="K90" s="314">
        <v>0.05</v>
      </c>
      <c r="L90" s="850">
        <f>N83*K90</f>
        <v>18648.026058333333</v>
      </c>
      <c r="M90" s="851"/>
      <c r="N90" s="57"/>
    </row>
    <row r="91" spans="1:14" ht="15" thickBot="1">
      <c r="B91" s="813" t="s">
        <v>1037</v>
      </c>
      <c r="C91" s="814"/>
      <c r="D91" s="814"/>
      <c r="E91" s="814"/>
      <c r="F91" s="814"/>
      <c r="G91" s="814"/>
      <c r="H91" s="814"/>
      <c r="I91" s="814"/>
      <c r="J91" s="814"/>
      <c r="K91" s="814"/>
      <c r="L91" s="814"/>
      <c r="M91" s="815"/>
      <c r="N91" s="58">
        <f>L88+L89+L90</f>
        <v>111888.15634999999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484848.67751666665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829.83750000000009</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186797.14616666667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8298.375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372960.52116666664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74592.104233333332</v>
      </c>
      <c r="M88" s="849"/>
      <c r="N88" s="57"/>
    </row>
    <row r="89" spans="1:14">
      <c r="B89" s="95" t="s">
        <v>1057</v>
      </c>
      <c r="C89" s="96"/>
      <c r="D89" s="96"/>
      <c r="E89" s="96"/>
      <c r="F89" s="96"/>
      <c r="G89" s="96"/>
      <c r="H89" s="96"/>
      <c r="I89" s="93"/>
      <c r="J89" s="94"/>
      <c r="K89" s="313">
        <v>0.05</v>
      </c>
      <c r="L89" s="848">
        <f>N83*K89</f>
        <v>18648.026058333333</v>
      </c>
      <c r="M89" s="849"/>
      <c r="N89" s="57"/>
    </row>
    <row r="90" spans="1:14" ht="15" thickBot="1">
      <c r="B90" s="97" t="s">
        <v>1058</v>
      </c>
      <c r="C90" s="98"/>
      <c r="D90" s="98"/>
      <c r="E90" s="98"/>
      <c r="F90" s="98"/>
      <c r="G90" s="98"/>
      <c r="H90" s="98"/>
      <c r="I90" s="99"/>
      <c r="J90" s="100"/>
      <c r="K90" s="314">
        <v>0.05</v>
      </c>
      <c r="L90" s="850">
        <f>N83*K90</f>
        <v>18648.026058333333</v>
      </c>
      <c r="M90" s="851"/>
      <c r="N90" s="57"/>
    </row>
    <row r="91" spans="1:14" ht="15" thickBot="1">
      <c r="B91" s="813" t="s">
        <v>1037</v>
      </c>
      <c r="C91" s="814"/>
      <c r="D91" s="814"/>
      <c r="E91" s="814"/>
      <c r="F91" s="814"/>
      <c r="G91" s="814"/>
      <c r="H91" s="814"/>
      <c r="I91" s="814"/>
      <c r="J91" s="814"/>
      <c r="K91" s="814"/>
      <c r="L91" s="814"/>
      <c r="M91" s="815"/>
      <c r="N91" s="58">
        <f>L88+L89+L90</f>
        <v>111888.15634999999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484848.67751666665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829.83750000000009</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186797.14616666667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1377</v>
      </c>
      <c r="B65" s="52" t="str">
        <f>VLOOKUP(A65,TRANSPORTE!A6:D117,3,FALSE)</f>
        <v>Transporte de mezcla</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8298.375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372960.52116666664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74592.104233333332</v>
      </c>
      <c r="M88" s="849"/>
      <c r="N88" s="57"/>
    </row>
    <row r="89" spans="1:14">
      <c r="B89" s="95" t="s">
        <v>1057</v>
      </c>
      <c r="C89" s="96"/>
      <c r="D89" s="96"/>
      <c r="E89" s="96"/>
      <c r="F89" s="96"/>
      <c r="G89" s="96"/>
      <c r="H89" s="96"/>
      <c r="I89" s="93"/>
      <c r="J89" s="94"/>
      <c r="K89" s="313">
        <v>0.05</v>
      </c>
      <c r="L89" s="848">
        <f>N83*K89</f>
        <v>18648.026058333333</v>
      </c>
      <c r="M89" s="849"/>
      <c r="N89" s="57"/>
    </row>
    <row r="90" spans="1:14" ht="15" thickBot="1">
      <c r="B90" s="97" t="s">
        <v>1058</v>
      </c>
      <c r="C90" s="98"/>
      <c r="D90" s="98"/>
      <c r="E90" s="98"/>
      <c r="F90" s="98"/>
      <c r="G90" s="98"/>
      <c r="H90" s="98"/>
      <c r="I90" s="99"/>
      <c r="J90" s="100"/>
      <c r="K90" s="314">
        <v>0.05</v>
      </c>
      <c r="L90" s="850">
        <f>N83*K90</f>
        <v>18648.026058333333</v>
      </c>
      <c r="M90" s="851"/>
      <c r="N90" s="57"/>
    </row>
    <row r="91" spans="1:14" ht="15" thickBot="1">
      <c r="B91" s="813" t="s">
        <v>1037</v>
      </c>
      <c r="C91" s="814"/>
      <c r="D91" s="814"/>
      <c r="E91" s="814"/>
      <c r="F91" s="814"/>
      <c r="G91" s="814"/>
      <c r="H91" s="814"/>
      <c r="I91" s="814"/>
      <c r="J91" s="814"/>
      <c r="K91" s="814"/>
      <c r="L91" s="814"/>
      <c r="M91" s="815"/>
      <c r="N91" s="58">
        <f>L88+L89+L90</f>
        <v>111888.15634999999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484848.67751666665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8</v>
      </c>
      <c r="N37" s="281">
        <f t="shared" ref="N37:N43" si="0">K37/M37</f>
        <v>23302.59375</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8</v>
      </c>
      <c r="N38" s="281">
        <f t="shared" si="0"/>
        <v>11757.8125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8</v>
      </c>
      <c r="N39" s="281">
        <f t="shared" si="0"/>
        <v>70129.661874999991</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8</v>
      </c>
      <c r="N42" s="281">
        <f t="shared" si="0"/>
        <v>75000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8</v>
      </c>
      <c r="N43" s="281">
        <f t="shared" si="0"/>
        <v>13125</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922.04166666666663</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225552.3639583333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72</v>
      </c>
      <c r="N74" s="404">
        <f>K74/M74</f>
        <v>5674.1111111111113</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72</v>
      </c>
      <c r="N76" s="404">
        <f>K76/M76</f>
        <v>2127.7777777777778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9220.4166666666661</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412637.78062499996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82527.556125000003</v>
      </c>
      <c r="M87" s="849"/>
      <c r="N87" s="57"/>
    </row>
    <row r="88" spans="1:14">
      <c r="B88" s="95" t="s">
        <v>1057</v>
      </c>
      <c r="C88" s="96"/>
      <c r="D88" s="96"/>
      <c r="E88" s="96"/>
      <c r="F88" s="96"/>
      <c r="G88" s="96"/>
      <c r="H88" s="96"/>
      <c r="I88" s="93"/>
      <c r="J88" s="94"/>
      <c r="K88" s="313">
        <v>0.05</v>
      </c>
      <c r="L88" s="848">
        <f>N82*K88</f>
        <v>20631.889031250001</v>
      </c>
      <c r="M88" s="849"/>
      <c r="N88" s="57"/>
    </row>
    <row r="89" spans="1:14" ht="15" thickBot="1">
      <c r="B89" s="97" t="s">
        <v>1058</v>
      </c>
      <c r="C89" s="98"/>
      <c r="D89" s="98"/>
      <c r="E89" s="98"/>
      <c r="F89" s="98"/>
      <c r="G89" s="98"/>
      <c r="H89" s="98"/>
      <c r="I89" s="99"/>
      <c r="J89" s="100"/>
      <c r="K89" s="314">
        <v>0.05</v>
      </c>
      <c r="L89" s="850">
        <f>N82*K89</f>
        <v>20631.889031250001</v>
      </c>
      <c r="M89" s="851"/>
      <c r="N89" s="57"/>
    </row>
    <row r="90" spans="1:14" ht="15" thickBot="1">
      <c r="B90" s="813" t="s">
        <v>1037</v>
      </c>
      <c r="C90" s="814"/>
      <c r="D90" s="814"/>
      <c r="E90" s="814"/>
      <c r="F90" s="814"/>
      <c r="G90" s="814"/>
      <c r="H90" s="814"/>
      <c r="I90" s="814"/>
      <c r="J90" s="814"/>
      <c r="K90" s="814"/>
      <c r="L90" s="814"/>
      <c r="M90" s="815"/>
      <c r="N90" s="58">
        <f>L87+L88+L89</f>
        <v>123791.3341875</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536429.11481249996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8</v>
      </c>
      <c r="N37" s="281">
        <f t="shared" ref="N37:N43" si="0">K37/M37</f>
        <v>23302.59375</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8</v>
      </c>
      <c r="N38" s="281">
        <f t="shared" si="0"/>
        <v>11757.8125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8</v>
      </c>
      <c r="N39" s="281">
        <f t="shared" si="0"/>
        <v>70129.661874999991</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8</v>
      </c>
      <c r="N42" s="281">
        <f t="shared" si="0"/>
        <v>75000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8</v>
      </c>
      <c r="N43" s="281">
        <f t="shared" si="0"/>
        <v>13125</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922.04166666666663</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225552.3639583333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72</v>
      </c>
      <c r="N74" s="404">
        <f>K74/M74</f>
        <v>5674.1111111111113</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72</v>
      </c>
      <c r="N76" s="404">
        <f>K76/M76</f>
        <v>2127.7777777777778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133"/>
    </row>
    <row r="80" spans="1:15" ht="15" thickBot="1">
      <c r="B80" s="902" t="s">
        <v>1037</v>
      </c>
      <c r="C80" s="856"/>
      <c r="D80" s="856"/>
      <c r="E80" s="856"/>
      <c r="F80" s="856"/>
      <c r="G80" s="856"/>
      <c r="H80" s="856"/>
      <c r="I80" s="856"/>
      <c r="J80" s="856"/>
      <c r="K80" s="856"/>
      <c r="L80" s="856"/>
      <c r="M80" s="857"/>
      <c r="N80" s="469">
        <f>SUM(N74:N79)</f>
        <v>9220.4166666666661</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412637.78062499996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82527.556125000003</v>
      </c>
      <c r="M87" s="849"/>
      <c r="N87" s="57"/>
    </row>
    <row r="88" spans="1:14">
      <c r="B88" s="95" t="s">
        <v>1057</v>
      </c>
      <c r="C88" s="96"/>
      <c r="D88" s="96"/>
      <c r="E88" s="96"/>
      <c r="F88" s="96"/>
      <c r="G88" s="96"/>
      <c r="H88" s="96"/>
      <c r="I88" s="93"/>
      <c r="J88" s="94"/>
      <c r="K88" s="313">
        <v>0.05</v>
      </c>
      <c r="L88" s="848">
        <f>N82*K88</f>
        <v>20631.889031250001</v>
      </c>
      <c r="M88" s="849"/>
      <c r="N88" s="57"/>
    </row>
    <row r="89" spans="1:14" ht="15" thickBot="1">
      <c r="B89" s="97" t="s">
        <v>1058</v>
      </c>
      <c r="C89" s="98"/>
      <c r="D89" s="98"/>
      <c r="E89" s="98"/>
      <c r="F89" s="98"/>
      <c r="G89" s="98"/>
      <c r="H89" s="98"/>
      <c r="I89" s="99"/>
      <c r="J89" s="100"/>
      <c r="K89" s="314">
        <v>0.05</v>
      </c>
      <c r="L89" s="850">
        <f>N82*K89</f>
        <v>20631.889031250001</v>
      </c>
      <c r="M89" s="851"/>
      <c r="N89" s="57"/>
    </row>
    <row r="90" spans="1:14" ht="15" thickBot="1">
      <c r="B90" s="813" t="s">
        <v>1037</v>
      </c>
      <c r="C90" s="814"/>
      <c r="D90" s="814"/>
      <c r="E90" s="814"/>
      <c r="F90" s="814"/>
      <c r="G90" s="814"/>
      <c r="H90" s="814"/>
      <c r="I90" s="814"/>
      <c r="J90" s="814"/>
      <c r="K90" s="814"/>
      <c r="L90" s="814"/>
      <c r="M90" s="815"/>
      <c r="N90" s="58">
        <f>L87+L88+L89</f>
        <v>123791.3341875</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536429.11481249996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8</v>
      </c>
      <c r="N37" s="281">
        <f t="shared" ref="N37:N43" si="0">K37/M37</f>
        <v>23302.59375</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8</v>
      </c>
      <c r="N38" s="281">
        <f t="shared" si="0"/>
        <v>11757.8125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8</v>
      </c>
      <c r="N39" s="281">
        <f t="shared" si="0"/>
        <v>70129.661874999991</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8</v>
      </c>
      <c r="N42" s="281">
        <f t="shared" si="0"/>
        <v>75000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8</v>
      </c>
      <c r="N43" s="281">
        <f t="shared" si="0"/>
        <v>13125</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922.04166666666663</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225552.3639583333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72</v>
      </c>
      <c r="N74" s="404">
        <f>K74/M74</f>
        <v>5674.1111111111113</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72</v>
      </c>
      <c r="N76" s="404">
        <f>K76/M76</f>
        <v>2127.7777777777778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9220.4166666666661</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412637.78062499996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82527.556125000003</v>
      </c>
      <c r="M87" s="849"/>
      <c r="N87" s="57"/>
    </row>
    <row r="88" spans="1:14">
      <c r="B88" s="95" t="s">
        <v>1057</v>
      </c>
      <c r="C88" s="96"/>
      <c r="D88" s="96"/>
      <c r="E88" s="96"/>
      <c r="F88" s="96"/>
      <c r="G88" s="96"/>
      <c r="H88" s="96"/>
      <c r="I88" s="93"/>
      <c r="J88" s="94"/>
      <c r="K88" s="313">
        <v>0.05</v>
      </c>
      <c r="L88" s="848">
        <f>N82*K88</f>
        <v>20631.889031250001</v>
      </c>
      <c r="M88" s="849"/>
      <c r="N88" s="57"/>
    </row>
    <row r="89" spans="1:14" ht="15" thickBot="1">
      <c r="B89" s="97" t="s">
        <v>1058</v>
      </c>
      <c r="C89" s="98"/>
      <c r="D89" s="98"/>
      <c r="E89" s="98"/>
      <c r="F89" s="98"/>
      <c r="G89" s="98"/>
      <c r="H89" s="98"/>
      <c r="I89" s="99"/>
      <c r="J89" s="100"/>
      <c r="K89" s="314">
        <v>0.05</v>
      </c>
      <c r="L89" s="850">
        <f>N82*K89</f>
        <v>20631.889031250001</v>
      </c>
      <c r="M89" s="851"/>
      <c r="N89" s="57"/>
    </row>
    <row r="90" spans="1:14" ht="15" thickBot="1">
      <c r="B90" s="813" t="s">
        <v>1037</v>
      </c>
      <c r="C90" s="814"/>
      <c r="D90" s="814"/>
      <c r="E90" s="814"/>
      <c r="F90" s="814"/>
      <c r="G90" s="814"/>
      <c r="H90" s="814"/>
      <c r="I90" s="814"/>
      <c r="J90" s="814"/>
      <c r="K90" s="814"/>
      <c r="L90" s="814"/>
      <c r="M90" s="815"/>
      <c r="N90" s="58">
        <f>L87+L88+L89</f>
        <v>123791.3341875</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536429.11481249996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829.83750000000009</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186797.14616666667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80</v>
      </c>
      <c r="N76" s="404">
        <f>K76/M76</f>
        <v>1915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8298.375</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372960.52116666664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74592.104233333332</v>
      </c>
      <c r="M87" s="849"/>
      <c r="N87" s="57"/>
    </row>
    <row r="88" spans="1:14">
      <c r="B88" s="95" t="s">
        <v>1057</v>
      </c>
      <c r="C88" s="96"/>
      <c r="D88" s="96"/>
      <c r="E88" s="96"/>
      <c r="F88" s="96"/>
      <c r="G88" s="96"/>
      <c r="H88" s="96"/>
      <c r="I88" s="93"/>
      <c r="J88" s="94"/>
      <c r="K88" s="313">
        <v>0.05</v>
      </c>
      <c r="L88" s="848">
        <f>N82*K88</f>
        <v>18648.026058333333</v>
      </c>
      <c r="M88" s="849"/>
      <c r="N88" s="57"/>
    </row>
    <row r="89" spans="1:14" ht="15" thickBot="1">
      <c r="B89" s="97" t="s">
        <v>1058</v>
      </c>
      <c r="C89" s="98"/>
      <c r="D89" s="98"/>
      <c r="E89" s="98"/>
      <c r="F89" s="98"/>
      <c r="G89" s="98"/>
      <c r="H89" s="98"/>
      <c r="I89" s="99"/>
      <c r="J89" s="100"/>
      <c r="K89" s="314">
        <v>0.05</v>
      </c>
      <c r="L89" s="850">
        <f>N82*K89</f>
        <v>18648.026058333333</v>
      </c>
      <c r="M89" s="851"/>
      <c r="N89" s="57"/>
    </row>
    <row r="90" spans="1:14" ht="15" thickBot="1">
      <c r="B90" s="813" t="s">
        <v>1037</v>
      </c>
      <c r="C90" s="814"/>
      <c r="D90" s="814"/>
      <c r="E90" s="814"/>
      <c r="F90" s="814"/>
      <c r="G90" s="814"/>
      <c r="H90" s="814"/>
      <c r="I90" s="814"/>
      <c r="J90" s="814"/>
      <c r="K90" s="814"/>
      <c r="L90" s="814"/>
      <c r="M90" s="815"/>
      <c r="N90" s="58">
        <f>L87+L88+L89</f>
        <v>111888.15634999999</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484848.67751666665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829.83750000000009</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186797.14616666667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133"/>
    </row>
    <row r="81" spans="1:14" ht="15" thickBot="1">
      <c r="B81" s="902" t="s">
        <v>1037</v>
      </c>
      <c r="C81" s="856"/>
      <c r="D81" s="856"/>
      <c r="E81" s="856"/>
      <c r="F81" s="856"/>
      <c r="G81" s="856"/>
      <c r="H81" s="856"/>
      <c r="I81" s="856"/>
      <c r="J81" s="856"/>
      <c r="K81" s="856"/>
      <c r="L81" s="856"/>
      <c r="M81" s="857"/>
      <c r="N81" s="469">
        <f>SUM(N75:N80)</f>
        <v>8298.375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372960.52116666664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74592.104233333332</v>
      </c>
      <c r="M88" s="849"/>
      <c r="N88" s="57"/>
    </row>
    <row r="89" spans="1:14">
      <c r="B89" s="95" t="s">
        <v>1057</v>
      </c>
      <c r="C89" s="96"/>
      <c r="D89" s="96"/>
      <c r="E89" s="96"/>
      <c r="F89" s="96"/>
      <c r="G89" s="96"/>
      <c r="H89" s="96"/>
      <c r="I89" s="93"/>
      <c r="J89" s="94"/>
      <c r="K89" s="313">
        <v>0.05</v>
      </c>
      <c r="L89" s="848">
        <f>N83*K89</f>
        <v>18648.026058333333</v>
      </c>
      <c r="M89" s="849"/>
      <c r="N89" s="57"/>
    </row>
    <row r="90" spans="1:14" ht="15" thickBot="1">
      <c r="B90" s="97" t="s">
        <v>1058</v>
      </c>
      <c r="C90" s="98"/>
      <c r="D90" s="98"/>
      <c r="E90" s="98"/>
      <c r="F90" s="98"/>
      <c r="G90" s="98"/>
      <c r="H90" s="98"/>
      <c r="I90" s="99"/>
      <c r="J90" s="100"/>
      <c r="K90" s="314">
        <v>0.05</v>
      </c>
      <c r="L90" s="850">
        <f>N83*K90</f>
        <v>18648.026058333333</v>
      </c>
      <c r="M90" s="851"/>
      <c r="N90" s="57"/>
    </row>
    <row r="91" spans="1:14" ht="15" thickBot="1">
      <c r="B91" s="813" t="s">
        <v>1037</v>
      </c>
      <c r="C91" s="814"/>
      <c r="D91" s="814"/>
      <c r="E91" s="814"/>
      <c r="F91" s="814"/>
      <c r="G91" s="814"/>
      <c r="H91" s="814"/>
      <c r="I91" s="814"/>
      <c r="J91" s="814"/>
      <c r="K91" s="814"/>
      <c r="L91" s="814"/>
      <c r="M91" s="815"/>
      <c r="N91" s="58">
        <f>L88+L89+L90</f>
        <v>111888.15634999999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484848.67751666665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829.83750000000009</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186797.14616666667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80</v>
      </c>
      <c r="N76" s="404">
        <f>K76/M76</f>
        <v>1915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8298.375</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372960.52116666664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74592.104233333332</v>
      </c>
      <c r="M87" s="849"/>
      <c r="N87" s="57"/>
    </row>
    <row r="88" spans="1:14">
      <c r="B88" s="95" t="s">
        <v>1057</v>
      </c>
      <c r="C88" s="96"/>
      <c r="D88" s="96"/>
      <c r="E88" s="96"/>
      <c r="F88" s="96"/>
      <c r="G88" s="96"/>
      <c r="H88" s="96"/>
      <c r="I88" s="93"/>
      <c r="J88" s="94"/>
      <c r="K88" s="313">
        <v>0.05</v>
      </c>
      <c r="L88" s="848">
        <f>N82*K88</f>
        <v>18648.026058333333</v>
      </c>
      <c r="M88" s="849"/>
      <c r="N88" s="57"/>
    </row>
    <row r="89" spans="1:14" ht="15" thickBot="1">
      <c r="B89" s="97" t="s">
        <v>1058</v>
      </c>
      <c r="C89" s="98"/>
      <c r="D89" s="98"/>
      <c r="E89" s="98"/>
      <c r="F89" s="98"/>
      <c r="G89" s="98"/>
      <c r="H89" s="98"/>
      <c r="I89" s="99"/>
      <c r="J89" s="100"/>
      <c r="K89" s="314">
        <v>0.05</v>
      </c>
      <c r="L89" s="850">
        <f>N82*K89</f>
        <v>18648.026058333333</v>
      </c>
      <c r="M89" s="851"/>
      <c r="N89" s="57"/>
    </row>
    <row r="90" spans="1:14" ht="15" thickBot="1">
      <c r="B90" s="813" t="s">
        <v>1037</v>
      </c>
      <c r="C90" s="814"/>
      <c r="D90" s="814"/>
      <c r="E90" s="814"/>
      <c r="F90" s="814"/>
      <c r="G90" s="814"/>
      <c r="H90" s="814"/>
      <c r="I90" s="814"/>
      <c r="J90" s="814"/>
      <c r="K90" s="814"/>
      <c r="L90" s="814"/>
      <c r="M90" s="815"/>
      <c r="N90" s="58">
        <f>L87+L88+L89</f>
        <v>111888.15634999999</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484848.67751666665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8</v>
      </c>
      <c r="N37" s="281">
        <f t="shared" ref="N37:N43" si="0">K37/M37</f>
        <v>23302.59375</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8</v>
      </c>
      <c r="N38" s="281">
        <f t="shared" si="0"/>
        <v>11757.8125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8</v>
      </c>
      <c r="N39" s="281">
        <f t="shared" si="0"/>
        <v>70129.661874999991</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8</v>
      </c>
      <c r="N42" s="281">
        <f t="shared" si="0"/>
        <v>75000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8</v>
      </c>
      <c r="N43" s="281">
        <f t="shared" si="0"/>
        <v>13125</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922.04166666666663</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225552.3639583333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72</v>
      </c>
      <c r="N74" s="404">
        <f>K74/M74</f>
        <v>5674.1111111111113</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72</v>
      </c>
      <c r="N76" s="404">
        <f>K76/M76</f>
        <v>2127.7777777777778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9220.4166666666661</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412637.78062499996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82527.556125000003</v>
      </c>
      <c r="M87" s="849"/>
      <c r="N87" s="57"/>
    </row>
    <row r="88" spans="1:14">
      <c r="B88" s="95" t="s">
        <v>1057</v>
      </c>
      <c r="C88" s="96"/>
      <c r="D88" s="96"/>
      <c r="E88" s="96"/>
      <c r="F88" s="96"/>
      <c r="G88" s="96"/>
      <c r="H88" s="96"/>
      <c r="I88" s="93"/>
      <c r="J88" s="94"/>
      <c r="K88" s="313">
        <v>0.05</v>
      </c>
      <c r="L88" s="848">
        <f>N82*K88</f>
        <v>20631.889031250001</v>
      </c>
      <c r="M88" s="849"/>
      <c r="N88" s="57"/>
    </row>
    <row r="89" spans="1:14" ht="15" thickBot="1">
      <c r="B89" s="97" t="s">
        <v>1058</v>
      </c>
      <c r="C89" s="98"/>
      <c r="D89" s="98"/>
      <c r="E89" s="98"/>
      <c r="F89" s="98"/>
      <c r="G89" s="98"/>
      <c r="H89" s="98"/>
      <c r="I89" s="99"/>
      <c r="J89" s="100"/>
      <c r="K89" s="314">
        <v>0.05</v>
      </c>
      <c r="L89" s="850">
        <f>N82*K89</f>
        <v>20631.889031250001</v>
      </c>
      <c r="M89" s="851"/>
      <c r="N89" s="57"/>
    </row>
    <row r="90" spans="1:14" ht="15" thickBot="1">
      <c r="B90" s="813" t="s">
        <v>1037</v>
      </c>
      <c r="C90" s="814"/>
      <c r="D90" s="814"/>
      <c r="E90" s="814"/>
      <c r="F90" s="814"/>
      <c r="G90" s="814"/>
      <c r="H90" s="814"/>
      <c r="I90" s="814"/>
      <c r="J90" s="814"/>
      <c r="K90" s="814"/>
      <c r="L90" s="814"/>
      <c r="M90" s="815"/>
      <c r="N90" s="58">
        <f>L87+L88+L89</f>
        <v>123791.3341875</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536429.11481249996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829.83750000000009</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186797.14616666667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8298.375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372960.52116666664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74592.104233333332</v>
      </c>
      <c r="M88" s="849"/>
      <c r="N88" s="57"/>
    </row>
    <row r="89" spans="1:14">
      <c r="B89" s="95" t="s">
        <v>1057</v>
      </c>
      <c r="C89" s="96"/>
      <c r="D89" s="96"/>
      <c r="E89" s="96"/>
      <c r="F89" s="96"/>
      <c r="G89" s="96"/>
      <c r="H89" s="96"/>
      <c r="I89" s="93"/>
      <c r="J89" s="94"/>
      <c r="K89" s="313">
        <v>0.05</v>
      </c>
      <c r="L89" s="848">
        <f>N83*K89</f>
        <v>18648.026058333333</v>
      </c>
      <c r="M89" s="849"/>
      <c r="N89" s="57"/>
    </row>
    <row r="90" spans="1:14" ht="15" thickBot="1">
      <c r="B90" s="97" t="s">
        <v>1058</v>
      </c>
      <c r="C90" s="98"/>
      <c r="D90" s="98"/>
      <c r="E90" s="98"/>
      <c r="F90" s="98"/>
      <c r="G90" s="98"/>
      <c r="H90" s="98"/>
      <c r="I90" s="99"/>
      <c r="J90" s="100"/>
      <c r="K90" s="314">
        <v>0.05</v>
      </c>
      <c r="L90" s="850">
        <f>N83*K90</f>
        <v>18648.026058333333</v>
      </c>
      <c r="M90" s="851"/>
      <c r="N90" s="57"/>
    </row>
    <row r="91" spans="1:14" ht="15" thickBot="1">
      <c r="B91" s="813" t="s">
        <v>1037</v>
      </c>
      <c r="C91" s="814"/>
      <c r="D91" s="814"/>
      <c r="E91" s="814"/>
      <c r="F91" s="814"/>
      <c r="G91" s="814"/>
      <c r="H91" s="814"/>
      <c r="I91" s="814"/>
      <c r="J91" s="814"/>
      <c r="K91" s="814"/>
      <c r="L91" s="814"/>
      <c r="M91" s="815"/>
      <c r="N91" s="58">
        <f>L88+L89+L90</f>
        <v>111888.15634999999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484848.67751666665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829.83750000000009</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186797.14616666667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8298.375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372960.52116666664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74592.104233333332</v>
      </c>
      <c r="M88" s="849"/>
      <c r="N88" s="57"/>
    </row>
    <row r="89" spans="1:14">
      <c r="B89" s="95" t="s">
        <v>1057</v>
      </c>
      <c r="C89" s="96"/>
      <c r="D89" s="96"/>
      <c r="E89" s="96"/>
      <c r="F89" s="96"/>
      <c r="G89" s="96"/>
      <c r="H89" s="96"/>
      <c r="I89" s="93"/>
      <c r="J89" s="94"/>
      <c r="K89" s="313">
        <v>0.05</v>
      </c>
      <c r="L89" s="848">
        <f>N83*K89</f>
        <v>18648.026058333333</v>
      </c>
      <c r="M89" s="849"/>
      <c r="N89" s="57"/>
    </row>
    <row r="90" spans="1:14" ht="15" thickBot="1">
      <c r="B90" s="97" t="s">
        <v>1058</v>
      </c>
      <c r="C90" s="98"/>
      <c r="D90" s="98"/>
      <c r="E90" s="98"/>
      <c r="F90" s="98"/>
      <c r="G90" s="98"/>
      <c r="H90" s="98"/>
      <c r="I90" s="99"/>
      <c r="J90" s="100"/>
      <c r="K90" s="314">
        <v>0.05</v>
      </c>
      <c r="L90" s="850">
        <f>N83*K90</f>
        <v>18648.026058333333</v>
      </c>
      <c r="M90" s="851"/>
      <c r="N90" s="57"/>
    </row>
    <row r="91" spans="1:14" ht="15" thickBot="1">
      <c r="B91" s="813" t="s">
        <v>1037</v>
      </c>
      <c r="C91" s="814"/>
      <c r="D91" s="814"/>
      <c r="E91" s="814"/>
      <c r="F91" s="814"/>
      <c r="G91" s="814"/>
      <c r="H91" s="814"/>
      <c r="I91" s="814"/>
      <c r="J91" s="814"/>
      <c r="K91" s="814"/>
      <c r="L91" s="814"/>
      <c r="M91" s="815"/>
      <c r="N91" s="58">
        <f>L88+L89+L90</f>
        <v>111888.15634999999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484848.67751666665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829.83750000000009</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186797.14616666667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80</v>
      </c>
      <c r="N76" s="404">
        <f>K76/M76</f>
        <v>1915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8298.375</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372960.52116666664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74592.104233333332</v>
      </c>
      <c r="M87" s="849"/>
      <c r="N87" s="57"/>
    </row>
    <row r="88" spans="1:14">
      <c r="B88" s="95" t="s">
        <v>1057</v>
      </c>
      <c r="C88" s="96"/>
      <c r="D88" s="96"/>
      <c r="E88" s="96"/>
      <c r="F88" s="96"/>
      <c r="G88" s="96"/>
      <c r="H88" s="96"/>
      <c r="I88" s="93"/>
      <c r="J88" s="94"/>
      <c r="K88" s="313">
        <v>0.05</v>
      </c>
      <c r="L88" s="848">
        <f>N82*K88</f>
        <v>18648.026058333333</v>
      </c>
      <c r="M88" s="849"/>
      <c r="N88" s="57"/>
    </row>
    <row r="89" spans="1:14" ht="15" thickBot="1">
      <c r="B89" s="97" t="s">
        <v>1058</v>
      </c>
      <c r="C89" s="98"/>
      <c r="D89" s="98"/>
      <c r="E89" s="98"/>
      <c r="F89" s="98"/>
      <c r="G89" s="98"/>
      <c r="H89" s="98"/>
      <c r="I89" s="99"/>
      <c r="J89" s="100"/>
      <c r="K89" s="314">
        <v>0.05</v>
      </c>
      <c r="L89" s="850">
        <f>N82*K89</f>
        <v>18648.026058333333</v>
      </c>
      <c r="M89" s="851"/>
      <c r="N89" s="57"/>
    </row>
    <row r="90" spans="1:14" ht="15" thickBot="1">
      <c r="B90" s="813" t="s">
        <v>1037</v>
      </c>
      <c r="C90" s="814"/>
      <c r="D90" s="814"/>
      <c r="E90" s="814"/>
      <c r="F90" s="814"/>
      <c r="G90" s="814"/>
      <c r="H90" s="814"/>
      <c r="I90" s="814"/>
      <c r="J90" s="814"/>
      <c r="K90" s="814"/>
      <c r="L90" s="814"/>
      <c r="M90" s="815"/>
      <c r="N90" s="58">
        <f>L87+L88+L89</f>
        <v>111888.15634999999</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484848.67751666665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150</v>
      </c>
      <c r="B36" s="862" t="str">
        <f>VLOOKUP(A36,EQUIPOS!A6:D154,3,FALSE)</f>
        <v>Cargador : Potencia en el volante 125 hp, Clasificación de RPM del motor 2300.</v>
      </c>
      <c r="C36" s="863"/>
      <c r="D36" s="863"/>
      <c r="E36" s="863"/>
      <c r="F36" s="863"/>
      <c r="G36" s="863"/>
      <c r="H36" s="864"/>
      <c r="I36" s="276"/>
      <c r="J36" s="277"/>
      <c r="K36" s="278">
        <f>VLOOKUP(A36,EQUIPOS!A6:D163,4,FALSE)</f>
        <v>100000</v>
      </c>
      <c r="L36" s="279"/>
      <c r="M36" s="280">
        <v>30</v>
      </c>
      <c r="N36" s="281">
        <f>K36/M36</f>
        <v>3333.3333333333335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166</v>
      </c>
      <c r="B38" s="862" t="str">
        <f>VLOOKUP(A38,EQUIPOS!A8:D154,3,FALSE)</f>
        <v>Compactador de Rodillo POTENCIA: 99HP, PESO: 8 ton</v>
      </c>
      <c r="C38" s="863"/>
      <c r="D38" s="863"/>
      <c r="E38" s="863"/>
      <c r="F38" s="863"/>
      <c r="G38" s="863"/>
      <c r="H38" s="864"/>
      <c r="I38" s="276"/>
      <c r="J38" s="277"/>
      <c r="K38" s="278">
        <f>VLOOKUP(A38,EQUIPOS!A8:D165,4,FALSE)</f>
        <v>94062.5</v>
      </c>
      <c r="L38" s="279"/>
      <c r="M38" s="280">
        <v>10</v>
      </c>
      <c r="N38" s="281">
        <f t="shared" si="0"/>
        <v>9406.25</v>
      </c>
    </row>
    <row r="39" spans="1:14">
      <c r="A39" t="s">
        <v>284</v>
      </c>
      <c r="B39" s="862" t="str">
        <f>VLOOKUP(A39,EQUIPOS!A9:D154,3,FALSE)</f>
        <v>Planta de asfalto en caliente</v>
      </c>
      <c r="C39" s="863"/>
      <c r="D39" s="863"/>
      <c r="E39" s="863"/>
      <c r="F39" s="863"/>
      <c r="G39" s="863"/>
      <c r="H39" s="864"/>
      <c r="I39" s="276"/>
      <c r="J39" s="277"/>
      <c r="K39" s="278">
        <f>VLOOKUP(A39,EQUIPOS!A9:D166,4,FALSE)</f>
        <v>561037.29499999993</v>
      </c>
      <c r="L39" s="279"/>
      <c r="M39" s="280">
        <v>10</v>
      </c>
      <c r="N39" s="281">
        <f t="shared" si="0"/>
        <v>56103.729499999994</v>
      </c>
    </row>
    <row r="40" spans="1:14">
      <c r="A40" t="s">
        <v>290</v>
      </c>
      <c r="B40" s="862" t="str">
        <f>VLOOKUP(A40,EQUIPOS!A10:D154,3,FALSE)</f>
        <v>Planta trituradora</v>
      </c>
      <c r="C40" s="863"/>
      <c r="D40" s="863"/>
      <c r="E40" s="863"/>
      <c r="F40" s="863"/>
      <c r="G40" s="863"/>
      <c r="H40" s="864"/>
      <c r="I40" s="276"/>
      <c r="J40" s="277"/>
      <c r="K40" s="278">
        <f>VLOOKUP(A40,EQUIPOS!A10:D167,4,FALSE)</f>
        <v>682253.55499999993</v>
      </c>
      <c r="L40" s="279"/>
      <c r="M40" s="280">
        <v>30</v>
      </c>
      <c r="N40" s="281">
        <f t="shared" si="0"/>
        <v>22741.785166666665</v>
      </c>
    </row>
    <row r="41" spans="1:14">
      <c r="A41" t="s">
        <v>314</v>
      </c>
      <c r="B41" s="862" t="str">
        <f>VLOOKUP(A41,EQUIPOS!A11:D155,3,FALSE)</f>
        <v xml:space="preserve">Retroexcavadora E-200 sobre orugas
</v>
      </c>
      <c r="C41" s="863"/>
      <c r="D41" s="863"/>
      <c r="E41" s="863"/>
      <c r="F41" s="863"/>
      <c r="G41" s="863"/>
      <c r="H41" s="864"/>
      <c r="I41" s="276"/>
      <c r="J41" s="277"/>
      <c r="K41" s="278">
        <f>VLOOKUP(A41,EQUIPOS!A11:D168,4,FALSE)</f>
        <v>157204.07</v>
      </c>
      <c r="L41" s="279"/>
      <c r="M41" s="280">
        <v>30</v>
      </c>
      <c r="N41" s="281">
        <f t="shared" si="0"/>
        <v>5240.135666666667</v>
      </c>
    </row>
    <row r="42" spans="1:14">
      <c r="A42" t="s">
        <v>358</v>
      </c>
      <c r="B42" s="862" t="str">
        <f>VLOOKUP(A42,EQUIPOS!A12:D156,3,FALSE)</f>
        <v xml:space="preserve">Terminadora de asfalto (Finisher), potencia en el volante 174 HP, R=20M3/H, velocidad de desplazamiento 114 m/min
</v>
      </c>
      <c r="C42" s="863"/>
      <c r="D42" s="863"/>
      <c r="E42" s="863"/>
      <c r="F42" s="863"/>
      <c r="G42" s="863"/>
      <c r="H42" s="864"/>
      <c r="I42" s="276"/>
      <c r="J42" s="277"/>
      <c r="K42" s="278">
        <f>VLOOKUP(A42,EQUIPOS!A12:D169,4,FALSE)</f>
        <v>600000</v>
      </c>
      <c r="L42" s="279"/>
      <c r="M42" s="280">
        <v>10</v>
      </c>
      <c r="N42" s="281">
        <f t="shared" si="0"/>
        <v>60000</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329"/>
      <c r="C44" s="330"/>
      <c r="D44" s="330"/>
      <c r="E44" s="330"/>
      <c r="F44" s="330"/>
      <c r="G44" s="330"/>
      <c r="H44" s="331"/>
      <c r="I44" s="276"/>
      <c r="J44" s="277"/>
      <c r="K44" s="278"/>
      <c r="L44" s="279"/>
      <c r="M44" s="280"/>
      <c r="N44" s="281"/>
    </row>
    <row r="45" spans="1:14">
      <c r="B45" s="862"/>
      <c r="C45" s="863"/>
      <c r="D45" s="863"/>
      <c r="E45" s="863"/>
      <c r="F45" s="863"/>
      <c r="G45" s="863"/>
      <c r="H45" s="864"/>
      <c r="I45" s="865"/>
      <c r="J45" s="866"/>
      <c r="K45" s="278"/>
      <c r="L45" s="867"/>
      <c r="M45" s="868"/>
      <c r="N45" s="281"/>
    </row>
    <row r="46" spans="1:14">
      <c r="B46" s="862"/>
      <c r="C46" s="863"/>
      <c r="D46" s="863"/>
      <c r="E46" s="869"/>
      <c r="F46" s="863"/>
      <c r="G46" s="863"/>
      <c r="H46" s="864"/>
      <c r="I46" s="42"/>
      <c r="J46" s="43"/>
      <c r="K46" s="283"/>
      <c r="L46" s="285"/>
      <c r="M46" s="286"/>
      <c r="N46" s="287"/>
    </row>
    <row r="47" spans="1:14">
      <c r="B47" s="870" t="s">
        <v>1036</v>
      </c>
      <c r="C47" s="871"/>
      <c r="D47" s="871"/>
      <c r="E47" s="44"/>
      <c r="F47" s="45"/>
      <c r="G47" s="45"/>
      <c r="H47" s="46"/>
      <c r="I47" s="42"/>
      <c r="J47" s="43"/>
      <c r="K47" s="288"/>
      <c r="L47" s="285"/>
      <c r="M47" s="410">
        <v>0.1</v>
      </c>
      <c r="N47" s="353">
        <f>N81*M47</f>
        <v>829.83750000000009</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186797.14616666667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5"/>
      <c r="C58" s="896"/>
      <c r="D58" s="896"/>
      <c r="E58" s="896"/>
      <c r="F58" s="896"/>
      <c r="G58" s="896"/>
      <c r="H58" s="896"/>
      <c r="I58" s="866"/>
      <c r="J58" s="48"/>
      <c r="K58" s="50"/>
      <c r="L58" s="897"/>
      <c r="M58" s="898"/>
      <c r="N58" s="51"/>
    </row>
    <row r="59" spans="1:14" ht="15" thickBot="1">
      <c r="B59" s="813" t="s">
        <v>1037</v>
      </c>
      <c r="C59" s="814"/>
      <c r="D59" s="814"/>
      <c r="E59" s="814"/>
      <c r="F59" s="814"/>
      <c r="G59" s="814"/>
      <c r="H59" s="814"/>
      <c r="I59" s="814"/>
      <c r="J59" s="814"/>
      <c r="K59" s="814"/>
      <c r="L59" s="814"/>
      <c r="M59" s="815"/>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0">
        <f>VLOOKUP(A64,TRANSPORTE!A5:D117,4,FALSE)</f>
        <v>850</v>
      </c>
      <c r="M64" s="901"/>
      <c r="N64" s="296">
        <f>K64*L64</f>
        <v>1190</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0">
        <f>VLOOKUP(A65,TRANSPORTE!A6:D117,4,FALSE)</f>
        <v>1100</v>
      </c>
      <c r="M65" s="901"/>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2565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8298.375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N49+N59+N70+N81</f>
        <v>372960.52116666664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74592.104233333332</v>
      </c>
      <c r="M88" s="849"/>
      <c r="N88" s="57"/>
    </row>
    <row r="89" spans="1:14">
      <c r="B89" s="95" t="s">
        <v>1057</v>
      </c>
      <c r="C89" s="96"/>
      <c r="D89" s="96"/>
      <c r="E89" s="96"/>
      <c r="F89" s="96"/>
      <c r="G89" s="96"/>
      <c r="H89" s="96"/>
      <c r="I89" s="93"/>
      <c r="J89" s="94"/>
      <c r="K89" s="313">
        <v>0.05</v>
      </c>
      <c r="L89" s="848">
        <f>N83*K89</f>
        <v>18648.026058333333</v>
      </c>
      <c r="M89" s="849"/>
      <c r="N89" s="57"/>
    </row>
    <row r="90" spans="1:14" ht="15" thickBot="1">
      <c r="B90" s="97" t="s">
        <v>1058</v>
      </c>
      <c r="C90" s="98"/>
      <c r="D90" s="98"/>
      <c r="E90" s="98"/>
      <c r="F90" s="98"/>
      <c r="G90" s="98"/>
      <c r="H90" s="98"/>
      <c r="I90" s="99"/>
      <c r="J90" s="100"/>
      <c r="K90" s="314">
        <v>0.05</v>
      </c>
      <c r="L90" s="850">
        <f>N83*K90</f>
        <v>18648.026058333333</v>
      </c>
      <c r="M90" s="851"/>
      <c r="N90" s="57"/>
    </row>
    <row r="91" spans="1:14" ht="15" thickBot="1">
      <c r="B91" s="813" t="s">
        <v>1037</v>
      </c>
      <c r="C91" s="814"/>
      <c r="D91" s="814"/>
      <c r="E91" s="814"/>
      <c r="F91" s="814"/>
      <c r="G91" s="814"/>
      <c r="H91" s="814"/>
      <c r="I91" s="814"/>
      <c r="J91" s="814"/>
      <c r="K91" s="814"/>
      <c r="L91" s="814"/>
      <c r="M91" s="815"/>
      <c r="N91" s="58">
        <f>L88+L89+L90</f>
        <v>111888.15634999999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484848.67751666665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6" t="s">
        <v>2324</v>
      </c>
      <c r="C110" s="817"/>
      <c r="D110" s="817"/>
      <c r="E110" s="817"/>
      <c r="F110" s="817"/>
      <c r="G110" s="817"/>
      <c r="H110" s="817"/>
      <c r="I110" s="817"/>
      <c r="J110" s="817"/>
      <c r="K110" s="817"/>
      <c r="L110" s="817"/>
      <c r="M110" s="817"/>
      <c r="N110" s="818"/>
    </row>
    <row r="111" spans="2:14" ht="15" customHeight="1">
      <c r="B111" s="816"/>
      <c r="C111" s="817"/>
      <c r="D111" s="817"/>
      <c r="E111" s="817"/>
      <c r="F111" s="817"/>
      <c r="G111" s="817"/>
      <c r="H111" s="817"/>
      <c r="I111" s="817"/>
      <c r="J111" s="817"/>
      <c r="K111" s="817"/>
      <c r="L111" s="817"/>
      <c r="M111" s="817"/>
      <c r="N111" s="818"/>
    </row>
    <row r="112" spans="2:14" ht="30" customHeight="1">
      <c r="B112" s="819" t="s">
        <v>2325</v>
      </c>
      <c r="C112" s="820"/>
      <c r="D112" s="820"/>
      <c r="E112" s="820"/>
      <c r="F112" s="820"/>
      <c r="G112" s="820"/>
      <c r="H112" s="820"/>
      <c r="I112" s="820"/>
      <c r="J112" s="820"/>
      <c r="K112" s="820"/>
      <c r="L112" s="820"/>
      <c r="M112" s="820"/>
      <c r="N112" s="821"/>
    </row>
    <row r="113" spans="2:14">
      <c r="B113" s="819"/>
      <c r="C113" s="820"/>
      <c r="D113" s="820"/>
      <c r="E113" s="820"/>
      <c r="F113" s="820"/>
      <c r="G113" s="820"/>
      <c r="H113" s="820"/>
      <c r="I113" s="820"/>
      <c r="J113" s="820"/>
      <c r="K113" s="820"/>
      <c r="L113" s="820"/>
      <c r="M113" s="820"/>
      <c r="N113" s="82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79"/>
      <c r="K123" s="879"/>
      <c r="L123" s="879"/>
      <c r="M123" s="879"/>
      <c r="N123" s="880"/>
    </row>
    <row r="124" spans="2:14" ht="15" thickBot="1">
      <c r="B124" s="270" t="s">
        <v>2327</v>
      </c>
      <c r="C124" s="402"/>
      <c r="D124" s="402"/>
      <c r="E124" s="63"/>
      <c r="F124" s="63"/>
      <c r="G124" s="63"/>
      <c r="H124" s="63"/>
      <c r="I124" s="63"/>
      <c r="J124" s="881"/>
      <c r="K124" s="881"/>
      <c r="L124" s="881"/>
      <c r="M124" s="881"/>
      <c r="N124" s="88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148</v>
      </c>
      <c r="B36" s="862" t="str">
        <f>VLOOKUP(A36,EQUIPOS!A6:D154,3,FALSE)</f>
        <v>Cargador : Potencia en el volante 110 hp, Clasificación de RPM del motor 2300.</v>
      </c>
      <c r="C36" s="863"/>
      <c r="D36" s="863"/>
      <c r="E36" s="863"/>
      <c r="F36" s="863"/>
      <c r="G36" s="863"/>
      <c r="H36" s="864"/>
      <c r="I36" s="276"/>
      <c r="J36" s="277"/>
      <c r="K36" s="278">
        <f>VLOOKUP(A36,EQUIPOS!A6:D163,4,FALSE)</f>
        <v>101250</v>
      </c>
      <c r="L36" s="279"/>
      <c r="M36" s="280">
        <v>30</v>
      </c>
      <c r="N36" s="281">
        <f>K36/M36</f>
        <v>3375</v>
      </c>
    </row>
    <row r="37" spans="1:14">
      <c r="A37" s="119" t="s">
        <v>173</v>
      </c>
      <c r="B37" s="862" t="str">
        <f>VLOOKUP(A37,EQUIPOS!A7:D154,3,FALSE)</f>
        <v>Compactador neumático de Potencia 70 HP, peso de 13 ton</v>
      </c>
      <c r="C37" s="863"/>
      <c r="D37" s="863"/>
      <c r="E37" s="863"/>
      <c r="F37" s="863"/>
      <c r="G37" s="863"/>
      <c r="H37" s="864"/>
      <c r="I37" s="276"/>
      <c r="J37" s="277"/>
      <c r="K37" s="278">
        <f>VLOOKUP(A37,EQUIPOS!A7:D164,4,FALSE)</f>
        <v>186420.75</v>
      </c>
      <c r="L37" s="279"/>
      <c r="M37" s="280">
        <v>10</v>
      </c>
      <c r="N37" s="281">
        <f t="shared" ref="N37:N43" si="0">K37/M37</f>
        <v>18642.075000000001</v>
      </c>
    </row>
    <row r="38" spans="1:14">
      <c r="A38" t="s">
        <v>284</v>
      </c>
      <c r="B38" s="862" t="str">
        <f>VLOOKUP(A38,EQUIPOS!A8:D154,3,FALSE)</f>
        <v>Planta de asfalto en caliente</v>
      </c>
      <c r="C38" s="863"/>
      <c r="D38" s="863"/>
      <c r="E38" s="863"/>
      <c r="F38" s="863"/>
      <c r="G38" s="863"/>
      <c r="H38" s="864"/>
      <c r="I38" s="276"/>
      <c r="J38" s="277"/>
      <c r="K38" s="278">
        <f>VLOOKUP(A38,EQUIPOS!A8:D165,4,FALSE)</f>
        <v>561037.29499999993</v>
      </c>
      <c r="L38" s="279"/>
      <c r="M38" s="280">
        <v>10</v>
      </c>
      <c r="N38" s="281">
        <f t="shared" si="0"/>
        <v>56103.729499999994</v>
      </c>
    </row>
    <row r="39" spans="1:14">
      <c r="A39" t="s">
        <v>290</v>
      </c>
      <c r="B39" s="862" t="str">
        <f>VLOOKUP(A39,EQUIPOS!A9:D154,3,FALSE)</f>
        <v>Planta trituradora</v>
      </c>
      <c r="C39" s="863"/>
      <c r="D39" s="863"/>
      <c r="E39" s="863"/>
      <c r="F39" s="863"/>
      <c r="G39" s="863"/>
      <c r="H39" s="864"/>
      <c r="I39" s="276"/>
      <c r="J39" s="277"/>
      <c r="K39" s="278">
        <f>VLOOKUP(A39,EQUIPOS!A9:D166,4,FALSE)</f>
        <v>682253.55499999993</v>
      </c>
      <c r="L39" s="279"/>
      <c r="M39" s="280">
        <v>30</v>
      </c>
      <c r="N39" s="281">
        <f t="shared" si="0"/>
        <v>22741.785166666665</v>
      </c>
    </row>
    <row r="40" spans="1:14">
      <c r="A40" t="s">
        <v>316</v>
      </c>
      <c r="B40" s="862" t="str">
        <f>VLOOKUP(A40,EQUIPOS!A10:D154,3,FALSE)</f>
        <v>Retroexcavadora Tipo E-200 o  Equivalente</v>
      </c>
      <c r="C40" s="863"/>
      <c r="D40" s="863"/>
      <c r="E40" s="863"/>
      <c r="F40" s="863"/>
      <c r="G40" s="863"/>
      <c r="H40" s="864"/>
      <c r="I40" s="276"/>
      <c r="J40" s="277"/>
      <c r="K40" s="278">
        <f>VLOOKUP(A40,EQUIPOS!A10:D167,4,FALSE)</f>
        <v>161744.33000000002</v>
      </c>
      <c r="L40" s="279"/>
      <c r="M40" s="280">
        <v>30</v>
      </c>
      <c r="N40" s="281">
        <f t="shared" si="0"/>
        <v>5391.4776666666676</v>
      </c>
    </row>
    <row r="41" spans="1:14">
      <c r="A41" t="s">
        <v>358</v>
      </c>
      <c r="B41" s="862" t="str">
        <f>VLOOKUP(A41,EQUIPOS!A11:D155,3,FALSE)</f>
        <v xml:space="preserve">Terminadora de asfalto (Finisher), potencia en el volante 174 HP, R=20M3/H, velocidad de desplazamiento 114 m/min
</v>
      </c>
      <c r="C41" s="863"/>
      <c r="D41" s="863"/>
      <c r="E41" s="863"/>
      <c r="F41" s="863"/>
      <c r="G41" s="863"/>
      <c r="H41" s="864"/>
      <c r="I41" s="276"/>
      <c r="J41" s="277"/>
      <c r="K41" s="278">
        <f>VLOOKUP(A41,EQUIPOS!A11:D168,4,FALSE)</f>
        <v>600000</v>
      </c>
      <c r="L41" s="279"/>
      <c r="M41" s="280">
        <v>10</v>
      </c>
      <c r="N41" s="281">
        <f t="shared" si="0"/>
        <v>60000</v>
      </c>
    </row>
    <row r="42" spans="1:14">
      <c r="A42" t="s">
        <v>166</v>
      </c>
      <c r="B42" s="862" t="str">
        <f>VLOOKUP(A42,EQUIPOS!A12:D156,3,FALSE)</f>
        <v>Compactador de Rodillo POTENCIA: 99HP, PESO: 8 ton</v>
      </c>
      <c r="C42" s="863"/>
      <c r="D42" s="863"/>
      <c r="E42" s="863"/>
      <c r="F42" s="863"/>
      <c r="G42" s="863"/>
      <c r="H42" s="864"/>
      <c r="I42" s="276"/>
      <c r="J42" s="277"/>
      <c r="K42" s="278">
        <f>VLOOKUP(A42,EQUIPOS!A12:D169,4,FALSE)</f>
        <v>94062.5</v>
      </c>
      <c r="L42" s="279"/>
      <c r="M42" s="280">
        <v>10</v>
      </c>
      <c r="N42" s="281">
        <f t="shared" si="0"/>
        <v>9406.25</v>
      </c>
    </row>
    <row r="43" spans="1:14">
      <c r="A43" t="s">
        <v>373</v>
      </c>
      <c r="B43" s="862" t="str">
        <f>VLOOKUP(A43,EQUIPOS!A13:D157,3,FALSE)</f>
        <v>Volqueta 6 m3</v>
      </c>
      <c r="C43" s="863"/>
      <c r="D43" s="863"/>
      <c r="E43" s="863"/>
      <c r="F43" s="863"/>
      <c r="G43" s="863"/>
      <c r="H43" s="864"/>
      <c r="I43" s="276"/>
      <c r="J43" s="277"/>
      <c r="K43" s="278">
        <f>VLOOKUP(A43,EQUIPOS!A13:D170,4,FALSE)</f>
        <v>105000</v>
      </c>
      <c r="L43" s="279"/>
      <c r="M43" s="280">
        <v>10</v>
      </c>
      <c r="N43" s="281">
        <f t="shared" si="0"/>
        <v>10500</v>
      </c>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1085.1725000000001</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187245.48983333333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175000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0">
        <f>VLOOKUP(A63,TRANSPORTE!A5:D117,4,FALSE)</f>
        <v>850</v>
      </c>
      <c r="M63" s="901"/>
      <c r="N63" s="296">
        <f>K63*L63</f>
        <v>1190</v>
      </c>
    </row>
    <row r="64" spans="1:14">
      <c r="A64" t="s">
        <v>1377</v>
      </c>
      <c r="B64" s="52" t="str">
        <f>VLOOKUP(A64,TRANSPORTE!A6:D117,3,FALSE)</f>
        <v>Transporte de mezcla</v>
      </c>
      <c r="C64" s="53"/>
      <c r="D64" s="53"/>
      <c r="E64" s="53"/>
      <c r="F64" s="53"/>
      <c r="G64" s="53"/>
      <c r="H64" s="320" t="s">
        <v>1552</v>
      </c>
      <c r="I64" s="288">
        <v>1.25</v>
      </c>
      <c r="J64" s="295">
        <v>1</v>
      </c>
      <c r="K64" s="288">
        <f>I64*J64</f>
        <v>1.25</v>
      </c>
      <c r="L64" s="900">
        <f>VLOOKUP(A64,TRANSPORTE!A6:D117,4,FALSE)</f>
        <v>1100</v>
      </c>
      <c r="M64" s="901"/>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2565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54</v>
      </c>
      <c r="B75" s="55" t="str">
        <f>VLOOKUP(A75,'MANO DE OBRA'!A8:D69,3,FALSE)</f>
        <v>Rastrilleros (2)</v>
      </c>
      <c r="C75" s="53"/>
      <c r="D75" s="53"/>
      <c r="E75" s="53"/>
      <c r="F75" s="53"/>
      <c r="G75" s="53"/>
      <c r="H75" s="53"/>
      <c r="I75" s="301">
        <f>K75/J75*100</f>
        <v>82810.810810810814</v>
      </c>
      <c r="J75" s="302">
        <v>185</v>
      </c>
      <c r="K75" s="303">
        <f>VLOOKUP(A75,'MANO DE OBRA'!A8:D100,4,FALSE)</f>
        <v>153200</v>
      </c>
      <c r="L75" s="56"/>
      <c r="M75" s="308">
        <v>80</v>
      </c>
      <c r="N75" s="404">
        <f>K75/M75</f>
        <v>1915</v>
      </c>
    </row>
    <row r="76" spans="1:15">
      <c r="A76" t="s">
        <v>34</v>
      </c>
      <c r="B76" s="55" t="str">
        <f>VLOOKUP(A76,'MANO DE OBRA'!A9:D70,3,FALSE)</f>
        <v>Oficial (3)</v>
      </c>
      <c r="C76" s="53"/>
      <c r="D76" s="53"/>
      <c r="E76" s="53"/>
      <c r="F76" s="53"/>
      <c r="G76" s="53"/>
      <c r="H76" s="53"/>
      <c r="I76" s="301">
        <f>K76/J76*100</f>
        <v>165622.70270270272</v>
      </c>
      <c r="J76" s="302">
        <v>185</v>
      </c>
      <c r="K76" s="303">
        <f>VLOOKUP(A76,'MANO DE OBRA'!A9:D101,4,FALSE)</f>
        <v>306402</v>
      </c>
      <c r="L76" s="56"/>
      <c r="M76" s="309">
        <v>80</v>
      </c>
      <c r="N76" s="404">
        <f>K76/M76</f>
        <v>3830.0250000000001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10851.725</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375662.21483333327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75132.442966666655</v>
      </c>
      <c r="M87" s="849"/>
      <c r="N87" s="57"/>
    </row>
    <row r="88" spans="1:14">
      <c r="B88" s="95" t="s">
        <v>1057</v>
      </c>
      <c r="C88" s="96"/>
      <c r="D88" s="96"/>
      <c r="E88" s="96"/>
      <c r="F88" s="96"/>
      <c r="G88" s="96"/>
      <c r="H88" s="96"/>
      <c r="I88" s="93"/>
      <c r="J88" s="94"/>
      <c r="K88" s="313">
        <v>0.05</v>
      </c>
      <c r="L88" s="848">
        <f>N82*K88</f>
        <v>18783.110741666664</v>
      </c>
      <c r="M88" s="849"/>
      <c r="N88" s="57"/>
    </row>
    <row r="89" spans="1:14" ht="15" thickBot="1">
      <c r="B89" s="97" t="s">
        <v>1058</v>
      </c>
      <c r="C89" s="98"/>
      <c r="D89" s="98"/>
      <c r="E89" s="98"/>
      <c r="F89" s="98"/>
      <c r="G89" s="98"/>
      <c r="H89" s="98"/>
      <c r="I89" s="99"/>
      <c r="J89" s="100"/>
      <c r="K89" s="314">
        <v>0.05</v>
      </c>
      <c r="L89" s="850">
        <f>N82*K89</f>
        <v>18783.110741666664</v>
      </c>
      <c r="M89" s="851"/>
      <c r="N89" s="57"/>
    </row>
    <row r="90" spans="1:14" ht="15" thickBot="1">
      <c r="B90" s="813" t="s">
        <v>1037</v>
      </c>
      <c r="C90" s="814"/>
      <c r="D90" s="814"/>
      <c r="E90" s="814"/>
      <c r="F90" s="814"/>
      <c r="G90" s="814"/>
      <c r="H90" s="814"/>
      <c r="I90" s="814"/>
      <c r="J90" s="814"/>
      <c r="K90" s="814"/>
      <c r="L90" s="814"/>
      <c r="M90" s="815"/>
      <c r="N90" s="58">
        <f>L87+L88+L89</f>
        <v>112698.66444999998</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488360.87928333326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117</v>
      </c>
      <c r="B36" s="862" t="str">
        <f>VLOOKUP(A36,EQUIPOS!A6:D154,3,FALSE)</f>
        <v xml:space="preserve">Barredora mecánica de cepillo de 3658 mm ; 6 m3 </v>
      </c>
      <c r="C36" s="863"/>
      <c r="D36" s="863"/>
      <c r="E36" s="863"/>
      <c r="F36" s="863"/>
      <c r="G36" s="863"/>
      <c r="H36" s="864"/>
      <c r="I36" s="276"/>
      <c r="J36" s="277"/>
      <c r="K36" s="278">
        <f>VLOOKUP(A36,EQUIPOS!A6:D163,4,FALSE)</f>
        <v>68111.662386327458</v>
      </c>
      <c r="L36" s="279"/>
      <c r="M36" s="280">
        <v>150</v>
      </c>
      <c r="N36" s="281">
        <f>K36/M36</f>
        <v>454.07774924218307</v>
      </c>
    </row>
    <row r="37" spans="1:14">
      <c r="A37" s="119" t="s">
        <v>148</v>
      </c>
      <c r="B37" s="862" t="str">
        <f>VLOOKUP(A37,EQUIPOS!A7:D154,3,FALSE)</f>
        <v>Cargador : Potencia en el volante 110 hp, Clasificación de RPM del motor 2300.</v>
      </c>
      <c r="C37" s="863"/>
      <c r="D37" s="863"/>
      <c r="E37" s="863"/>
      <c r="F37" s="863"/>
      <c r="G37" s="863"/>
      <c r="H37" s="864"/>
      <c r="I37" s="276"/>
      <c r="J37" s="277"/>
      <c r="K37" s="278">
        <f>VLOOKUP(A37,EQUIPOS!A7:D164,4,FALSE)</f>
        <v>101250</v>
      </c>
      <c r="L37" s="279"/>
      <c r="M37" s="280">
        <v>150</v>
      </c>
      <c r="N37" s="281">
        <f>K37/M37</f>
        <v>675</v>
      </c>
    </row>
    <row r="38" spans="1:14">
      <c r="A38" t="s">
        <v>236</v>
      </c>
      <c r="B38" s="862" t="str">
        <f>VLOOKUP(A38,EQUIPOS!A8:D154,3,FALSE)</f>
        <v>Fresadora de pavimento, potencia 255 HP, peso 19 Ton, PROFUNDIDAD DE CORTE 305 mm</v>
      </c>
      <c r="C38" s="863"/>
      <c r="D38" s="863"/>
      <c r="E38" s="863"/>
      <c r="F38" s="863"/>
      <c r="G38" s="863"/>
      <c r="H38" s="864"/>
      <c r="I38" s="276"/>
      <c r="J38" s="277"/>
      <c r="K38" s="278">
        <f>VLOOKUP(A38,EQUIPOS!A8:D165,4,FALSE)</f>
        <v>350000</v>
      </c>
      <c r="L38" s="279"/>
      <c r="M38" s="280">
        <v>150</v>
      </c>
      <c r="N38" s="281">
        <f>K38/M38</f>
        <v>2333.3333333333335</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N75*M41</f>
        <v>1.7022333333333333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3464.1133159088499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0">
        <f>VLOOKUP(A58,TRANSPORTE!A5:D117,4,FALSE)</f>
        <v>652.82999999999993</v>
      </c>
      <c r="M58" s="901"/>
      <c r="N58" s="296">
        <f>K58*L58</f>
        <v>84.867899999999992</v>
      </c>
    </row>
    <row r="59" spans="1:14">
      <c r="B59" s="52"/>
      <c r="C59" s="53"/>
      <c r="D59" s="53"/>
      <c r="E59" s="53"/>
      <c r="F59" s="53"/>
      <c r="G59" s="53"/>
      <c r="H59" s="320"/>
      <c r="I59" s="288"/>
      <c r="J59" s="295"/>
      <c r="K59" s="288"/>
      <c r="L59" s="900"/>
      <c r="M59" s="901"/>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84.867899999999992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1200</v>
      </c>
      <c r="N69" s="404">
        <f>K69/M69</f>
        <v>170.22333333333333</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170.22333333333333</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3719.2045492421835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743.8409098484367</v>
      </c>
      <c r="M82" s="849"/>
      <c r="N82" s="57"/>
    </row>
    <row r="83" spans="1:14">
      <c r="B83" s="95" t="s">
        <v>1057</v>
      </c>
      <c r="C83" s="96"/>
      <c r="D83" s="96"/>
      <c r="E83" s="96"/>
      <c r="F83" s="96"/>
      <c r="G83" s="96"/>
      <c r="H83" s="96"/>
      <c r="I83" s="93"/>
      <c r="J83" s="94"/>
      <c r="K83" s="313">
        <v>0.05</v>
      </c>
      <c r="L83" s="848">
        <f>N77*K83</f>
        <v>185.96022746210917</v>
      </c>
      <c r="M83" s="849"/>
      <c r="N83" s="57"/>
    </row>
    <row r="84" spans="1:14" ht="15" thickBot="1">
      <c r="B84" s="97" t="s">
        <v>1058</v>
      </c>
      <c r="C84" s="98"/>
      <c r="D84" s="98"/>
      <c r="E84" s="98"/>
      <c r="F84" s="98"/>
      <c r="G84" s="98"/>
      <c r="H84" s="98"/>
      <c r="I84" s="99"/>
      <c r="J84" s="100"/>
      <c r="K84" s="314">
        <v>0.05</v>
      </c>
      <c r="L84" s="850">
        <f>N77*K84</f>
        <v>185.96022746210917</v>
      </c>
      <c r="M84" s="851"/>
      <c r="N84" s="57"/>
    </row>
    <row r="85" spans="1:14" ht="15" thickBot="1">
      <c r="B85" s="813" t="s">
        <v>1037</v>
      </c>
      <c r="C85" s="814"/>
      <c r="D85" s="814"/>
      <c r="E85" s="814"/>
      <c r="F85" s="814"/>
      <c r="G85" s="814"/>
      <c r="H85" s="814"/>
      <c r="I85" s="814"/>
      <c r="J85" s="814"/>
      <c r="K85" s="814"/>
      <c r="L85" s="814"/>
      <c r="M85" s="815"/>
      <c r="N85" s="58">
        <f>L82+L83+L84</f>
        <v>1115.761364772655</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4834.9659140148387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 thickBot="1">
      <c r="B118" s="270" t="s">
        <v>2327</v>
      </c>
      <c r="C118" s="402"/>
      <c r="D118" s="402"/>
      <c r="E118" s="63"/>
      <c r="F118" s="63"/>
      <c r="G118" s="63"/>
      <c r="H118" s="63"/>
      <c r="I118" s="63"/>
      <c r="J118" s="881"/>
      <c r="K118" s="881"/>
      <c r="L118" s="881"/>
      <c r="M118" s="881"/>
      <c r="N118" s="88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117</v>
      </c>
      <c r="B36" s="862" t="str">
        <f>VLOOKUP(A36,EQUIPOS!A6:D154,3,FALSE)</f>
        <v xml:space="preserve">Barredora mecánica de cepillo de 3658 mm ; 6 m3 </v>
      </c>
      <c r="C36" s="863"/>
      <c r="D36" s="863"/>
      <c r="E36" s="863"/>
      <c r="F36" s="863"/>
      <c r="G36" s="863"/>
      <c r="H36" s="864"/>
      <c r="I36" s="276"/>
      <c r="J36" s="277"/>
      <c r="K36" s="278">
        <f>VLOOKUP(A36,EQUIPOS!A6:D163,4,FALSE)</f>
        <v>68111.662386327458</v>
      </c>
      <c r="L36" s="279"/>
      <c r="M36" s="280">
        <v>300</v>
      </c>
      <c r="N36" s="281">
        <f>K36/M36</f>
        <v>227.03887462109154</v>
      </c>
    </row>
    <row r="37" spans="1:14">
      <c r="A37" s="119" t="s">
        <v>148</v>
      </c>
      <c r="B37" s="862" t="str">
        <f>VLOOKUP(A37,EQUIPOS!A7:D154,3,FALSE)</f>
        <v>Cargador : Potencia en el volante 110 hp, Clasificación de RPM del motor 2300.</v>
      </c>
      <c r="C37" s="863"/>
      <c r="D37" s="863"/>
      <c r="E37" s="863"/>
      <c r="F37" s="863"/>
      <c r="G37" s="863"/>
      <c r="H37" s="864"/>
      <c r="I37" s="276"/>
      <c r="J37" s="277"/>
      <c r="K37" s="278">
        <f>VLOOKUP(A37,EQUIPOS!A7:D164,4,FALSE)</f>
        <v>101250</v>
      </c>
      <c r="L37" s="279"/>
      <c r="M37" s="280">
        <v>300</v>
      </c>
      <c r="N37" s="281">
        <f>K37/M37</f>
        <v>337.5</v>
      </c>
    </row>
    <row r="38" spans="1:14">
      <c r="A38" t="s">
        <v>236</v>
      </c>
      <c r="B38" s="862" t="str">
        <f>VLOOKUP(A38,EQUIPOS!A8:D154,3,FALSE)</f>
        <v>Fresadora de pavimento, potencia 255 HP, peso 19 Ton, PROFUNDIDAD DE CORTE 305 mm</v>
      </c>
      <c r="C38" s="863"/>
      <c r="D38" s="863"/>
      <c r="E38" s="863"/>
      <c r="F38" s="863"/>
      <c r="G38" s="863"/>
      <c r="H38" s="864"/>
      <c r="I38" s="276"/>
      <c r="J38" s="277"/>
      <c r="K38" s="278">
        <f>VLOOKUP(A38,EQUIPOS!A8:D165,4,FALSE)</f>
        <v>350000</v>
      </c>
      <c r="L38" s="279"/>
      <c r="M38" s="280">
        <v>300</v>
      </c>
      <c r="N38" s="281">
        <f>K38/M38</f>
        <v>1166.6666666666667</v>
      </c>
    </row>
    <row r="39" spans="1:14">
      <c r="B39" s="862"/>
      <c r="C39" s="863"/>
      <c r="D39" s="863"/>
      <c r="E39" s="863"/>
      <c r="F39" s="863"/>
      <c r="G39" s="863"/>
      <c r="H39" s="864"/>
      <c r="I39" s="865"/>
      <c r="J39" s="866"/>
      <c r="K39" s="278"/>
      <c r="L39" s="867"/>
      <c r="M39" s="868"/>
      <c r="N39" s="281"/>
    </row>
    <row r="40" spans="1:14">
      <c r="B40" s="862"/>
      <c r="C40" s="863"/>
      <c r="D40" s="863"/>
      <c r="E40" s="869"/>
      <c r="F40" s="863"/>
      <c r="G40" s="863"/>
      <c r="H40" s="864"/>
      <c r="I40" s="42"/>
      <c r="J40" s="43"/>
      <c r="K40" s="283"/>
      <c r="L40" s="285"/>
      <c r="M40" s="286"/>
      <c r="N40" s="287"/>
    </row>
    <row r="41" spans="1:14">
      <c r="B41" s="870" t="s">
        <v>1036</v>
      </c>
      <c r="C41" s="871"/>
      <c r="D41" s="871"/>
      <c r="E41" s="44"/>
      <c r="F41" s="45"/>
      <c r="G41" s="45"/>
      <c r="H41" s="46"/>
      <c r="I41" s="42"/>
      <c r="J41" s="43"/>
      <c r="K41" s="288"/>
      <c r="L41" s="285"/>
      <c r="M41" s="410">
        <v>0.01</v>
      </c>
      <c r="N41" s="353">
        <f>N75*M41</f>
        <v>0.85111666666666663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1732.056657954425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0">
        <f>VLOOKUP(A58,TRANSPORTE!A5:D117,4,FALSE)</f>
        <v>652.82999999999993</v>
      </c>
      <c r="M58" s="901"/>
      <c r="N58" s="296">
        <f>K58*L58</f>
        <v>42.433949999999996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42.433949999999996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2400</v>
      </c>
      <c r="N69" s="404">
        <f>K69/M69</f>
        <v>85.111666666666665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85.111666666666665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1859.6022746210917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371.92045492421835</v>
      </c>
      <c r="M82" s="849"/>
      <c r="N82" s="57"/>
    </row>
    <row r="83" spans="1:14">
      <c r="B83" s="95" t="s">
        <v>1057</v>
      </c>
      <c r="C83" s="96"/>
      <c r="D83" s="96"/>
      <c r="E83" s="96"/>
      <c r="F83" s="96"/>
      <c r="G83" s="96"/>
      <c r="H83" s="96"/>
      <c r="I83" s="93"/>
      <c r="J83" s="94"/>
      <c r="K83" s="313">
        <v>0.05</v>
      </c>
      <c r="L83" s="848">
        <f>N77*K83</f>
        <v>92.980113731054587</v>
      </c>
      <c r="M83" s="849"/>
      <c r="N83" s="57"/>
    </row>
    <row r="84" spans="1:14" ht="15" thickBot="1">
      <c r="B84" s="97" t="s">
        <v>1058</v>
      </c>
      <c r="C84" s="98"/>
      <c r="D84" s="98"/>
      <c r="E84" s="98"/>
      <c r="F84" s="98"/>
      <c r="G84" s="98"/>
      <c r="H84" s="98"/>
      <c r="I84" s="99"/>
      <c r="J84" s="100"/>
      <c r="K84" s="314">
        <v>0.05</v>
      </c>
      <c r="L84" s="850">
        <f>N77*K84</f>
        <v>92.980113731054587</v>
      </c>
      <c r="M84" s="851"/>
      <c r="N84" s="57"/>
    </row>
    <row r="85" spans="1:14" ht="15" thickBot="1">
      <c r="B85" s="813" t="s">
        <v>1037</v>
      </c>
      <c r="C85" s="814"/>
      <c r="D85" s="814"/>
      <c r="E85" s="814"/>
      <c r="F85" s="814"/>
      <c r="G85" s="814"/>
      <c r="H85" s="814"/>
      <c r="I85" s="814"/>
      <c r="J85" s="814"/>
      <c r="K85" s="814"/>
      <c r="L85" s="814"/>
      <c r="M85" s="815"/>
      <c r="N85" s="58">
        <f>L82+L83+L84</f>
        <v>557.88068238632752</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2417.4829570074194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 thickBot="1">
      <c r="B118" s="270" t="s">
        <v>2327</v>
      </c>
      <c r="C118" s="402"/>
      <c r="D118" s="402"/>
      <c r="E118" s="63"/>
      <c r="F118" s="63"/>
      <c r="G118" s="63"/>
      <c r="H118" s="63"/>
      <c r="I118" s="63"/>
      <c r="J118" s="881"/>
      <c r="K118" s="881"/>
      <c r="L118" s="881"/>
      <c r="M118" s="881"/>
      <c r="N118" s="88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18</v>
      </c>
      <c r="N36" s="281">
        <f>K36/M36</f>
        <v>3055.5555555555557</v>
      </c>
    </row>
    <row r="37" spans="1:14">
      <c r="A37" s="119" t="s">
        <v>154</v>
      </c>
      <c r="B37" s="862" t="str">
        <f>VLOOKUP(A37,EQUIPOS!A7:D154,3,FALSE)</f>
        <v>Carrotanque Irrigador de asfalto, 1000 GALONES DE CAPACIDAD</v>
      </c>
      <c r="C37" s="863"/>
      <c r="D37" s="863"/>
      <c r="E37" s="863"/>
      <c r="F37" s="863"/>
      <c r="G37" s="863"/>
      <c r="H37" s="864"/>
      <c r="I37" s="276"/>
      <c r="J37" s="277"/>
      <c r="K37" s="278">
        <f>VLOOKUP(A37,EQUIPOS!A7:D164,4,FALSE)</f>
        <v>80000</v>
      </c>
      <c r="L37" s="279"/>
      <c r="M37" s="280">
        <v>18</v>
      </c>
      <c r="N37" s="281">
        <f>K37/M37</f>
        <v>4444.4444444444443</v>
      </c>
    </row>
    <row r="38" spans="1:14">
      <c r="A38" t="s">
        <v>269</v>
      </c>
      <c r="B38" s="862" t="str">
        <f>VLOOKUP(A38,EQUIPOS!A8:D154,3,FALSE)</f>
        <v>Motoniveladora  potencia 215 HP, ancho de cuchilla 4,27 m, peso 18 ton.</v>
      </c>
      <c r="C38" s="863"/>
      <c r="D38" s="863"/>
      <c r="E38" s="863"/>
      <c r="F38" s="863"/>
      <c r="G38" s="863"/>
      <c r="H38" s="864"/>
      <c r="I38" s="276"/>
      <c r="J38" s="277"/>
      <c r="K38" s="278">
        <f>VLOOKUP(A38,EQUIPOS!A8:D165,4,FALSE)</f>
        <v>180000</v>
      </c>
      <c r="L38" s="279"/>
      <c r="M38" s="280">
        <v>18</v>
      </c>
      <c r="N38" s="281">
        <f>K38/M38</f>
        <v>10000</v>
      </c>
    </row>
    <row r="39" spans="1:14">
      <c r="A39" t="s">
        <v>299</v>
      </c>
      <c r="B39" s="862" t="str">
        <f>VLOOKUP(A39,EQUIPOS!A9:D154,3,FALSE)</f>
        <v xml:space="preserve">Recicladora, potencia 430HP </v>
      </c>
      <c r="C39" s="863"/>
      <c r="D39" s="863"/>
      <c r="E39" s="863"/>
      <c r="F39" s="863"/>
      <c r="G39" s="863"/>
      <c r="H39" s="864"/>
      <c r="I39" s="865"/>
      <c r="J39" s="866"/>
      <c r="K39" s="278">
        <f>VLOOKUP(A39,EQUIPOS!A9:D166,4,FALSE)</f>
        <v>500565.3</v>
      </c>
      <c r="L39" s="867">
        <v>18</v>
      </c>
      <c r="M39" s="868"/>
      <c r="N39" s="281">
        <f>K39/L39</f>
        <v>27809.183333333334</v>
      </c>
    </row>
    <row r="40" spans="1:14">
      <c r="A40" t="s">
        <v>365</v>
      </c>
      <c r="B40" s="862" t="str">
        <f>VLOOKUP(A40,EQUIPOS!A10:D154,3,FALSE)</f>
        <v xml:space="preserve">Vibrocompatador, potencia 153 HP, peso 10 Ton. </v>
      </c>
      <c r="C40" s="863"/>
      <c r="D40" s="863"/>
      <c r="E40" s="863"/>
      <c r="F40" s="863"/>
      <c r="G40" s="863"/>
      <c r="H40" s="864"/>
      <c r="I40" s="42"/>
      <c r="J40" s="43"/>
      <c r="K40" s="278">
        <f>VLOOKUP(A40,EQUIPOS!A10:D167,4,FALSE)</f>
        <v>142753.24</v>
      </c>
      <c r="L40" s="285"/>
      <c r="M40" s="286">
        <v>18</v>
      </c>
      <c r="N40" s="281">
        <f>K40/M40</f>
        <v>7930.735555555555</v>
      </c>
    </row>
    <row r="41" spans="1:14">
      <c r="B41" s="870" t="s">
        <v>1036</v>
      </c>
      <c r="C41" s="871"/>
      <c r="D41" s="871"/>
      <c r="E41" s="44"/>
      <c r="F41" s="45"/>
      <c r="G41" s="45"/>
      <c r="H41" s="46"/>
      <c r="I41" s="42"/>
      <c r="J41" s="43"/>
      <c r="K41" s="288"/>
      <c r="L41" s="285"/>
      <c r="M41" s="410">
        <v>0.01</v>
      </c>
      <c r="N41" s="353">
        <f>N75*M41</f>
        <v>28.370555555555558</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53268.289444444446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46221.3</v>
      </c>
      <c r="N48" s="281">
        <f>K48*M48</f>
        <v>1617.7455000000002</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175000</v>
      </c>
      <c r="N49" s="281">
        <f>K49*M49</f>
        <v>43750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5"/>
      <c r="C52" s="896"/>
      <c r="D52" s="896"/>
      <c r="E52" s="896"/>
      <c r="F52" s="896"/>
      <c r="G52" s="896"/>
      <c r="H52" s="896"/>
      <c r="I52" s="866"/>
      <c r="J52" s="48"/>
      <c r="K52" s="50"/>
      <c r="L52" s="897"/>
      <c r="M52" s="898"/>
      <c r="N52" s="51"/>
    </row>
    <row r="53" spans="1:14" ht="15" thickBot="1">
      <c r="B53" s="813" t="s">
        <v>1037</v>
      </c>
      <c r="C53" s="814"/>
      <c r="D53" s="814"/>
      <c r="E53" s="814"/>
      <c r="F53" s="814"/>
      <c r="G53" s="814"/>
      <c r="H53" s="814"/>
      <c r="I53" s="814"/>
      <c r="J53" s="814"/>
      <c r="K53" s="814"/>
      <c r="L53" s="814"/>
      <c r="M53" s="815"/>
      <c r="N53" s="403">
        <f>SUM(N48:N52)</f>
        <v>45367.745499999997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0">
        <f>VLOOKUP(A58,TRANSPORTE!A5:D117,4,FALSE)</f>
        <v>850</v>
      </c>
      <c r="M58" s="901"/>
      <c r="N58" s="296">
        <f>K58*L58</f>
        <v>242.25000000000003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242.25000000000003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t="s">
        <v>15</v>
      </c>
      <c r="B69" s="55" t="str">
        <f>VLOOKUP(A69,'MANO DE OBRA'!A8:D68,3,FALSE)</f>
        <v>Obrero (6)</v>
      </c>
      <c r="C69" s="53"/>
      <c r="D69" s="53"/>
      <c r="E69" s="53"/>
      <c r="F69" s="53"/>
      <c r="G69" s="53"/>
      <c r="H69" s="53"/>
      <c r="I69" s="301">
        <f>K69/J69*100</f>
        <v>165622.70270270272</v>
      </c>
      <c r="J69" s="302">
        <v>185</v>
      </c>
      <c r="K69" s="303">
        <f>VLOOKUP(A69,'MANO DE OBRA'!A8:D99,4,FALSE)</f>
        <v>306402</v>
      </c>
      <c r="L69" s="56"/>
      <c r="M69" s="304">
        <v>144</v>
      </c>
      <c r="N69" s="404">
        <f>K69/M69</f>
        <v>2127.7916666666665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144</v>
      </c>
      <c r="N70" s="404">
        <f>K70/M70</f>
        <v>709.26388888888891</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2837.0555555555557</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101715.34050000001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20343.068100000004</v>
      </c>
      <c r="M82" s="849"/>
      <c r="N82" s="57"/>
    </row>
    <row r="83" spans="1:14">
      <c r="B83" s="95" t="s">
        <v>1057</v>
      </c>
      <c r="C83" s="96"/>
      <c r="D83" s="96"/>
      <c r="E83" s="96"/>
      <c r="F83" s="96"/>
      <c r="G83" s="96"/>
      <c r="H83" s="96"/>
      <c r="I83" s="93"/>
      <c r="J83" s="94"/>
      <c r="K83" s="313">
        <v>0.05</v>
      </c>
      <c r="L83" s="848">
        <f>N77*K83</f>
        <v>5085.767025000001</v>
      </c>
      <c r="M83" s="849"/>
      <c r="N83" s="57"/>
    </row>
    <row r="84" spans="1:14" ht="15" thickBot="1">
      <c r="B84" s="97" t="s">
        <v>1058</v>
      </c>
      <c r="C84" s="98"/>
      <c r="D84" s="98"/>
      <c r="E84" s="98"/>
      <c r="F84" s="98"/>
      <c r="G84" s="98"/>
      <c r="H84" s="98"/>
      <c r="I84" s="99"/>
      <c r="J84" s="100"/>
      <c r="K84" s="314">
        <v>0.05</v>
      </c>
      <c r="L84" s="850">
        <f>N77*K84</f>
        <v>5085.767025000001</v>
      </c>
      <c r="M84" s="851"/>
      <c r="N84" s="57"/>
    </row>
    <row r="85" spans="1:14" ht="15" thickBot="1">
      <c r="B85" s="813" t="s">
        <v>1037</v>
      </c>
      <c r="C85" s="814"/>
      <c r="D85" s="814"/>
      <c r="E85" s="814"/>
      <c r="F85" s="814"/>
      <c r="G85" s="814"/>
      <c r="H85" s="814"/>
      <c r="I85" s="814"/>
      <c r="J85" s="814"/>
      <c r="K85" s="814"/>
      <c r="L85" s="814"/>
      <c r="M85" s="815"/>
      <c r="N85" s="58">
        <f>L82+L83+L84</f>
        <v>30514.602150000006</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132229.94265000001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6" t="s">
        <v>2324</v>
      </c>
      <c r="C104" s="817"/>
      <c r="D104" s="817"/>
      <c r="E104" s="817"/>
      <c r="F104" s="817"/>
      <c r="G104" s="817"/>
      <c r="H104" s="817"/>
      <c r="I104" s="817"/>
      <c r="J104" s="817"/>
      <c r="K104" s="817"/>
      <c r="L104" s="817"/>
      <c r="M104" s="817"/>
      <c r="N104" s="818"/>
    </row>
    <row r="105" spans="2:14" ht="15" customHeight="1">
      <c r="B105" s="816"/>
      <c r="C105" s="817"/>
      <c r="D105" s="817"/>
      <c r="E105" s="817"/>
      <c r="F105" s="817"/>
      <c r="G105" s="817"/>
      <c r="H105" s="817"/>
      <c r="I105" s="817"/>
      <c r="J105" s="817"/>
      <c r="K105" s="817"/>
      <c r="L105" s="817"/>
      <c r="M105" s="817"/>
      <c r="N105" s="818"/>
    </row>
    <row r="106" spans="2:14" ht="30" customHeight="1">
      <c r="B106" s="819" t="s">
        <v>2325</v>
      </c>
      <c r="C106" s="820"/>
      <c r="D106" s="820"/>
      <c r="E106" s="820"/>
      <c r="F106" s="820"/>
      <c r="G106" s="820"/>
      <c r="H106" s="820"/>
      <c r="I106" s="820"/>
      <c r="J106" s="820"/>
      <c r="K106" s="820"/>
      <c r="L106" s="820"/>
      <c r="M106" s="820"/>
      <c r="N106" s="821"/>
    </row>
    <row r="107" spans="2:14">
      <c r="B107" s="819"/>
      <c r="C107" s="820"/>
      <c r="D107" s="820"/>
      <c r="E107" s="820"/>
      <c r="F107" s="820"/>
      <c r="G107" s="820"/>
      <c r="H107" s="820"/>
      <c r="I107" s="820"/>
      <c r="J107" s="820"/>
      <c r="K107" s="820"/>
      <c r="L107" s="820"/>
      <c r="M107" s="820"/>
      <c r="N107" s="82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79"/>
      <c r="K117" s="879"/>
      <c r="L117" s="879"/>
      <c r="M117" s="879"/>
      <c r="N117" s="880"/>
    </row>
    <row r="118" spans="2:14" ht="15" thickBot="1">
      <c r="B118" s="270" t="s">
        <v>2327</v>
      </c>
      <c r="C118" s="402"/>
      <c r="D118" s="402"/>
      <c r="E118" s="63"/>
      <c r="F118" s="63"/>
      <c r="G118" s="63"/>
      <c r="H118" s="63"/>
      <c r="I118" s="63"/>
      <c r="J118" s="881"/>
      <c r="K118" s="881"/>
      <c r="L118" s="881"/>
      <c r="M118" s="881"/>
      <c r="N118" s="88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12</v>
      </c>
      <c r="N36" s="281">
        <f>K36/M36</f>
        <v>4583.333333333333</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80000</v>
      </c>
      <c r="L37" s="279"/>
      <c r="M37" s="280">
        <v>12</v>
      </c>
      <c r="N37" s="281">
        <f>K37/M37</f>
        <v>6666.666666666667</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180000</v>
      </c>
      <c r="L38" s="279"/>
      <c r="M38" s="280">
        <v>12</v>
      </c>
      <c r="N38" s="281">
        <f>K38/M38</f>
        <v>15000</v>
      </c>
    </row>
    <row r="39" spans="1:14">
      <c r="A39" s="119" t="s">
        <v>299</v>
      </c>
      <c r="B39" s="862" t="str">
        <f>VLOOKUP(A39,EQUIPOS!A7:D154,3,FALSE)</f>
        <v xml:space="preserve">Recicladora, potencia 430HP </v>
      </c>
      <c r="C39" s="863"/>
      <c r="D39" s="863"/>
      <c r="E39" s="863"/>
      <c r="F39" s="863"/>
      <c r="G39" s="863"/>
      <c r="H39" s="864"/>
      <c r="I39" s="276"/>
      <c r="J39" s="277"/>
      <c r="K39" s="278">
        <f>VLOOKUP(A39,EQUIPOS!A7:D164,4,FALSE)</f>
        <v>500565.3</v>
      </c>
      <c r="L39" s="279"/>
      <c r="M39" s="280">
        <v>12</v>
      </c>
      <c r="N39" s="281">
        <f>K39/M39</f>
        <v>41713.775000000001</v>
      </c>
    </row>
    <row r="40" spans="1:14">
      <c r="A40" t="s">
        <v>365</v>
      </c>
      <c r="B40" s="862" t="str">
        <f>VLOOKUP(A40,EQUIPOS!A8:D154,3,FALSE)</f>
        <v xml:space="preserve">Vibrocompatador, potencia 153 HP, peso 10 Ton. </v>
      </c>
      <c r="C40" s="863"/>
      <c r="D40" s="863"/>
      <c r="E40" s="863"/>
      <c r="F40" s="863"/>
      <c r="G40" s="863"/>
      <c r="H40" s="864"/>
      <c r="I40" s="276"/>
      <c r="J40" s="277"/>
      <c r="K40" s="278">
        <f>VLOOKUP(A40,EQUIPOS!A8:D165,4,FALSE)</f>
        <v>142753.24</v>
      </c>
      <c r="L40" s="279"/>
      <c r="M40" s="280">
        <v>12</v>
      </c>
      <c r="N40" s="281">
        <f>K40/M40</f>
        <v>11896.103333333333</v>
      </c>
    </row>
    <row r="41" spans="1:14">
      <c r="B41" s="862"/>
      <c r="C41" s="863"/>
      <c r="D41" s="863"/>
      <c r="E41" s="863"/>
      <c r="F41" s="863"/>
      <c r="G41" s="863"/>
      <c r="H41" s="864"/>
      <c r="I41" s="865"/>
      <c r="J41" s="866"/>
      <c r="K41" s="278"/>
      <c r="L41" s="867"/>
      <c r="M41" s="868"/>
      <c r="N41" s="281"/>
    </row>
    <row r="42" spans="1:14">
      <c r="B42" s="862"/>
      <c r="C42" s="863"/>
      <c r="D42" s="863"/>
      <c r="E42" s="869"/>
      <c r="F42" s="863"/>
      <c r="G42" s="863"/>
      <c r="H42" s="864"/>
      <c r="I42" s="42"/>
      <c r="J42" s="43"/>
      <c r="K42" s="283"/>
      <c r="L42" s="285"/>
      <c r="M42" s="286"/>
      <c r="N42" s="287"/>
    </row>
    <row r="43" spans="1:14">
      <c r="B43" s="870" t="s">
        <v>1036</v>
      </c>
      <c r="C43" s="948"/>
      <c r="D43" s="948"/>
      <c r="E43" s="44"/>
      <c r="F43" s="45"/>
      <c r="G43" s="45"/>
      <c r="H43" s="46"/>
      <c r="I43" s="42"/>
      <c r="J43" s="43"/>
      <c r="K43" s="288"/>
      <c r="L43" s="285"/>
      <c r="M43" s="410">
        <v>0.1</v>
      </c>
      <c r="N43" s="353">
        <f>N77*M43</f>
        <v>425.55833333333334</v>
      </c>
    </row>
    <row r="44" spans="1:14" ht="15" thickBot="1">
      <c r="B44" s="862"/>
      <c r="C44" s="863"/>
      <c r="D44" s="863"/>
      <c r="E44" s="863"/>
      <c r="F44" s="863"/>
      <c r="G44" s="863"/>
      <c r="H44" s="864"/>
      <c r="I44" s="872"/>
      <c r="J44" s="873"/>
      <c r="K44" s="47"/>
      <c r="L44" s="874"/>
      <c r="M44" s="875"/>
      <c r="N44" s="111"/>
    </row>
    <row r="45" spans="1:14" ht="15" thickBot="1">
      <c r="B45" s="813" t="s">
        <v>1037</v>
      </c>
      <c r="C45" s="814"/>
      <c r="D45" s="814"/>
      <c r="E45" s="814"/>
      <c r="F45" s="814"/>
      <c r="G45" s="814"/>
      <c r="H45" s="814"/>
      <c r="I45" s="814"/>
      <c r="J45" s="814"/>
      <c r="K45" s="814"/>
      <c r="L45" s="814"/>
      <c r="M45" s="815"/>
      <c r="N45" s="403">
        <f>SUM(N36:N44)</f>
        <v>80285.436666666661</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58" t="s">
        <v>1028</v>
      </c>
      <c r="C49" s="859"/>
      <c r="D49" s="859"/>
      <c r="E49" s="859"/>
      <c r="F49" s="859"/>
      <c r="G49" s="859"/>
      <c r="H49" s="859"/>
      <c r="I49" s="893"/>
      <c r="J49" s="324" t="s">
        <v>1029</v>
      </c>
      <c r="K49" s="91" t="s">
        <v>1030</v>
      </c>
      <c r="L49" s="894" t="s">
        <v>1039</v>
      </c>
      <c r="M49" s="893"/>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12</v>
      </c>
      <c r="N50" s="281">
        <f>K50*M50</f>
        <v>900</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2424.5</v>
      </c>
      <c r="N51" s="281">
        <f>K51*M51</f>
        <v>3151.85</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95"/>
      <c r="C54" s="896"/>
      <c r="D54" s="896"/>
      <c r="E54" s="896"/>
      <c r="F54" s="896"/>
      <c r="G54" s="896"/>
      <c r="H54" s="896"/>
      <c r="I54" s="866"/>
      <c r="J54" s="48"/>
      <c r="K54" s="50"/>
      <c r="L54" s="897"/>
      <c r="M54" s="898"/>
      <c r="N54" s="51"/>
    </row>
    <row r="55" spans="1:14" ht="15" thickBot="1">
      <c r="B55" s="813" t="s">
        <v>1037</v>
      </c>
      <c r="C55" s="814"/>
      <c r="D55" s="814"/>
      <c r="E55" s="814"/>
      <c r="F55" s="814"/>
      <c r="G55" s="814"/>
      <c r="H55" s="814"/>
      <c r="I55" s="814"/>
      <c r="J55" s="814"/>
      <c r="K55" s="814"/>
      <c r="L55" s="814"/>
      <c r="M55" s="815"/>
      <c r="N55" s="403">
        <f>SUM(N50:N54)</f>
        <v>4051.85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304">
        <v>96</v>
      </c>
      <c r="N71" s="404">
        <f>K71/M71</f>
        <v>1063.8958333333333</v>
      </c>
      <c r="O71" s="112"/>
    </row>
    <row r="72" spans="1:15">
      <c r="A72" t="s">
        <v>15</v>
      </c>
      <c r="B72" s="55" t="str">
        <f>VLOOKUP(A72,'MANO DE OBRA'!A8:D69,3,FALSE)</f>
        <v>Obrero (6)</v>
      </c>
      <c r="C72" s="53"/>
      <c r="D72" s="53"/>
      <c r="E72" s="53"/>
      <c r="F72" s="53"/>
      <c r="G72" s="53"/>
      <c r="H72" s="53"/>
      <c r="I72" s="301">
        <f>K72/J72*100</f>
        <v>165622.70270270272</v>
      </c>
      <c r="J72" s="302">
        <v>185</v>
      </c>
      <c r="K72" s="303">
        <f>VLOOKUP(A72,'MANO DE OBRA'!A8:D100,4,FALSE)</f>
        <v>306402</v>
      </c>
      <c r="L72" s="56"/>
      <c r="M72" s="308">
        <v>96</v>
      </c>
      <c r="N72" s="404">
        <f>K72/M72</f>
        <v>3191.6875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4255.583333333333</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N45+N55+N66+N77</f>
        <v>88592.87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17718.574000000001</v>
      </c>
      <c r="M84" s="849"/>
      <c r="N84" s="57"/>
    </row>
    <row r="85" spans="1:14">
      <c r="B85" s="95" t="s">
        <v>1057</v>
      </c>
      <c r="C85" s="96"/>
      <c r="D85" s="96"/>
      <c r="E85" s="96"/>
      <c r="F85" s="96"/>
      <c r="G85" s="96"/>
      <c r="H85" s="96"/>
      <c r="I85" s="93"/>
      <c r="J85" s="94"/>
      <c r="K85" s="313">
        <v>0.05</v>
      </c>
      <c r="L85" s="848">
        <f>N79*K85</f>
        <v>4429.6435000000001</v>
      </c>
      <c r="M85" s="849"/>
      <c r="N85" s="57"/>
    </row>
    <row r="86" spans="1:14" ht="15" thickBot="1">
      <c r="B86" s="97" t="s">
        <v>1058</v>
      </c>
      <c r="C86" s="98"/>
      <c r="D86" s="98"/>
      <c r="E86" s="98"/>
      <c r="F86" s="98"/>
      <c r="G86" s="98"/>
      <c r="H86" s="98"/>
      <c r="I86" s="99"/>
      <c r="J86" s="100"/>
      <c r="K86" s="314">
        <v>0.05</v>
      </c>
      <c r="L86" s="850">
        <f>N79*K86</f>
        <v>4429.6435000000001</v>
      </c>
      <c r="M86" s="851"/>
      <c r="N86" s="57"/>
    </row>
    <row r="87" spans="1:14" ht="15" thickBot="1">
      <c r="B87" s="813" t="s">
        <v>1037</v>
      </c>
      <c r="C87" s="814"/>
      <c r="D87" s="814"/>
      <c r="E87" s="814"/>
      <c r="F87" s="814"/>
      <c r="G87" s="814"/>
      <c r="H87" s="814"/>
      <c r="I87" s="814"/>
      <c r="J87" s="814"/>
      <c r="K87" s="814"/>
      <c r="L87" s="814"/>
      <c r="M87" s="815"/>
      <c r="N87" s="58">
        <f>L84+L85+L86</f>
        <v>26577.860999999997</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115170.731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16" t="s">
        <v>2324</v>
      </c>
      <c r="C106" s="817"/>
      <c r="D106" s="817"/>
      <c r="E106" s="817"/>
      <c r="F106" s="817"/>
      <c r="G106" s="817"/>
      <c r="H106" s="817"/>
      <c r="I106" s="817"/>
      <c r="J106" s="817"/>
      <c r="K106" s="817"/>
      <c r="L106" s="817"/>
      <c r="M106" s="817"/>
      <c r="N106" s="818"/>
    </row>
    <row r="107" spans="2:14" ht="15" customHeight="1">
      <c r="B107" s="816"/>
      <c r="C107" s="817"/>
      <c r="D107" s="817"/>
      <c r="E107" s="817"/>
      <c r="F107" s="817"/>
      <c r="G107" s="817"/>
      <c r="H107" s="817"/>
      <c r="I107" s="817"/>
      <c r="J107" s="817"/>
      <c r="K107" s="817"/>
      <c r="L107" s="817"/>
      <c r="M107" s="817"/>
      <c r="N107" s="818"/>
    </row>
    <row r="108" spans="2:14" ht="30" customHeight="1">
      <c r="B108" s="819" t="s">
        <v>2325</v>
      </c>
      <c r="C108" s="820"/>
      <c r="D108" s="820"/>
      <c r="E108" s="820"/>
      <c r="F108" s="820"/>
      <c r="G108" s="820"/>
      <c r="H108" s="820"/>
      <c r="I108" s="820"/>
      <c r="J108" s="820"/>
      <c r="K108" s="820"/>
      <c r="L108" s="820"/>
      <c r="M108" s="820"/>
      <c r="N108" s="821"/>
    </row>
    <row r="109" spans="2:14">
      <c r="B109" s="819"/>
      <c r="C109" s="820"/>
      <c r="D109" s="820"/>
      <c r="E109" s="820"/>
      <c r="F109" s="820"/>
      <c r="G109" s="820"/>
      <c r="H109" s="820"/>
      <c r="I109" s="820"/>
      <c r="J109" s="820"/>
      <c r="K109" s="820"/>
      <c r="L109" s="820"/>
      <c r="M109" s="820"/>
      <c r="N109" s="821"/>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79"/>
      <c r="K119" s="879"/>
      <c r="L119" s="879"/>
      <c r="M119" s="879"/>
      <c r="N119" s="880"/>
    </row>
    <row r="120" spans="2:14" ht="15" thickBot="1">
      <c r="B120" s="270" t="s">
        <v>2327</v>
      </c>
      <c r="C120" s="402"/>
      <c r="D120" s="402"/>
      <c r="E120" s="63"/>
      <c r="F120" s="63"/>
      <c r="G120" s="63"/>
      <c r="H120" s="63"/>
      <c r="I120" s="63"/>
      <c r="J120" s="881"/>
      <c r="K120" s="881"/>
      <c r="L120" s="881"/>
      <c r="M120" s="881"/>
      <c r="N120" s="88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18</v>
      </c>
      <c r="N36" s="281">
        <f>K36/M36</f>
        <v>3055.5555555555557</v>
      </c>
    </row>
    <row r="37" spans="1:14">
      <c r="A37" s="119" t="s">
        <v>154</v>
      </c>
      <c r="B37" s="862" t="str">
        <f>VLOOKUP(A37,EQUIPOS!A7:D154,3,FALSE)</f>
        <v>Carrotanque Irrigador de asfalto, 1000 GALONES DE CAPACIDAD</v>
      </c>
      <c r="C37" s="863"/>
      <c r="D37" s="863"/>
      <c r="E37" s="863"/>
      <c r="F37" s="863"/>
      <c r="G37" s="863"/>
      <c r="H37" s="864"/>
      <c r="I37" s="276"/>
      <c r="J37" s="277"/>
      <c r="K37" s="278">
        <f>VLOOKUP(A37,EQUIPOS!A7:D164,4,FALSE)</f>
        <v>80000</v>
      </c>
      <c r="L37" s="279"/>
      <c r="M37" s="280">
        <v>18</v>
      </c>
      <c r="N37" s="281">
        <f>K37/M37</f>
        <v>4444.4444444444443</v>
      </c>
    </row>
    <row r="38" spans="1:14">
      <c r="A38" t="s">
        <v>269</v>
      </c>
      <c r="B38" s="862" t="str">
        <f>VLOOKUP(A38,EQUIPOS!A8:D154,3,FALSE)</f>
        <v>Motoniveladora  potencia 215 HP, ancho de cuchilla 4,27 m, peso 18 ton.</v>
      </c>
      <c r="C38" s="863"/>
      <c r="D38" s="863"/>
      <c r="E38" s="863"/>
      <c r="F38" s="863"/>
      <c r="G38" s="863"/>
      <c r="H38" s="864"/>
      <c r="I38" s="276"/>
      <c r="J38" s="277"/>
      <c r="K38" s="278">
        <f>VLOOKUP(A38,EQUIPOS!A8:D165,4,FALSE)</f>
        <v>180000</v>
      </c>
      <c r="L38" s="279"/>
      <c r="M38" s="280">
        <v>18</v>
      </c>
      <c r="N38" s="281">
        <f>K38/M38</f>
        <v>10000</v>
      </c>
    </row>
    <row r="39" spans="1:14">
      <c r="A39" t="s">
        <v>299</v>
      </c>
      <c r="B39" s="862" t="str">
        <f>VLOOKUP(A39,EQUIPOS!A9:D154,3,FALSE)</f>
        <v xml:space="preserve">Recicladora, potencia 430HP </v>
      </c>
      <c r="C39" s="863"/>
      <c r="D39" s="863"/>
      <c r="E39" s="863"/>
      <c r="F39" s="863"/>
      <c r="G39" s="863"/>
      <c r="H39" s="864"/>
      <c r="I39" s="865"/>
      <c r="J39" s="866"/>
      <c r="K39" s="278">
        <f>VLOOKUP(A39,EQUIPOS!A9:D166,4,FALSE)</f>
        <v>500565.3</v>
      </c>
      <c r="L39" s="867">
        <v>18</v>
      </c>
      <c r="M39" s="868"/>
      <c r="N39" s="281">
        <f>K39/L39</f>
        <v>27809.183333333334</v>
      </c>
    </row>
    <row r="40" spans="1:14">
      <c r="A40" t="s">
        <v>365</v>
      </c>
      <c r="B40" s="862" t="str">
        <f>VLOOKUP(A40,EQUIPOS!A10:D154,3,FALSE)</f>
        <v xml:space="preserve">Vibrocompatador, potencia 153 HP, peso 10 Ton. </v>
      </c>
      <c r="C40" s="863"/>
      <c r="D40" s="863"/>
      <c r="E40" s="863"/>
      <c r="F40" s="863"/>
      <c r="G40" s="863"/>
      <c r="H40" s="864"/>
      <c r="I40" s="42"/>
      <c r="J40" s="43"/>
      <c r="K40" s="278">
        <f>VLOOKUP(A40,EQUIPOS!A10:D167,4,FALSE)</f>
        <v>142753.24</v>
      </c>
      <c r="L40" s="285"/>
      <c r="M40" s="286">
        <v>18</v>
      </c>
      <c r="N40" s="281">
        <f>K40/M40</f>
        <v>7930.735555555555</v>
      </c>
    </row>
    <row r="41" spans="1:14">
      <c r="B41" s="329"/>
      <c r="C41" s="330"/>
      <c r="D41" s="330"/>
      <c r="E41" s="330"/>
      <c r="F41" s="332"/>
      <c r="G41" s="332"/>
      <c r="H41" s="131"/>
      <c r="I41" s="42"/>
      <c r="J41" s="43"/>
      <c r="K41" s="283"/>
      <c r="L41" s="285"/>
      <c r="M41" s="286"/>
      <c r="N41" s="281"/>
    </row>
    <row r="42" spans="1:14">
      <c r="B42" s="870" t="s">
        <v>1036</v>
      </c>
      <c r="C42" s="871"/>
      <c r="D42" s="871"/>
      <c r="E42" s="44"/>
      <c r="F42" s="45"/>
      <c r="G42" s="45"/>
      <c r="H42" s="46"/>
      <c r="I42" s="42"/>
      <c r="J42" s="43"/>
      <c r="K42" s="288"/>
      <c r="L42" s="285"/>
      <c r="M42" s="410">
        <v>0.01</v>
      </c>
      <c r="N42" s="353">
        <f>N76*M42</f>
        <v>28.370555555555558</v>
      </c>
    </row>
    <row r="43" spans="1:14" ht="15" thickBot="1">
      <c r="B43" s="862"/>
      <c r="C43" s="863"/>
      <c r="D43" s="863"/>
      <c r="E43" s="863"/>
      <c r="F43" s="863"/>
      <c r="G43" s="863"/>
      <c r="H43" s="864"/>
      <c r="I43" s="872"/>
      <c r="J43" s="873"/>
      <c r="K43" s="47"/>
      <c r="L43" s="874"/>
      <c r="M43" s="875"/>
      <c r="N43" s="111"/>
    </row>
    <row r="44" spans="1:14" ht="15" thickBot="1">
      <c r="B44" s="813" t="s">
        <v>1037</v>
      </c>
      <c r="C44" s="814"/>
      <c r="D44" s="814"/>
      <c r="E44" s="814"/>
      <c r="F44" s="814"/>
      <c r="G44" s="814"/>
      <c r="H44" s="814"/>
      <c r="I44" s="814"/>
      <c r="J44" s="814"/>
      <c r="K44" s="814"/>
      <c r="L44" s="814"/>
      <c r="M44" s="815"/>
      <c r="N44" s="403">
        <f>SUM(N36:N43)</f>
        <v>53268.289444444446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4" t="s">
        <v>1029</v>
      </c>
      <c r="K48" s="91" t="s">
        <v>1030</v>
      </c>
      <c r="L48" s="894" t="s">
        <v>1039</v>
      </c>
      <c r="M48" s="893"/>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443037</v>
      </c>
      <c r="N49" s="281">
        <f>K49*M49</f>
        <v>67784.660999999993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SUM(N49:N53)</f>
        <v>67784.660999999993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0">
        <f>VLOOKUP(A59,TRANSPORTE!A5:D117,4,FALSE)</f>
        <v>1100</v>
      </c>
      <c r="M59" s="901"/>
      <c r="N59" s="296">
        <f>K59*L59</f>
        <v>168.29999999999998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168.29999999999998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1">
        <f>K70/J70*100</f>
        <v>165622.70270270272</v>
      </c>
      <c r="J70" s="302">
        <v>185</v>
      </c>
      <c r="K70" s="303">
        <f>VLOOKUP(A70,'MANO DE OBRA'!A8:D99,4,FALSE)</f>
        <v>306402</v>
      </c>
      <c r="L70" s="56"/>
      <c r="M70" s="304">
        <v>144</v>
      </c>
      <c r="N70" s="404">
        <f>K70/M70</f>
        <v>2127.7916666666665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2837.0555555555557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N44+N54+N65+N76</f>
        <v>124058.306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24811.661200000002</v>
      </c>
      <c r="M83" s="849"/>
      <c r="N83" s="57"/>
    </row>
    <row r="84" spans="1:14">
      <c r="B84" s="95" t="s">
        <v>1057</v>
      </c>
      <c r="C84" s="96"/>
      <c r="D84" s="96"/>
      <c r="E84" s="96"/>
      <c r="F84" s="96"/>
      <c r="G84" s="96"/>
      <c r="H84" s="96"/>
      <c r="I84" s="93"/>
      <c r="J84" s="94"/>
      <c r="K84" s="313">
        <v>0.05</v>
      </c>
      <c r="L84" s="848">
        <f>N78*K84</f>
        <v>6202.9153000000006</v>
      </c>
      <c r="M84" s="849"/>
      <c r="N84" s="57"/>
    </row>
    <row r="85" spans="1:14" ht="15" thickBot="1">
      <c r="B85" s="97" t="s">
        <v>1058</v>
      </c>
      <c r="C85" s="98"/>
      <c r="D85" s="98"/>
      <c r="E85" s="98"/>
      <c r="F85" s="98"/>
      <c r="G85" s="98"/>
      <c r="H85" s="98"/>
      <c r="I85" s="99"/>
      <c r="J85" s="100"/>
      <c r="K85" s="314">
        <v>0.05</v>
      </c>
      <c r="L85" s="850">
        <f>N78*K85</f>
        <v>6202.9153000000006</v>
      </c>
      <c r="M85" s="851"/>
      <c r="N85" s="57"/>
    </row>
    <row r="86" spans="1:14" ht="15" thickBot="1">
      <c r="B86" s="813" t="s">
        <v>1037</v>
      </c>
      <c r="C86" s="814"/>
      <c r="D86" s="814"/>
      <c r="E86" s="814"/>
      <c r="F86" s="814"/>
      <c r="G86" s="814"/>
      <c r="H86" s="814"/>
      <c r="I86" s="814"/>
      <c r="J86" s="814"/>
      <c r="K86" s="814"/>
      <c r="L86" s="814"/>
      <c r="M86" s="815"/>
      <c r="N86" s="58">
        <f>L83+L84+L85</f>
        <v>37217.491800000003</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161275.7978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18</v>
      </c>
      <c r="N36" s="281">
        <f>K36/M36</f>
        <v>3055.5555555555557</v>
      </c>
    </row>
    <row r="37" spans="1:14">
      <c r="A37" s="119" t="s">
        <v>154</v>
      </c>
      <c r="B37" s="862" t="str">
        <f>VLOOKUP(A37,EQUIPOS!A7:D154,3,FALSE)</f>
        <v>Carrotanque Irrigador de asfalto, 1000 GALONES DE CAPACIDAD</v>
      </c>
      <c r="C37" s="863"/>
      <c r="D37" s="863"/>
      <c r="E37" s="863"/>
      <c r="F37" s="863"/>
      <c r="G37" s="863"/>
      <c r="H37" s="864"/>
      <c r="I37" s="276"/>
      <c r="J37" s="277"/>
      <c r="K37" s="278">
        <f>VLOOKUP(A37,EQUIPOS!A7:D164,4,FALSE)</f>
        <v>80000</v>
      </c>
      <c r="L37" s="279"/>
      <c r="M37" s="280">
        <v>18</v>
      </c>
      <c r="N37" s="281">
        <f>K37/M37</f>
        <v>4444.4444444444443</v>
      </c>
    </row>
    <row r="38" spans="1:14">
      <c r="A38" t="s">
        <v>269</v>
      </c>
      <c r="B38" s="862" t="str">
        <f>VLOOKUP(A38,EQUIPOS!A8:D154,3,FALSE)</f>
        <v>Motoniveladora  potencia 215 HP, ancho de cuchilla 4,27 m, peso 18 ton.</v>
      </c>
      <c r="C38" s="863"/>
      <c r="D38" s="863"/>
      <c r="E38" s="863"/>
      <c r="F38" s="863"/>
      <c r="G38" s="863"/>
      <c r="H38" s="864"/>
      <c r="I38" s="276"/>
      <c r="J38" s="277"/>
      <c r="K38" s="278">
        <f>VLOOKUP(A38,EQUIPOS!A8:D165,4,FALSE)</f>
        <v>180000</v>
      </c>
      <c r="L38" s="279"/>
      <c r="M38" s="280">
        <v>18</v>
      </c>
      <c r="N38" s="281">
        <f>K38/M38</f>
        <v>10000</v>
      </c>
    </row>
    <row r="39" spans="1:14">
      <c r="A39" t="s">
        <v>299</v>
      </c>
      <c r="B39" s="862" t="str">
        <f>VLOOKUP(A39,EQUIPOS!A9:D154,3,FALSE)</f>
        <v xml:space="preserve">Recicladora, potencia 430HP </v>
      </c>
      <c r="C39" s="863"/>
      <c r="D39" s="863"/>
      <c r="E39" s="863"/>
      <c r="F39" s="863"/>
      <c r="G39" s="863"/>
      <c r="H39" s="864"/>
      <c r="I39" s="865"/>
      <c r="J39" s="866"/>
      <c r="K39" s="278">
        <f>VLOOKUP(A39,EQUIPOS!A9:D166,4,FALSE)</f>
        <v>500565.3</v>
      </c>
      <c r="L39" s="867">
        <v>18</v>
      </c>
      <c r="M39" s="868"/>
      <c r="N39" s="281">
        <f>K39/L39</f>
        <v>27809.183333333334</v>
      </c>
    </row>
    <row r="40" spans="1:14">
      <c r="A40" t="s">
        <v>365</v>
      </c>
      <c r="B40" s="862" t="str">
        <f>VLOOKUP(A40,EQUIPOS!A10:D154,3,FALSE)</f>
        <v xml:space="preserve">Vibrocompatador, potencia 153 HP, peso 10 Ton. </v>
      </c>
      <c r="C40" s="863"/>
      <c r="D40" s="863"/>
      <c r="E40" s="863"/>
      <c r="F40" s="863"/>
      <c r="G40" s="863"/>
      <c r="H40" s="864"/>
      <c r="I40" s="42"/>
      <c r="J40" s="43"/>
      <c r="K40" s="278">
        <f>VLOOKUP(A40,EQUIPOS!A10:D167,4,FALSE)</f>
        <v>142753.24</v>
      </c>
      <c r="L40" s="285"/>
      <c r="M40" s="286">
        <v>18</v>
      </c>
      <c r="N40" s="281">
        <f>K40/M40</f>
        <v>7930.735555555555</v>
      </c>
    </row>
    <row r="41" spans="1:14">
      <c r="B41" s="329"/>
      <c r="C41" s="330"/>
      <c r="D41" s="330"/>
      <c r="E41" s="330"/>
      <c r="F41" s="332"/>
      <c r="G41" s="332"/>
      <c r="H41" s="131"/>
      <c r="I41" s="42"/>
      <c r="J41" s="43"/>
      <c r="K41" s="283"/>
      <c r="L41" s="285"/>
      <c r="M41" s="286"/>
      <c r="N41" s="287"/>
    </row>
    <row r="42" spans="1:14">
      <c r="B42" s="870" t="s">
        <v>1036</v>
      </c>
      <c r="C42" s="871"/>
      <c r="D42" s="871"/>
      <c r="E42" s="44"/>
      <c r="F42" s="45"/>
      <c r="G42" s="45"/>
      <c r="H42" s="46"/>
      <c r="I42" s="42"/>
      <c r="J42" s="43"/>
      <c r="K42" s="288"/>
      <c r="L42" s="285"/>
      <c r="M42" s="410">
        <v>0.01</v>
      </c>
      <c r="N42" s="353">
        <f>N76*M42</f>
        <v>28.370555555555558</v>
      </c>
    </row>
    <row r="43" spans="1:14" ht="15" thickBot="1">
      <c r="B43" s="862"/>
      <c r="C43" s="863"/>
      <c r="D43" s="863"/>
      <c r="E43" s="863"/>
      <c r="F43" s="863"/>
      <c r="G43" s="863"/>
      <c r="H43" s="864"/>
      <c r="I43" s="872"/>
      <c r="J43" s="873"/>
      <c r="K43" s="47"/>
      <c r="L43" s="874"/>
      <c r="M43" s="875"/>
      <c r="N43" s="111"/>
    </row>
    <row r="44" spans="1:14" ht="15" thickBot="1">
      <c r="B44" s="813" t="s">
        <v>1037</v>
      </c>
      <c r="C44" s="814"/>
      <c r="D44" s="814"/>
      <c r="E44" s="814"/>
      <c r="F44" s="814"/>
      <c r="G44" s="814"/>
      <c r="H44" s="814"/>
      <c r="I44" s="814"/>
      <c r="J44" s="814"/>
      <c r="K44" s="814"/>
      <c r="L44" s="814"/>
      <c r="M44" s="815"/>
      <c r="N44" s="403">
        <f>SUM(N36:N43)</f>
        <v>53268.289444444446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4" t="s">
        <v>1029</v>
      </c>
      <c r="K48" s="91" t="s">
        <v>1030</v>
      </c>
      <c r="L48" s="894" t="s">
        <v>1039</v>
      </c>
      <c r="M48" s="893"/>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455175</v>
      </c>
      <c r="N49" s="281">
        <f>K49*M49</f>
        <v>69641.774999999994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SUM(N49:N53)</f>
        <v>69641.774999999994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0">
        <f>VLOOKUP(A59,TRANSPORTE!A5:D117,4,FALSE)</f>
        <v>1100</v>
      </c>
      <c r="M59" s="901"/>
      <c r="N59" s="296">
        <f>K59*L59</f>
        <v>168.29999999999998</v>
      </c>
    </row>
    <row r="60" spans="1:14">
      <c r="B60" s="52"/>
      <c r="C60" s="53"/>
      <c r="D60" s="53"/>
      <c r="E60" s="53"/>
      <c r="F60" s="53"/>
      <c r="G60" s="53"/>
      <c r="H60" s="320"/>
      <c r="I60" s="288"/>
      <c r="J60" s="295"/>
      <c r="K60" s="288"/>
      <c r="L60" s="900"/>
      <c r="M60" s="90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168.29999999999998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1">
        <f>K70/J70*100</f>
        <v>165622.70270270272</v>
      </c>
      <c r="J70" s="302">
        <v>185</v>
      </c>
      <c r="K70" s="303">
        <f>VLOOKUP(A70,'MANO DE OBRA'!A8:D99,4,FALSE)</f>
        <v>306402</v>
      </c>
      <c r="L70" s="56"/>
      <c r="M70" s="304">
        <v>144</v>
      </c>
      <c r="N70" s="404">
        <f>K70/M70</f>
        <v>2127.7916666666665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2837.0555555555557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N44+N54+N65+N76</f>
        <v>125915.42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25183.084000000003</v>
      </c>
      <c r="M83" s="849"/>
      <c r="N83" s="57"/>
    </row>
    <row r="84" spans="1:14">
      <c r="B84" s="95" t="s">
        <v>1057</v>
      </c>
      <c r="C84" s="96"/>
      <c r="D84" s="96"/>
      <c r="E84" s="96"/>
      <c r="F84" s="96"/>
      <c r="G84" s="96"/>
      <c r="H84" s="96"/>
      <c r="I84" s="93"/>
      <c r="J84" s="94"/>
      <c r="K84" s="313">
        <v>0.05</v>
      </c>
      <c r="L84" s="848">
        <f>N78*K84</f>
        <v>6295.7710000000006</v>
      </c>
      <c r="M84" s="849"/>
      <c r="N84" s="57"/>
    </row>
    <row r="85" spans="1:14" ht="15" thickBot="1">
      <c r="B85" s="97" t="s">
        <v>1058</v>
      </c>
      <c r="C85" s="98"/>
      <c r="D85" s="98"/>
      <c r="E85" s="98"/>
      <c r="F85" s="98"/>
      <c r="G85" s="98"/>
      <c r="H85" s="98"/>
      <c r="I85" s="99"/>
      <c r="J85" s="100"/>
      <c r="K85" s="314">
        <v>0.05</v>
      </c>
      <c r="L85" s="850">
        <f>N78*K85</f>
        <v>6295.7710000000006</v>
      </c>
      <c r="M85" s="851"/>
      <c r="N85" s="57"/>
    </row>
    <row r="86" spans="1:14" ht="15" thickBot="1">
      <c r="B86" s="813" t="s">
        <v>1037</v>
      </c>
      <c r="C86" s="814"/>
      <c r="D86" s="814"/>
      <c r="E86" s="814"/>
      <c r="F86" s="814"/>
      <c r="G86" s="814"/>
      <c r="H86" s="814"/>
      <c r="I86" s="814"/>
      <c r="J86" s="814"/>
      <c r="K86" s="814"/>
      <c r="L86" s="814"/>
      <c r="M86" s="815"/>
      <c r="N86" s="58">
        <f>L83+L84+L85</f>
        <v>37774.626000000004</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163690.046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15</v>
      </c>
      <c r="N36" s="281">
        <f>K36/M36</f>
        <v>3666.6666666666665</v>
      </c>
    </row>
    <row r="37" spans="1:14">
      <c r="A37" s="119" t="s">
        <v>154</v>
      </c>
      <c r="B37" s="862" t="str">
        <f>VLOOKUP(A37,EQUIPOS!A7:D154,3,FALSE)</f>
        <v>Carrotanque Irrigador de asfalto, 1000 GALONES DE CAPACIDAD</v>
      </c>
      <c r="C37" s="863"/>
      <c r="D37" s="863"/>
      <c r="E37" s="863"/>
      <c r="F37" s="863"/>
      <c r="G37" s="863"/>
      <c r="H37" s="864"/>
      <c r="I37" s="276"/>
      <c r="J37" s="277"/>
      <c r="K37" s="278">
        <f>VLOOKUP(A37,EQUIPOS!A7:D164,4,FALSE)</f>
        <v>80000</v>
      </c>
      <c r="L37" s="279"/>
      <c r="M37" s="280">
        <v>15</v>
      </c>
      <c r="N37" s="281">
        <f>K37/M37</f>
        <v>5333.333333333333</v>
      </c>
    </row>
    <row r="38" spans="1:14">
      <c r="A38" t="s">
        <v>269</v>
      </c>
      <c r="B38" s="862" t="str">
        <f>VLOOKUP(A38,EQUIPOS!A8:D154,3,FALSE)</f>
        <v>Motoniveladora  potencia 215 HP, ancho de cuchilla 4,27 m, peso 18 ton.</v>
      </c>
      <c r="C38" s="863"/>
      <c r="D38" s="863"/>
      <c r="E38" s="863"/>
      <c r="F38" s="863"/>
      <c r="G38" s="863"/>
      <c r="H38" s="864"/>
      <c r="I38" s="276"/>
      <c r="J38" s="277"/>
      <c r="K38" s="278">
        <f>VLOOKUP(A38,EQUIPOS!A8:D165,4,FALSE)</f>
        <v>180000</v>
      </c>
      <c r="L38" s="279"/>
      <c r="M38" s="280">
        <v>15</v>
      </c>
      <c r="N38" s="281">
        <f>K38/M38</f>
        <v>12000</v>
      </c>
    </row>
    <row r="39" spans="1:14">
      <c r="A39" t="s">
        <v>299</v>
      </c>
      <c r="B39" s="862" t="str">
        <f>VLOOKUP(A39,EQUIPOS!A9:D154,3,FALSE)</f>
        <v xml:space="preserve">Recicladora, potencia 430HP </v>
      </c>
      <c r="C39" s="863"/>
      <c r="D39" s="863"/>
      <c r="E39" s="863"/>
      <c r="F39" s="863"/>
      <c r="G39" s="863"/>
      <c r="H39" s="864"/>
      <c r="I39" s="865"/>
      <c r="J39" s="866"/>
      <c r="K39" s="278">
        <f>VLOOKUP(A39,EQUIPOS!A9:D166,4,FALSE)</f>
        <v>500565.3</v>
      </c>
      <c r="L39" s="867">
        <v>15</v>
      </c>
      <c r="M39" s="868"/>
      <c r="N39" s="281">
        <f>K39/L39</f>
        <v>33371.019999999997</v>
      </c>
    </row>
    <row r="40" spans="1:14">
      <c r="A40" t="s">
        <v>365</v>
      </c>
      <c r="B40" s="862" t="str">
        <f>VLOOKUP(A40,EQUIPOS!A10:D154,3,FALSE)</f>
        <v xml:space="preserve">Vibrocompatador, potencia 153 HP, peso 10 Ton. </v>
      </c>
      <c r="C40" s="863"/>
      <c r="D40" s="863"/>
      <c r="E40" s="863"/>
      <c r="F40" s="863"/>
      <c r="G40" s="863"/>
      <c r="H40" s="864"/>
      <c r="I40" s="42"/>
      <c r="J40" s="43"/>
      <c r="K40" s="278">
        <f>VLOOKUP(A40,EQUIPOS!A10:D167,4,FALSE)</f>
        <v>142753.24</v>
      </c>
      <c r="L40" s="285"/>
      <c r="M40" s="286">
        <v>15</v>
      </c>
      <c r="N40" s="281">
        <f>K40/M40</f>
        <v>9516.8826666666664</v>
      </c>
    </row>
    <row r="41" spans="1:14">
      <c r="B41" s="329"/>
      <c r="C41" s="330"/>
      <c r="D41" s="330"/>
      <c r="E41" s="330"/>
      <c r="F41" s="332"/>
      <c r="G41" s="332"/>
      <c r="H41" s="131"/>
      <c r="I41" s="42"/>
      <c r="J41" s="43"/>
      <c r="K41" s="283"/>
      <c r="L41" s="285"/>
      <c r="M41" s="286"/>
      <c r="N41" s="287"/>
    </row>
    <row r="42" spans="1:14">
      <c r="B42" s="870" t="s">
        <v>1036</v>
      </c>
      <c r="C42" s="871"/>
      <c r="D42" s="871"/>
      <c r="E42" s="44"/>
      <c r="F42" s="45"/>
      <c r="G42" s="45"/>
      <c r="H42" s="46"/>
      <c r="I42" s="42"/>
      <c r="J42" s="43"/>
      <c r="K42" s="288"/>
      <c r="L42" s="285"/>
      <c r="M42" s="410">
        <v>0.01</v>
      </c>
      <c r="N42" s="353">
        <f>N76*M42</f>
        <v>34.044666666666664</v>
      </c>
    </row>
    <row r="43" spans="1:14" ht="15" thickBot="1">
      <c r="B43" s="862"/>
      <c r="C43" s="863"/>
      <c r="D43" s="863"/>
      <c r="E43" s="863"/>
      <c r="F43" s="863"/>
      <c r="G43" s="863"/>
      <c r="H43" s="864"/>
      <c r="I43" s="872"/>
      <c r="J43" s="873"/>
      <c r="K43" s="47"/>
      <c r="L43" s="874"/>
      <c r="M43" s="875"/>
      <c r="N43" s="111"/>
    </row>
    <row r="44" spans="1:14" ht="15" thickBot="1">
      <c r="B44" s="813" t="s">
        <v>1037</v>
      </c>
      <c r="C44" s="814"/>
      <c r="D44" s="814"/>
      <c r="E44" s="814"/>
      <c r="F44" s="814"/>
      <c r="G44" s="814"/>
      <c r="H44" s="814"/>
      <c r="I44" s="814"/>
      <c r="J44" s="814"/>
      <c r="K44" s="814"/>
      <c r="L44" s="814"/>
      <c r="M44" s="815"/>
      <c r="N44" s="403">
        <f>SUM(N36:N43)</f>
        <v>63921.94733333333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4" t="s">
        <v>1029</v>
      </c>
      <c r="K48" s="91" t="s">
        <v>1030</v>
      </c>
      <c r="L48" s="894" t="s">
        <v>1039</v>
      </c>
      <c r="M48" s="893"/>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443037</v>
      </c>
      <c r="N49" s="281">
        <f>K49*M49</f>
        <v>67784.660999999993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SUM(N49:N53)</f>
        <v>67784.660999999993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0">
        <f>VLOOKUP(A59,TRANSPORTE!A5:D117,4,FALSE)</f>
        <v>1100</v>
      </c>
      <c r="M59" s="901"/>
      <c r="N59" s="296">
        <f>K59*L59</f>
        <v>168.29999999999998</v>
      </c>
    </row>
    <row r="60" spans="1:14">
      <c r="B60" s="52"/>
      <c r="C60" s="53"/>
      <c r="D60" s="53"/>
      <c r="E60" s="53"/>
      <c r="F60" s="53"/>
      <c r="G60" s="53"/>
      <c r="H60" s="320"/>
      <c r="I60" s="288"/>
      <c r="J60" s="295"/>
      <c r="K60" s="288"/>
      <c r="L60" s="900"/>
      <c r="M60" s="90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168.29999999999998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1">
        <f>K70/J70*100</f>
        <v>165622.70270270272</v>
      </c>
      <c r="J70" s="302">
        <v>185</v>
      </c>
      <c r="K70" s="303">
        <f>VLOOKUP(A70,'MANO DE OBRA'!A8:D99,4,FALSE)</f>
        <v>306402</v>
      </c>
      <c r="L70" s="56"/>
      <c r="M70" s="304">
        <v>120</v>
      </c>
      <c r="N70" s="404">
        <f>K70/M70</f>
        <v>2553.35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3404.4666666666667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N44+N54+N65+N76</f>
        <v>135279.375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27055.875</v>
      </c>
      <c r="M83" s="849"/>
      <c r="N83" s="57"/>
    </row>
    <row r="84" spans="1:14">
      <c r="B84" s="95" t="s">
        <v>1057</v>
      </c>
      <c r="C84" s="96"/>
      <c r="D84" s="96"/>
      <c r="E84" s="96"/>
      <c r="F84" s="96"/>
      <c r="G84" s="96"/>
      <c r="H84" s="96"/>
      <c r="I84" s="93"/>
      <c r="J84" s="94"/>
      <c r="K84" s="313">
        <v>0.05</v>
      </c>
      <c r="L84" s="848">
        <f>N78*K84</f>
        <v>6763.96875</v>
      </c>
      <c r="M84" s="849"/>
      <c r="N84" s="57"/>
    </row>
    <row r="85" spans="1:14" ht="15" thickBot="1">
      <c r="B85" s="97" t="s">
        <v>1058</v>
      </c>
      <c r="C85" s="98"/>
      <c r="D85" s="98"/>
      <c r="E85" s="98"/>
      <c r="F85" s="98"/>
      <c r="G85" s="98"/>
      <c r="H85" s="98"/>
      <c r="I85" s="99"/>
      <c r="J85" s="100"/>
      <c r="K85" s="314">
        <v>0.05</v>
      </c>
      <c r="L85" s="850">
        <f>N78*K85</f>
        <v>6763.96875</v>
      </c>
      <c r="M85" s="851"/>
      <c r="N85" s="57"/>
    </row>
    <row r="86" spans="1:14" ht="15" thickBot="1">
      <c r="B86" s="813" t="s">
        <v>1037</v>
      </c>
      <c r="C86" s="814"/>
      <c r="D86" s="814"/>
      <c r="E86" s="814"/>
      <c r="F86" s="814"/>
      <c r="G86" s="814"/>
      <c r="H86" s="814"/>
      <c r="I86" s="814"/>
      <c r="J86" s="814"/>
      <c r="K86" s="814"/>
      <c r="L86" s="814"/>
      <c r="M86" s="815"/>
      <c r="N86" s="58">
        <f>L83+L84+L85</f>
        <v>40583.8125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175863.1875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280">
        <v>15</v>
      </c>
      <c r="N36" s="281">
        <f>K36/M36</f>
        <v>3666.6666666666665</v>
      </c>
    </row>
    <row r="37" spans="1:14">
      <c r="A37" s="119" t="s">
        <v>154</v>
      </c>
      <c r="B37" s="862" t="str">
        <f>VLOOKUP(A37,EQUIPOS!A7:D154,3,FALSE)</f>
        <v>Carrotanque Irrigador de asfalto, 1000 GALONES DE CAPACIDAD</v>
      </c>
      <c r="C37" s="863"/>
      <c r="D37" s="863"/>
      <c r="E37" s="863"/>
      <c r="F37" s="863"/>
      <c r="G37" s="863"/>
      <c r="H37" s="864"/>
      <c r="I37" s="276"/>
      <c r="J37" s="277"/>
      <c r="K37" s="278">
        <f>VLOOKUP(A37,EQUIPOS!A7:D164,4,FALSE)</f>
        <v>80000</v>
      </c>
      <c r="L37" s="279"/>
      <c r="M37" s="280">
        <v>15</v>
      </c>
      <c r="N37" s="281">
        <f>K37/M37</f>
        <v>5333.333333333333</v>
      </c>
    </row>
    <row r="38" spans="1:14">
      <c r="A38" t="s">
        <v>269</v>
      </c>
      <c r="B38" s="862" t="str">
        <f>VLOOKUP(A38,EQUIPOS!A8:D154,3,FALSE)</f>
        <v>Motoniveladora  potencia 215 HP, ancho de cuchilla 4,27 m, peso 18 ton.</v>
      </c>
      <c r="C38" s="863"/>
      <c r="D38" s="863"/>
      <c r="E38" s="863"/>
      <c r="F38" s="863"/>
      <c r="G38" s="863"/>
      <c r="H38" s="864"/>
      <c r="I38" s="276"/>
      <c r="J38" s="277"/>
      <c r="K38" s="278">
        <f>VLOOKUP(A38,EQUIPOS!A8:D165,4,FALSE)</f>
        <v>180000</v>
      </c>
      <c r="L38" s="279"/>
      <c r="M38" s="280">
        <v>15</v>
      </c>
      <c r="N38" s="281">
        <f>K38/M38</f>
        <v>12000</v>
      </c>
    </row>
    <row r="39" spans="1:14">
      <c r="A39" t="s">
        <v>299</v>
      </c>
      <c r="B39" s="862" t="str">
        <f>VLOOKUP(A39,EQUIPOS!A9:D154,3,FALSE)</f>
        <v xml:space="preserve">Recicladora, potencia 430HP </v>
      </c>
      <c r="C39" s="863"/>
      <c r="D39" s="863"/>
      <c r="E39" s="863"/>
      <c r="F39" s="863"/>
      <c r="G39" s="863"/>
      <c r="H39" s="864"/>
      <c r="I39" s="865"/>
      <c r="J39" s="866"/>
      <c r="K39" s="278">
        <f>VLOOKUP(A39,EQUIPOS!A9:D166,4,FALSE)</f>
        <v>500565.3</v>
      </c>
      <c r="L39" s="867">
        <v>15</v>
      </c>
      <c r="M39" s="868"/>
      <c r="N39" s="281">
        <f>K39/L39</f>
        <v>33371.019999999997</v>
      </c>
    </row>
    <row r="40" spans="1:14">
      <c r="A40" t="s">
        <v>365</v>
      </c>
      <c r="B40" s="862" t="str">
        <f>VLOOKUP(A40,EQUIPOS!A10:D154,3,FALSE)</f>
        <v xml:space="preserve">Vibrocompatador, potencia 153 HP, peso 10 Ton. </v>
      </c>
      <c r="C40" s="863"/>
      <c r="D40" s="863"/>
      <c r="E40" s="863"/>
      <c r="F40" s="863"/>
      <c r="G40" s="863"/>
      <c r="H40" s="864"/>
      <c r="I40" s="42"/>
      <c r="J40" s="43"/>
      <c r="K40" s="278">
        <f>VLOOKUP(A40,EQUIPOS!A10:D167,4,FALSE)</f>
        <v>142753.24</v>
      </c>
      <c r="L40" s="285"/>
      <c r="M40" s="286">
        <v>15</v>
      </c>
      <c r="N40" s="281">
        <f>K40/M40</f>
        <v>9516.8826666666664</v>
      </c>
    </row>
    <row r="41" spans="1:14">
      <c r="B41" s="329"/>
      <c r="C41" s="330"/>
      <c r="D41" s="330"/>
      <c r="E41" s="330"/>
      <c r="F41" s="332"/>
      <c r="G41" s="332"/>
      <c r="H41" s="131"/>
      <c r="I41" s="42"/>
      <c r="J41" s="43"/>
      <c r="K41" s="283"/>
      <c r="L41" s="285"/>
      <c r="M41" s="286"/>
      <c r="N41" s="287"/>
    </row>
    <row r="42" spans="1:14">
      <c r="B42" s="870" t="s">
        <v>1036</v>
      </c>
      <c r="C42" s="871"/>
      <c r="D42" s="871"/>
      <c r="E42" s="44"/>
      <c r="F42" s="45"/>
      <c r="G42" s="45"/>
      <c r="H42" s="46"/>
      <c r="I42" s="42"/>
      <c r="J42" s="43"/>
      <c r="K42" s="288"/>
      <c r="L42" s="285"/>
      <c r="M42" s="410">
        <v>0.01</v>
      </c>
      <c r="N42" s="353">
        <f>N76*M42</f>
        <v>34.044666666666664</v>
      </c>
    </row>
    <row r="43" spans="1:14" ht="15" thickBot="1">
      <c r="B43" s="862"/>
      <c r="C43" s="863"/>
      <c r="D43" s="863"/>
      <c r="E43" s="863"/>
      <c r="F43" s="863"/>
      <c r="G43" s="863"/>
      <c r="H43" s="864"/>
      <c r="I43" s="872"/>
      <c r="J43" s="873"/>
      <c r="K43" s="47"/>
      <c r="L43" s="874"/>
      <c r="M43" s="875"/>
      <c r="N43" s="111"/>
    </row>
    <row r="44" spans="1:14" ht="15" thickBot="1">
      <c r="B44" s="813" t="s">
        <v>1037</v>
      </c>
      <c r="C44" s="814"/>
      <c r="D44" s="814"/>
      <c r="E44" s="814"/>
      <c r="F44" s="814"/>
      <c r="G44" s="814"/>
      <c r="H44" s="814"/>
      <c r="I44" s="814"/>
      <c r="J44" s="814"/>
      <c r="K44" s="814"/>
      <c r="L44" s="814"/>
      <c r="M44" s="815"/>
      <c r="N44" s="403">
        <f>SUM(N36:N43)</f>
        <v>63921.94733333333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4" t="s">
        <v>1029</v>
      </c>
      <c r="K48" s="91" t="s">
        <v>1030</v>
      </c>
      <c r="L48" s="894" t="s">
        <v>1039</v>
      </c>
      <c r="M48" s="893"/>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455175</v>
      </c>
      <c r="N49" s="281">
        <f>K49*M49</f>
        <v>69641.774999999994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SUM(N49:N53)</f>
        <v>69641.774999999994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0">
        <f>VLOOKUP(A59,TRANSPORTE!A5:D117,4,FALSE)</f>
        <v>1100</v>
      </c>
      <c r="M59" s="901"/>
      <c r="N59" s="296">
        <f>K59*L59</f>
        <v>168.29999999999998</v>
      </c>
    </row>
    <row r="60" spans="1:14">
      <c r="B60" s="52"/>
      <c r="C60" s="53"/>
      <c r="D60" s="53"/>
      <c r="E60" s="53"/>
      <c r="F60" s="53"/>
      <c r="G60" s="53"/>
      <c r="H60" s="320"/>
      <c r="I60" s="288"/>
      <c r="J60" s="295"/>
      <c r="K60" s="288"/>
      <c r="L60" s="900"/>
      <c r="M60" s="90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168.29999999999998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1">
        <f>K70/J70*100</f>
        <v>165622.70270270272</v>
      </c>
      <c r="J70" s="302">
        <v>185</v>
      </c>
      <c r="K70" s="303">
        <f>VLOOKUP(A70,'MANO DE OBRA'!A8:D99,4,FALSE)</f>
        <v>306402</v>
      </c>
      <c r="L70" s="56"/>
      <c r="M70" s="304">
        <v>120</v>
      </c>
      <c r="N70" s="404">
        <f>K70/M70</f>
        <v>2553.35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3404.4666666666667</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N44+N54+N65+N76</f>
        <v>137136.489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27427.2978</v>
      </c>
      <c r="M83" s="849"/>
      <c r="N83" s="57"/>
    </row>
    <row r="84" spans="1:14">
      <c r="B84" s="95" t="s">
        <v>1057</v>
      </c>
      <c r="C84" s="96"/>
      <c r="D84" s="96"/>
      <c r="E84" s="96"/>
      <c r="F84" s="96"/>
      <c r="G84" s="96"/>
      <c r="H84" s="96"/>
      <c r="I84" s="93"/>
      <c r="J84" s="94"/>
      <c r="K84" s="313">
        <v>0.05</v>
      </c>
      <c r="L84" s="848">
        <f>N78*K84</f>
        <v>6856.8244500000001</v>
      </c>
      <c r="M84" s="849"/>
      <c r="N84" s="57"/>
    </row>
    <row r="85" spans="1:14" ht="15" thickBot="1">
      <c r="B85" s="97" t="s">
        <v>1058</v>
      </c>
      <c r="C85" s="98"/>
      <c r="D85" s="98"/>
      <c r="E85" s="98"/>
      <c r="F85" s="98"/>
      <c r="G85" s="98"/>
      <c r="H85" s="98"/>
      <c r="I85" s="99"/>
      <c r="J85" s="100"/>
      <c r="K85" s="314">
        <v>0.05</v>
      </c>
      <c r="L85" s="850">
        <f>N78*K85</f>
        <v>6856.8244500000001</v>
      </c>
      <c r="M85" s="851"/>
      <c r="N85" s="57"/>
    </row>
    <row r="86" spans="1:14" ht="15" thickBot="1">
      <c r="B86" s="813" t="s">
        <v>1037</v>
      </c>
      <c r="C86" s="814"/>
      <c r="D86" s="814"/>
      <c r="E86" s="814"/>
      <c r="F86" s="814"/>
      <c r="G86" s="814"/>
      <c r="H86" s="814"/>
      <c r="I86" s="814"/>
      <c r="J86" s="814"/>
      <c r="K86" s="814"/>
      <c r="L86" s="814"/>
      <c r="M86" s="815"/>
      <c r="N86" s="58">
        <f>L83+L84+L85</f>
        <v>41140.9467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178277.4357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3"/>
      <c r="F40" s="863"/>
      <c r="G40" s="863"/>
      <c r="H40" s="864"/>
      <c r="I40" s="42"/>
      <c r="J40" s="43"/>
      <c r="K40" s="278"/>
      <c r="L40" s="285"/>
      <c r="M40" s="286"/>
      <c r="N40" s="281"/>
    </row>
    <row r="41" spans="1:14">
      <c r="B41" s="329"/>
      <c r="C41" s="330"/>
      <c r="D41" s="330"/>
      <c r="E41" s="330"/>
      <c r="F41" s="332"/>
      <c r="G41" s="332"/>
      <c r="H41" s="131"/>
      <c r="I41" s="42"/>
      <c r="J41" s="43"/>
      <c r="K41" s="283"/>
      <c r="L41" s="285"/>
      <c r="M41" s="286"/>
      <c r="N41" s="287"/>
    </row>
    <row r="42" spans="1:14">
      <c r="B42" s="870" t="s">
        <v>1036</v>
      </c>
      <c r="C42" s="871"/>
      <c r="D42" s="871"/>
      <c r="E42" s="44"/>
      <c r="F42" s="45"/>
      <c r="G42" s="45"/>
      <c r="H42" s="46"/>
      <c r="I42" s="42"/>
      <c r="J42" s="43"/>
      <c r="K42" s="288"/>
      <c r="L42" s="285"/>
      <c r="M42" s="410">
        <v>0.01</v>
      </c>
      <c r="N42" s="353">
        <f>N76*M42</f>
        <v>4.0853599999999997</v>
      </c>
    </row>
    <row r="43" spans="1:14" ht="15" thickBot="1">
      <c r="B43" s="862"/>
      <c r="C43" s="863"/>
      <c r="D43" s="863"/>
      <c r="E43" s="863"/>
      <c r="F43" s="863"/>
      <c r="G43" s="863"/>
      <c r="H43" s="864"/>
      <c r="I43" s="872"/>
      <c r="J43" s="873"/>
      <c r="K43" s="47"/>
      <c r="L43" s="874"/>
      <c r="M43" s="875"/>
      <c r="N43" s="111"/>
    </row>
    <row r="44" spans="1:14" ht="15" thickBot="1">
      <c r="B44" s="813" t="s">
        <v>1037</v>
      </c>
      <c r="C44" s="814"/>
      <c r="D44" s="814"/>
      <c r="E44" s="814"/>
      <c r="F44" s="814"/>
      <c r="G44" s="814"/>
      <c r="H44" s="814"/>
      <c r="I44" s="814"/>
      <c r="J44" s="814"/>
      <c r="K44" s="814"/>
      <c r="L44" s="814"/>
      <c r="M44" s="815"/>
      <c r="N44" s="403">
        <f>SUM(N36:N43)</f>
        <v>4.0853599999999997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4" t="s">
        <v>1029</v>
      </c>
      <c r="K48" s="91" t="s">
        <v>1030</v>
      </c>
      <c r="L48" s="894" t="s">
        <v>1039</v>
      </c>
      <c r="M48" s="893"/>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4993.92</v>
      </c>
      <c r="N49" s="281">
        <f>K49*M49</f>
        <v>5268.5855999999994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SUM(N49:N53)</f>
        <v>5268.5855999999994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320"/>
      <c r="I60" s="288"/>
      <c r="J60" s="295"/>
      <c r="K60" s="288"/>
      <c r="L60" s="900"/>
      <c r="M60" s="90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t="s">
        <v>15</v>
      </c>
      <c r="B70" s="55" t="str">
        <f>VLOOKUP(A70,'MANO DE OBRA'!A8:D68,3,FALSE)</f>
        <v>Obrero (6)</v>
      </c>
      <c r="C70" s="53"/>
      <c r="D70" s="53"/>
      <c r="E70" s="53"/>
      <c r="F70" s="53"/>
      <c r="G70" s="53"/>
      <c r="H70" s="53"/>
      <c r="I70" s="301">
        <f>K70/J70*100</f>
        <v>165622.70270270272</v>
      </c>
      <c r="J70" s="302">
        <v>185</v>
      </c>
      <c r="K70" s="303">
        <f>VLOOKUP(A70,'MANO DE OBRA'!A8:D99,4,FALSE)</f>
        <v>306402</v>
      </c>
      <c r="L70" s="56"/>
      <c r="M70" s="304">
        <v>1000</v>
      </c>
      <c r="N70" s="404">
        <f>K70/M70</f>
        <v>306.40199999999999</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408.536</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N44+N54+N65+N76</f>
        <v>5681.2069599999995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1136.2413919999999</v>
      </c>
      <c r="M83" s="849"/>
      <c r="N83" s="57"/>
    </row>
    <row r="84" spans="1:14">
      <c r="B84" s="95" t="s">
        <v>1057</v>
      </c>
      <c r="C84" s="96"/>
      <c r="D84" s="96"/>
      <c r="E84" s="96"/>
      <c r="F84" s="96"/>
      <c r="G84" s="96"/>
      <c r="H84" s="96"/>
      <c r="I84" s="93"/>
      <c r="J84" s="94"/>
      <c r="K84" s="313">
        <v>0.05</v>
      </c>
      <c r="L84" s="848">
        <f>N78*K84</f>
        <v>284.06034799999998</v>
      </c>
      <c r="M84" s="849"/>
      <c r="N84" s="57"/>
    </row>
    <row r="85" spans="1:14" ht="15" thickBot="1">
      <c r="B85" s="97" t="s">
        <v>1058</v>
      </c>
      <c r="C85" s="98"/>
      <c r="D85" s="98"/>
      <c r="E85" s="98"/>
      <c r="F85" s="98"/>
      <c r="G85" s="98"/>
      <c r="H85" s="98"/>
      <c r="I85" s="99"/>
      <c r="J85" s="100"/>
      <c r="K85" s="314">
        <v>0.05</v>
      </c>
      <c r="L85" s="850">
        <f>N78*K85</f>
        <v>284.06034799999998</v>
      </c>
      <c r="M85" s="851"/>
      <c r="N85" s="57"/>
    </row>
    <row r="86" spans="1:14" ht="15" thickBot="1">
      <c r="B86" s="813" t="s">
        <v>1037</v>
      </c>
      <c r="C86" s="814"/>
      <c r="D86" s="814"/>
      <c r="E86" s="814"/>
      <c r="F86" s="814"/>
      <c r="G86" s="814"/>
      <c r="H86" s="814"/>
      <c r="I86" s="814"/>
      <c r="J86" s="814"/>
      <c r="K86" s="814"/>
      <c r="L86" s="814"/>
      <c r="M86" s="815"/>
      <c r="N86" s="58">
        <f>L83+L84+L85</f>
        <v>1704.3620879999999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7385.5690479999994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30"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79"/>
      <c r="K118" s="879"/>
      <c r="L118" s="879"/>
      <c r="M118" s="879"/>
      <c r="N118" s="880"/>
    </row>
    <row r="119" spans="2:14" ht="15" thickBot="1">
      <c r="B119" s="270" t="s">
        <v>2327</v>
      </c>
      <c r="C119" s="402"/>
      <c r="D119" s="402"/>
      <c r="E119" s="63"/>
      <c r="F119" s="63"/>
      <c r="G119" s="63"/>
      <c r="H119" s="63"/>
      <c r="I119" s="63"/>
      <c r="J119" s="881"/>
      <c r="K119" s="881"/>
      <c r="L119" s="881"/>
      <c r="M119" s="881"/>
      <c r="N119" s="88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164</v>
      </c>
      <c r="B36" s="862" t="str">
        <f>VLOOKUP(A36,EQUIPOS!A6:D154,3,FALSE)</f>
        <v>Compactador manual de rodillo</v>
      </c>
      <c r="C36" s="863"/>
      <c r="D36" s="863"/>
      <c r="E36" s="863"/>
      <c r="F36" s="863"/>
      <c r="G36" s="863"/>
      <c r="H36" s="864"/>
      <c r="I36" s="276"/>
      <c r="J36" s="277"/>
      <c r="K36" s="278">
        <f>VLOOKUP(A36,EQUIPOS!A6:D163,4,FALSE)</f>
        <v>41562.5</v>
      </c>
      <c r="L36" s="279"/>
      <c r="M36" s="280">
        <v>2</v>
      </c>
      <c r="N36" s="281">
        <f>K36/M36</f>
        <v>20781.25</v>
      </c>
    </row>
    <row r="37" spans="1:14">
      <c r="A37" s="119" t="s">
        <v>180</v>
      </c>
      <c r="B37" s="862" t="str">
        <f>VLOOKUP(A37,EQUIPOS!A7:D154,3,FALSE)</f>
        <v>Compresor 120 HP, con martillo.</v>
      </c>
      <c r="C37" s="863"/>
      <c r="D37" s="863"/>
      <c r="E37" s="863"/>
      <c r="F37" s="863"/>
      <c r="G37" s="863"/>
      <c r="H37" s="864"/>
      <c r="I37" s="276"/>
      <c r="J37" s="277"/>
      <c r="K37" s="278">
        <f>VLOOKUP(A37,EQUIPOS!A7:D164,4,FALSE)</f>
        <v>73200</v>
      </c>
      <c r="L37" s="279"/>
      <c r="M37" s="280">
        <v>4</v>
      </c>
      <c r="N37" s="281">
        <f>K37/M37</f>
        <v>18300</v>
      </c>
    </row>
    <row r="38" spans="1:14">
      <c r="A38" t="s">
        <v>184</v>
      </c>
      <c r="B38" s="862" t="str">
        <f>VLOOKUP(A38,EQUIPOS!A8:D154,3,FALSE)</f>
        <v>Cortadora de pavimento, Máxima profundidad de corte: 160 mm. Capacidad de disco: desde 12´´ hasta 18´´ de diámetro. Peso operacional: 135 kg, 13.5 hp de potencia</v>
      </c>
      <c r="C38" s="863"/>
      <c r="D38" s="863"/>
      <c r="E38" s="863"/>
      <c r="F38" s="863"/>
      <c r="G38" s="863"/>
      <c r="H38" s="864"/>
      <c r="I38" s="276"/>
      <c r="J38" s="277"/>
      <c r="K38" s="278">
        <f>VLOOKUP(A38,EQUIPOS!A8:D165,4,FALSE)</f>
        <v>20000</v>
      </c>
      <c r="L38" s="279"/>
      <c r="M38" s="280">
        <v>10</v>
      </c>
      <c r="N38" s="281">
        <f>K38/M38</f>
        <v>2000</v>
      </c>
    </row>
    <row r="39" spans="1:14">
      <c r="A39" t="s">
        <v>303</v>
      </c>
      <c r="B39" s="862" t="str">
        <f>VLOOKUP(A39,EQUIPOS!A9:D154,3,FALSE)</f>
        <v>Retrocargador, pala de 1,1 m3 de capacidad, profundidad de excavación de 4.400 mm y una altura de 5.680 mm</v>
      </c>
      <c r="C39" s="863"/>
      <c r="D39" s="863"/>
      <c r="E39" s="863"/>
      <c r="F39" s="863"/>
      <c r="G39" s="863"/>
      <c r="H39" s="864"/>
      <c r="I39" s="276"/>
      <c r="J39" s="277"/>
      <c r="K39" s="278">
        <f>VLOOKUP(A39,EQUIPOS!A9:D166,4,FALSE)</f>
        <v>123005.625</v>
      </c>
      <c r="L39" s="279"/>
      <c r="M39" s="280">
        <v>10</v>
      </c>
      <c r="N39" s="281">
        <f>K39/M39</f>
        <v>12300.5625</v>
      </c>
    </row>
    <row r="40" spans="1:14">
      <c r="A40" t="s">
        <v>129</v>
      </c>
      <c r="B40" s="862" t="str">
        <f>VLOOKUP(A40,EQUIPOS!A10:D154,3,FALSE)</f>
        <v xml:space="preserve">Buldozer, Potencia al volante de 140 HP, motor de 2200 RPM, longitud de hoja 4,80m. </v>
      </c>
      <c r="C40" s="863"/>
      <c r="D40" s="863"/>
      <c r="E40" s="863"/>
      <c r="F40" s="863"/>
      <c r="G40" s="863"/>
      <c r="H40" s="864"/>
      <c r="I40" s="276"/>
      <c r="J40" s="277"/>
      <c r="K40" s="278">
        <f>VLOOKUP(A40,EQUIPOS!A10:D167,4,FALSE)</f>
        <v>148333.5</v>
      </c>
      <c r="L40" s="279"/>
      <c r="M40" s="280">
        <v>100</v>
      </c>
      <c r="N40" s="281">
        <f>K40/M40</f>
        <v>1483.335</v>
      </c>
    </row>
    <row r="41" spans="1:14">
      <c r="B41" s="862"/>
      <c r="C41" s="863"/>
      <c r="D41" s="863"/>
      <c r="E41" s="863"/>
      <c r="F41" s="863"/>
      <c r="G41" s="863"/>
      <c r="H41" s="864"/>
      <c r="I41" s="276"/>
      <c r="J41" s="277"/>
      <c r="K41" s="278"/>
      <c r="L41" s="279"/>
      <c r="M41" s="280"/>
      <c r="N41" s="281"/>
    </row>
    <row r="42" spans="1:14">
      <c r="B42" s="862"/>
      <c r="C42" s="863"/>
      <c r="D42" s="863"/>
      <c r="E42" s="863"/>
      <c r="F42" s="863"/>
      <c r="G42" s="863"/>
      <c r="H42" s="864"/>
      <c r="I42" s="276"/>
      <c r="J42" s="277"/>
      <c r="K42" s="278"/>
      <c r="L42" s="279"/>
      <c r="M42" s="280"/>
      <c r="N42" s="281"/>
    </row>
    <row r="43" spans="1:14">
      <c r="B43" s="862"/>
      <c r="C43" s="863"/>
      <c r="D43" s="863"/>
      <c r="E43" s="863"/>
      <c r="F43" s="863"/>
      <c r="G43" s="863"/>
      <c r="H43" s="864"/>
      <c r="I43" s="276"/>
      <c r="J43" s="277"/>
      <c r="K43" s="278"/>
      <c r="L43" s="279"/>
      <c r="M43" s="280"/>
      <c r="N43" s="281"/>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N80*M46</f>
        <v>1276.6750000000002</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56141.822500000002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4440.7950000000001</v>
      </c>
      <c r="N53" s="281">
        <f>K53*M53</f>
        <v>4440.7950000000001</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4440.7950000000001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0">
        <f>VLOOKUP(A63,TRANSPORTE!A5:D117,4,FALSE)</f>
        <v>850</v>
      </c>
      <c r="M63" s="901"/>
      <c r="N63" s="296">
        <f>K63*L63</f>
        <v>1105</v>
      </c>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f>N63+N64+N65+N66+N67</f>
        <v>1105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15</v>
      </c>
      <c r="B74" s="55" t="str">
        <f>VLOOKUP(A74,'MANO DE OBRA'!A8:D68,3,FALSE)</f>
        <v>Obrero (6)</v>
      </c>
      <c r="C74" s="53"/>
      <c r="D74" s="53"/>
      <c r="E74" s="53"/>
      <c r="F74" s="53"/>
      <c r="G74" s="53"/>
      <c r="H74" s="53"/>
      <c r="I74" s="301">
        <f>K74/J74*100</f>
        <v>165622.70270270272</v>
      </c>
      <c r="J74" s="302">
        <v>185</v>
      </c>
      <c r="K74" s="303">
        <f>VLOOKUP(A74,'MANO DE OBRA'!A8:D99,4,FALSE)</f>
        <v>306402</v>
      </c>
      <c r="L74" s="56"/>
      <c r="M74" s="304">
        <v>32</v>
      </c>
      <c r="N74" s="404">
        <f>K74/M74</f>
        <v>9575.0625</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32</v>
      </c>
      <c r="N75" s="404">
        <f>K75/M75</f>
        <v>3191.6875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133"/>
    </row>
    <row r="80" spans="1:15" ht="15" thickBot="1">
      <c r="B80" s="902" t="s">
        <v>1037</v>
      </c>
      <c r="C80" s="856"/>
      <c r="D80" s="856"/>
      <c r="E80" s="856"/>
      <c r="F80" s="856"/>
      <c r="G80" s="856"/>
      <c r="H80" s="856"/>
      <c r="I80" s="856"/>
      <c r="J80" s="856"/>
      <c r="K80" s="856"/>
      <c r="L80" s="856"/>
      <c r="M80" s="857"/>
      <c r="N80" s="469">
        <f>SUM(N74:N79)</f>
        <v>12766.75</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74454.367499999993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14890.8735</v>
      </c>
      <c r="M87" s="849"/>
      <c r="N87" s="57"/>
    </row>
    <row r="88" spans="1:14">
      <c r="B88" s="95" t="s">
        <v>1057</v>
      </c>
      <c r="C88" s="96"/>
      <c r="D88" s="96"/>
      <c r="E88" s="96"/>
      <c r="F88" s="96"/>
      <c r="G88" s="96"/>
      <c r="H88" s="96"/>
      <c r="I88" s="93"/>
      <c r="J88" s="94"/>
      <c r="K88" s="313">
        <v>0.05</v>
      </c>
      <c r="L88" s="848">
        <f>N82*K88</f>
        <v>3722.7183749999999</v>
      </c>
      <c r="M88" s="849"/>
      <c r="N88" s="57"/>
    </row>
    <row r="89" spans="1:14" ht="15" thickBot="1">
      <c r="B89" s="97" t="s">
        <v>1058</v>
      </c>
      <c r="C89" s="98"/>
      <c r="D89" s="98"/>
      <c r="E89" s="98"/>
      <c r="F89" s="98"/>
      <c r="G89" s="98"/>
      <c r="H89" s="98"/>
      <c r="I89" s="99"/>
      <c r="J89" s="100"/>
      <c r="K89" s="314">
        <v>0.05</v>
      </c>
      <c r="L89" s="850">
        <f>N82*K89</f>
        <v>3722.7183749999999</v>
      </c>
      <c r="M89" s="851"/>
      <c r="N89" s="57"/>
    </row>
    <row r="90" spans="1:14" ht="15" thickBot="1">
      <c r="B90" s="813" t="s">
        <v>1037</v>
      </c>
      <c r="C90" s="814"/>
      <c r="D90" s="814"/>
      <c r="E90" s="814"/>
      <c r="F90" s="814"/>
      <c r="G90" s="814"/>
      <c r="H90" s="814"/>
      <c r="I90" s="814"/>
      <c r="J90" s="814"/>
      <c r="K90" s="814"/>
      <c r="L90" s="814"/>
      <c r="M90" s="815"/>
      <c r="N90" s="58">
        <f>L87+L88+L89</f>
        <v>22336.310249999999</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96790.677749999988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6"/>
      <c r="J36" s="277"/>
      <c r="K36" s="278">
        <f>VLOOKUP(A36,EQUIPOS!A6:D163,4,FALSE)</f>
        <v>6034.5</v>
      </c>
      <c r="L36" s="279"/>
      <c r="M36" s="280">
        <v>2</v>
      </c>
      <c r="N36" s="281">
        <f>K36/M36</f>
        <v>3017.25</v>
      </c>
    </row>
    <row r="37" spans="1:14">
      <c r="A37" s="119" t="s">
        <v>303</v>
      </c>
      <c r="B37" s="862" t="str">
        <f>VLOOKUP(A37,EQUIPOS!A7:D154,3,FALSE)</f>
        <v>Retrocargador, pala de 1,1 m3 de capacidad, profundidad de excavación de 4.400 mm y una altura de 5.680 mm</v>
      </c>
      <c r="C37" s="863"/>
      <c r="D37" s="863"/>
      <c r="E37" s="863"/>
      <c r="F37" s="863"/>
      <c r="G37" s="863"/>
      <c r="H37" s="864"/>
      <c r="I37" s="276"/>
      <c r="J37" s="277"/>
      <c r="K37" s="278">
        <f>VLOOKUP(A37,EQUIPOS!A7:D164,4,FALSE)</f>
        <v>123005.625</v>
      </c>
      <c r="L37" s="279"/>
      <c r="M37" s="280">
        <v>10</v>
      </c>
      <c r="N37" s="281">
        <f>K37/M37</f>
        <v>12300.5625</v>
      </c>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276"/>
      <c r="J39" s="277"/>
      <c r="K39" s="278"/>
      <c r="L39" s="279"/>
      <c r="M39" s="280"/>
      <c r="N39" s="281"/>
    </row>
    <row r="40" spans="1:14">
      <c r="B40" s="862"/>
      <c r="C40" s="863"/>
      <c r="D40" s="863"/>
      <c r="E40" s="863"/>
      <c r="F40" s="863"/>
      <c r="G40" s="863"/>
      <c r="H40" s="864"/>
      <c r="I40" s="276"/>
      <c r="J40" s="277"/>
      <c r="K40" s="278"/>
      <c r="L40" s="279"/>
      <c r="M40" s="280"/>
      <c r="N40" s="281"/>
    </row>
    <row r="41" spans="1:14">
      <c r="B41" s="862"/>
      <c r="C41" s="863"/>
      <c r="D41" s="863"/>
      <c r="E41" s="863"/>
      <c r="F41" s="863"/>
      <c r="G41" s="863"/>
      <c r="H41" s="864"/>
      <c r="I41" s="276"/>
      <c r="J41" s="277"/>
      <c r="K41" s="278"/>
      <c r="L41" s="279"/>
      <c r="M41" s="280"/>
      <c r="N41" s="281"/>
    </row>
    <row r="42" spans="1:14">
      <c r="B42" s="862"/>
      <c r="C42" s="863"/>
      <c r="D42" s="863"/>
      <c r="E42" s="863"/>
      <c r="F42" s="863"/>
      <c r="G42" s="863"/>
      <c r="H42" s="864"/>
      <c r="I42" s="276"/>
      <c r="J42" s="277"/>
      <c r="K42" s="278"/>
      <c r="L42" s="279"/>
      <c r="M42" s="280"/>
      <c r="N42" s="281"/>
    </row>
    <row r="43" spans="1:14">
      <c r="B43" s="862"/>
      <c r="C43" s="863"/>
      <c r="D43" s="863"/>
      <c r="E43" s="863"/>
      <c r="F43" s="863"/>
      <c r="G43" s="863"/>
      <c r="H43" s="864"/>
      <c r="I43" s="276"/>
      <c r="J43" s="277"/>
      <c r="K43" s="278"/>
      <c r="L43" s="279"/>
      <c r="M43" s="280"/>
      <c r="N43" s="281"/>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0.05</v>
      </c>
      <c r="N46" s="353">
        <f>N80*M46</f>
        <v>255.33500000000001</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15573.147499999999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B63" s="52"/>
      <c r="C63" s="326"/>
      <c r="D63" s="326"/>
      <c r="E63" s="326"/>
      <c r="F63" s="326"/>
      <c r="G63" s="326"/>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15</v>
      </c>
      <c r="B74" s="55" t="str">
        <f>VLOOKUP(A74,'MANO DE OBRA'!A8:D68,3,FALSE)</f>
        <v>Obrero (6)</v>
      </c>
      <c r="C74" s="53"/>
      <c r="D74" s="53"/>
      <c r="E74" s="53"/>
      <c r="F74" s="53"/>
      <c r="G74" s="53"/>
      <c r="H74" s="53"/>
      <c r="I74" s="301">
        <f>K74/J74*100</f>
        <v>165622.70270270272</v>
      </c>
      <c r="J74" s="302">
        <v>185</v>
      </c>
      <c r="K74" s="303">
        <f>VLOOKUP(A74,'MANO DE OBRA'!A8:D99,4,FALSE)</f>
        <v>306402</v>
      </c>
      <c r="L74" s="56"/>
      <c r="M74" s="304">
        <v>80</v>
      </c>
      <c r="N74" s="404">
        <f>K74/M74</f>
        <v>3830.0250000000001</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5106.7</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20679.8475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4135.9695000000002</v>
      </c>
      <c r="M87" s="849"/>
      <c r="N87" s="57"/>
    </row>
    <row r="88" spans="1:14">
      <c r="B88" s="95" t="s">
        <v>1057</v>
      </c>
      <c r="C88" s="96"/>
      <c r="D88" s="96"/>
      <c r="E88" s="96"/>
      <c r="F88" s="96"/>
      <c r="G88" s="96"/>
      <c r="H88" s="96"/>
      <c r="I88" s="93"/>
      <c r="J88" s="94"/>
      <c r="K88" s="313">
        <v>0.05</v>
      </c>
      <c r="L88" s="848">
        <f>N82*K88</f>
        <v>1033.992375</v>
      </c>
      <c r="M88" s="849"/>
      <c r="N88" s="57"/>
    </row>
    <row r="89" spans="1:14" ht="15" thickBot="1">
      <c r="B89" s="97" t="s">
        <v>1058</v>
      </c>
      <c r="C89" s="98"/>
      <c r="D89" s="98"/>
      <c r="E89" s="98"/>
      <c r="F89" s="98"/>
      <c r="G89" s="98"/>
      <c r="H89" s="98"/>
      <c r="I89" s="99"/>
      <c r="J89" s="100"/>
      <c r="K89" s="314">
        <v>0.05</v>
      </c>
      <c r="L89" s="850">
        <f>N82*K89</f>
        <v>1033.992375</v>
      </c>
      <c r="M89" s="851"/>
      <c r="N89" s="57"/>
    </row>
    <row r="90" spans="1:14" ht="15" thickBot="1">
      <c r="B90" s="813" t="s">
        <v>1037</v>
      </c>
      <c r="C90" s="814"/>
      <c r="D90" s="814"/>
      <c r="E90" s="814"/>
      <c r="F90" s="814"/>
      <c r="G90" s="814"/>
      <c r="H90" s="814"/>
      <c r="I90" s="814"/>
      <c r="J90" s="814"/>
      <c r="K90" s="814"/>
      <c r="L90" s="814"/>
      <c r="M90" s="815"/>
      <c r="N90" s="58">
        <f>L87+L88+L89</f>
        <v>6203.9542499999998</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26883.801749999999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1687</v>
      </c>
      <c r="B36" s="862" t="str">
        <f>VLOOKUP(A36,EQUIPOS!A6:D154,3,FALSE)</f>
        <v>Derretidora de asfalto (crafco o similar)</v>
      </c>
      <c r="C36" s="863"/>
      <c r="D36" s="863"/>
      <c r="E36" s="863"/>
      <c r="F36" s="863"/>
      <c r="G36" s="863"/>
      <c r="H36" s="864"/>
      <c r="I36" s="276"/>
      <c r="J36" s="277"/>
      <c r="K36" s="278">
        <f>VLOOKUP(A36,EQUIPOS!A6:D163,4,FALSE)</f>
        <v>2064.92</v>
      </c>
      <c r="L36" s="279"/>
      <c r="M36" s="280">
        <v>60</v>
      </c>
      <c r="N36" s="281">
        <f>K36/M36</f>
        <v>34.415333333333336</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60</v>
      </c>
      <c r="N37" s="281">
        <f>K37/M37</f>
        <v>1220.4166666666667</v>
      </c>
    </row>
    <row r="38" spans="1:14">
      <c r="A38" t="s">
        <v>138</v>
      </c>
      <c r="B38" s="862" t="str">
        <f>VLOOKUP(A38,EQUIPOS!A8:D154,3,FALSE)</f>
        <v>Camioneta D-300</v>
      </c>
      <c r="C38" s="863"/>
      <c r="D38" s="863"/>
      <c r="E38" s="863"/>
      <c r="F38" s="863"/>
      <c r="G38" s="863"/>
      <c r="H38" s="864"/>
      <c r="I38" s="276"/>
      <c r="J38" s="277"/>
      <c r="K38" s="278">
        <f>VLOOKUP(A38,EQUIPOS!A8:D165,4,FALSE)</f>
        <v>49618.595000000001</v>
      </c>
      <c r="L38" s="279"/>
      <c r="M38" s="280">
        <v>60</v>
      </c>
      <c r="N38" s="281">
        <f>K38/M38</f>
        <v>826.97658333333334</v>
      </c>
    </row>
    <row r="39" spans="1:14">
      <c r="B39" s="862"/>
      <c r="C39" s="863"/>
      <c r="D39" s="863"/>
      <c r="E39" s="863"/>
      <c r="F39" s="863"/>
      <c r="G39" s="863"/>
      <c r="H39" s="864"/>
      <c r="I39" s="276"/>
      <c r="J39" s="277"/>
      <c r="K39" s="278"/>
      <c r="L39" s="279"/>
      <c r="M39" s="280"/>
      <c r="N39" s="281"/>
    </row>
    <row r="40" spans="1:14">
      <c r="B40" s="862"/>
      <c r="C40" s="863"/>
      <c r="D40" s="863"/>
      <c r="E40" s="863"/>
      <c r="F40" s="863"/>
      <c r="G40" s="863"/>
      <c r="H40" s="864"/>
      <c r="I40" s="276"/>
      <c r="J40" s="277"/>
      <c r="K40" s="278"/>
      <c r="L40" s="279"/>
      <c r="M40" s="280"/>
      <c r="N40" s="281"/>
    </row>
    <row r="41" spans="1:14">
      <c r="B41" s="862"/>
      <c r="C41" s="863"/>
      <c r="D41" s="863"/>
      <c r="E41" s="863"/>
      <c r="F41" s="863"/>
      <c r="G41" s="863"/>
      <c r="H41" s="864"/>
      <c r="I41" s="276"/>
      <c r="J41" s="277"/>
      <c r="K41" s="278"/>
      <c r="L41" s="279"/>
      <c r="M41" s="280"/>
      <c r="N41" s="281"/>
    </row>
    <row r="42" spans="1:14">
      <c r="B42" s="862"/>
      <c r="C42" s="863"/>
      <c r="D42" s="863"/>
      <c r="E42" s="863"/>
      <c r="F42" s="863"/>
      <c r="G42" s="863"/>
      <c r="H42" s="864"/>
      <c r="I42" s="276"/>
      <c r="J42" s="277"/>
      <c r="K42" s="278"/>
      <c r="L42" s="279"/>
      <c r="M42" s="280"/>
      <c r="N42" s="281"/>
    </row>
    <row r="43" spans="1:14">
      <c r="B43" s="862"/>
      <c r="C43" s="863"/>
      <c r="D43" s="863"/>
      <c r="E43" s="863"/>
      <c r="F43" s="863"/>
      <c r="G43" s="863"/>
      <c r="H43" s="864"/>
      <c r="I43" s="276"/>
      <c r="J43" s="277"/>
      <c r="K43" s="278"/>
      <c r="L43" s="279"/>
      <c r="M43" s="280"/>
      <c r="N43" s="281"/>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0.05</v>
      </c>
      <c r="N46" s="353">
        <f>N80*M46</f>
        <v>21.27791666666667</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2103.0865000000003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1701.12</v>
      </c>
      <c r="N53" s="281">
        <f>K53*M53</f>
        <v>204.13439999999997</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5"/>
      <c r="C57" s="896"/>
      <c r="D57" s="896"/>
      <c r="E57" s="896"/>
      <c r="F57" s="896"/>
      <c r="G57" s="896"/>
      <c r="H57" s="896"/>
      <c r="I57" s="866"/>
      <c r="J57" s="48"/>
      <c r="K57" s="50"/>
      <c r="L57" s="897"/>
      <c r="M57" s="898"/>
      <c r="N57" s="51"/>
    </row>
    <row r="58" spans="1:14" ht="15" thickBot="1">
      <c r="B58" s="813" t="s">
        <v>1037</v>
      </c>
      <c r="C58" s="814"/>
      <c r="D58" s="814"/>
      <c r="E58" s="814"/>
      <c r="F58" s="814"/>
      <c r="G58" s="814"/>
      <c r="H58" s="814"/>
      <c r="I58" s="814"/>
      <c r="J58" s="814"/>
      <c r="K58" s="814"/>
      <c r="L58" s="814"/>
      <c r="M58" s="815"/>
      <c r="N58" s="403">
        <f>SUM(N53:N57)</f>
        <v>204.13439999999997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B63" s="52"/>
      <c r="C63" s="326"/>
      <c r="D63" s="326"/>
      <c r="E63" s="326"/>
      <c r="F63" s="326"/>
      <c r="G63" s="326"/>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1"/>
      <c r="M68" s="892"/>
      <c r="N68" s="133"/>
    </row>
    <row r="69" spans="1:15" ht="15" thickBot="1">
      <c r="B69" s="902" t="s">
        <v>1037</v>
      </c>
      <c r="C69" s="856"/>
      <c r="D69" s="856"/>
      <c r="E69" s="856"/>
      <c r="F69" s="856"/>
      <c r="G69" s="856"/>
      <c r="H69" s="856"/>
      <c r="I69" s="856"/>
      <c r="J69" s="856"/>
      <c r="K69" s="856"/>
      <c r="L69" s="856"/>
      <c r="M69" s="857"/>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2" t="s">
        <v>1047</v>
      </c>
      <c r="C73" s="853"/>
      <c r="D73" s="853"/>
      <c r="E73" s="853"/>
      <c r="F73" s="853"/>
      <c r="G73" s="853"/>
      <c r="H73" s="853"/>
      <c r="I73" s="79" t="s">
        <v>1048</v>
      </c>
      <c r="J73" s="81" t="s">
        <v>1494</v>
      </c>
      <c r="K73" s="80" t="s">
        <v>1050</v>
      </c>
      <c r="L73" s="854" t="s">
        <v>1034</v>
      </c>
      <c r="M73" s="855"/>
      <c r="N73" s="104" t="s">
        <v>1035</v>
      </c>
    </row>
    <row r="74" spans="1:15">
      <c r="A74" t="s">
        <v>7</v>
      </c>
      <c r="B74" s="55" t="str">
        <f>VLOOKUP(A74,'MANO DE OBRA'!A8:D68,3,FALSE)</f>
        <v>Obrero (2)</v>
      </c>
      <c r="C74" s="53"/>
      <c r="D74" s="53"/>
      <c r="E74" s="53"/>
      <c r="F74" s="53"/>
      <c r="G74" s="53"/>
      <c r="H74" s="53"/>
      <c r="I74" s="301">
        <f>K74/J74*100</f>
        <v>55207.567567567574</v>
      </c>
      <c r="J74" s="302">
        <v>185</v>
      </c>
      <c r="K74" s="303">
        <f>VLOOKUP(A74,'MANO DE OBRA'!A8:D99,4,FALSE)</f>
        <v>102134</v>
      </c>
      <c r="L74" s="56"/>
      <c r="M74" s="304">
        <v>480</v>
      </c>
      <c r="N74" s="404">
        <f>K74/M74</f>
        <v>212.77916666666667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480</v>
      </c>
      <c r="N75" s="404">
        <f>K75/M75</f>
        <v>212.77916666666667</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89"/>
      <c r="C79" s="890"/>
      <c r="D79" s="890"/>
      <c r="E79" s="890"/>
      <c r="F79" s="890"/>
      <c r="G79" s="890"/>
      <c r="H79" s="890"/>
      <c r="I79" s="132"/>
      <c r="J79" s="132"/>
      <c r="K79" s="132"/>
      <c r="L79" s="903"/>
      <c r="M79" s="903"/>
      <c r="N79" s="51"/>
    </row>
    <row r="80" spans="1:15" ht="15" thickBot="1">
      <c r="B80" s="902" t="s">
        <v>1037</v>
      </c>
      <c r="C80" s="856"/>
      <c r="D80" s="856"/>
      <c r="E80" s="856"/>
      <c r="F80" s="856"/>
      <c r="G80" s="856"/>
      <c r="H80" s="856"/>
      <c r="I80" s="856"/>
      <c r="J80" s="856"/>
      <c r="K80" s="856"/>
      <c r="L80" s="856"/>
      <c r="M80" s="857"/>
      <c r="N80" s="310">
        <f>SUM(N74:N79)</f>
        <v>425.55833333333334</v>
      </c>
    </row>
    <row r="81" spans="1:14" ht="15" thickBot="1">
      <c r="B81" s="39"/>
      <c r="C81" s="40"/>
      <c r="D81" s="40"/>
      <c r="E81" s="40"/>
      <c r="F81" s="40"/>
      <c r="G81" s="40"/>
      <c r="H81" s="40"/>
      <c r="I81" s="40"/>
      <c r="J81" s="40"/>
      <c r="K81" s="40"/>
      <c r="L81" s="40"/>
      <c r="M81" s="40"/>
      <c r="N81" s="41"/>
    </row>
    <row r="82" spans="1:14" ht="15" thickBot="1">
      <c r="B82" s="813" t="s">
        <v>1051</v>
      </c>
      <c r="C82" s="814"/>
      <c r="D82" s="814"/>
      <c r="E82" s="814"/>
      <c r="F82" s="814"/>
      <c r="G82" s="814"/>
      <c r="H82" s="814"/>
      <c r="I82" s="814"/>
      <c r="J82" s="814"/>
      <c r="K82" s="814"/>
      <c r="L82" s="814"/>
      <c r="M82" s="815"/>
      <c r="N82" s="105">
        <f>N48+N58+N69+N80</f>
        <v>2732.7792333333337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58" t="s">
        <v>1053</v>
      </c>
      <c r="C86" s="859"/>
      <c r="D86" s="859"/>
      <c r="E86" s="859"/>
      <c r="F86" s="859"/>
      <c r="G86" s="859"/>
      <c r="H86" s="859"/>
      <c r="I86" s="323"/>
      <c r="J86" s="343"/>
      <c r="K86" s="311" t="s">
        <v>1054</v>
      </c>
      <c r="L86" s="860" t="s">
        <v>1055</v>
      </c>
      <c r="M86" s="861"/>
      <c r="N86" s="312"/>
    </row>
    <row r="87" spans="1:14">
      <c r="B87" s="846" t="s">
        <v>1056</v>
      </c>
      <c r="C87" s="847"/>
      <c r="D87" s="847"/>
      <c r="E87" s="847"/>
      <c r="F87" s="847"/>
      <c r="G87" s="847"/>
      <c r="H87" s="847"/>
      <c r="I87" s="93"/>
      <c r="J87" s="94"/>
      <c r="K87" s="313">
        <v>0.2</v>
      </c>
      <c r="L87" s="848">
        <f>N82*K87</f>
        <v>546.55584666666675</v>
      </c>
      <c r="M87" s="849"/>
      <c r="N87" s="57"/>
    </row>
    <row r="88" spans="1:14">
      <c r="B88" s="95" t="s">
        <v>1057</v>
      </c>
      <c r="C88" s="96"/>
      <c r="D88" s="96"/>
      <c r="E88" s="96"/>
      <c r="F88" s="96"/>
      <c r="G88" s="96"/>
      <c r="H88" s="96"/>
      <c r="I88" s="93"/>
      <c r="J88" s="94"/>
      <c r="K88" s="313">
        <v>0.05</v>
      </c>
      <c r="L88" s="848">
        <f>N82*K88</f>
        <v>136.63896166666669</v>
      </c>
      <c r="M88" s="849"/>
      <c r="N88" s="57"/>
    </row>
    <row r="89" spans="1:14" ht="15" thickBot="1">
      <c r="B89" s="97" t="s">
        <v>1058</v>
      </c>
      <c r="C89" s="98"/>
      <c r="D89" s="98"/>
      <c r="E89" s="98"/>
      <c r="F89" s="98"/>
      <c r="G89" s="98"/>
      <c r="H89" s="98"/>
      <c r="I89" s="99"/>
      <c r="J89" s="100"/>
      <c r="K89" s="314">
        <v>0.05</v>
      </c>
      <c r="L89" s="850">
        <f>N82*K89</f>
        <v>136.63896166666669</v>
      </c>
      <c r="M89" s="851"/>
      <c r="N89" s="57"/>
    </row>
    <row r="90" spans="1:14" ht="15" thickBot="1">
      <c r="B90" s="813" t="s">
        <v>1037</v>
      </c>
      <c r="C90" s="814"/>
      <c r="D90" s="814"/>
      <c r="E90" s="814"/>
      <c r="F90" s="814"/>
      <c r="G90" s="814"/>
      <c r="H90" s="814"/>
      <c r="I90" s="814"/>
      <c r="J90" s="814"/>
      <c r="K90" s="814"/>
      <c r="L90" s="814"/>
      <c r="M90" s="815"/>
      <c r="N90" s="58">
        <f>L87+L88+L89</f>
        <v>819.83377000000007</v>
      </c>
    </row>
    <row r="91" spans="1:14" ht="15" thickBot="1">
      <c r="B91" s="39"/>
      <c r="C91" s="40"/>
      <c r="D91" s="40"/>
      <c r="E91" s="40"/>
      <c r="F91" s="40"/>
      <c r="G91" s="40"/>
      <c r="H91" s="40"/>
      <c r="I91" s="40"/>
      <c r="J91" s="40"/>
      <c r="K91" s="40"/>
      <c r="L91" s="40"/>
      <c r="M91" s="40"/>
      <c r="N91" s="41"/>
    </row>
    <row r="92" spans="1:14" ht="15" thickBot="1">
      <c r="A92" t="s">
        <v>2122</v>
      </c>
      <c r="B92" s="813" t="s">
        <v>1059</v>
      </c>
      <c r="C92" s="814"/>
      <c r="D92" s="814"/>
      <c r="E92" s="814"/>
      <c r="F92" s="814"/>
      <c r="G92" s="814"/>
      <c r="H92" s="814"/>
      <c r="I92" s="814"/>
      <c r="J92" s="814"/>
      <c r="K92" s="814"/>
      <c r="L92" s="814"/>
      <c r="M92" s="815"/>
      <c r="N92" s="196">
        <f>N82+N90</f>
        <v>3552.6130033333338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6" t="s">
        <v>2324</v>
      </c>
      <c r="C109" s="817"/>
      <c r="D109" s="817"/>
      <c r="E109" s="817"/>
      <c r="F109" s="817"/>
      <c r="G109" s="817"/>
      <c r="H109" s="817"/>
      <c r="I109" s="817"/>
      <c r="J109" s="817"/>
      <c r="K109" s="817"/>
      <c r="L109" s="817"/>
      <c r="M109" s="817"/>
      <c r="N109" s="818"/>
    </row>
    <row r="110" spans="2:14" ht="15" customHeight="1">
      <c r="B110" s="816"/>
      <c r="C110" s="817"/>
      <c r="D110" s="817"/>
      <c r="E110" s="817"/>
      <c r="F110" s="817"/>
      <c r="G110" s="817"/>
      <c r="H110" s="817"/>
      <c r="I110" s="817"/>
      <c r="J110" s="817"/>
      <c r="K110" s="817"/>
      <c r="L110" s="817"/>
      <c r="M110" s="817"/>
      <c r="N110" s="818"/>
    </row>
    <row r="111" spans="2:14" ht="30" customHeight="1">
      <c r="B111" s="819" t="s">
        <v>2325</v>
      </c>
      <c r="C111" s="820"/>
      <c r="D111" s="820"/>
      <c r="E111" s="820"/>
      <c r="F111" s="820"/>
      <c r="G111" s="820"/>
      <c r="H111" s="820"/>
      <c r="I111" s="820"/>
      <c r="J111" s="820"/>
      <c r="K111" s="820"/>
      <c r="L111" s="820"/>
      <c r="M111" s="820"/>
      <c r="N111" s="821"/>
    </row>
    <row r="112" spans="2:14">
      <c r="B112" s="819"/>
      <c r="C112" s="820"/>
      <c r="D112" s="820"/>
      <c r="E112" s="820"/>
      <c r="F112" s="820"/>
      <c r="G112" s="820"/>
      <c r="H112" s="820"/>
      <c r="I112" s="820"/>
      <c r="J112" s="820"/>
      <c r="K112" s="820"/>
      <c r="L112" s="820"/>
      <c r="M112" s="820"/>
      <c r="N112" s="82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79"/>
      <c r="K122" s="879"/>
      <c r="L122" s="879"/>
      <c r="M122" s="879"/>
      <c r="N122" s="880"/>
    </row>
    <row r="123" spans="2:14" ht="15" thickBot="1">
      <c r="B123" s="270" t="s">
        <v>2327</v>
      </c>
      <c r="C123" s="402"/>
      <c r="D123" s="402"/>
      <c r="E123" s="63"/>
      <c r="F123" s="63"/>
      <c r="G123" s="63"/>
      <c r="H123" s="63"/>
      <c r="I123" s="63"/>
      <c r="J123" s="881"/>
      <c r="K123" s="881"/>
      <c r="L123" s="881"/>
      <c r="M123" s="881"/>
      <c r="N123" s="88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1687</v>
      </c>
      <c r="B36" s="862" t="str">
        <f>VLOOKUP(A36,EQUIPOS!A6:D154,3,FALSE)</f>
        <v>Derretidora de asfalto (crafco o similar)</v>
      </c>
      <c r="C36" s="863"/>
      <c r="D36" s="863"/>
      <c r="E36" s="863"/>
      <c r="F36" s="863"/>
      <c r="G36" s="863"/>
      <c r="H36" s="864"/>
      <c r="I36" s="276"/>
      <c r="J36" s="277"/>
      <c r="K36" s="278">
        <f>VLOOKUP(A36,EQUIPOS!A6:D163,4,FALSE)</f>
        <v>2064.92</v>
      </c>
      <c r="L36" s="279"/>
      <c r="M36" s="280">
        <v>60</v>
      </c>
      <c r="N36" s="281">
        <f t="shared" ref="N36:N39" si="0">K36/M36</f>
        <v>34.415333333333336</v>
      </c>
    </row>
    <row r="37" spans="1:14">
      <c r="A37" s="119" t="s">
        <v>324</v>
      </c>
      <c r="B37" s="862" t="str">
        <f>VLOOKUP(A37,EQUIPOS!A7:D154,3,FALSE)</f>
        <v xml:space="preserve">Ruteadora </v>
      </c>
      <c r="C37" s="863"/>
      <c r="D37" s="863"/>
      <c r="E37" s="863"/>
      <c r="F37" s="863"/>
      <c r="G37" s="863"/>
      <c r="H37" s="864"/>
      <c r="I37" s="276"/>
      <c r="J37" s="277"/>
      <c r="K37" s="278">
        <f>VLOOKUP(A37,EQUIPOS!A7:D164,4,FALSE)</f>
        <v>4454.7455749879236</v>
      </c>
      <c r="L37" s="279"/>
      <c r="M37" s="280">
        <v>60</v>
      </c>
      <c r="N37" s="281">
        <f t="shared" si="0"/>
        <v>74.245759583132056</v>
      </c>
    </row>
    <row r="38" spans="1:14">
      <c r="A38" t="s">
        <v>176</v>
      </c>
      <c r="B38" s="862" t="str">
        <f>VLOOKUP(A38,EQUIPOS!A8:D154,3,FALSE)</f>
        <v xml:space="preserve">Compresor (barrido y soplado)
</v>
      </c>
      <c r="C38" s="863"/>
      <c r="D38" s="863"/>
      <c r="E38" s="863"/>
      <c r="F38" s="863"/>
      <c r="G38" s="863"/>
      <c r="H38" s="864"/>
      <c r="I38" s="276"/>
      <c r="J38" s="277"/>
      <c r="K38" s="278">
        <f>VLOOKUP(A38,EQUIPOS!A8:D165,4,FALSE)</f>
        <v>73225</v>
      </c>
      <c r="L38" s="279"/>
      <c r="M38" s="280">
        <v>60</v>
      </c>
      <c r="N38" s="281">
        <f t="shared" si="0"/>
        <v>1220.4166666666667</v>
      </c>
    </row>
    <row r="39" spans="1:14">
      <c r="A39" t="s">
        <v>138</v>
      </c>
      <c r="B39" s="862" t="str">
        <f>VLOOKUP(A39,EQUIPOS!A9:D154,3,FALSE)</f>
        <v>Camioneta D-300</v>
      </c>
      <c r="C39" s="863"/>
      <c r="D39" s="863"/>
      <c r="E39" s="863"/>
      <c r="F39" s="863"/>
      <c r="G39" s="863"/>
      <c r="H39" s="864"/>
      <c r="I39" s="276"/>
      <c r="J39" s="277"/>
      <c r="K39" s="278">
        <f>VLOOKUP(A39,EQUIPOS!A9:D166,4,FALSE)</f>
        <v>49618.595000000001</v>
      </c>
      <c r="L39" s="279"/>
      <c r="M39" s="280">
        <v>60</v>
      </c>
      <c r="N39" s="281">
        <f t="shared" si="0"/>
        <v>826.97658333333334</v>
      </c>
    </row>
    <row r="40" spans="1:14">
      <c r="B40" s="862"/>
      <c r="C40" s="863"/>
      <c r="D40" s="863"/>
      <c r="E40" s="863"/>
      <c r="F40" s="863"/>
      <c r="G40" s="863"/>
      <c r="H40" s="864"/>
      <c r="I40" s="276"/>
      <c r="J40" s="277"/>
      <c r="K40" s="278"/>
      <c r="L40" s="279"/>
      <c r="M40" s="280"/>
      <c r="N40" s="281"/>
    </row>
    <row r="41" spans="1:14">
      <c r="B41" s="862"/>
      <c r="C41" s="863"/>
      <c r="D41" s="863"/>
      <c r="E41" s="863"/>
      <c r="F41" s="863"/>
      <c r="G41" s="863"/>
      <c r="H41" s="864"/>
      <c r="I41" s="276"/>
      <c r="J41" s="277"/>
      <c r="K41" s="278"/>
      <c r="L41" s="279"/>
      <c r="M41" s="280"/>
      <c r="N41" s="281"/>
    </row>
    <row r="42" spans="1:14">
      <c r="B42" s="862"/>
      <c r="C42" s="863"/>
      <c r="D42" s="863"/>
      <c r="E42" s="863"/>
      <c r="F42" s="863"/>
      <c r="G42" s="863"/>
      <c r="H42" s="864"/>
      <c r="I42" s="276"/>
      <c r="J42" s="277"/>
      <c r="K42" s="278"/>
      <c r="L42" s="279"/>
      <c r="M42" s="280"/>
      <c r="N42" s="281"/>
    </row>
    <row r="43" spans="1:14">
      <c r="B43" s="862"/>
      <c r="C43" s="863"/>
      <c r="D43" s="863"/>
      <c r="E43" s="863"/>
      <c r="F43" s="863"/>
      <c r="G43" s="863"/>
      <c r="H43" s="864"/>
      <c r="I43" s="276"/>
      <c r="J43" s="277"/>
      <c r="K43" s="278"/>
      <c r="L43" s="279"/>
      <c r="M43" s="280"/>
      <c r="N43" s="281"/>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0.05</v>
      </c>
      <c r="N46" s="353">
        <f>N84*M46</f>
        <v>21.27791666666667</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2177.3322595831323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46900</v>
      </c>
      <c r="N53" s="281">
        <f t="shared" ref="N53:N54" si="1">K53*M53</f>
        <v>328.3</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1701.12</v>
      </c>
      <c r="N54" s="281">
        <f t="shared" si="1"/>
        <v>204.13439999999997</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95"/>
      <c r="C61" s="896"/>
      <c r="D61" s="896"/>
      <c r="E61" s="896"/>
      <c r="F61" s="896"/>
      <c r="G61" s="896"/>
      <c r="H61" s="896"/>
      <c r="I61" s="866"/>
      <c r="J61" s="48"/>
      <c r="K61" s="50"/>
      <c r="L61" s="897"/>
      <c r="M61" s="898"/>
      <c r="N61" s="51"/>
    </row>
    <row r="62" spans="1:14" ht="15" thickBot="1">
      <c r="B62" s="813" t="s">
        <v>1037</v>
      </c>
      <c r="C62" s="814"/>
      <c r="D62" s="814"/>
      <c r="E62" s="814"/>
      <c r="F62" s="814"/>
      <c r="G62" s="814"/>
      <c r="H62" s="814"/>
      <c r="I62" s="814"/>
      <c r="J62" s="814"/>
      <c r="K62" s="814"/>
      <c r="L62" s="814"/>
      <c r="M62" s="815"/>
      <c r="N62" s="403">
        <f>SUM(N53:N61)</f>
        <v>532.43439999999998</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899" t="s">
        <v>1045</v>
      </c>
      <c r="M66" s="878"/>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0">
        <f>VLOOKUP(A67,TRANSPORTE!A6:D120,4,FALSE)</f>
        <v>850</v>
      </c>
      <c r="M67" s="901"/>
      <c r="N67" s="296">
        <f>L67*K67</f>
        <v>5.95</v>
      </c>
    </row>
    <row r="68" spans="1:15">
      <c r="B68" s="52"/>
      <c r="C68" s="53"/>
      <c r="D68" s="53"/>
      <c r="E68" s="53"/>
      <c r="F68" s="53"/>
      <c r="G68" s="53"/>
      <c r="H68" s="320"/>
      <c r="I68" s="288"/>
      <c r="J68" s="295"/>
      <c r="K68" s="288"/>
      <c r="L68" s="900"/>
      <c r="M68" s="901"/>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91"/>
      <c r="M72" s="892"/>
      <c r="N72" s="133"/>
    </row>
    <row r="73" spans="1:15" ht="15" thickBot="1">
      <c r="B73" s="902" t="s">
        <v>1037</v>
      </c>
      <c r="C73" s="856"/>
      <c r="D73" s="856"/>
      <c r="E73" s="856"/>
      <c r="F73" s="856"/>
      <c r="G73" s="856"/>
      <c r="H73" s="856"/>
      <c r="I73" s="856"/>
      <c r="J73" s="856"/>
      <c r="K73" s="856"/>
      <c r="L73" s="856"/>
      <c r="M73" s="857"/>
      <c r="N73" s="110">
        <f>N67+N68+N69+N70+N71</f>
        <v>5.95</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2" t="s">
        <v>1047</v>
      </c>
      <c r="C77" s="853"/>
      <c r="D77" s="853"/>
      <c r="E77" s="853"/>
      <c r="F77" s="853"/>
      <c r="G77" s="853"/>
      <c r="H77" s="853"/>
      <c r="I77" s="79" t="s">
        <v>1048</v>
      </c>
      <c r="J77" s="81" t="s">
        <v>1494</v>
      </c>
      <c r="K77" s="80" t="s">
        <v>1050</v>
      </c>
      <c r="L77" s="854" t="s">
        <v>1034</v>
      </c>
      <c r="M77" s="855"/>
      <c r="N77" s="104" t="s">
        <v>1035</v>
      </c>
    </row>
    <row r="78" spans="1:15">
      <c r="A78" t="s">
        <v>7</v>
      </c>
      <c r="B78" s="55" t="str">
        <f>VLOOKUP(A78,'MANO DE OBRA'!A8:D68,3,FALSE)</f>
        <v>Obrero (2)</v>
      </c>
      <c r="C78" s="53"/>
      <c r="D78" s="53"/>
      <c r="E78" s="53"/>
      <c r="F78" s="53"/>
      <c r="G78" s="53"/>
      <c r="H78" s="53"/>
      <c r="I78" s="301">
        <f>K78/J78*100</f>
        <v>55207.567567567574</v>
      </c>
      <c r="J78" s="302">
        <v>185</v>
      </c>
      <c r="K78" s="303">
        <f>VLOOKUP(A78,'MANO DE OBRA'!A8:D99,4,FALSE)</f>
        <v>102134</v>
      </c>
      <c r="L78" s="56"/>
      <c r="M78" s="304">
        <v>480</v>
      </c>
      <c r="N78" s="404">
        <f>K78/M78</f>
        <v>212.77916666666667</v>
      </c>
      <c r="O78" s="112"/>
    </row>
    <row r="79" spans="1:15">
      <c r="A79" t="s">
        <v>30</v>
      </c>
      <c r="B79" s="55" t="str">
        <f>VLOOKUP(A79,'MANO DE OBRA'!A8:D69,3,FALSE)</f>
        <v>Oficial</v>
      </c>
      <c r="C79" s="53"/>
      <c r="D79" s="53"/>
      <c r="E79" s="53"/>
      <c r="F79" s="53"/>
      <c r="G79" s="53"/>
      <c r="H79" s="53"/>
      <c r="I79" s="301">
        <f>K79/J79*100</f>
        <v>55207.567567567574</v>
      </c>
      <c r="J79" s="302">
        <v>185</v>
      </c>
      <c r="K79" s="303">
        <f>VLOOKUP(A79,'MANO DE OBRA'!A8:D100,4,FALSE)</f>
        <v>102134</v>
      </c>
      <c r="L79" s="56"/>
      <c r="M79" s="308">
        <v>480</v>
      </c>
      <c r="N79" s="404">
        <f>K79/M79</f>
        <v>212.77916666666667</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89"/>
      <c r="C83" s="890"/>
      <c r="D83" s="890"/>
      <c r="E83" s="890"/>
      <c r="F83" s="890"/>
      <c r="G83" s="890"/>
      <c r="H83" s="890"/>
      <c r="I83" s="132"/>
      <c r="J83" s="132"/>
      <c r="K83" s="132"/>
      <c r="L83" s="903"/>
      <c r="M83" s="903"/>
      <c r="N83" s="51"/>
    </row>
    <row r="84" spans="1:14" ht="15" thickBot="1">
      <c r="B84" s="902" t="s">
        <v>1037</v>
      </c>
      <c r="C84" s="856"/>
      <c r="D84" s="856"/>
      <c r="E84" s="856"/>
      <c r="F84" s="856"/>
      <c r="G84" s="856"/>
      <c r="H84" s="856"/>
      <c r="I84" s="856"/>
      <c r="J84" s="856"/>
      <c r="K84" s="856"/>
      <c r="L84" s="856"/>
      <c r="M84" s="857"/>
      <c r="N84" s="310">
        <f>SUM(N78:N83)</f>
        <v>425.55833333333334</v>
      </c>
    </row>
    <row r="85" spans="1:14" ht="15" thickBot="1">
      <c r="B85" s="39"/>
      <c r="C85" s="40"/>
      <c r="D85" s="40"/>
      <c r="E85" s="40"/>
      <c r="F85" s="40"/>
      <c r="G85" s="40"/>
      <c r="H85" s="40"/>
      <c r="I85" s="40"/>
      <c r="J85" s="40"/>
      <c r="K85" s="40"/>
      <c r="L85" s="40"/>
      <c r="M85" s="40"/>
      <c r="N85" s="41"/>
    </row>
    <row r="86" spans="1:14" ht="15" thickBot="1">
      <c r="B86" s="813" t="s">
        <v>1051</v>
      </c>
      <c r="C86" s="814"/>
      <c r="D86" s="814"/>
      <c r="E86" s="814"/>
      <c r="F86" s="814"/>
      <c r="G86" s="814"/>
      <c r="H86" s="814"/>
      <c r="I86" s="814"/>
      <c r="J86" s="814"/>
      <c r="K86" s="814"/>
      <c r="L86" s="814"/>
      <c r="M86" s="815"/>
      <c r="N86" s="105">
        <f>N48+N62+N73+N84</f>
        <v>3141.2749929164656</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58" t="s">
        <v>1053</v>
      </c>
      <c r="C90" s="859"/>
      <c r="D90" s="859"/>
      <c r="E90" s="859"/>
      <c r="F90" s="859"/>
      <c r="G90" s="859"/>
      <c r="H90" s="859"/>
      <c r="I90" s="323"/>
      <c r="J90" s="343"/>
      <c r="K90" s="311" t="s">
        <v>1054</v>
      </c>
      <c r="L90" s="860" t="s">
        <v>1055</v>
      </c>
      <c r="M90" s="861"/>
      <c r="N90" s="312"/>
    </row>
    <row r="91" spans="1:14">
      <c r="B91" s="846" t="s">
        <v>1056</v>
      </c>
      <c r="C91" s="847"/>
      <c r="D91" s="847"/>
      <c r="E91" s="847"/>
      <c r="F91" s="847"/>
      <c r="G91" s="847"/>
      <c r="H91" s="847"/>
      <c r="I91" s="93"/>
      <c r="J91" s="94"/>
      <c r="K91" s="313">
        <v>0.2</v>
      </c>
      <c r="L91" s="848">
        <f>N86*K91</f>
        <v>628.25499858329317</v>
      </c>
      <c r="M91" s="849"/>
      <c r="N91" s="57"/>
    </row>
    <row r="92" spans="1:14">
      <c r="B92" s="95" t="s">
        <v>1057</v>
      </c>
      <c r="C92" s="96"/>
      <c r="D92" s="96"/>
      <c r="E92" s="96"/>
      <c r="F92" s="96"/>
      <c r="G92" s="96"/>
      <c r="H92" s="96"/>
      <c r="I92" s="93"/>
      <c r="J92" s="94"/>
      <c r="K92" s="313">
        <v>0.05</v>
      </c>
      <c r="L92" s="848">
        <f>N86*K92</f>
        <v>157.06374964582329</v>
      </c>
      <c r="M92" s="849"/>
      <c r="N92" s="57"/>
    </row>
    <row r="93" spans="1:14" ht="15" thickBot="1">
      <c r="B93" s="97" t="s">
        <v>1058</v>
      </c>
      <c r="C93" s="98"/>
      <c r="D93" s="98"/>
      <c r="E93" s="98"/>
      <c r="F93" s="98"/>
      <c r="G93" s="98"/>
      <c r="H93" s="98"/>
      <c r="I93" s="99"/>
      <c r="J93" s="100"/>
      <c r="K93" s="314">
        <v>0.05</v>
      </c>
      <c r="L93" s="850">
        <f>N86*K93</f>
        <v>157.06374964582329</v>
      </c>
      <c r="M93" s="851"/>
      <c r="N93" s="57"/>
    </row>
    <row r="94" spans="1:14" ht="15" thickBot="1">
      <c r="B94" s="813" t="s">
        <v>1037</v>
      </c>
      <c r="C94" s="814"/>
      <c r="D94" s="814"/>
      <c r="E94" s="814"/>
      <c r="F94" s="814"/>
      <c r="G94" s="814"/>
      <c r="H94" s="814"/>
      <c r="I94" s="814"/>
      <c r="J94" s="814"/>
      <c r="K94" s="814"/>
      <c r="L94" s="814"/>
      <c r="M94" s="815"/>
      <c r="N94" s="58">
        <f>L91+L92+L93</f>
        <v>942.38249787493965</v>
      </c>
    </row>
    <row r="95" spans="1:14" ht="15" thickBot="1">
      <c r="B95" s="39"/>
      <c r="C95" s="40"/>
      <c r="D95" s="40"/>
      <c r="E95" s="40"/>
      <c r="F95" s="40"/>
      <c r="G95" s="40"/>
      <c r="H95" s="40"/>
      <c r="I95" s="40"/>
      <c r="J95" s="40"/>
      <c r="K95" s="40"/>
      <c r="L95" s="40"/>
      <c r="M95" s="40"/>
      <c r="N95" s="41"/>
    </row>
    <row r="96" spans="1:14" ht="15" thickBot="1">
      <c r="A96" t="s">
        <v>2122</v>
      </c>
      <c r="B96" s="813" t="s">
        <v>1059</v>
      </c>
      <c r="C96" s="814"/>
      <c r="D96" s="814"/>
      <c r="E96" s="814"/>
      <c r="F96" s="814"/>
      <c r="G96" s="814"/>
      <c r="H96" s="814"/>
      <c r="I96" s="814"/>
      <c r="J96" s="814"/>
      <c r="K96" s="814"/>
      <c r="L96" s="814"/>
      <c r="M96" s="815"/>
      <c r="N96" s="196">
        <f>N86+N94</f>
        <v>4083.6574907914055</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16" t="s">
        <v>2324</v>
      </c>
      <c r="C113" s="817"/>
      <c r="D113" s="817"/>
      <c r="E113" s="817"/>
      <c r="F113" s="817"/>
      <c r="G113" s="817"/>
      <c r="H113" s="817"/>
      <c r="I113" s="817"/>
      <c r="J113" s="817"/>
      <c r="K113" s="817"/>
      <c r="L113" s="817"/>
      <c r="M113" s="817"/>
      <c r="N113" s="818"/>
    </row>
    <row r="114" spans="2:14" ht="15" customHeight="1">
      <c r="B114" s="816"/>
      <c r="C114" s="817"/>
      <c r="D114" s="817"/>
      <c r="E114" s="817"/>
      <c r="F114" s="817"/>
      <c r="G114" s="817"/>
      <c r="H114" s="817"/>
      <c r="I114" s="817"/>
      <c r="J114" s="817"/>
      <c r="K114" s="817"/>
      <c r="L114" s="817"/>
      <c r="M114" s="817"/>
      <c r="N114" s="818"/>
    </row>
    <row r="115" spans="2:14" ht="30" customHeight="1">
      <c r="B115" s="819" t="s">
        <v>2325</v>
      </c>
      <c r="C115" s="820"/>
      <c r="D115" s="820"/>
      <c r="E115" s="820"/>
      <c r="F115" s="820"/>
      <c r="G115" s="820"/>
      <c r="H115" s="820"/>
      <c r="I115" s="820"/>
      <c r="J115" s="820"/>
      <c r="K115" s="820"/>
      <c r="L115" s="820"/>
      <c r="M115" s="820"/>
      <c r="N115" s="821"/>
    </row>
    <row r="116" spans="2:14">
      <c r="B116" s="819"/>
      <c r="C116" s="820"/>
      <c r="D116" s="820"/>
      <c r="E116" s="820"/>
      <c r="F116" s="820"/>
      <c r="G116" s="820"/>
      <c r="H116" s="820"/>
      <c r="I116" s="820"/>
      <c r="J116" s="820"/>
      <c r="K116" s="820"/>
      <c r="L116" s="820"/>
      <c r="M116" s="820"/>
      <c r="N116" s="821"/>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79"/>
      <c r="K126" s="879"/>
      <c r="L126" s="879"/>
      <c r="M126" s="879"/>
      <c r="N126" s="880"/>
    </row>
    <row r="127" spans="2:14" ht="15" thickBot="1">
      <c r="B127" s="270" t="s">
        <v>2327</v>
      </c>
      <c r="C127" s="402"/>
      <c r="D127" s="402"/>
      <c r="E127" s="63"/>
      <c r="F127" s="63"/>
      <c r="G127" s="63"/>
      <c r="H127" s="63"/>
      <c r="I127" s="63"/>
      <c r="J127" s="881"/>
      <c r="K127" s="881"/>
      <c r="L127" s="881"/>
      <c r="M127" s="881"/>
      <c r="N127" s="88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6"/>
      <c r="J36" s="277"/>
      <c r="K36" s="278">
        <f>VLOOKUP(A36,EQUIPOS!A6:D163,4,FALSE)</f>
        <v>1889.075</v>
      </c>
      <c r="L36" s="279"/>
      <c r="M36" s="280">
        <v>6.25</v>
      </c>
      <c r="N36" s="281">
        <f t="shared" ref="N36:N41" si="0">K36/M36</f>
        <v>302.25200000000001</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50</v>
      </c>
      <c r="N37" s="281">
        <f t="shared" si="0"/>
        <v>1464.5</v>
      </c>
    </row>
    <row r="38" spans="1:14">
      <c r="A38" t="s">
        <v>184</v>
      </c>
      <c r="B38" s="862" t="str">
        <f>VLOOKUP(A38,EQUIPOS!A8:D154,3,FALSE)</f>
        <v>Cortadora de pavimento, Máxima profundidad de corte: 160 mm. Capacidad de disco: desde 12´´ hasta 18´´ de diámetro. Peso operacional: 135 kg, 13.5 hp de potencia</v>
      </c>
      <c r="C38" s="863"/>
      <c r="D38" s="863"/>
      <c r="E38" s="863"/>
      <c r="F38" s="863"/>
      <c r="G38" s="863"/>
      <c r="H38" s="864"/>
      <c r="I38" s="276"/>
      <c r="J38" s="277"/>
      <c r="K38" s="278">
        <f>VLOOKUP(A38,EQUIPOS!A8:D165,4,FALSE)</f>
        <v>20000</v>
      </c>
      <c r="L38" s="279"/>
      <c r="M38" s="280">
        <v>3.75</v>
      </c>
      <c r="N38" s="281">
        <f t="shared" si="0"/>
        <v>5333.333333333333</v>
      </c>
    </row>
    <row r="39" spans="1:14">
      <c r="A39" t="s">
        <v>228</v>
      </c>
      <c r="B39" s="862" t="str">
        <f>VLOOKUP(A39,EQUIPOS!A9:D154,3,FALSE)</f>
        <v xml:space="preserve">Formaleta metálica (concreto hidráulico)
</v>
      </c>
      <c r="C39" s="863"/>
      <c r="D39" s="863"/>
      <c r="E39" s="863"/>
      <c r="F39" s="863"/>
      <c r="G39" s="863"/>
      <c r="H39" s="864"/>
      <c r="I39" s="276"/>
      <c r="J39" s="277"/>
      <c r="K39" s="278">
        <f>VLOOKUP(A39,EQUIPOS!A9:D166,4,FALSE)</f>
        <v>2403</v>
      </c>
      <c r="L39" s="279"/>
      <c r="M39" s="280">
        <v>6.25</v>
      </c>
      <c r="N39" s="281">
        <f t="shared" si="0"/>
        <v>384.48</v>
      </c>
    </row>
    <row r="40" spans="1:14">
      <c r="A40" t="s">
        <v>301</v>
      </c>
      <c r="B40" s="862" t="str">
        <f>VLOOKUP(A40,EQUIPOS!A10:D154,3,FALSE)</f>
        <v>Regla vibratoria, de longitud de 3 a 5 m, motor de 3600 rpm, potencia 6 HP</v>
      </c>
      <c r="C40" s="863"/>
      <c r="D40" s="863"/>
      <c r="E40" s="863"/>
      <c r="F40" s="863"/>
      <c r="G40" s="863"/>
      <c r="H40" s="864"/>
      <c r="I40" s="276"/>
      <c r="J40" s="277"/>
      <c r="K40" s="278">
        <f>VLOOKUP(A40,EQUIPOS!A10:D167,4,FALSE)</f>
        <v>7364</v>
      </c>
      <c r="L40" s="279"/>
      <c r="M40" s="280">
        <v>6.25</v>
      </c>
      <c r="N40" s="281">
        <f t="shared" si="0"/>
        <v>1178.24</v>
      </c>
    </row>
    <row r="41" spans="1:14">
      <c r="A41" t="s">
        <v>363</v>
      </c>
      <c r="B41" s="862" t="str">
        <f>VLOOKUP(A41,EQUIPOS!A11:D155,3,FALSE)</f>
        <v>Vibrador de concreto, Motor de 3 hp a 18.000 rpm Mangueras de 4 mt</v>
      </c>
      <c r="C41" s="863"/>
      <c r="D41" s="863"/>
      <c r="E41" s="863"/>
      <c r="F41" s="863"/>
      <c r="G41" s="863"/>
      <c r="H41" s="864"/>
      <c r="I41" s="276"/>
      <c r="J41" s="277"/>
      <c r="K41" s="278">
        <f>VLOOKUP(A41,EQUIPOS!A11:D168,4,FALSE)</f>
        <v>5000</v>
      </c>
      <c r="L41" s="279"/>
      <c r="M41" s="280">
        <v>6.25</v>
      </c>
      <c r="N41" s="281">
        <f t="shared" si="0"/>
        <v>800</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N83*M46</f>
        <v>919.20600000000002</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10382.011333333332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4261.5</v>
      </c>
      <c r="N53" s="281">
        <f>K53*M53</f>
        <v>26141.145833333332</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3618.5</v>
      </c>
      <c r="N54" s="281">
        <f>K54*M54</f>
        <v>1340.1851851851852</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1314.5</v>
      </c>
      <c r="N55" s="281">
        <f>K55*M55</f>
        <v>1460.5555555555557</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5132.05</v>
      </c>
      <c r="N56" s="281">
        <f>K56*M56</f>
        <v>5702.2777777777783</v>
      </c>
    </row>
    <row r="57" spans="1:14">
      <c r="A57" s="150" t="s">
        <v>849</v>
      </c>
      <c r="B57" s="895" t="str">
        <f>VLOOKUP(A57,MATERIALES!A7:D373,3,FALSE)</f>
        <v>Antisol blanco (presentación 20 kg)</v>
      </c>
      <c r="C57" s="896" t="e">
        <f>VLOOKUP(B57,MATERIALES!B7:E373,3,FALSE)</f>
        <v>#N/A</v>
      </c>
      <c r="D57" s="896" t="e">
        <f>VLOOKUP(C57,MATERIALES!C7:F373,3,FALSE)</f>
        <v>#N/A</v>
      </c>
      <c r="E57" s="896" t="e">
        <f>VLOOKUP(D57,MATERIALES!D7:G373,3,FALSE)</f>
        <v>#N/A</v>
      </c>
      <c r="F57" s="896" t="e">
        <f>VLOOKUP(E57,MATERIALES!E7:H373,3,FALSE)</f>
        <v>#N/A</v>
      </c>
      <c r="G57" s="896" t="e">
        <f>VLOOKUP(F57,MATERIALES!F7:I373,3,FALSE)</f>
        <v>#N/A</v>
      </c>
      <c r="H57" s="896" t="e">
        <f>VLOOKUP(G57,MATERIALES!G7:J373,3,FALSE)</f>
        <v>#N/A</v>
      </c>
      <c r="I57" s="896" t="e">
        <f>VLOOKUP(H57,MATERIALES!H7:K373,3,FALSE)</f>
        <v>#N/A</v>
      </c>
      <c r="J57" s="320" t="str">
        <f>VLOOKUP(A57,MATERIALES!A11:D649,2,FALSE)</f>
        <v>kg</v>
      </c>
      <c r="K57" s="50">
        <v>1.1200000000000001</v>
      </c>
      <c r="L57" s="900">
        <f>VLOOKUP(A57,MATERIALES!A4:D373,4,FALSE)</f>
        <v>52504</v>
      </c>
      <c r="M57" s="901"/>
      <c r="N57" s="281">
        <f>K57*L57</f>
        <v>58804.480000000003</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421750.1</v>
      </c>
      <c r="N58" s="281">
        <f>K58*M58</f>
        <v>425967.60099999997</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13" t="s">
        <v>1037</v>
      </c>
      <c r="C61" s="814"/>
      <c r="D61" s="814"/>
      <c r="E61" s="814"/>
      <c r="F61" s="814"/>
      <c r="G61" s="814"/>
      <c r="H61" s="814"/>
      <c r="I61" s="814"/>
      <c r="J61" s="814"/>
      <c r="K61" s="814"/>
      <c r="L61" s="814"/>
      <c r="M61" s="815"/>
      <c r="N61" s="403">
        <f>SUM(N53:N60)</f>
        <v>519416.2453518518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99" t="s">
        <v>1045</v>
      </c>
      <c r="M65" s="878"/>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0">
        <f>VLOOKUP(A66,TRANSPORTE!A5:D117,4,FALSE)</f>
        <v>983.16000000000008</v>
      </c>
      <c r="M66" s="901"/>
      <c r="N66" s="296">
        <f>K66*L66</f>
        <v>992.99160000000006</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1"/>
      <c r="M71" s="892"/>
      <c r="N71" s="133"/>
    </row>
    <row r="72" spans="1:15" ht="15" thickBot="1">
      <c r="B72" s="902" t="s">
        <v>1037</v>
      </c>
      <c r="C72" s="856"/>
      <c r="D72" s="856"/>
      <c r="E72" s="856"/>
      <c r="F72" s="856"/>
      <c r="G72" s="856"/>
      <c r="H72" s="856"/>
      <c r="I72" s="856"/>
      <c r="J72" s="856"/>
      <c r="K72" s="856"/>
      <c r="L72" s="856"/>
      <c r="M72" s="857"/>
      <c r="N72" s="110">
        <f>N66+N67+N68+N69+N70</f>
        <v>992.99160000000006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2" t="s">
        <v>1047</v>
      </c>
      <c r="C76" s="853"/>
      <c r="D76" s="853"/>
      <c r="E76" s="853"/>
      <c r="F76" s="853"/>
      <c r="G76" s="853"/>
      <c r="H76" s="853"/>
      <c r="I76" s="79" t="s">
        <v>1048</v>
      </c>
      <c r="J76" s="81" t="s">
        <v>1494</v>
      </c>
      <c r="K76" s="80" t="s">
        <v>1050</v>
      </c>
      <c r="L76" s="854" t="s">
        <v>1034</v>
      </c>
      <c r="M76" s="855"/>
      <c r="N76" s="104" t="s">
        <v>1035</v>
      </c>
    </row>
    <row r="77" spans="1:15">
      <c r="A77" s="151" t="s">
        <v>17</v>
      </c>
      <c r="B77" s="55" t="str">
        <f>VLOOKUP(A77,'MANO DE OBRA'!A8:D68,3,FALSE)</f>
        <v>Obrero (7)</v>
      </c>
      <c r="C77" s="53"/>
      <c r="D77" s="53"/>
      <c r="E77" s="53"/>
      <c r="F77" s="53"/>
      <c r="G77" s="53"/>
      <c r="H77" s="53"/>
      <c r="I77" s="301">
        <f>K77/J77*100</f>
        <v>193226.48648648648</v>
      </c>
      <c r="J77" s="302">
        <v>185</v>
      </c>
      <c r="K77" s="303">
        <f>VLOOKUP(A77,'MANO DE OBRA'!A8:D99,4,FALSE)</f>
        <v>357469</v>
      </c>
      <c r="L77" s="56"/>
      <c r="M77" s="304">
        <v>50</v>
      </c>
      <c r="N77" s="404">
        <f>K77/M77</f>
        <v>7149.38</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89"/>
      <c r="C82" s="890"/>
      <c r="D82" s="890"/>
      <c r="E82" s="890"/>
      <c r="F82" s="890"/>
      <c r="G82" s="890"/>
      <c r="H82" s="890"/>
      <c r="I82" s="132"/>
      <c r="J82" s="132"/>
      <c r="K82" s="132"/>
      <c r="L82" s="903"/>
      <c r="M82" s="903"/>
      <c r="N82" s="133"/>
    </row>
    <row r="83" spans="1:14" ht="15" thickBot="1">
      <c r="B83" s="902" t="s">
        <v>1037</v>
      </c>
      <c r="C83" s="856"/>
      <c r="D83" s="856"/>
      <c r="E83" s="856"/>
      <c r="F83" s="856"/>
      <c r="G83" s="856"/>
      <c r="H83" s="856"/>
      <c r="I83" s="856"/>
      <c r="J83" s="856"/>
      <c r="K83" s="856"/>
      <c r="L83" s="856"/>
      <c r="M83" s="857"/>
      <c r="N83" s="469">
        <f>SUM(N77:N82)</f>
        <v>9192.06</v>
      </c>
    </row>
    <row r="84" spans="1:14" ht="15" thickBot="1">
      <c r="B84" s="39"/>
      <c r="C84" s="40"/>
      <c r="D84" s="40"/>
      <c r="E84" s="40"/>
      <c r="F84" s="40"/>
      <c r="G84" s="40"/>
      <c r="H84" s="40"/>
      <c r="I84" s="40"/>
      <c r="J84" s="40"/>
      <c r="K84" s="40"/>
      <c r="L84" s="40"/>
      <c r="M84" s="40"/>
      <c r="N84" s="41"/>
    </row>
    <row r="85" spans="1:14" ht="15" thickBot="1">
      <c r="B85" s="813" t="s">
        <v>1051</v>
      </c>
      <c r="C85" s="814"/>
      <c r="D85" s="814"/>
      <c r="E85" s="814"/>
      <c r="F85" s="814"/>
      <c r="G85" s="814"/>
      <c r="H85" s="814"/>
      <c r="I85" s="814"/>
      <c r="J85" s="814"/>
      <c r="K85" s="814"/>
      <c r="L85" s="814"/>
      <c r="M85" s="815"/>
      <c r="N85" s="105">
        <f>N48+N61+N72+N83</f>
        <v>539983.30828518514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58" t="s">
        <v>1053</v>
      </c>
      <c r="C89" s="859"/>
      <c r="D89" s="859"/>
      <c r="E89" s="859"/>
      <c r="F89" s="859"/>
      <c r="G89" s="859"/>
      <c r="H89" s="859"/>
      <c r="I89" s="323"/>
      <c r="J89" s="343"/>
      <c r="K89" s="311" t="s">
        <v>1054</v>
      </c>
      <c r="L89" s="860" t="s">
        <v>1055</v>
      </c>
      <c r="M89" s="861"/>
      <c r="N89" s="312"/>
    </row>
    <row r="90" spans="1:14">
      <c r="B90" s="846" t="s">
        <v>1056</v>
      </c>
      <c r="C90" s="847"/>
      <c r="D90" s="847"/>
      <c r="E90" s="847"/>
      <c r="F90" s="847"/>
      <c r="G90" s="847"/>
      <c r="H90" s="847"/>
      <c r="I90" s="93"/>
      <c r="J90" s="94"/>
      <c r="K90" s="313">
        <v>0.2</v>
      </c>
      <c r="L90" s="848">
        <f>N85*K90</f>
        <v>107996.66165703704</v>
      </c>
      <c r="M90" s="849"/>
      <c r="N90" s="57"/>
    </row>
    <row r="91" spans="1:14">
      <c r="B91" s="95" t="s">
        <v>1057</v>
      </c>
      <c r="C91" s="96"/>
      <c r="D91" s="96"/>
      <c r="E91" s="96"/>
      <c r="F91" s="96"/>
      <c r="G91" s="96"/>
      <c r="H91" s="96"/>
      <c r="I91" s="93"/>
      <c r="J91" s="94"/>
      <c r="K91" s="313">
        <v>0.05</v>
      </c>
      <c r="L91" s="848">
        <f>N85*K91</f>
        <v>26999.16541425926</v>
      </c>
      <c r="M91" s="849"/>
      <c r="N91" s="57"/>
    </row>
    <row r="92" spans="1:14" ht="15" thickBot="1">
      <c r="B92" s="97" t="s">
        <v>1058</v>
      </c>
      <c r="C92" s="98"/>
      <c r="D92" s="98"/>
      <c r="E92" s="98"/>
      <c r="F92" s="98"/>
      <c r="G92" s="98"/>
      <c r="H92" s="98"/>
      <c r="I92" s="99"/>
      <c r="J92" s="100"/>
      <c r="K92" s="314">
        <v>0.05</v>
      </c>
      <c r="L92" s="850">
        <f>N85*K92</f>
        <v>26999.16541425926</v>
      </c>
      <c r="M92" s="851"/>
      <c r="N92" s="57"/>
    </row>
    <row r="93" spans="1:14" ht="15" thickBot="1">
      <c r="B93" s="813" t="s">
        <v>1037</v>
      </c>
      <c r="C93" s="814"/>
      <c r="D93" s="814"/>
      <c r="E93" s="814"/>
      <c r="F93" s="814"/>
      <c r="G93" s="814"/>
      <c r="H93" s="814"/>
      <c r="I93" s="814"/>
      <c r="J93" s="814"/>
      <c r="K93" s="814"/>
      <c r="L93" s="814"/>
      <c r="M93" s="815"/>
      <c r="N93" s="58">
        <f>L90+L91+L92</f>
        <v>161994.99248555553</v>
      </c>
    </row>
    <row r="94" spans="1:14" ht="15" thickBot="1">
      <c r="B94" s="39"/>
      <c r="C94" s="40"/>
      <c r="D94" s="40"/>
      <c r="E94" s="40"/>
      <c r="F94" s="40"/>
      <c r="G94" s="40"/>
      <c r="H94" s="40"/>
      <c r="I94" s="40"/>
      <c r="J94" s="40"/>
      <c r="K94" s="40"/>
      <c r="L94" s="40"/>
      <c r="M94" s="40"/>
      <c r="N94" s="41"/>
    </row>
    <row r="95" spans="1:14" ht="15" thickBot="1">
      <c r="A95" t="s">
        <v>2122</v>
      </c>
      <c r="B95" s="813" t="s">
        <v>1059</v>
      </c>
      <c r="C95" s="814"/>
      <c r="D95" s="814"/>
      <c r="E95" s="814"/>
      <c r="F95" s="814"/>
      <c r="G95" s="814"/>
      <c r="H95" s="814"/>
      <c r="I95" s="814"/>
      <c r="J95" s="814"/>
      <c r="K95" s="814"/>
      <c r="L95" s="814"/>
      <c r="M95" s="815"/>
      <c r="N95" s="196">
        <f>N85+N93</f>
        <v>701978.30077074072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6" t="s">
        <v>2324</v>
      </c>
      <c r="C112" s="817"/>
      <c r="D112" s="817"/>
      <c r="E112" s="817"/>
      <c r="F112" s="817"/>
      <c r="G112" s="817"/>
      <c r="H112" s="817"/>
      <c r="I112" s="817"/>
      <c r="J112" s="817"/>
      <c r="K112" s="817"/>
      <c r="L112" s="817"/>
      <c r="M112" s="817"/>
      <c r="N112" s="818"/>
    </row>
    <row r="113" spans="2:14" ht="15" customHeight="1">
      <c r="B113" s="816"/>
      <c r="C113" s="817"/>
      <c r="D113" s="817"/>
      <c r="E113" s="817"/>
      <c r="F113" s="817"/>
      <c r="G113" s="817"/>
      <c r="H113" s="817"/>
      <c r="I113" s="817"/>
      <c r="J113" s="817"/>
      <c r="K113" s="817"/>
      <c r="L113" s="817"/>
      <c r="M113" s="817"/>
      <c r="N113" s="818"/>
    </row>
    <row r="114" spans="2:14" ht="30" customHeight="1">
      <c r="B114" s="819" t="s">
        <v>2325</v>
      </c>
      <c r="C114" s="820"/>
      <c r="D114" s="820"/>
      <c r="E114" s="820"/>
      <c r="F114" s="820"/>
      <c r="G114" s="820"/>
      <c r="H114" s="820"/>
      <c r="I114" s="820"/>
      <c r="J114" s="820"/>
      <c r="K114" s="820"/>
      <c r="L114" s="820"/>
      <c r="M114" s="820"/>
      <c r="N114" s="821"/>
    </row>
    <row r="115" spans="2:14">
      <c r="B115" s="819"/>
      <c r="C115" s="820"/>
      <c r="D115" s="820"/>
      <c r="E115" s="820"/>
      <c r="F115" s="820"/>
      <c r="G115" s="820"/>
      <c r="H115" s="820"/>
      <c r="I115" s="820"/>
      <c r="J115" s="820"/>
      <c r="K115" s="820"/>
      <c r="L115" s="820"/>
      <c r="M115" s="820"/>
      <c r="N115" s="821"/>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79"/>
      <c r="K125" s="879"/>
      <c r="L125" s="879"/>
      <c r="M125" s="879"/>
      <c r="N125" s="880"/>
    </row>
    <row r="126" spans="2:14" ht="15.75" customHeight="1" thickBot="1">
      <c r="B126" s="270" t="s">
        <v>2327</v>
      </c>
      <c r="C126" s="402"/>
      <c r="D126" s="402"/>
      <c r="E126" s="63"/>
      <c r="F126" s="63"/>
      <c r="G126" s="63"/>
      <c r="H126" s="63"/>
      <c r="I126" s="63"/>
      <c r="J126" s="881"/>
      <c r="K126" s="881"/>
      <c r="L126" s="881"/>
      <c r="M126" s="881"/>
      <c r="N126" s="88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5" hidden="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6"/>
      <c r="J36" s="277"/>
      <c r="K36" s="278">
        <f>VLOOKUP(A36,EQUIPOS!A6:D163,4,FALSE)</f>
        <v>1889.075</v>
      </c>
      <c r="L36" s="279"/>
      <c r="M36" s="280">
        <v>6.25</v>
      </c>
      <c r="N36" s="281">
        <f t="shared" ref="N36:N41" si="0">K36/M36</f>
        <v>302.25200000000001</v>
      </c>
    </row>
    <row r="37" spans="1:14">
      <c r="A37" s="119" t="s">
        <v>176</v>
      </c>
      <c r="B37" s="862" t="str">
        <f>VLOOKUP(A37,EQUIPOS!A7:D154,3,FALSE)</f>
        <v xml:space="preserve">Compresor (barrido y soplado)
</v>
      </c>
      <c r="C37" s="863"/>
      <c r="D37" s="863"/>
      <c r="E37" s="863"/>
      <c r="F37" s="863"/>
      <c r="G37" s="863"/>
      <c r="H37" s="864"/>
      <c r="I37" s="276"/>
      <c r="J37" s="277"/>
      <c r="K37" s="278">
        <f>VLOOKUP(A37,EQUIPOS!A7:D164,4,FALSE)</f>
        <v>73225</v>
      </c>
      <c r="L37" s="279"/>
      <c r="M37" s="280">
        <v>50</v>
      </c>
      <c r="N37" s="281">
        <f t="shared" si="0"/>
        <v>1464.5</v>
      </c>
    </row>
    <row r="38" spans="1:14">
      <c r="A38" t="s">
        <v>184</v>
      </c>
      <c r="B38" s="862" t="str">
        <f>VLOOKUP(A38,EQUIPOS!A8:D154,3,FALSE)</f>
        <v>Cortadora de pavimento, Máxima profundidad de corte: 160 mm. Capacidad de disco: desde 12´´ hasta 18´´ de diámetro. Peso operacional: 135 kg, 13.5 hp de potencia</v>
      </c>
      <c r="C38" s="863"/>
      <c r="D38" s="863"/>
      <c r="E38" s="863"/>
      <c r="F38" s="863"/>
      <c r="G38" s="863"/>
      <c r="H38" s="864"/>
      <c r="I38" s="276"/>
      <c r="J38" s="277"/>
      <c r="K38" s="278">
        <f>VLOOKUP(A38,EQUIPOS!A8:D165,4,FALSE)</f>
        <v>20000</v>
      </c>
      <c r="L38" s="279"/>
      <c r="M38" s="280">
        <v>3.75</v>
      </c>
      <c r="N38" s="281">
        <f t="shared" si="0"/>
        <v>5333.333333333333</v>
      </c>
    </row>
    <row r="39" spans="1:14">
      <c r="A39" t="s">
        <v>228</v>
      </c>
      <c r="B39" s="862" t="str">
        <f>VLOOKUP(A39,EQUIPOS!A9:D154,3,FALSE)</f>
        <v xml:space="preserve">Formaleta metálica (concreto hidráulico)
</v>
      </c>
      <c r="C39" s="863"/>
      <c r="D39" s="863"/>
      <c r="E39" s="863"/>
      <c r="F39" s="863"/>
      <c r="G39" s="863"/>
      <c r="H39" s="864"/>
      <c r="I39" s="276"/>
      <c r="J39" s="277"/>
      <c r="K39" s="278">
        <f>VLOOKUP(A39,EQUIPOS!A9:D166,4,FALSE)</f>
        <v>2403</v>
      </c>
      <c r="L39" s="279"/>
      <c r="M39" s="280">
        <v>6.25</v>
      </c>
      <c r="N39" s="281">
        <f t="shared" si="0"/>
        <v>384.48</v>
      </c>
    </row>
    <row r="40" spans="1:14">
      <c r="A40" t="s">
        <v>301</v>
      </c>
      <c r="B40" s="862" t="str">
        <f>VLOOKUP(A40,EQUIPOS!A10:D154,3,FALSE)</f>
        <v>Regla vibratoria, de longitud de 3 a 5 m, motor de 3600 rpm, potencia 6 HP</v>
      </c>
      <c r="C40" s="863"/>
      <c r="D40" s="863"/>
      <c r="E40" s="863"/>
      <c r="F40" s="863"/>
      <c r="G40" s="863"/>
      <c r="H40" s="864"/>
      <c r="I40" s="276"/>
      <c r="J40" s="277"/>
      <c r="K40" s="278">
        <f>VLOOKUP(A40,EQUIPOS!A10:D167,4,FALSE)</f>
        <v>7364</v>
      </c>
      <c r="L40" s="279"/>
      <c r="M40" s="280">
        <v>6.25</v>
      </c>
      <c r="N40" s="281">
        <f t="shared" si="0"/>
        <v>1178.24</v>
      </c>
    </row>
    <row r="41" spans="1:14">
      <c r="A41" t="s">
        <v>363</v>
      </c>
      <c r="B41" s="862" t="str">
        <f>VLOOKUP(A41,EQUIPOS!A11:D155,3,FALSE)</f>
        <v>Vibrador de concreto, Motor de 3 hp a 18.000 rpm Mangueras de 4 mt</v>
      </c>
      <c r="C41" s="863"/>
      <c r="D41" s="863"/>
      <c r="E41" s="863"/>
      <c r="F41" s="863"/>
      <c r="G41" s="863"/>
      <c r="H41" s="864"/>
      <c r="I41" s="276"/>
      <c r="J41" s="277"/>
      <c r="K41" s="278">
        <f>VLOOKUP(A41,EQUIPOS!A11:D168,4,FALSE)</f>
        <v>5000</v>
      </c>
      <c r="L41" s="279"/>
      <c r="M41" s="280">
        <v>6.25</v>
      </c>
      <c r="N41" s="281">
        <f t="shared" si="0"/>
        <v>800</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2"/>
      <c r="C44" s="863"/>
      <c r="D44" s="863"/>
      <c r="E44" s="863"/>
      <c r="F44" s="863"/>
      <c r="G44" s="863"/>
      <c r="H44" s="864"/>
      <c r="I44" s="865"/>
      <c r="J44" s="866"/>
      <c r="K44" s="278"/>
      <c r="L44" s="867"/>
      <c r="M44" s="868"/>
      <c r="N44" s="281"/>
    </row>
    <row r="45" spans="1:14">
      <c r="B45" s="862"/>
      <c r="C45" s="863"/>
      <c r="D45" s="863"/>
      <c r="E45" s="869"/>
      <c r="F45" s="863"/>
      <c r="G45" s="863"/>
      <c r="H45" s="864"/>
      <c r="I45" s="42"/>
      <c r="J45" s="43"/>
      <c r="K45" s="283"/>
      <c r="L45" s="285"/>
      <c r="M45" s="286"/>
      <c r="N45" s="287"/>
    </row>
    <row r="46" spans="1:14">
      <c r="B46" s="870" t="s">
        <v>1036</v>
      </c>
      <c r="C46" s="871"/>
      <c r="D46" s="871"/>
      <c r="E46" s="44"/>
      <c r="F46" s="45"/>
      <c r="G46" s="45"/>
      <c r="H46" s="46"/>
      <c r="I46" s="42"/>
      <c r="J46" s="43"/>
      <c r="K46" s="288"/>
      <c r="L46" s="285"/>
      <c r="M46" s="410">
        <v>0.1</v>
      </c>
      <c r="N46" s="353">
        <f>N83*M46</f>
        <v>919.20600000000002</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SUM(N36:N47)</f>
        <v>10382.011333333332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4261.5</v>
      </c>
      <c r="N53" s="281">
        <f>K53*M53</f>
        <v>26141.145833333332</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14507.4</v>
      </c>
      <c r="N54" s="281">
        <f>K54*M54</f>
        <v>16248.288</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3618.5</v>
      </c>
      <c r="N55" s="281">
        <f>K55*M55</f>
        <v>1340.1851851851852</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1314.5</v>
      </c>
      <c r="N56" s="281">
        <f>K56*M56</f>
        <v>1460.5555555555557</v>
      </c>
    </row>
    <row r="57" spans="1:14">
      <c r="A57" s="150" t="s">
        <v>684</v>
      </c>
      <c r="B57" s="895" t="str">
        <f>VLOOKUP(A57,MATERIALES!A7:D373,3,FALSE)</f>
        <v>Sello de silicona o sellador autonivelante</v>
      </c>
      <c r="C57" s="896" t="e">
        <f>VLOOKUP(B57,MATERIALES!B7:E373,3,FALSE)</f>
        <v>#N/A</v>
      </c>
      <c r="D57" s="896" t="e">
        <f>VLOOKUP(C57,MATERIALES!C7:F373,3,FALSE)</f>
        <v>#N/A</v>
      </c>
      <c r="E57" s="896" t="e">
        <f>VLOOKUP(D57,MATERIALES!D7:G373,3,FALSE)</f>
        <v>#N/A</v>
      </c>
      <c r="F57" s="896" t="e">
        <f>VLOOKUP(E57,MATERIALES!E7:H373,3,FALSE)</f>
        <v>#N/A</v>
      </c>
      <c r="G57" s="896" t="e">
        <f>VLOOKUP(F57,MATERIALES!F7:I373,3,FALSE)</f>
        <v>#N/A</v>
      </c>
      <c r="H57" s="896" t="e">
        <f>VLOOKUP(G57,MATERIALES!G7:J373,3,FALSE)</f>
        <v>#N/A</v>
      </c>
      <c r="I57" s="896" t="e">
        <f>VLOOKUP(H57,MATERIALES!H7:K373,3,FALSE)</f>
        <v>#N/A</v>
      </c>
      <c r="J57" s="320" t="s">
        <v>144</v>
      </c>
      <c r="K57" s="50">
        <v>1.1111111111111112</v>
      </c>
      <c r="L57" s="900">
        <f>VLOOKUP(A57,MATERIALES!A4:D373,4,FALSE)</f>
        <v>5132.05</v>
      </c>
      <c r="M57" s="901"/>
      <c r="N57" s="281">
        <f>K57*L57</f>
        <v>5702.2777777777783</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52504</v>
      </c>
      <c r="N58" s="281">
        <f>K58*M58</f>
        <v>58804.480000000003</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421750.1</v>
      </c>
      <c r="N59" s="281">
        <f>K59*M59</f>
        <v>425967.60099999997</v>
      </c>
    </row>
    <row r="60" spans="1:14" ht="15" thickBot="1">
      <c r="B60" s="318"/>
      <c r="C60" s="319"/>
      <c r="D60" s="319"/>
      <c r="E60" s="319"/>
      <c r="F60" s="319"/>
      <c r="G60" s="319"/>
      <c r="H60" s="319"/>
      <c r="I60" s="319"/>
      <c r="J60" s="132"/>
      <c r="K60" s="132"/>
      <c r="L60" s="334"/>
      <c r="M60" s="333"/>
      <c r="N60" s="133"/>
    </row>
    <row r="61" spans="1:14" ht="15" thickBot="1">
      <c r="B61" s="813" t="s">
        <v>1037</v>
      </c>
      <c r="C61" s="814"/>
      <c r="D61" s="814"/>
      <c r="E61" s="814"/>
      <c r="F61" s="814"/>
      <c r="G61" s="814"/>
      <c r="H61" s="814"/>
      <c r="I61" s="814"/>
      <c r="J61" s="814"/>
      <c r="K61" s="814"/>
      <c r="L61" s="814"/>
      <c r="M61" s="815"/>
      <c r="N61" s="403">
        <f>SUM(N53:N60)</f>
        <v>535664.53335185186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99" t="s">
        <v>1045</v>
      </c>
      <c r="M65" s="878"/>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0">
        <f>VLOOKUP(A66,TRANSPORTE!A5:D117,4,FALSE)</f>
        <v>983.16000000000008</v>
      </c>
      <c r="M66" s="901"/>
      <c r="N66" s="296">
        <f>K66*L66</f>
        <v>992.99160000000006</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1"/>
      <c r="M71" s="892"/>
      <c r="N71" s="133"/>
    </row>
    <row r="72" spans="1:15" ht="15" thickBot="1">
      <c r="B72" s="902" t="s">
        <v>1037</v>
      </c>
      <c r="C72" s="856"/>
      <c r="D72" s="856"/>
      <c r="E72" s="856"/>
      <c r="F72" s="856"/>
      <c r="G72" s="856"/>
      <c r="H72" s="856"/>
      <c r="I72" s="856"/>
      <c r="J72" s="856"/>
      <c r="K72" s="856"/>
      <c r="L72" s="856"/>
      <c r="M72" s="857"/>
      <c r="N72" s="110">
        <f>N66+N67+N68+N69+N70</f>
        <v>992.99160000000006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2" t="s">
        <v>1047</v>
      </c>
      <c r="C76" s="853"/>
      <c r="D76" s="853"/>
      <c r="E76" s="853"/>
      <c r="F76" s="853"/>
      <c r="G76" s="853"/>
      <c r="H76" s="853"/>
      <c r="I76" s="79" t="s">
        <v>1048</v>
      </c>
      <c r="J76" s="81" t="s">
        <v>1494</v>
      </c>
      <c r="K76" s="80" t="s">
        <v>1050</v>
      </c>
      <c r="L76" s="854" t="s">
        <v>1034</v>
      </c>
      <c r="M76" s="855"/>
      <c r="N76" s="104" t="s">
        <v>1035</v>
      </c>
    </row>
    <row r="77" spans="1:15">
      <c r="A77" s="151" t="s">
        <v>17</v>
      </c>
      <c r="B77" s="55" t="str">
        <f>VLOOKUP(A77,'MANO DE OBRA'!A8:D68,3,FALSE)</f>
        <v>Obrero (7)</v>
      </c>
      <c r="C77" s="53"/>
      <c r="D77" s="53"/>
      <c r="E77" s="53"/>
      <c r="F77" s="53"/>
      <c r="G77" s="53"/>
      <c r="H77" s="53"/>
      <c r="I77" s="301">
        <f>K77/J77*100</f>
        <v>193226.48648648648</v>
      </c>
      <c r="J77" s="302">
        <v>185</v>
      </c>
      <c r="K77" s="303">
        <f>VLOOKUP(A77,'MANO DE OBRA'!A8:D99,4,FALSE)</f>
        <v>357469</v>
      </c>
      <c r="L77" s="56"/>
      <c r="M77" s="304">
        <v>50</v>
      </c>
      <c r="N77" s="404">
        <f>K77/M77</f>
        <v>7149.38</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89"/>
      <c r="C82" s="890"/>
      <c r="D82" s="890"/>
      <c r="E82" s="890"/>
      <c r="F82" s="890"/>
      <c r="G82" s="890"/>
      <c r="H82" s="890"/>
      <c r="I82" s="132"/>
      <c r="J82" s="132"/>
      <c r="K82" s="132"/>
      <c r="L82" s="903"/>
      <c r="M82" s="903"/>
      <c r="N82" s="51"/>
    </row>
    <row r="83" spans="1:14" ht="15" thickBot="1">
      <c r="B83" s="902" t="s">
        <v>1037</v>
      </c>
      <c r="C83" s="856"/>
      <c r="D83" s="856"/>
      <c r="E83" s="856"/>
      <c r="F83" s="856"/>
      <c r="G83" s="856"/>
      <c r="H83" s="856"/>
      <c r="I83" s="856"/>
      <c r="J83" s="856"/>
      <c r="K83" s="856"/>
      <c r="L83" s="856"/>
      <c r="M83" s="857"/>
      <c r="N83" s="310">
        <f>SUM(N77:N82)</f>
        <v>9192.06</v>
      </c>
    </row>
    <row r="84" spans="1:14" ht="15" thickBot="1">
      <c r="B84" s="39"/>
      <c r="C84" s="40"/>
      <c r="D84" s="40"/>
      <c r="E84" s="40"/>
      <c r="F84" s="40"/>
      <c r="G84" s="40"/>
      <c r="H84" s="40"/>
      <c r="I84" s="40"/>
      <c r="J84" s="40"/>
      <c r="K84" s="40"/>
      <c r="L84" s="40"/>
      <c r="M84" s="40"/>
      <c r="N84" s="41"/>
    </row>
    <row r="85" spans="1:14" ht="15" thickBot="1">
      <c r="B85" s="813" t="s">
        <v>1051</v>
      </c>
      <c r="C85" s="814"/>
      <c r="D85" s="814"/>
      <c r="E85" s="814"/>
      <c r="F85" s="814"/>
      <c r="G85" s="814"/>
      <c r="H85" s="814"/>
      <c r="I85" s="814"/>
      <c r="J85" s="814"/>
      <c r="K85" s="814"/>
      <c r="L85" s="814"/>
      <c r="M85" s="815"/>
      <c r="N85" s="105">
        <f>N48+N61+N72+N83</f>
        <v>556231.59628518519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58" t="s">
        <v>1053</v>
      </c>
      <c r="C89" s="859"/>
      <c r="D89" s="859"/>
      <c r="E89" s="859"/>
      <c r="F89" s="859"/>
      <c r="G89" s="859"/>
      <c r="H89" s="859"/>
      <c r="I89" s="323"/>
      <c r="J89" s="343"/>
      <c r="K89" s="311" t="s">
        <v>1054</v>
      </c>
      <c r="L89" s="860" t="s">
        <v>1055</v>
      </c>
      <c r="M89" s="861"/>
      <c r="N89" s="312"/>
    </row>
    <row r="90" spans="1:14">
      <c r="B90" s="846" t="s">
        <v>1056</v>
      </c>
      <c r="C90" s="847"/>
      <c r="D90" s="847"/>
      <c r="E90" s="847"/>
      <c r="F90" s="847"/>
      <c r="G90" s="847"/>
      <c r="H90" s="847"/>
      <c r="I90" s="93"/>
      <c r="J90" s="94"/>
      <c r="K90" s="313">
        <v>0.2</v>
      </c>
      <c r="L90" s="848">
        <f>N85*K90</f>
        <v>111246.31925703704</v>
      </c>
      <c r="M90" s="849"/>
      <c r="N90" s="57"/>
    </row>
    <row r="91" spans="1:14">
      <c r="B91" s="95" t="s">
        <v>1057</v>
      </c>
      <c r="C91" s="96"/>
      <c r="D91" s="96"/>
      <c r="E91" s="96"/>
      <c r="F91" s="96"/>
      <c r="G91" s="96"/>
      <c r="H91" s="96"/>
      <c r="I91" s="93"/>
      <c r="J91" s="94"/>
      <c r="K91" s="313">
        <v>0.05</v>
      </c>
      <c r="L91" s="848">
        <f>N85*K91</f>
        <v>27811.579814259261</v>
      </c>
      <c r="M91" s="849"/>
      <c r="N91" s="57"/>
    </row>
    <row r="92" spans="1:14" ht="15" thickBot="1">
      <c r="B92" s="97" t="s">
        <v>1058</v>
      </c>
      <c r="C92" s="98"/>
      <c r="D92" s="98"/>
      <c r="E92" s="98"/>
      <c r="F92" s="98"/>
      <c r="G92" s="98"/>
      <c r="H92" s="98"/>
      <c r="I92" s="99"/>
      <c r="J92" s="100"/>
      <c r="K92" s="314">
        <v>0.05</v>
      </c>
      <c r="L92" s="850">
        <f>N85*K92</f>
        <v>27811.579814259261</v>
      </c>
      <c r="M92" s="851"/>
      <c r="N92" s="57"/>
    </row>
    <row r="93" spans="1:14" ht="15" thickBot="1">
      <c r="B93" s="813" t="s">
        <v>1037</v>
      </c>
      <c r="C93" s="814"/>
      <c r="D93" s="814"/>
      <c r="E93" s="814"/>
      <c r="F93" s="814"/>
      <c r="G93" s="814"/>
      <c r="H93" s="814"/>
      <c r="I93" s="814"/>
      <c r="J93" s="814"/>
      <c r="K93" s="814"/>
      <c r="L93" s="814"/>
      <c r="M93" s="815"/>
      <c r="N93" s="58">
        <f>L90+L91+L92</f>
        <v>166869.47888555555</v>
      </c>
    </row>
    <row r="94" spans="1:14" ht="15" thickBot="1">
      <c r="B94" s="39"/>
      <c r="C94" s="40"/>
      <c r="D94" s="40"/>
      <c r="E94" s="40"/>
      <c r="F94" s="40"/>
      <c r="G94" s="40"/>
      <c r="H94" s="40"/>
      <c r="I94" s="40"/>
      <c r="J94" s="40"/>
      <c r="K94" s="40"/>
      <c r="L94" s="40"/>
      <c r="M94" s="40"/>
      <c r="N94" s="41"/>
    </row>
    <row r="95" spans="1:14" ht="15" thickBot="1">
      <c r="A95" t="s">
        <v>2122</v>
      </c>
      <c r="B95" s="813" t="s">
        <v>1059</v>
      </c>
      <c r="C95" s="814"/>
      <c r="D95" s="814"/>
      <c r="E95" s="814"/>
      <c r="F95" s="814"/>
      <c r="G95" s="814"/>
      <c r="H95" s="814"/>
      <c r="I95" s="814"/>
      <c r="J95" s="814"/>
      <c r="K95" s="814"/>
      <c r="L95" s="814"/>
      <c r="M95" s="815"/>
      <c r="N95" s="196">
        <f>N85+N93</f>
        <v>723101.07517074072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6" t="s">
        <v>2324</v>
      </c>
      <c r="C112" s="817"/>
      <c r="D112" s="817"/>
      <c r="E112" s="817"/>
      <c r="F112" s="817"/>
      <c r="G112" s="817"/>
      <c r="H112" s="817"/>
      <c r="I112" s="817"/>
      <c r="J112" s="817"/>
      <c r="K112" s="817"/>
      <c r="L112" s="817"/>
      <c r="M112" s="817"/>
      <c r="N112" s="818"/>
    </row>
    <row r="113" spans="2:14" ht="15" customHeight="1">
      <c r="B113" s="816"/>
      <c r="C113" s="817"/>
      <c r="D113" s="817"/>
      <c r="E113" s="817"/>
      <c r="F113" s="817"/>
      <c r="G113" s="817"/>
      <c r="H113" s="817"/>
      <c r="I113" s="817"/>
      <c r="J113" s="817"/>
      <c r="K113" s="817"/>
      <c r="L113" s="817"/>
      <c r="M113" s="817"/>
      <c r="N113" s="818"/>
    </row>
    <row r="114" spans="2:14" ht="30" customHeight="1">
      <c r="B114" s="819" t="s">
        <v>2325</v>
      </c>
      <c r="C114" s="820"/>
      <c r="D114" s="820"/>
      <c r="E114" s="820"/>
      <c r="F114" s="820"/>
      <c r="G114" s="820"/>
      <c r="H114" s="820"/>
      <c r="I114" s="820"/>
      <c r="J114" s="820"/>
      <c r="K114" s="820"/>
      <c r="L114" s="820"/>
      <c r="M114" s="820"/>
      <c r="N114" s="821"/>
    </row>
    <row r="115" spans="2:14">
      <c r="B115" s="819"/>
      <c r="C115" s="820"/>
      <c r="D115" s="820"/>
      <c r="E115" s="820"/>
      <c r="F115" s="820"/>
      <c r="G115" s="820"/>
      <c r="H115" s="820"/>
      <c r="I115" s="820"/>
      <c r="J115" s="820"/>
      <c r="K115" s="820"/>
      <c r="L115" s="820"/>
      <c r="M115" s="820"/>
      <c r="N115" s="821"/>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79"/>
      <c r="K125" s="879"/>
      <c r="L125" s="879"/>
      <c r="M125" s="879"/>
      <c r="N125" s="880"/>
    </row>
    <row r="126" spans="2:14" ht="15.75" customHeight="1" thickBot="1">
      <c r="B126" s="270" t="s">
        <v>2327</v>
      </c>
      <c r="C126" s="402"/>
      <c r="D126" s="402"/>
      <c r="E126" s="63"/>
      <c r="F126" s="63"/>
      <c r="G126" s="63"/>
      <c r="H126" s="63"/>
      <c r="I126" s="63"/>
      <c r="J126" s="881"/>
      <c r="K126" s="881"/>
      <c r="L126" s="881"/>
      <c r="M126" s="881"/>
      <c r="N126" s="88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29.25" customHeight="1" thickBot="1">
      <c r="A31" s="163" t="s">
        <v>1929</v>
      </c>
      <c r="B31" s="86" t="s">
        <v>1177</v>
      </c>
      <c r="C31" s="955" t="s">
        <v>1709</v>
      </c>
      <c r="D31" s="956"/>
      <c r="E31" s="956"/>
      <c r="F31" s="956"/>
      <c r="G31" s="956"/>
      <c r="H31" s="956"/>
      <c r="I31" s="956"/>
      <c r="J31" s="956"/>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3"/>
      <c r="F40" s="863"/>
      <c r="G40" s="863"/>
      <c r="H40" s="864"/>
      <c r="I40" s="42"/>
      <c r="J40" s="43"/>
      <c r="K40" s="278"/>
      <c r="L40" s="285"/>
      <c r="M40" s="286"/>
      <c r="N40" s="281"/>
    </row>
    <row r="41" spans="1:14">
      <c r="B41" s="329"/>
      <c r="C41" s="330"/>
      <c r="D41" s="330"/>
      <c r="E41" s="330"/>
      <c r="F41" s="332"/>
      <c r="G41" s="332"/>
      <c r="H41" s="131"/>
      <c r="I41" s="42"/>
      <c r="J41" s="43"/>
      <c r="K41" s="283"/>
      <c r="L41" s="285"/>
      <c r="M41" s="286"/>
      <c r="N41" s="287"/>
    </row>
    <row r="42" spans="1:14">
      <c r="B42" s="870"/>
      <c r="C42" s="871"/>
      <c r="D42" s="871"/>
      <c r="E42" s="44"/>
      <c r="F42" s="45"/>
      <c r="G42" s="45"/>
      <c r="H42" s="46"/>
      <c r="I42" s="42"/>
      <c r="J42" s="43"/>
      <c r="K42" s="288"/>
      <c r="L42" s="285"/>
      <c r="M42" s="410"/>
      <c r="N42" s="353"/>
    </row>
    <row r="43" spans="1:14" ht="15" thickBot="1">
      <c r="B43" s="862"/>
      <c r="C43" s="863"/>
      <c r="D43" s="863"/>
      <c r="E43" s="863"/>
      <c r="F43" s="863"/>
      <c r="G43" s="863"/>
      <c r="H43" s="864"/>
      <c r="I43" s="872"/>
      <c r="J43" s="873"/>
      <c r="K43" s="47"/>
      <c r="L43" s="874"/>
      <c r="M43" s="875"/>
      <c r="N43" s="111"/>
    </row>
    <row r="44" spans="1:14" ht="15" thickBot="1">
      <c r="B44" s="813" t="s">
        <v>1037</v>
      </c>
      <c r="C44" s="814"/>
      <c r="D44" s="814"/>
      <c r="E44" s="814"/>
      <c r="F44" s="814"/>
      <c r="G44" s="814"/>
      <c r="H44" s="814"/>
      <c r="I44" s="814"/>
      <c r="J44" s="814"/>
      <c r="K44" s="814"/>
      <c r="L44" s="814"/>
      <c r="M44" s="815"/>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4" t="s">
        <v>1029</v>
      </c>
      <c r="K48" s="91" t="s">
        <v>1030</v>
      </c>
      <c r="L48" s="894" t="s">
        <v>1039</v>
      </c>
      <c r="M48" s="893"/>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510.79499999999996</v>
      </c>
      <c r="N49" s="281">
        <f>K49*M49</f>
        <v>510.79499999999996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SUM(N49:N53)</f>
        <v>510.79499999999996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320"/>
      <c r="I60" s="288"/>
      <c r="J60" s="295"/>
      <c r="K60" s="288"/>
      <c r="L60" s="900"/>
      <c r="M60" s="90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N44+N54+N65+N76</f>
        <v>510.79499999999996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102.15899999999999</v>
      </c>
      <c r="M83" s="849"/>
      <c r="N83" s="57"/>
    </row>
    <row r="84" spans="1:14">
      <c r="B84" s="95" t="s">
        <v>1057</v>
      </c>
      <c r="C84" s="96"/>
      <c r="D84" s="96"/>
      <c r="E84" s="96"/>
      <c r="F84" s="96"/>
      <c r="G84" s="96"/>
      <c r="H84" s="96"/>
      <c r="I84" s="93"/>
      <c r="J84" s="94"/>
      <c r="K84" s="313">
        <v>0.05</v>
      </c>
      <c r="L84" s="848">
        <f>N78*K84</f>
        <v>25.539749999999998</v>
      </c>
      <c r="M84" s="849"/>
      <c r="N84" s="57"/>
    </row>
    <row r="85" spans="1:14" ht="15" thickBot="1">
      <c r="B85" s="97" t="s">
        <v>1058</v>
      </c>
      <c r="C85" s="98"/>
      <c r="D85" s="98"/>
      <c r="E85" s="98"/>
      <c r="F85" s="98"/>
      <c r="G85" s="98"/>
      <c r="H85" s="98"/>
      <c r="I85" s="99"/>
      <c r="J85" s="100"/>
      <c r="K85" s="314">
        <v>0.05</v>
      </c>
      <c r="L85" s="850">
        <f>N78*K85</f>
        <v>25.539749999999998</v>
      </c>
      <c r="M85" s="851"/>
      <c r="N85" s="57"/>
    </row>
    <row r="86" spans="1:14" ht="15" thickBot="1">
      <c r="B86" s="813" t="s">
        <v>1037</v>
      </c>
      <c r="C86" s="814"/>
      <c r="D86" s="814"/>
      <c r="E86" s="814"/>
      <c r="F86" s="814"/>
      <c r="G86" s="814"/>
      <c r="H86" s="814"/>
      <c r="I86" s="814"/>
      <c r="J86" s="814"/>
      <c r="K86" s="814"/>
      <c r="L86" s="814"/>
      <c r="M86" s="815"/>
      <c r="N86" s="58">
        <f>L83+L84+L85</f>
        <v>153.23849999999999</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664.0335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6" t="s">
        <v>2324</v>
      </c>
      <c r="C105" s="817"/>
      <c r="D105" s="817"/>
      <c r="E105" s="817"/>
      <c r="F105" s="817"/>
      <c r="G105" s="817"/>
      <c r="H105" s="817"/>
      <c r="I105" s="817"/>
      <c r="J105" s="817"/>
      <c r="K105" s="817"/>
      <c r="L105" s="817"/>
      <c r="M105" s="817"/>
      <c r="N105" s="818"/>
    </row>
    <row r="106" spans="2:14" ht="15" customHeight="1">
      <c r="B106" s="816"/>
      <c r="C106" s="817"/>
      <c r="D106" s="817"/>
      <c r="E106" s="817"/>
      <c r="F106" s="817"/>
      <c r="G106" s="817"/>
      <c r="H106" s="817"/>
      <c r="I106" s="817"/>
      <c r="J106" s="817"/>
      <c r="K106" s="817"/>
      <c r="L106" s="817"/>
      <c r="M106" s="817"/>
      <c r="N106" s="818"/>
    </row>
    <row r="107" spans="2:14" ht="29.25" customHeight="1">
      <c r="B107" s="819" t="s">
        <v>2325</v>
      </c>
      <c r="C107" s="820"/>
      <c r="D107" s="820"/>
      <c r="E107" s="820"/>
      <c r="F107" s="820"/>
      <c r="G107" s="820"/>
      <c r="H107" s="820"/>
      <c r="I107" s="820"/>
      <c r="J107" s="820"/>
      <c r="K107" s="820"/>
      <c r="L107" s="820"/>
      <c r="M107" s="820"/>
      <c r="N107" s="821"/>
    </row>
    <row r="108" spans="2:14">
      <c r="B108" s="819"/>
      <c r="C108" s="820"/>
      <c r="D108" s="820"/>
      <c r="E108" s="820"/>
      <c r="F108" s="820"/>
      <c r="G108" s="820"/>
      <c r="H108" s="820"/>
      <c r="I108" s="820"/>
      <c r="J108" s="820"/>
      <c r="K108" s="820"/>
      <c r="L108" s="820"/>
      <c r="M108" s="820"/>
      <c r="N108" s="82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79"/>
      <c r="K118" s="879"/>
      <c r="L118" s="879"/>
      <c r="M118" s="879"/>
      <c r="N118" s="880"/>
    </row>
    <row r="119" spans="2:14" ht="15.75" customHeight="1" thickBot="1">
      <c r="B119" s="270" t="s">
        <v>2327</v>
      </c>
      <c r="C119" s="402"/>
      <c r="D119" s="402"/>
      <c r="E119" s="63"/>
      <c r="F119" s="63"/>
      <c r="G119" s="63"/>
      <c r="H119" s="63"/>
      <c r="I119" s="63"/>
      <c r="J119" s="881"/>
      <c r="K119" s="881"/>
      <c r="L119" s="881"/>
      <c r="M119" s="881"/>
      <c r="N119" s="88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29.25" customHeight="1" thickBot="1">
      <c r="A31" t="s">
        <v>1929</v>
      </c>
      <c r="B31" s="86" t="s">
        <v>1710</v>
      </c>
      <c r="C31" s="955" t="s">
        <v>2146</v>
      </c>
      <c r="D31" s="956"/>
      <c r="E31" s="956"/>
      <c r="F31" s="956"/>
      <c r="G31" s="956"/>
      <c r="H31" s="956"/>
      <c r="I31" s="956"/>
      <c r="J31" s="956"/>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3"/>
      <c r="F40" s="863"/>
      <c r="G40" s="863"/>
      <c r="H40" s="864"/>
      <c r="I40" s="42"/>
      <c r="J40" s="43"/>
      <c r="K40" s="278"/>
      <c r="L40" s="285"/>
      <c r="M40" s="286"/>
      <c r="N40" s="281"/>
    </row>
    <row r="41" spans="1:14">
      <c r="B41" s="329"/>
      <c r="C41" s="330"/>
      <c r="D41" s="330"/>
      <c r="E41" s="330"/>
      <c r="F41" s="332"/>
      <c r="G41" s="332"/>
      <c r="H41" s="131"/>
      <c r="I41" s="42"/>
      <c r="J41" s="43"/>
      <c r="K41" s="283"/>
      <c r="L41" s="285"/>
      <c r="M41" s="286"/>
      <c r="N41" s="287"/>
    </row>
    <row r="42" spans="1:14">
      <c r="B42" s="870"/>
      <c r="C42" s="871"/>
      <c r="D42" s="871"/>
      <c r="E42" s="44"/>
      <c r="F42" s="45"/>
      <c r="G42" s="45"/>
      <c r="H42" s="46"/>
      <c r="I42" s="42"/>
      <c r="J42" s="43"/>
      <c r="K42" s="288"/>
      <c r="L42" s="285"/>
      <c r="M42" s="410"/>
      <c r="N42" s="353"/>
    </row>
    <row r="43" spans="1:14" ht="15" thickBot="1">
      <c r="B43" s="862"/>
      <c r="C43" s="863"/>
      <c r="D43" s="863"/>
      <c r="E43" s="863"/>
      <c r="F43" s="863"/>
      <c r="G43" s="863"/>
      <c r="H43" s="864"/>
      <c r="I43" s="872"/>
      <c r="J43" s="873"/>
      <c r="K43" s="47"/>
      <c r="L43" s="874"/>
      <c r="M43" s="875"/>
      <c r="N43" s="111"/>
    </row>
    <row r="44" spans="1:14" ht="15" thickBot="1">
      <c r="B44" s="813" t="s">
        <v>1037</v>
      </c>
      <c r="C44" s="814"/>
      <c r="D44" s="814"/>
      <c r="E44" s="814"/>
      <c r="F44" s="814"/>
      <c r="G44" s="814"/>
      <c r="H44" s="814"/>
      <c r="I44" s="814"/>
      <c r="J44" s="814"/>
      <c r="K44" s="814"/>
      <c r="L44" s="814"/>
      <c r="M44" s="815"/>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4" t="s">
        <v>1029</v>
      </c>
      <c r="K48" s="91" t="s">
        <v>1030</v>
      </c>
      <c r="L48" s="894" t="s">
        <v>1039</v>
      </c>
      <c r="M48" s="893"/>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843.05500000000006</v>
      </c>
      <c r="N49" s="281">
        <f>K49*M49</f>
        <v>843.05500000000006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SUM(N49:N53)</f>
        <v>843.05500000000006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320"/>
      <c r="I60" s="288"/>
      <c r="J60" s="295"/>
      <c r="K60" s="288"/>
      <c r="L60" s="900"/>
      <c r="M60" s="90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N44+N54+N65+N76</f>
        <v>843.05500000000006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168.61100000000002</v>
      </c>
      <c r="M83" s="849"/>
      <c r="N83" s="57"/>
    </row>
    <row r="84" spans="1:14">
      <c r="B84" s="95" t="s">
        <v>1057</v>
      </c>
      <c r="C84" s="96"/>
      <c r="D84" s="96"/>
      <c r="E84" s="96"/>
      <c r="F84" s="96"/>
      <c r="G84" s="96"/>
      <c r="H84" s="96"/>
      <c r="I84" s="93"/>
      <c r="J84" s="94"/>
      <c r="K84" s="313">
        <v>0.05</v>
      </c>
      <c r="L84" s="848">
        <f>N78*K84</f>
        <v>42.152750000000005</v>
      </c>
      <c r="M84" s="849"/>
      <c r="N84" s="57"/>
    </row>
    <row r="85" spans="1:14" ht="15" thickBot="1">
      <c r="B85" s="97" t="s">
        <v>1058</v>
      </c>
      <c r="C85" s="98"/>
      <c r="D85" s="98"/>
      <c r="E85" s="98"/>
      <c r="F85" s="98"/>
      <c r="G85" s="98"/>
      <c r="H85" s="98"/>
      <c r="I85" s="99"/>
      <c r="J85" s="100"/>
      <c r="K85" s="314">
        <v>0.05</v>
      </c>
      <c r="L85" s="850">
        <f>N78*K85</f>
        <v>42.152750000000005</v>
      </c>
      <c r="M85" s="851"/>
      <c r="N85" s="57"/>
    </row>
    <row r="86" spans="1:14" ht="15" thickBot="1">
      <c r="B86" s="813" t="s">
        <v>1037</v>
      </c>
      <c r="C86" s="814"/>
      <c r="D86" s="814"/>
      <c r="E86" s="814"/>
      <c r="F86" s="814"/>
      <c r="G86" s="814"/>
      <c r="H86" s="814"/>
      <c r="I86" s="814"/>
      <c r="J86" s="814"/>
      <c r="K86" s="814"/>
      <c r="L86" s="814"/>
      <c r="M86" s="815"/>
      <c r="N86" s="58">
        <f>L83+L84+L85</f>
        <v>252.91650000000001</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1095.9715000000001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41.25" customHeight="1" thickBot="1">
      <c r="A31" t="s">
        <v>1929</v>
      </c>
      <c r="B31" s="86" t="s">
        <v>1711</v>
      </c>
      <c r="C31" s="955" t="s">
        <v>2147</v>
      </c>
      <c r="D31" s="956"/>
      <c r="E31" s="956"/>
      <c r="F31" s="956"/>
      <c r="G31" s="956"/>
      <c r="H31" s="956"/>
      <c r="I31" s="956"/>
      <c r="J31" s="956"/>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280"/>
      <c r="N36" s="281"/>
    </row>
    <row r="37" spans="1:14">
      <c r="A37" s="119"/>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1"/>
    </row>
    <row r="39" spans="1:14">
      <c r="B39" s="862"/>
      <c r="C39" s="863"/>
      <c r="D39" s="863"/>
      <c r="E39" s="863"/>
      <c r="F39" s="863"/>
      <c r="G39" s="863"/>
      <c r="H39" s="864"/>
      <c r="I39" s="865"/>
      <c r="J39" s="866"/>
      <c r="K39" s="278"/>
      <c r="L39" s="867"/>
      <c r="M39" s="868"/>
      <c r="N39" s="281"/>
    </row>
    <row r="40" spans="1:14">
      <c r="B40" s="862"/>
      <c r="C40" s="863"/>
      <c r="D40" s="863"/>
      <c r="E40" s="863"/>
      <c r="F40" s="863"/>
      <c r="G40" s="863"/>
      <c r="H40" s="864"/>
      <c r="I40" s="42"/>
      <c r="J40" s="43"/>
      <c r="K40" s="278"/>
      <c r="L40" s="285"/>
      <c r="M40" s="286"/>
      <c r="N40" s="281"/>
    </row>
    <row r="41" spans="1:14">
      <c r="B41" s="329"/>
      <c r="C41" s="330"/>
      <c r="D41" s="330"/>
      <c r="E41" s="330"/>
      <c r="F41" s="332"/>
      <c r="G41" s="332"/>
      <c r="H41" s="131"/>
      <c r="I41" s="42"/>
      <c r="J41" s="43"/>
      <c r="K41" s="283"/>
      <c r="L41" s="285"/>
      <c r="M41" s="286"/>
      <c r="N41" s="287"/>
    </row>
    <row r="42" spans="1:14">
      <c r="B42" s="870"/>
      <c r="C42" s="871"/>
      <c r="D42" s="871"/>
      <c r="E42" s="44"/>
      <c r="F42" s="45"/>
      <c r="G42" s="45"/>
      <c r="H42" s="46"/>
      <c r="I42" s="42"/>
      <c r="J42" s="43"/>
      <c r="K42" s="288"/>
      <c r="L42" s="285"/>
      <c r="M42" s="410"/>
      <c r="N42" s="353"/>
    </row>
    <row r="43" spans="1:14" ht="15" thickBot="1">
      <c r="B43" s="862"/>
      <c r="C43" s="863"/>
      <c r="D43" s="863"/>
      <c r="E43" s="863"/>
      <c r="F43" s="863"/>
      <c r="G43" s="863"/>
      <c r="H43" s="864"/>
      <c r="I43" s="872"/>
      <c r="J43" s="873"/>
      <c r="K43" s="47"/>
      <c r="L43" s="874"/>
      <c r="M43" s="875"/>
      <c r="N43" s="111"/>
    </row>
    <row r="44" spans="1:14" ht="15" thickBot="1">
      <c r="B44" s="813" t="s">
        <v>1037</v>
      </c>
      <c r="C44" s="814"/>
      <c r="D44" s="814"/>
      <c r="E44" s="814"/>
      <c r="F44" s="814"/>
      <c r="G44" s="814"/>
      <c r="H44" s="814"/>
      <c r="I44" s="814"/>
      <c r="J44" s="814"/>
      <c r="K44" s="814"/>
      <c r="L44" s="814"/>
      <c r="M44" s="815"/>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58" t="s">
        <v>1028</v>
      </c>
      <c r="C48" s="859"/>
      <c r="D48" s="859"/>
      <c r="E48" s="859"/>
      <c r="F48" s="859"/>
      <c r="G48" s="859"/>
      <c r="H48" s="859"/>
      <c r="I48" s="893"/>
      <c r="J48" s="324" t="s">
        <v>1029</v>
      </c>
      <c r="K48" s="91" t="s">
        <v>1030</v>
      </c>
      <c r="L48" s="894" t="s">
        <v>1039</v>
      </c>
      <c r="M48" s="893"/>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452</v>
      </c>
      <c r="N49" s="281">
        <f>K49*M49</f>
        <v>452</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5"/>
      <c r="C53" s="896"/>
      <c r="D53" s="896"/>
      <c r="E53" s="896"/>
      <c r="F53" s="896"/>
      <c r="G53" s="896"/>
      <c r="H53" s="896"/>
      <c r="I53" s="866"/>
      <c r="J53" s="48"/>
      <c r="K53" s="50"/>
      <c r="L53" s="897"/>
      <c r="M53" s="898"/>
      <c r="N53" s="51"/>
    </row>
    <row r="54" spans="1:14" ht="15" thickBot="1">
      <c r="B54" s="813" t="s">
        <v>1037</v>
      </c>
      <c r="C54" s="814"/>
      <c r="D54" s="814"/>
      <c r="E54" s="814"/>
      <c r="F54" s="814"/>
      <c r="G54" s="814"/>
      <c r="H54" s="814"/>
      <c r="I54" s="814"/>
      <c r="J54" s="814"/>
      <c r="K54" s="814"/>
      <c r="L54" s="814"/>
      <c r="M54" s="815"/>
      <c r="N54" s="403">
        <f>SUM(N49:N53)</f>
        <v>452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320"/>
      <c r="I60" s="288"/>
      <c r="J60" s="295"/>
      <c r="K60" s="288"/>
      <c r="L60" s="900"/>
      <c r="M60" s="90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2:15" ht="15" thickBot="1">
      <c r="B65" s="902" t="s">
        <v>1037</v>
      </c>
      <c r="C65" s="856"/>
      <c r="D65" s="856"/>
      <c r="E65" s="856"/>
      <c r="F65" s="856"/>
      <c r="G65" s="856"/>
      <c r="H65" s="856"/>
      <c r="I65" s="856"/>
      <c r="J65" s="856"/>
      <c r="K65" s="856"/>
      <c r="L65" s="856"/>
      <c r="M65" s="85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89"/>
      <c r="C75" s="890"/>
      <c r="D75" s="890"/>
      <c r="E75" s="890"/>
      <c r="F75" s="890"/>
      <c r="G75" s="890"/>
      <c r="H75" s="890"/>
      <c r="I75" s="132"/>
      <c r="J75" s="132"/>
      <c r="K75" s="132"/>
      <c r="L75" s="903"/>
      <c r="M75" s="903"/>
      <c r="N75" s="51"/>
    </row>
    <row r="76" spans="2:15" ht="15" thickBot="1">
      <c r="B76" s="902" t="s">
        <v>1037</v>
      </c>
      <c r="C76" s="856"/>
      <c r="D76" s="856"/>
      <c r="E76" s="856"/>
      <c r="F76" s="856"/>
      <c r="G76" s="856"/>
      <c r="H76" s="856"/>
      <c r="I76" s="856"/>
      <c r="J76" s="856"/>
      <c r="K76" s="856"/>
      <c r="L76" s="856"/>
      <c r="M76" s="857"/>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N44+N54+N65+N76</f>
        <v>452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90.4</v>
      </c>
      <c r="M83" s="849"/>
      <c r="N83" s="57"/>
    </row>
    <row r="84" spans="1:14">
      <c r="B84" s="95" t="s">
        <v>1057</v>
      </c>
      <c r="C84" s="96"/>
      <c r="D84" s="96"/>
      <c r="E84" s="96"/>
      <c r="F84" s="96"/>
      <c r="G84" s="96"/>
      <c r="H84" s="96"/>
      <c r="I84" s="93"/>
      <c r="J84" s="94"/>
      <c r="K84" s="313">
        <v>0.05</v>
      </c>
      <c r="L84" s="848">
        <f>N78*K84</f>
        <v>22.6</v>
      </c>
      <c r="M84" s="849"/>
      <c r="N84" s="57"/>
    </row>
    <row r="85" spans="1:14" ht="15" thickBot="1">
      <c r="B85" s="97" t="s">
        <v>1058</v>
      </c>
      <c r="C85" s="98"/>
      <c r="D85" s="98"/>
      <c r="E85" s="98"/>
      <c r="F85" s="98"/>
      <c r="G85" s="98"/>
      <c r="H85" s="98"/>
      <c r="I85" s="99"/>
      <c r="J85" s="100"/>
      <c r="K85" s="314">
        <v>0.05</v>
      </c>
      <c r="L85" s="850">
        <f>N78*K85</f>
        <v>22.6</v>
      </c>
      <c r="M85" s="851"/>
      <c r="N85" s="57"/>
    </row>
    <row r="86" spans="1:14" ht="15" thickBot="1">
      <c r="B86" s="813" t="s">
        <v>1037</v>
      </c>
      <c r="C86" s="814"/>
      <c r="D86" s="814"/>
      <c r="E86" s="814"/>
      <c r="F86" s="814"/>
      <c r="G86" s="814"/>
      <c r="H86" s="814"/>
      <c r="I86" s="814"/>
      <c r="J86" s="814"/>
      <c r="K86" s="814"/>
      <c r="L86" s="814"/>
      <c r="M86" s="815"/>
      <c r="N86" s="58">
        <f>L83+L84+L85</f>
        <v>135.6</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587.6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6"/>
      <c r="J36" s="277"/>
      <c r="K36" s="278">
        <f>VLOOKUP(A36,EQUIPOS!A6:D163,4,FALSE)</f>
        <v>1889.075</v>
      </c>
      <c r="L36" s="279"/>
      <c r="M36" s="280">
        <v>30</v>
      </c>
      <c r="N36" s="281">
        <f>K36/M36</f>
        <v>62.969166666666666</v>
      </c>
    </row>
    <row r="37" spans="1:14">
      <c r="A37" t="s">
        <v>363</v>
      </c>
      <c r="B37" s="862" t="str">
        <f>VLOOKUP(A37,EQUIPOS!A7:D154,3,FALSE)</f>
        <v>Vibrador de concreto, Motor de 3 hp a 18.000 rpm Mangueras de 4 mt</v>
      </c>
      <c r="C37" s="863"/>
      <c r="D37" s="863"/>
      <c r="E37" s="863"/>
      <c r="F37" s="863"/>
      <c r="G37" s="863"/>
      <c r="H37" s="864"/>
      <c r="I37" s="276"/>
      <c r="J37" s="277"/>
      <c r="K37" s="278">
        <f>VLOOKUP(A37,EQUIPOS!A7:D164,4,FALSE)</f>
        <v>5000</v>
      </c>
      <c r="L37" s="279"/>
      <c r="M37" s="280">
        <v>30</v>
      </c>
      <c r="N37" s="281">
        <f>K37/M37</f>
        <v>166.66666666666666</v>
      </c>
    </row>
    <row r="38" spans="1:14">
      <c r="A38" t="s">
        <v>228</v>
      </c>
      <c r="B38" s="862" t="str">
        <f>VLOOKUP(A38,EQUIPOS!A8:D154,3,FALSE)</f>
        <v xml:space="preserve">Formaleta metálica (concreto hidráulico)
</v>
      </c>
      <c r="C38" s="863"/>
      <c r="D38" s="863"/>
      <c r="E38" s="863"/>
      <c r="F38" s="863"/>
      <c r="G38" s="863"/>
      <c r="H38" s="864"/>
      <c r="I38" s="865"/>
      <c r="J38" s="866"/>
      <c r="K38" s="278">
        <f>VLOOKUP(A38,EQUIPOS!A8:D165,4,FALSE)</f>
        <v>2403</v>
      </c>
      <c r="L38" s="867">
        <v>0.33329999999999999</v>
      </c>
      <c r="M38" s="868"/>
      <c r="N38" s="281">
        <f>K38/L38</f>
        <v>7209.7209720972096</v>
      </c>
    </row>
    <row r="39" spans="1:14">
      <c r="B39" s="862"/>
      <c r="C39" s="863"/>
      <c r="D39" s="863"/>
      <c r="E39" s="863"/>
      <c r="F39" s="863"/>
      <c r="G39" s="863"/>
      <c r="H39" s="864"/>
      <c r="I39" s="42"/>
      <c r="J39" s="43"/>
      <c r="K39" s="278"/>
      <c r="L39" s="285"/>
      <c r="M39" s="286"/>
      <c r="N39" s="281"/>
    </row>
    <row r="40" spans="1:14">
      <c r="B40" s="329"/>
      <c r="C40" s="330"/>
      <c r="D40" s="330"/>
      <c r="E40" s="332"/>
      <c r="F40" s="332"/>
      <c r="G40" s="332"/>
      <c r="H40" s="131"/>
      <c r="I40" s="42"/>
      <c r="J40" s="43"/>
      <c r="K40" s="283"/>
      <c r="L40" s="285"/>
      <c r="M40" s="286"/>
      <c r="N40" s="287"/>
    </row>
    <row r="41" spans="1:14">
      <c r="B41" s="870" t="s">
        <v>1036</v>
      </c>
      <c r="C41" s="871"/>
      <c r="D41" s="871"/>
      <c r="E41" s="44"/>
      <c r="F41" s="45"/>
      <c r="G41" s="45"/>
      <c r="H41" s="46"/>
      <c r="I41" s="42"/>
      <c r="J41" s="43"/>
      <c r="K41" s="288"/>
      <c r="L41" s="285"/>
      <c r="M41" s="410">
        <v>0.1</v>
      </c>
      <c r="N41" s="353">
        <f>N72*M41</f>
        <v>212.77916666666667</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7652.1359720972096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421750.1</v>
      </c>
      <c r="N48" s="281">
        <f>K48*M48</f>
        <v>425967.60099999997</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95"/>
      <c r="C51" s="896"/>
      <c r="D51" s="896"/>
      <c r="E51" s="896"/>
      <c r="F51" s="896"/>
      <c r="G51" s="896"/>
      <c r="H51" s="896"/>
      <c r="I51" s="866"/>
      <c r="J51" s="48"/>
      <c r="K51" s="50"/>
      <c r="L51" s="897"/>
      <c r="M51" s="898"/>
      <c r="N51" s="51"/>
    </row>
    <row r="52" spans="1:14" ht="15" thickBot="1">
      <c r="B52" s="813" t="s">
        <v>1037</v>
      </c>
      <c r="C52" s="814"/>
      <c r="D52" s="814"/>
      <c r="E52" s="814"/>
      <c r="F52" s="814"/>
      <c r="G52" s="814"/>
      <c r="H52" s="814"/>
      <c r="I52" s="814"/>
      <c r="J52" s="814"/>
      <c r="K52" s="814"/>
      <c r="L52" s="814"/>
      <c r="M52" s="815"/>
      <c r="N52" s="403">
        <f>SUM(N48:N51)</f>
        <v>425967.60099999997</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899" t="s">
        <v>1045</v>
      </c>
      <c r="M56" s="878"/>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0">
        <f>VLOOKUP(A57,TRANSPORTE!A5:D117,4,FALSE)</f>
        <v>983.16000000000008</v>
      </c>
      <c r="M57" s="901"/>
      <c r="N57" s="296">
        <f>K57*L57</f>
        <v>992.99160000000006</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1"/>
      <c r="M61" s="892"/>
      <c r="N61" s="133"/>
    </row>
    <row r="62" spans="1:14" ht="15" thickBot="1">
      <c r="B62" s="902" t="s">
        <v>1037</v>
      </c>
      <c r="C62" s="856"/>
      <c r="D62" s="856"/>
      <c r="E62" s="856"/>
      <c r="F62" s="856"/>
      <c r="G62" s="856"/>
      <c r="H62" s="856"/>
      <c r="I62" s="856"/>
      <c r="J62" s="856"/>
      <c r="K62" s="856"/>
      <c r="L62" s="856"/>
      <c r="M62" s="857"/>
      <c r="N62" s="110">
        <f>SUM(N57:N61)</f>
        <v>992.99160000000006</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2" t="s">
        <v>1047</v>
      </c>
      <c r="C66" s="853"/>
      <c r="D66" s="853"/>
      <c r="E66" s="853"/>
      <c r="F66" s="853"/>
      <c r="G66" s="853"/>
      <c r="H66" s="853"/>
      <c r="I66" s="79" t="s">
        <v>1048</v>
      </c>
      <c r="J66" s="81" t="s">
        <v>1494</v>
      </c>
      <c r="K66" s="80" t="s">
        <v>1050</v>
      </c>
      <c r="L66" s="854" t="s">
        <v>1034</v>
      </c>
      <c r="M66" s="855"/>
      <c r="N66" s="104" t="s">
        <v>1035</v>
      </c>
    </row>
    <row r="67" spans="1:15">
      <c r="A67" t="s">
        <v>19</v>
      </c>
      <c r="B67" s="55" t="str">
        <f>VLOOKUP(A67,'MANO DE OBRA'!A8:D68,3,FALSE)</f>
        <v>Obrero (8)</v>
      </c>
      <c r="C67" s="53"/>
      <c r="D67" s="53"/>
      <c r="E67" s="53"/>
      <c r="F67" s="53"/>
      <c r="G67" s="53"/>
      <c r="H67" s="53"/>
      <c r="I67" s="301">
        <f>K67/J67*100</f>
        <v>220830.2702702703</v>
      </c>
      <c r="J67" s="302">
        <v>185</v>
      </c>
      <c r="K67" s="303">
        <f>VLOOKUP(A67,'MANO DE OBRA'!A8:D99,4,FALSE)</f>
        <v>408536</v>
      </c>
      <c r="L67" s="56"/>
      <c r="M67" s="304">
        <v>240</v>
      </c>
      <c r="N67" s="404">
        <f>K67/M67</f>
        <v>1702.2333333333333</v>
      </c>
      <c r="O67" s="112"/>
    </row>
    <row r="68" spans="1:15">
      <c r="A68"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308">
        <v>240</v>
      </c>
      <c r="N68" s="404">
        <f>K68/M68</f>
        <v>425.55833333333334</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89"/>
      <c r="C71" s="890"/>
      <c r="D71" s="890"/>
      <c r="E71" s="890"/>
      <c r="F71" s="890"/>
      <c r="G71" s="890"/>
      <c r="H71" s="890"/>
      <c r="I71" s="132"/>
      <c r="J71" s="132"/>
      <c r="K71" s="132"/>
      <c r="L71" s="903"/>
      <c r="M71" s="903"/>
      <c r="N71" s="51"/>
    </row>
    <row r="72" spans="1:15" ht="15" thickBot="1">
      <c r="B72" s="902" t="s">
        <v>1037</v>
      </c>
      <c r="C72" s="856"/>
      <c r="D72" s="856"/>
      <c r="E72" s="856"/>
      <c r="F72" s="856"/>
      <c r="G72" s="856"/>
      <c r="H72" s="856"/>
      <c r="I72" s="856"/>
      <c r="J72" s="856"/>
      <c r="K72" s="856"/>
      <c r="L72" s="856"/>
      <c r="M72" s="857"/>
      <c r="N72" s="310">
        <f>SUM(N67:N71)</f>
        <v>2127.7916666666665</v>
      </c>
    </row>
    <row r="73" spans="1:15" ht="15" thickBot="1">
      <c r="B73" s="39"/>
      <c r="C73" s="40"/>
      <c r="D73" s="40"/>
      <c r="E73" s="40"/>
      <c r="F73" s="40"/>
      <c r="G73" s="40"/>
      <c r="H73" s="40"/>
      <c r="I73" s="40"/>
      <c r="J73" s="40"/>
      <c r="K73" s="40"/>
      <c r="L73" s="40"/>
      <c r="M73" s="40"/>
      <c r="N73" s="41"/>
    </row>
    <row r="74" spans="1:15" ht="15" thickBot="1">
      <c r="B74" s="813" t="s">
        <v>1051</v>
      </c>
      <c r="C74" s="814"/>
      <c r="D74" s="814"/>
      <c r="E74" s="814"/>
      <c r="F74" s="814"/>
      <c r="G74" s="814"/>
      <c r="H74" s="814"/>
      <c r="I74" s="814"/>
      <c r="J74" s="814"/>
      <c r="K74" s="814"/>
      <c r="L74" s="814"/>
      <c r="M74" s="815"/>
      <c r="N74" s="105">
        <f>N43+N52+N62+N72</f>
        <v>436740.52023876389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58" t="s">
        <v>1053</v>
      </c>
      <c r="C78" s="859"/>
      <c r="D78" s="859"/>
      <c r="E78" s="859"/>
      <c r="F78" s="859"/>
      <c r="G78" s="859"/>
      <c r="H78" s="859"/>
      <c r="I78" s="323"/>
      <c r="J78" s="343"/>
      <c r="K78" s="311" t="s">
        <v>1054</v>
      </c>
      <c r="L78" s="860" t="s">
        <v>1055</v>
      </c>
      <c r="M78" s="861"/>
      <c r="N78" s="312"/>
    </row>
    <row r="79" spans="1:15">
      <c r="B79" s="846" t="s">
        <v>1056</v>
      </c>
      <c r="C79" s="847"/>
      <c r="D79" s="847"/>
      <c r="E79" s="847"/>
      <c r="F79" s="847"/>
      <c r="G79" s="847"/>
      <c r="H79" s="847"/>
      <c r="I79" s="93"/>
      <c r="J79" s="94"/>
      <c r="K79" s="313">
        <v>0.2</v>
      </c>
      <c r="L79" s="848">
        <f>N74*K79</f>
        <v>87348.104047752786</v>
      </c>
      <c r="M79" s="849"/>
      <c r="N79" s="57"/>
    </row>
    <row r="80" spans="1:15">
      <c r="B80" s="95" t="s">
        <v>1057</v>
      </c>
      <c r="C80" s="96"/>
      <c r="D80" s="96"/>
      <c r="E80" s="96"/>
      <c r="F80" s="96"/>
      <c r="G80" s="96"/>
      <c r="H80" s="96"/>
      <c r="I80" s="93"/>
      <c r="J80" s="94"/>
      <c r="K80" s="313">
        <v>0.05</v>
      </c>
      <c r="L80" s="848">
        <f>N74*K80</f>
        <v>21837.026011938196</v>
      </c>
      <c r="M80" s="849"/>
      <c r="N80" s="57"/>
    </row>
    <row r="81" spans="1:14" ht="15" thickBot="1">
      <c r="B81" s="97" t="s">
        <v>1058</v>
      </c>
      <c r="C81" s="98"/>
      <c r="D81" s="98"/>
      <c r="E81" s="98"/>
      <c r="F81" s="98"/>
      <c r="G81" s="98"/>
      <c r="H81" s="98"/>
      <c r="I81" s="99"/>
      <c r="J81" s="100"/>
      <c r="K81" s="314">
        <v>0.05</v>
      </c>
      <c r="L81" s="850">
        <f>N74*K81</f>
        <v>21837.026011938196</v>
      </c>
      <c r="M81" s="851"/>
      <c r="N81" s="57"/>
    </row>
    <row r="82" spans="1:14" ht="15" thickBot="1">
      <c r="B82" s="813" t="s">
        <v>1037</v>
      </c>
      <c r="C82" s="814"/>
      <c r="D82" s="814"/>
      <c r="E82" s="814"/>
      <c r="F82" s="814"/>
      <c r="G82" s="814"/>
      <c r="H82" s="814"/>
      <c r="I82" s="814"/>
      <c r="J82" s="814"/>
      <c r="K82" s="814"/>
      <c r="L82" s="814"/>
      <c r="M82" s="815"/>
      <c r="N82" s="58">
        <f>L79+L80+L81</f>
        <v>131022.15607162919</v>
      </c>
    </row>
    <row r="83" spans="1:14" ht="15" thickBot="1">
      <c r="B83" s="39"/>
      <c r="C83" s="40"/>
      <c r="D83" s="40"/>
      <c r="E83" s="40"/>
      <c r="F83" s="40"/>
      <c r="G83" s="40"/>
      <c r="H83" s="40"/>
      <c r="I83" s="40"/>
      <c r="J83" s="40"/>
      <c r="K83" s="40"/>
      <c r="L83" s="40"/>
      <c r="M83" s="40"/>
      <c r="N83" s="41"/>
    </row>
    <row r="84" spans="1:14" ht="15" thickBot="1">
      <c r="A84" t="s">
        <v>2122</v>
      </c>
      <c r="B84" s="813" t="s">
        <v>1059</v>
      </c>
      <c r="C84" s="814"/>
      <c r="D84" s="814"/>
      <c r="E84" s="814"/>
      <c r="F84" s="814"/>
      <c r="G84" s="814"/>
      <c r="H84" s="814"/>
      <c r="I84" s="814"/>
      <c r="J84" s="814"/>
      <c r="K84" s="814"/>
      <c r="L84" s="814"/>
      <c r="M84" s="815"/>
      <c r="N84" s="196">
        <f>N74+N82</f>
        <v>567762.67631039303</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7" t="s">
        <v>2324</v>
      </c>
      <c r="C101" s="958"/>
      <c r="D101" s="958"/>
      <c r="E101" s="958"/>
      <c r="F101" s="958"/>
      <c r="G101" s="958"/>
      <c r="H101" s="958"/>
      <c r="I101" s="958"/>
      <c r="J101" s="958"/>
      <c r="K101" s="958"/>
      <c r="L101" s="958"/>
      <c r="M101" s="958"/>
      <c r="N101" s="959"/>
    </row>
    <row r="102" spans="2:14" ht="15" customHeight="1">
      <c r="B102" s="957"/>
      <c r="C102" s="958"/>
      <c r="D102" s="958"/>
      <c r="E102" s="958"/>
      <c r="F102" s="958"/>
      <c r="G102" s="958"/>
      <c r="H102" s="958"/>
      <c r="I102" s="958"/>
      <c r="J102" s="958"/>
      <c r="K102" s="958"/>
      <c r="L102" s="958"/>
      <c r="M102" s="958"/>
      <c r="N102" s="959"/>
    </row>
    <row r="103" spans="2:14" ht="30" customHeight="1">
      <c r="B103" s="960" t="s">
        <v>2325</v>
      </c>
      <c r="C103" s="961"/>
      <c r="D103" s="961"/>
      <c r="E103" s="961"/>
      <c r="F103" s="961"/>
      <c r="G103" s="961"/>
      <c r="H103" s="961"/>
      <c r="I103" s="961"/>
      <c r="J103" s="961"/>
      <c r="K103" s="961"/>
      <c r="L103" s="961"/>
      <c r="M103" s="961"/>
      <c r="N103" s="962"/>
    </row>
    <row r="104" spans="2:14">
      <c r="B104" s="960"/>
      <c r="C104" s="961"/>
      <c r="D104" s="961"/>
      <c r="E104" s="961"/>
      <c r="F104" s="961"/>
      <c r="G104" s="961"/>
      <c r="H104" s="961"/>
      <c r="I104" s="961"/>
      <c r="J104" s="961"/>
      <c r="K104" s="961"/>
      <c r="L104" s="961"/>
      <c r="M104" s="961"/>
      <c r="N104" s="96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3"/>
      <c r="K114" s="963"/>
      <c r="L114" s="963"/>
      <c r="M114" s="963"/>
      <c r="N114" s="964"/>
    </row>
    <row r="115" spans="2:14" ht="15" thickBot="1">
      <c r="B115" s="428" t="s">
        <v>2327</v>
      </c>
      <c r="C115" s="429"/>
      <c r="D115" s="429"/>
      <c r="E115" s="268"/>
      <c r="F115" s="268"/>
      <c r="G115" s="268"/>
      <c r="H115" s="268"/>
      <c r="I115" s="268"/>
      <c r="J115" s="965"/>
      <c r="K115" s="965"/>
      <c r="L115" s="965"/>
      <c r="M115" s="965"/>
      <c r="N115" s="96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6"/>
      <c r="J36" s="277"/>
      <c r="K36" s="278">
        <f>VLOOKUP(A36,EQUIPOS!A6:D163,4,FALSE)</f>
        <v>6034.5</v>
      </c>
      <c r="L36" s="279"/>
      <c r="M36" s="280">
        <v>37.5</v>
      </c>
      <c r="N36" s="281">
        <f>K36/M36</f>
        <v>160.91999999999999</v>
      </c>
    </row>
    <row r="37" spans="1:14">
      <c r="B37" s="862"/>
      <c r="C37" s="863"/>
      <c r="D37" s="863"/>
      <c r="E37" s="869"/>
      <c r="F37" s="863"/>
      <c r="G37" s="863"/>
      <c r="H37" s="864"/>
      <c r="I37" s="42"/>
      <c r="J37" s="43"/>
      <c r="K37" s="283"/>
      <c r="L37" s="285"/>
      <c r="M37" s="286"/>
      <c r="N37" s="287"/>
    </row>
    <row r="38" spans="1:14">
      <c r="B38" s="870" t="s">
        <v>1036</v>
      </c>
      <c r="C38" s="871"/>
      <c r="D38" s="871"/>
      <c r="E38" s="44"/>
      <c r="F38" s="45"/>
      <c r="G38" s="45"/>
      <c r="H38" s="46"/>
      <c r="I38" s="42"/>
      <c r="J38" s="43"/>
      <c r="K38" s="288"/>
      <c r="L38" s="285"/>
      <c r="M38" s="478">
        <v>0.1</v>
      </c>
      <c r="N38" s="353">
        <f>N72*M38</f>
        <v>1021.34</v>
      </c>
    </row>
    <row r="39" spans="1:14" ht="15" thickBot="1">
      <c r="B39" s="862"/>
      <c r="C39" s="863"/>
      <c r="D39" s="863"/>
      <c r="E39" s="863"/>
      <c r="F39" s="863"/>
      <c r="G39" s="863"/>
      <c r="H39" s="864"/>
      <c r="I39" s="872"/>
      <c r="J39" s="873"/>
      <c r="K39" s="47"/>
      <c r="L39" s="874"/>
      <c r="M39" s="875"/>
      <c r="N39" s="111"/>
    </row>
    <row r="40" spans="1:14" ht="15" thickBot="1">
      <c r="B40" s="813" t="s">
        <v>1037</v>
      </c>
      <c r="C40" s="814"/>
      <c r="D40" s="814"/>
      <c r="E40" s="814"/>
      <c r="F40" s="814"/>
      <c r="G40" s="814"/>
      <c r="H40" s="814"/>
      <c r="I40" s="814"/>
      <c r="J40" s="814"/>
      <c r="K40" s="814"/>
      <c r="L40" s="814"/>
      <c r="M40" s="815"/>
      <c r="N40" s="403">
        <f>SUM(N36:N39)</f>
        <v>1182.26</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58" t="s">
        <v>1028</v>
      </c>
      <c r="C44" s="859"/>
      <c r="D44" s="859"/>
      <c r="E44" s="859"/>
      <c r="F44" s="859"/>
      <c r="G44" s="859"/>
      <c r="H44" s="859"/>
      <c r="I44" s="893"/>
      <c r="J44" s="324" t="s">
        <v>1029</v>
      </c>
      <c r="K44" s="91" t="s">
        <v>1030</v>
      </c>
      <c r="L44" s="894" t="s">
        <v>1039</v>
      </c>
      <c r="M44" s="893"/>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38760</v>
      </c>
      <c r="N45" s="281">
        <f>K45*M45</f>
        <v>39922.800000000003</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42679.56</v>
      </c>
      <c r="N46" s="281">
        <f>K46*M46</f>
        <v>426.79559999999998</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32154</v>
      </c>
      <c r="N47" s="281">
        <f>K47*M47</f>
        <v>1607.7</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451050</v>
      </c>
      <c r="N48" s="281">
        <f>K48*M48</f>
        <v>4510.5</v>
      </c>
    </row>
    <row r="49" spans="1:14" ht="15" thickBot="1">
      <c r="B49" s="318"/>
      <c r="C49" s="319"/>
      <c r="D49" s="319"/>
      <c r="E49" s="319"/>
      <c r="F49" s="319"/>
      <c r="G49" s="319"/>
      <c r="H49" s="319"/>
      <c r="I49" s="319"/>
      <c r="J49" s="132"/>
      <c r="K49" s="132"/>
      <c r="L49" s="334"/>
      <c r="M49" s="333"/>
      <c r="N49" s="133"/>
    </row>
    <row r="50" spans="1:14" ht="15" thickBot="1">
      <c r="B50" s="813" t="s">
        <v>1037</v>
      </c>
      <c r="C50" s="814"/>
      <c r="D50" s="814"/>
      <c r="E50" s="814"/>
      <c r="F50" s="814"/>
      <c r="G50" s="814"/>
      <c r="H50" s="814"/>
      <c r="I50" s="814"/>
      <c r="J50" s="814"/>
      <c r="K50" s="814"/>
      <c r="L50" s="814"/>
      <c r="M50" s="815"/>
      <c r="N50" s="403">
        <f>SUM(N45:N49)</f>
        <v>46467.795599999998</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899" t="s">
        <v>1045</v>
      </c>
      <c r="M54" s="878"/>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0">
        <f>VLOOKUP(A55,TRANSPORTE!A5:D117,4,FALSE)</f>
        <v>838.23</v>
      </c>
      <c r="M55" s="901"/>
      <c r="N55" s="296">
        <f>K55*L55</f>
        <v>771.17160000000001</v>
      </c>
    </row>
    <row r="56" spans="1:14">
      <c r="A56" t="s">
        <v>1311</v>
      </c>
      <c r="B56" s="52" t="str">
        <f>VLOOKUP(A56,TRANSPORTE!A6:D117,3,FALSE)</f>
        <v>Transporte de Arena</v>
      </c>
      <c r="C56" s="53"/>
      <c r="D56" s="53"/>
      <c r="E56" s="53"/>
      <c r="F56" s="53"/>
      <c r="G56" s="53"/>
      <c r="H56" s="320" t="s">
        <v>1552</v>
      </c>
      <c r="I56" s="288">
        <v>0.01</v>
      </c>
      <c r="J56" s="295">
        <v>1</v>
      </c>
      <c r="K56" s="288">
        <f>I56*J56</f>
        <v>0.01</v>
      </c>
      <c r="L56" s="900">
        <f>VLOOKUP(A56,TRANSPORTE!A6:D117,4,FALSE)</f>
        <v>850</v>
      </c>
      <c r="M56" s="901"/>
      <c r="N56" s="296">
        <f>K56*L56</f>
        <v>8.5</v>
      </c>
    </row>
    <row r="57" spans="1:14">
      <c r="A57" t="s">
        <v>1311</v>
      </c>
      <c r="B57" s="52" t="str">
        <f>VLOOKUP(A57,TRANSPORTE!A6:D117,3,FALSE)</f>
        <v>Transporte de Arena</v>
      </c>
      <c r="C57" s="53"/>
      <c r="D57" s="53"/>
      <c r="E57" s="53"/>
      <c r="F57" s="53"/>
      <c r="G57" s="53"/>
      <c r="H57" s="320" t="s">
        <v>1552</v>
      </c>
      <c r="I57" s="288">
        <v>0.05</v>
      </c>
      <c r="J57" s="295">
        <v>1</v>
      </c>
      <c r="K57" s="288">
        <f>I57*J57</f>
        <v>0.05</v>
      </c>
      <c r="L57" s="900">
        <f>VLOOKUP(A57,TRANSPORTE!A6:D118,4,FALSE)</f>
        <v>850</v>
      </c>
      <c r="M57" s="901"/>
      <c r="N57" s="296">
        <f>K57*L57</f>
        <v>42.5</v>
      </c>
    </row>
    <row r="58" spans="1:14">
      <c r="B58" s="52"/>
      <c r="C58" s="53"/>
      <c r="D58" s="53"/>
      <c r="E58" s="53"/>
      <c r="F58" s="53"/>
      <c r="G58" s="53"/>
      <c r="H58" s="320"/>
      <c r="I58" s="288"/>
      <c r="J58" s="295"/>
      <c r="K58" s="288"/>
      <c r="L58" s="900"/>
      <c r="M58" s="901"/>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91"/>
      <c r="M60" s="892"/>
      <c r="N60" s="133"/>
    </row>
    <row r="61" spans="1:14" ht="15" thickBot="1">
      <c r="B61" s="902" t="s">
        <v>1037</v>
      </c>
      <c r="C61" s="856"/>
      <c r="D61" s="856"/>
      <c r="E61" s="856"/>
      <c r="F61" s="856"/>
      <c r="G61" s="856"/>
      <c r="H61" s="856"/>
      <c r="I61" s="856"/>
      <c r="J61" s="856"/>
      <c r="K61" s="856"/>
      <c r="L61" s="856"/>
      <c r="M61" s="857"/>
      <c r="N61" s="110">
        <f>N55+N56+N57+N58+N59</f>
        <v>822.17160000000001</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2" t="s">
        <v>1047</v>
      </c>
      <c r="C65" s="853"/>
      <c r="D65" s="853"/>
      <c r="E65" s="853"/>
      <c r="F65" s="853"/>
      <c r="G65" s="853"/>
      <c r="H65" s="853"/>
      <c r="I65" s="79" t="s">
        <v>1048</v>
      </c>
      <c r="J65" s="81" t="s">
        <v>1494</v>
      </c>
      <c r="K65" s="80" t="s">
        <v>1050</v>
      </c>
      <c r="L65" s="854" t="s">
        <v>1034</v>
      </c>
      <c r="M65" s="855"/>
      <c r="N65" s="104" t="s">
        <v>1035</v>
      </c>
    </row>
    <row r="66" spans="1:15">
      <c r="A66" s="151" t="s">
        <v>19</v>
      </c>
      <c r="B66" s="55" t="str">
        <f>VLOOKUP(A66,'MANO DE OBRA'!A8:D68,3,FALSE)</f>
        <v>Obrero (8)</v>
      </c>
      <c r="C66" s="53"/>
      <c r="D66" s="53"/>
      <c r="E66" s="53"/>
      <c r="F66" s="53"/>
      <c r="G66" s="53"/>
      <c r="H66" s="53"/>
      <c r="I66" s="301">
        <f>K66/J66*100</f>
        <v>220830.2702702703</v>
      </c>
      <c r="J66" s="302">
        <v>185</v>
      </c>
      <c r="K66" s="303">
        <f>VLOOKUP(A66,'MANO DE OBRA'!A8:D99,4,FALSE)</f>
        <v>408536</v>
      </c>
      <c r="L66" s="56"/>
      <c r="M66" s="304">
        <v>50</v>
      </c>
      <c r="N66" s="404">
        <f>K66/M66</f>
        <v>8170.72</v>
      </c>
      <c r="O66" s="112"/>
    </row>
    <row r="67" spans="1:15">
      <c r="A67" s="151" t="s">
        <v>30</v>
      </c>
      <c r="B67" s="55" t="str">
        <f>VLOOKUP(A67,'MANO DE OBRA'!A8:D69,3,FALSE)</f>
        <v>Oficial</v>
      </c>
      <c r="C67" s="53"/>
      <c r="D67" s="53"/>
      <c r="E67" s="53"/>
      <c r="F67" s="53"/>
      <c r="G67" s="53"/>
      <c r="H67" s="53"/>
      <c r="I67" s="301">
        <f>K67/J67*100</f>
        <v>55207.567567567574</v>
      </c>
      <c r="J67" s="302">
        <v>185</v>
      </c>
      <c r="K67" s="303">
        <f>VLOOKUP(A67,'MANO DE OBRA'!A8:D100,4,FALSE)</f>
        <v>102134</v>
      </c>
      <c r="L67" s="56"/>
      <c r="M67" s="308">
        <v>50</v>
      </c>
      <c r="N67" s="404">
        <f>K67/M67</f>
        <v>2042.68</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89"/>
      <c r="C71" s="890"/>
      <c r="D71" s="890"/>
      <c r="E71" s="890"/>
      <c r="F71" s="890"/>
      <c r="G71" s="890"/>
      <c r="H71" s="890"/>
      <c r="I71" s="132"/>
      <c r="J71" s="132"/>
      <c r="K71" s="132"/>
      <c r="L71" s="903"/>
      <c r="M71" s="903"/>
      <c r="N71" s="51"/>
    </row>
    <row r="72" spans="1:15" ht="15" thickBot="1">
      <c r="B72" s="902" t="s">
        <v>1037</v>
      </c>
      <c r="C72" s="856"/>
      <c r="D72" s="856"/>
      <c r="E72" s="856"/>
      <c r="F72" s="856"/>
      <c r="G72" s="856"/>
      <c r="H72" s="856"/>
      <c r="I72" s="856"/>
      <c r="J72" s="856"/>
      <c r="K72" s="856"/>
      <c r="L72" s="856"/>
      <c r="M72" s="857"/>
      <c r="N72" s="310">
        <f>SUM(N66:N71)</f>
        <v>10213.4</v>
      </c>
    </row>
    <row r="73" spans="1:15" ht="15" thickBot="1">
      <c r="B73" s="39"/>
      <c r="C73" s="40"/>
      <c r="D73" s="40"/>
      <c r="E73" s="40"/>
      <c r="F73" s="40"/>
      <c r="G73" s="40"/>
      <c r="H73" s="40"/>
      <c r="I73" s="40"/>
      <c r="J73" s="40"/>
      <c r="K73" s="40"/>
      <c r="L73" s="40"/>
      <c r="M73" s="40"/>
      <c r="N73" s="41"/>
    </row>
    <row r="74" spans="1:15" ht="15" thickBot="1">
      <c r="B74" s="813" t="s">
        <v>1051</v>
      </c>
      <c r="C74" s="814"/>
      <c r="D74" s="814"/>
      <c r="E74" s="814"/>
      <c r="F74" s="814"/>
      <c r="G74" s="814"/>
      <c r="H74" s="814"/>
      <c r="I74" s="814"/>
      <c r="J74" s="814"/>
      <c r="K74" s="814"/>
      <c r="L74" s="814"/>
      <c r="M74" s="815"/>
      <c r="N74" s="105">
        <f>N40+N50+N61+N72</f>
        <v>58685.627200000003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58" t="s">
        <v>1053</v>
      </c>
      <c r="C78" s="859"/>
      <c r="D78" s="859"/>
      <c r="E78" s="859"/>
      <c r="F78" s="859"/>
      <c r="G78" s="859"/>
      <c r="H78" s="859"/>
      <c r="I78" s="323"/>
      <c r="J78" s="343"/>
      <c r="K78" s="311" t="s">
        <v>1054</v>
      </c>
      <c r="L78" s="860" t="s">
        <v>1055</v>
      </c>
      <c r="M78" s="861"/>
      <c r="N78" s="312"/>
    </row>
    <row r="79" spans="1:15">
      <c r="B79" s="846" t="s">
        <v>1056</v>
      </c>
      <c r="C79" s="847"/>
      <c r="D79" s="847"/>
      <c r="E79" s="847"/>
      <c r="F79" s="847"/>
      <c r="G79" s="847"/>
      <c r="H79" s="847"/>
      <c r="I79" s="93"/>
      <c r="J79" s="94"/>
      <c r="K79" s="313">
        <v>0.2</v>
      </c>
      <c r="L79" s="848">
        <f>N74*K79</f>
        <v>11737.125440000002</v>
      </c>
      <c r="M79" s="849"/>
      <c r="N79" s="57"/>
    </row>
    <row r="80" spans="1:15">
      <c r="B80" s="95" t="s">
        <v>1057</v>
      </c>
      <c r="C80" s="96"/>
      <c r="D80" s="96"/>
      <c r="E80" s="96"/>
      <c r="F80" s="96"/>
      <c r="G80" s="96"/>
      <c r="H80" s="96"/>
      <c r="I80" s="93"/>
      <c r="J80" s="94"/>
      <c r="K80" s="313">
        <v>0.05</v>
      </c>
      <c r="L80" s="848">
        <f>N74*K80</f>
        <v>2934.2813600000004</v>
      </c>
      <c r="M80" s="849"/>
      <c r="N80" s="57"/>
    </row>
    <row r="81" spans="1:14" ht="15" thickBot="1">
      <c r="B81" s="97" t="s">
        <v>1058</v>
      </c>
      <c r="C81" s="98"/>
      <c r="D81" s="98"/>
      <c r="E81" s="98"/>
      <c r="F81" s="98"/>
      <c r="G81" s="98"/>
      <c r="H81" s="98"/>
      <c r="I81" s="99"/>
      <c r="J81" s="100"/>
      <c r="K81" s="314">
        <v>0.05</v>
      </c>
      <c r="L81" s="850">
        <f>N74*K81</f>
        <v>2934.2813600000004</v>
      </c>
      <c r="M81" s="851"/>
      <c r="N81" s="57"/>
    </row>
    <row r="82" spans="1:14" ht="15" thickBot="1">
      <c r="B82" s="813" t="s">
        <v>1037</v>
      </c>
      <c r="C82" s="814"/>
      <c r="D82" s="814"/>
      <c r="E82" s="814"/>
      <c r="F82" s="814"/>
      <c r="G82" s="814"/>
      <c r="H82" s="814"/>
      <c r="I82" s="814"/>
      <c r="J82" s="814"/>
      <c r="K82" s="814"/>
      <c r="L82" s="814"/>
      <c r="M82" s="815"/>
      <c r="N82" s="58">
        <f>L79+L80+L81</f>
        <v>17605.688160000002</v>
      </c>
    </row>
    <row r="83" spans="1:14" ht="15" thickBot="1">
      <c r="B83" s="39"/>
      <c r="C83" s="40"/>
      <c r="D83" s="40"/>
      <c r="E83" s="40"/>
      <c r="F83" s="40"/>
      <c r="G83" s="40"/>
      <c r="H83" s="40"/>
      <c r="I83" s="40"/>
      <c r="J83" s="40"/>
      <c r="K83" s="40"/>
      <c r="L83" s="40"/>
      <c r="M83" s="40"/>
      <c r="N83" s="41"/>
    </row>
    <row r="84" spans="1:14" ht="15" thickBot="1">
      <c r="A84" t="s">
        <v>2122</v>
      </c>
      <c r="B84" s="813" t="s">
        <v>1059</v>
      </c>
      <c r="C84" s="814"/>
      <c r="D84" s="814"/>
      <c r="E84" s="814"/>
      <c r="F84" s="814"/>
      <c r="G84" s="814"/>
      <c r="H84" s="814"/>
      <c r="I84" s="814"/>
      <c r="J84" s="814"/>
      <c r="K84" s="814"/>
      <c r="L84" s="814"/>
      <c r="M84" s="815"/>
      <c r="N84" s="196">
        <f>N74+N82</f>
        <v>76291.315360000008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7" t="s">
        <v>2324</v>
      </c>
      <c r="C101" s="958"/>
      <c r="D101" s="958"/>
      <c r="E101" s="958"/>
      <c r="F101" s="958"/>
      <c r="G101" s="958"/>
      <c r="H101" s="958"/>
      <c r="I101" s="958"/>
      <c r="J101" s="958"/>
      <c r="K101" s="958"/>
      <c r="L101" s="958"/>
      <c r="M101" s="958"/>
      <c r="N101" s="959"/>
    </row>
    <row r="102" spans="2:14" ht="15" customHeight="1">
      <c r="B102" s="957"/>
      <c r="C102" s="958"/>
      <c r="D102" s="958"/>
      <c r="E102" s="958"/>
      <c r="F102" s="958"/>
      <c r="G102" s="958"/>
      <c r="H102" s="958"/>
      <c r="I102" s="958"/>
      <c r="J102" s="958"/>
      <c r="K102" s="958"/>
      <c r="L102" s="958"/>
      <c r="M102" s="958"/>
      <c r="N102" s="959"/>
    </row>
    <row r="103" spans="2:14" ht="30" customHeight="1">
      <c r="B103" s="960" t="s">
        <v>2325</v>
      </c>
      <c r="C103" s="961"/>
      <c r="D103" s="961"/>
      <c r="E103" s="961"/>
      <c r="F103" s="961"/>
      <c r="G103" s="961"/>
      <c r="H103" s="961"/>
      <c r="I103" s="961"/>
      <c r="J103" s="961"/>
      <c r="K103" s="961"/>
      <c r="L103" s="961"/>
      <c r="M103" s="961"/>
      <c r="N103" s="962"/>
    </row>
    <row r="104" spans="2:14">
      <c r="B104" s="960"/>
      <c r="C104" s="961"/>
      <c r="D104" s="961"/>
      <c r="E104" s="961"/>
      <c r="F104" s="961"/>
      <c r="G104" s="961"/>
      <c r="H104" s="961"/>
      <c r="I104" s="961"/>
      <c r="J104" s="961"/>
      <c r="K104" s="961"/>
      <c r="L104" s="961"/>
      <c r="M104" s="961"/>
      <c r="N104" s="96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3"/>
      <c r="K114" s="963"/>
      <c r="L114" s="963"/>
      <c r="M114" s="963"/>
      <c r="N114" s="964"/>
    </row>
    <row r="115" spans="2:14" ht="15" thickBot="1">
      <c r="B115" s="428" t="s">
        <v>2327</v>
      </c>
      <c r="C115" s="429"/>
      <c r="D115" s="429"/>
      <c r="E115" s="268"/>
      <c r="F115" s="268"/>
      <c r="G115" s="268"/>
      <c r="H115" s="268"/>
      <c r="I115" s="268"/>
      <c r="J115" s="965"/>
      <c r="K115" s="965"/>
      <c r="L115" s="965"/>
      <c r="M115" s="965"/>
      <c r="N115" s="96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180</v>
      </c>
      <c r="B36" s="862" t="str">
        <f>VLOOKUP(A36,EQUIPOS!A6:D154,3,FALSE)</f>
        <v>Compresor 120 HP, con martillo.</v>
      </c>
      <c r="C36" s="863"/>
      <c r="D36" s="863"/>
      <c r="E36" s="863"/>
      <c r="F36" s="863"/>
      <c r="G36" s="863"/>
      <c r="H36" s="864"/>
      <c r="I36" s="276"/>
      <c r="J36" s="277"/>
      <c r="K36" s="278">
        <f>VLOOKUP(A36,EQUIPOS!A6:D163,4,FALSE)</f>
        <v>73200</v>
      </c>
      <c r="L36" s="279"/>
      <c r="M36" s="280">
        <v>35</v>
      </c>
      <c r="N36" s="281">
        <f>K36/M36</f>
        <v>2091.4285714285716</v>
      </c>
    </row>
    <row r="37" spans="1:14">
      <c r="A37" s="119" t="s">
        <v>312</v>
      </c>
      <c r="B37" s="862" t="str">
        <f>VLOOKUP(A37,EQUIPOS!A7:D154,3,FALSE)</f>
        <v>Retroexcavadora sobre oruga, potencia 138 HP, balde de 1,5 m3.</v>
      </c>
      <c r="C37" s="863"/>
      <c r="D37" s="863"/>
      <c r="E37" s="863"/>
      <c r="F37" s="863"/>
      <c r="G37" s="863"/>
      <c r="H37" s="864"/>
      <c r="I37" s="430"/>
      <c r="J37" s="431"/>
      <c r="K37" s="278">
        <f>VLOOKUP(A37,EQUIPOS!A7:D164,4,FALSE)</f>
        <v>183539.95500000002</v>
      </c>
      <c r="L37" s="344"/>
      <c r="M37" s="345">
        <v>35</v>
      </c>
      <c r="N37" s="281">
        <f>K37/M37</f>
        <v>5243.9987142857144</v>
      </c>
    </row>
    <row r="38" spans="1:14">
      <c r="A38" s="119"/>
      <c r="B38" s="329"/>
      <c r="C38" s="330"/>
      <c r="D38" s="330"/>
      <c r="E38" s="332"/>
      <c r="F38" s="330"/>
      <c r="G38" s="330"/>
      <c r="H38" s="331"/>
      <c r="I38" s="337"/>
      <c r="J38" s="339"/>
      <c r="K38" s="278"/>
      <c r="L38" s="432"/>
      <c r="M38" s="433"/>
      <c r="N38" s="281"/>
    </row>
    <row r="39" spans="1:14">
      <c r="B39" s="862"/>
      <c r="C39" s="863"/>
      <c r="D39" s="863"/>
      <c r="E39" s="869"/>
      <c r="F39" s="863"/>
      <c r="G39" s="863"/>
      <c r="H39" s="864"/>
      <c r="I39" s="42"/>
      <c r="J39" s="43"/>
      <c r="K39" s="283"/>
      <c r="L39" s="285"/>
      <c r="M39" s="286"/>
      <c r="N39" s="287"/>
    </row>
    <row r="40" spans="1:14">
      <c r="B40" s="870" t="s">
        <v>1036</v>
      </c>
      <c r="C40" s="871"/>
      <c r="D40" s="871"/>
      <c r="E40" s="44"/>
      <c r="F40" s="45"/>
      <c r="G40" s="45"/>
      <c r="H40" s="46"/>
      <c r="I40" s="42"/>
      <c r="J40" s="43"/>
      <c r="K40" s="288"/>
      <c r="L40" s="285"/>
      <c r="M40" s="410">
        <v>0.01</v>
      </c>
      <c r="N40" s="353">
        <f>N73*M40</f>
        <v>7.2952857142857148</v>
      </c>
    </row>
    <row r="41" spans="1:14" ht="15" thickBot="1">
      <c r="B41" s="862"/>
      <c r="C41" s="863"/>
      <c r="D41" s="863"/>
      <c r="E41" s="863"/>
      <c r="F41" s="863"/>
      <c r="G41" s="863"/>
      <c r="H41" s="864"/>
      <c r="I41" s="872"/>
      <c r="J41" s="873"/>
      <c r="K41" s="47"/>
      <c r="L41" s="874"/>
      <c r="M41" s="875"/>
      <c r="N41" s="111"/>
    </row>
    <row r="42" spans="1:14" ht="15" thickBot="1">
      <c r="B42" s="813" t="s">
        <v>1037</v>
      </c>
      <c r="C42" s="814"/>
      <c r="D42" s="814"/>
      <c r="E42" s="814"/>
      <c r="F42" s="814"/>
      <c r="G42" s="814"/>
      <c r="H42" s="814"/>
      <c r="I42" s="814"/>
      <c r="J42" s="814"/>
      <c r="K42" s="814"/>
      <c r="L42" s="814"/>
      <c r="M42" s="815"/>
      <c r="N42" s="403">
        <f>SUM(N36:N41)</f>
        <v>7342.7225714285714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58" t="s">
        <v>1028</v>
      </c>
      <c r="C46" s="859"/>
      <c r="D46" s="859"/>
      <c r="E46" s="859"/>
      <c r="F46" s="859"/>
      <c r="G46" s="859"/>
      <c r="H46" s="859"/>
      <c r="I46" s="893"/>
      <c r="J46" s="324" t="s">
        <v>1029</v>
      </c>
      <c r="K46" s="91" t="s">
        <v>1030</v>
      </c>
      <c r="L46" s="894" t="s">
        <v>1039</v>
      </c>
      <c r="M46" s="893"/>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4440.7950000000001</v>
      </c>
      <c r="N47" s="281">
        <f>K47*M47</f>
        <v>5773.0335000000005</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13" t="s">
        <v>1037</v>
      </c>
      <c r="C51" s="814"/>
      <c r="D51" s="814"/>
      <c r="E51" s="814"/>
      <c r="F51" s="814"/>
      <c r="G51" s="814"/>
      <c r="H51" s="814"/>
      <c r="I51" s="814"/>
      <c r="J51" s="814"/>
      <c r="K51" s="814"/>
      <c r="L51" s="814"/>
      <c r="M51" s="815"/>
      <c r="N51" s="403">
        <f>SUM(N47:N50)</f>
        <v>5773.0335000000005</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899" t="s">
        <v>1045</v>
      </c>
      <c r="M55" s="878"/>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0">
        <f>VLOOKUP(A56,TRANSPORTE!A5:D117,4,FALSE)</f>
        <v>850</v>
      </c>
      <c r="M56" s="901"/>
      <c r="N56" s="296">
        <f>K56*L56</f>
        <v>1105</v>
      </c>
    </row>
    <row r="57" spans="1:14">
      <c r="B57" s="52"/>
      <c r="C57" s="53"/>
      <c r="D57" s="53"/>
      <c r="E57" s="53"/>
      <c r="F57" s="53"/>
      <c r="G57" s="53"/>
      <c r="H57" s="320"/>
      <c r="I57" s="288"/>
      <c r="J57" s="295"/>
      <c r="K57" s="288"/>
      <c r="L57" s="900"/>
      <c r="M57" s="901"/>
      <c r="N57" s="296"/>
    </row>
    <row r="58" spans="1:14">
      <c r="B58" s="52"/>
      <c r="C58" s="53"/>
      <c r="D58" s="53"/>
      <c r="E58" s="53"/>
      <c r="F58" s="53"/>
      <c r="G58" s="53"/>
      <c r="H58" s="320"/>
      <c r="I58" s="288"/>
      <c r="J58" s="295"/>
      <c r="K58" s="288"/>
      <c r="L58" s="900"/>
      <c r="M58" s="901"/>
      <c r="N58" s="296"/>
    </row>
    <row r="59" spans="1:14">
      <c r="B59" s="52"/>
      <c r="C59" s="53"/>
      <c r="D59" s="53"/>
      <c r="E59" s="53"/>
      <c r="F59" s="53"/>
      <c r="G59" s="53"/>
      <c r="H59" s="320"/>
      <c r="I59" s="288"/>
      <c r="J59" s="295"/>
      <c r="K59" s="288"/>
      <c r="L59" s="900"/>
      <c r="M59" s="901"/>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1"/>
      <c r="M61" s="892"/>
      <c r="N61" s="133"/>
    </row>
    <row r="62" spans="1:14" ht="15" thickBot="1">
      <c r="B62" s="902" t="s">
        <v>1037</v>
      </c>
      <c r="C62" s="856"/>
      <c r="D62" s="856"/>
      <c r="E62" s="856"/>
      <c r="F62" s="856"/>
      <c r="G62" s="856"/>
      <c r="H62" s="856"/>
      <c r="I62" s="856"/>
      <c r="J62" s="856"/>
      <c r="K62" s="856"/>
      <c r="L62" s="856"/>
      <c r="M62" s="857"/>
      <c r="N62" s="110">
        <f>N56+N57+N58+N59+N60</f>
        <v>1105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2" t="s">
        <v>1047</v>
      </c>
      <c r="C66" s="853"/>
      <c r="D66" s="853"/>
      <c r="E66" s="853"/>
      <c r="F66" s="853"/>
      <c r="G66" s="853"/>
      <c r="H66" s="853"/>
      <c r="I66" s="79" t="s">
        <v>1048</v>
      </c>
      <c r="J66" s="81" t="s">
        <v>1494</v>
      </c>
      <c r="K66" s="80" t="s">
        <v>1050</v>
      </c>
      <c r="L66" s="854" t="s">
        <v>1034</v>
      </c>
      <c r="M66" s="855"/>
      <c r="N66" s="104" t="s">
        <v>1035</v>
      </c>
    </row>
    <row r="67" spans="1:15">
      <c r="A67" s="151" t="s">
        <v>7</v>
      </c>
      <c r="B67" s="55" t="str">
        <f>VLOOKUP(A67,'MANO DE OBRA'!A8:D68,3,FALSE)</f>
        <v>Obrero (2)</v>
      </c>
      <c r="C67" s="53"/>
      <c r="D67" s="53"/>
      <c r="E67" s="53"/>
      <c r="F67" s="53"/>
      <c r="G67" s="53"/>
      <c r="H67" s="53"/>
      <c r="I67" s="301">
        <f>K67/J67*100</f>
        <v>55207.567567567574</v>
      </c>
      <c r="J67" s="302">
        <v>185</v>
      </c>
      <c r="K67" s="303">
        <f>VLOOKUP(A67,'MANO DE OBRA'!A8:D99,4,FALSE)</f>
        <v>102134</v>
      </c>
      <c r="L67" s="56"/>
      <c r="M67" s="440">
        <v>280</v>
      </c>
      <c r="N67" s="404">
        <f>K67/M67</f>
        <v>364.76428571428573</v>
      </c>
      <c r="O67" s="112"/>
    </row>
    <row r="68" spans="1:15">
      <c r="A68" s="151"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441">
        <v>280</v>
      </c>
      <c r="N68" s="404">
        <f>K68/M68</f>
        <v>364.76428571428573</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89"/>
      <c r="C72" s="890"/>
      <c r="D72" s="890"/>
      <c r="E72" s="890"/>
      <c r="F72" s="890"/>
      <c r="G72" s="890"/>
      <c r="H72" s="890"/>
      <c r="I72" s="132"/>
      <c r="J72" s="132"/>
      <c r="K72" s="132"/>
      <c r="L72" s="903"/>
      <c r="M72" s="903"/>
      <c r="N72" s="51"/>
    </row>
    <row r="73" spans="1:15" ht="15" thickBot="1">
      <c r="B73" s="902" t="s">
        <v>1037</v>
      </c>
      <c r="C73" s="856"/>
      <c r="D73" s="856"/>
      <c r="E73" s="856"/>
      <c r="F73" s="856"/>
      <c r="G73" s="856"/>
      <c r="H73" s="856"/>
      <c r="I73" s="856"/>
      <c r="J73" s="856"/>
      <c r="K73" s="856"/>
      <c r="L73" s="856"/>
      <c r="M73" s="857"/>
      <c r="N73" s="310">
        <f>SUM(N67:N72)</f>
        <v>729.52857142857147</v>
      </c>
    </row>
    <row r="74" spans="1:15" ht="15" thickBot="1">
      <c r="B74" s="39"/>
      <c r="C74" s="40"/>
      <c r="D74" s="40"/>
      <c r="E74" s="40"/>
      <c r="F74" s="40"/>
      <c r="G74" s="40"/>
      <c r="H74" s="40"/>
      <c r="I74" s="40"/>
      <c r="J74" s="40"/>
      <c r="K74" s="40"/>
      <c r="L74" s="40"/>
      <c r="M74" s="40"/>
      <c r="N74" s="41"/>
    </row>
    <row r="75" spans="1:15" ht="15" thickBot="1">
      <c r="B75" s="813" t="s">
        <v>1051</v>
      </c>
      <c r="C75" s="814"/>
      <c r="D75" s="814"/>
      <c r="E75" s="814"/>
      <c r="F75" s="814"/>
      <c r="G75" s="814"/>
      <c r="H75" s="814"/>
      <c r="I75" s="814"/>
      <c r="J75" s="814"/>
      <c r="K75" s="814"/>
      <c r="L75" s="814"/>
      <c r="M75" s="815"/>
      <c r="N75" s="105">
        <f>N42+N51+N62+N73</f>
        <v>14950.284642857143</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58" t="s">
        <v>1053</v>
      </c>
      <c r="C79" s="859"/>
      <c r="D79" s="859"/>
      <c r="E79" s="859"/>
      <c r="F79" s="859"/>
      <c r="G79" s="859"/>
      <c r="H79" s="859"/>
      <c r="I79" s="323"/>
      <c r="J79" s="343"/>
      <c r="K79" s="311" t="s">
        <v>1054</v>
      </c>
      <c r="L79" s="860" t="s">
        <v>1055</v>
      </c>
      <c r="M79" s="861"/>
      <c r="N79" s="312"/>
    </row>
    <row r="80" spans="1:15">
      <c r="B80" s="846" t="s">
        <v>1056</v>
      </c>
      <c r="C80" s="847"/>
      <c r="D80" s="847"/>
      <c r="E80" s="847"/>
      <c r="F80" s="847"/>
      <c r="G80" s="847"/>
      <c r="H80" s="847"/>
      <c r="I80" s="93"/>
      <c r="J80" s="94"/>
      <c r="K80" s="313">
        <v>0.2</v>
      </c>
      <c r="L80" s="848">
        <f>N75*K80</f>
        <v>2990.0569285714287</v>
      </c>
      <c r="M80" s="849"/>
      <c r="N80" s="57"/>
    </row>
    <row r="81" spans="1:14">
      <c r="B81" s="95" t="s">
        <v>1057</v>
      </c>
      <c r="C81" s="96"/>
      <c r="D81" s="96"/>
      <c r="E81" s="96"/>
      <c r="F81" s="96"/>
      <c r="G81" s="96"/>
      <c r="H81" s="96"/>
      <c r="I81" s="93"/>
      <c r="J81" s="94"/>
      <c r="K81" s="313">
        <v>0.05</v>
      </c>
      <c r="L81" s="848">
        <f>N75*K81</f>
        <v>747.51423214285717</v>
      </c>
      <c r="M81" s="849"/>
      <c r="N81" s="57"/>
    </row>
    <row r="82" spans="1:14" ht="15" thickBot="1">
      <c r="B82" s="97" t="s">
        <v>1058</v>
      </c>
      <c r="C82" s="98"/>
      <c r="D82" s="98"/>
      <c r="E82" s="98"/>
      <c r="F82" s="98"/>
      <c r="G82" s="98"/>
      <c r="H82" s="98"/>
      <c r="I82" s="99"/>
      <c r="J82" s="100"/>
      <c r="K82" s="314">
        <v>0.05</v>
      </c>
      <c r="L82" s="850">
        <f>N75*K82</f>
        <v>747.51423214285717</v>
      </c>
      <c r="M82" s="851"/>
      <c r="N82" s="57"/>
    </row>
    <row r="83" spans="1:14" ht="15" thickBot="1">
      <c r="B83" s="813" t="s">
        <v>1037</v>
      </c>
      <c r="C83" s="814"/>
      <c r="D83" s="814"/>
      <c r="E83" s="814"/>
      <c r="F83" s="814"/>
      <c r="G83" s="814"/>
      <c r="H83" s="814"/>
      <c r="I83" s="814"/>
      <c r="J83" s="814"/>
      <c r="K83" s="814"/>
      <c r="L83" s="814"/>
      <c r="M83" s="815"/>
      <c r="N83" s="58">
        <f>L80+L81+L82</f>
        <v>4485.0853928571432</v>
      </c>
    </row>
    <row r="84" spans="1:14" ht="15" thickBot="1">
      <c r="B84" s="39"/>
      <c r="C84" s="40"/>
      <c r="D84" s="40"/>
      <c r="E84" s="40"/>
      <c r="F84" s="40"/>
      <c r="G84" s="40"/>
      <c r="H84" s="40"/>
      <c r="I84" s="40"/>
      <c r="J84" s="40"/>
      <c r="K84" s="40"/>
      <c r="L84" s="40"/>
      <c r="M84" s="40"/>
      <c r="N84" s="41"/>
    </row>
    <row r="85" spans="1:14" ht="15" thickBot="1">
      <c r="A85" t="s">
        <v>2122</v>
      </c>
      <c r="B85" s="813" t="s">
        <v>1059</v>
      </c>
      <c r="C85" s="814"/>
      <c r="D85" s="814"/>
      <c r="E85" s="814"/>
      <c r="F85" s="814"/>
      <c r="G85" s="814"/>
      <c r="H85" s="814"/>
      <c r="I85" s="814"/>
      <c r="J85" s="814"/>
      <c r="K85" s="814"/>
      <c r="L85" s="814"/>
      <c r="M85" s="815"/>
      <c r="N85" s="196">
        <f>N75+N83</f>
        <v>19435.370035714288</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57" t="s">
        <v>2324</v>
      </c>
      <c r="C102" s="958"/>
      <c r="D102" s="958"/>
      <c r="E102" s="958"/>
      <c r="F102" s="958"/>
      <c r="G102" s="958"/>
      <c r="H102" s="958"/>
      <c r="I102" s="958"/>
      <c r="J102" s="958"/>
      <c r="K102" s="958"/>
      <c r="L102" s="958"/>
      <c r="M102" s="958"/>
      <c r="N102" s="959"/>
    </row>
    <row r="103" spans="2:14" ht="15" customHeight="1">
      <c r="B103" s="957"/>
      <c r="C103" s="958"/>
      <c r="D103" s="958"/>
      <c r="E103" s="958"/>
      <c r="F103" s="958"/>
      <c r="G103" s="958"/>
      <c r="H103" s="958"/>
      <c r="I103" s="958"/>
      <c r="J103" s="958"/>
      <c r="K103" s="958"/>
      <c r="L103" s="958"/>
      <c r="M103" s="958"/>
      <c r="N103" s="959"/>
    </row>
    <row r="104" spans="2:14" ht="30" customHeight="1">
      <c r="B104" s="960" t="s">
        <v>2325</v>
      </c>
      <c r="C104" s="961"/>
      <c r="D104" s="961"/>
      <c r="E104" s="961"/>
      <c r="F104" s="961"/>
      <c r="G104" s="961"/>
      <c r="H104" s="961"/>
      <c r="I104" s="961"/>
      <c r="J104" s="961"/>
      <c r="K104" s="961"/>
      <c r="L104" s="961"/>
      <c r="M104" s="961"/>
      <c r="N104" s="962"/>
    </row>
    <row r="105" spans="2:14">
      <c r="B105" s="960"/>
      <c r="C105" s="961"/>
      <c r="D105" s="961"/>
      <c r="E105" s="961"/>
      <c r="F105" s="961"/>
      <c r="G105" s="961"/>
      <c r="H105" s="961"/>
      <c r="I105" s="961"/>
      <c r="J105" s="961"/>
      <c r="K105" s="961"/>
      <c r="L105" s="961"/>
      <c r="M105" s="961"/>
      <c r="N105" s="962"/>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3"/>
      <c r="K115" s="963"/>
      <c r="L115" s="963"/>
      <c r="M115" s="963"/>
      <c r="N115" s="964"/>
    </row>
    <row r="116" spans="2:14" ht="15" thickBot="1">
      <c r="B116" s="428" t="s">
        <v>2327</v>
      </c>
      <c r="C116" s="429"/>
      <c r="D116" s="429"/>
      <c r="E116" s="268"/>
      <c r="F116" s="268"/>
      <c r="G116" s="268"/>
      <c r="H116" s="268"/>
      <c r="I116" s="268"/>
      <c r="J116" s="965"/>
      <c r="K116" s="965"/>
      <c r="L116" s="965"/>
      <c r="M116" s="965"/>
      <c r="N116" s="96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180</v>
      </c>
      <c r="B36" s="862" t="str">
        <f>VLOOKUP(A36,EQUIPOS!A6:D154,3,FALSE)</f>
        <v>Compresor 120 HP, con martillo.</v>
      </c>
      <c r="C36" s="863"/>
      <c r="D36" s="863"/>
      <c r="E36" s="863"/>
      <c r="F36" s="863"/>
      <c r="G36" s="863"/>
      <c r="H36" s="864"/>
      <c r="I36" s="276"/>
      <c r="J36" s="277"/>
      <c r="K36" s="278">
        <f>VLOOKUP(A36,EQUIPOS!A6:D163,4,FALSE)</f>
        <v>73200</v>
      </c>
      <c r="L36" s="279"/>
      <c r="M36" s="280">
        <v>2.5</v>
      </c>
      <c r="N36" s="281">
        <f>K36/M36</f>
        <v>29280</v>
      </c>
    </row>
    <row r="37" spans="1:14">
      <c r="A37" s="119" t="s">
        <v>129</v>
      </c>
      <c r="B37" s="862" t="str">
        <f>VLOOKUP(A37,EQUIPOS!A7:D154,3,FALSE)</f>
        <v xml:space="preserve">Buldozer, Potencia al volante de 140 HP, motor de 2200 RPM, longitud de hoja 4,80m. </v>
      </c>
      <c r="C37" s="863"/>
      <c r="D37" s="863"/>
      <c r="E37" s="863"/>
      <c r="F37" s="863"/>
      <c r="G37" s="863"/>
      <c r="H37" s="864"/>
      <c r="I37" s="430"/>
      <c r="J37" s="431"/>
      <c r="K37" s="278">
        <f>VLOOKUP(A37,EQUIPOS!A7:D164,4,FALSE)</f>
        <v>148333.5</v>
      </c>
      <c r="L37" s="344"/>
      <c r="M37" s="345">
        <v>100</v>
      </c>
      <c r="N37" s="281">
        <f>K37/M37</f>
        <v>1483.335</v>
      </c>
    </row>
    <row r="38" spans="1:14">
      <c r="A38" s="119" t="s">
        <v>312</v>
      </c>
      <c r="B38" s="862" t="str">
        <f>VLOOKUP(A38,EQUIPOS!A8:D154,3,FALSE)</f>
        <v>Retroexcavadora sobre oruga, potencia 138 HP, balde de 1,5 m3.</v>
      </c>
      <c r="C38" s="863"/>
      <c r="D38" s="863"/>
      <c r="E38" s="863"/>
      <c r="F38" s="863"/>
      <c r="G38" s="863"/>
      <c r="H38" s="864"/>
      <c r="I38" s="337"/>
      <c r="J38" s="339"/>
      <c r="K38" s="278">
        <f>VLOOKUP(A38,EQUIPOS!A8:D165,4,FALSE)</f>
        <v>183539.95500000002</v>
      </c>
      <c r="L38" s="432"/>
      <c r="M38" s="433">
        <v>16</v>
      </c>
      <c r="N38" s="281">
        <f>K38/M38</f>
        <v>11471.247187500001</v>
      </c>
    </row>
    <row r="39" spans="1:14">
      <c r="B39" s="862"/>
      <c r="C39" s="863"/>
      <c r="D39" s="863"/>
      <c r="E39" s="869"/>
      <c r="F39" s="863"/>
      <c r="G39" s="863"/>
      <c r="H39" s="864"/>
      <c r="I39" s="42"/>
      <c r="J39" s="43"/>
      <c r="K39" s="283"/>
      <c r="L39" s="285"/>
      <c r="M39" s="286"/>
      <c r="N39" s="287"/>
    </row>
    <row r="40" spans="1:14">
      <c r="B40" s="870" t="s">
        <v>1036</v>
      </c>
      <c r="C40" s="871"/>
      <c r="D40" s="871"/>
      <c r="E40" s="44"/>
      <c r="F40" s="45"/>
      <c r="G40" s="45"/>
      <c r="H40" s="46"/>
      <c r="I40" s="42"/>
      <c r="J40" s="43"/>
      <c r="K40" s="288"/>
      <c r="L40" s="285"/>
      <c r="M40" s="410">
        <v>0.01</v>
      </c>
      <c r="N40" s="353">
        <f>N76*M40</f>
        <v>23.93765625</v>
      </c>
    </row>
    <row r="41" spans="1:14" ht="15" thickBot="1">
      <c r="B41" s="862"/>
      <c r="C41" s="863"/>
      <c r="D41" s="863"/>
      <c r="E41" s="863"/>
      <c r="F41" s="863"/>
      <c r="G41" s="863"/>
      <c r="H41" s="864"/>
      <c r="I41" s="872"/>
      <c r="J41" s="873"/>
      <c r="K41" s="47"/>
      <c r="L41" s="874"/>
      <c r="M41" s="875"/>
      <c r="N41" s="111"/>
    </row>
    <row r="42" spans="1:14" ht="15" thickBot="1">
      <c r="B42" s="813" t="s">
        <v>1037</v>
      </c>
      <c r="C42" s="814"/>
      <c r="D42" s="814"/>
      <c r="E42" s="814"/>
      <c r="F42" s="814"/>
      <c r="G42" s="814"/>
      <c r="H42" s="814"/>
      <c r="I42" s="814"/>
      <c r="J42" s="814"/>
      <c r="K42" s="814"/>
      <c r="L42" s="814"/>
      <c r="M42" s="815"/>
      <c r="N42" s="403">
        <f>SUM(N36:N41)</f>
        <v>42258.519843749993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58" t="s">
        <v>1028</v>
      </c>
      <c r="C46" s="859"/>
      <c r="D46" s="859"/>
      <c r="E46" s="859"/>
      <c r="F46" s="859"/>
      <c r="G46" s="859"/>
      <c r="H46" s="859"/>
      <c r="I46" s="893"/>
      <c r="J46" s="324" t="s">
        <v>1029</v>
      </c>
      <c r="K46" s="91" t="s">
        <v>1030</v>
      </c>
      <c r="L46" s="894" t="s">
        <v>1039</v>
      </c>
      <c r="M46" s="893"/>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5836</v>
      </c>
      <c r="N47" s="281">
        <f>K47*M47</f>
        <v>1750.8</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3278.56</v>
      </c>
      <c r="N48" s="281">
        <f t="shared" ref="N48:N53" si="0">K48*M48</f>
        <v>9835.68</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7217</v>
      </c>
      <c r="N49" s="281">
        <f t="shared" si="0"/>
        <v>1804.25</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1068.9192</v>
      </c>
      <c r="N50" s="281">
        <f t="shared" si="0"/>
        <v>1068.9192</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987.86500000000001</v>
      </c>
      <c r="N51" s="281">
        <f t="shared" si="0"/>
        <v>987.86500000000001</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612000</v>
      </c>
      <c r="N52" s="281">
        <f t="shared" si="0"/>
        <v>280296</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4440.7950000000001</v>
      </c>
      <c r="N53" s="281">
        <f t="shared" si="0"/>
        <v>5773.0335000000005</v>
      </c>
    </row>
    <row r="54" spans="1:14" ht="15" thickBot="1">
      <c r="B54" s="813" t="s">
        <v>1037</v>
      </c>
      <c r="C54" s="814"/>
      <c r="D54" s="814"/>
      <c r="E54" s="814"/>
      <c r="F54" s="814"/>
      <c r="G54" s="814"/>
      <c r="H54" s="814"/>
      <c r="I54" s="814"/>
      <c r="J54" s="814"/>
      <c r="K54" s="814"/>
      <c r="L54" s="814"/>
      <c r="M54" s="815"/>
      <c r="N54" s="403">
        <f>SUM(N47:N53)</f>
        <v>301516.5477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0">
        <f>VLOOKUP(A59,TRANSPORTE!A5:D117,4,FALSE)</f>
        <v>850</v>
      </c>
      <c r="M59" s="901"/>
      <c r="N59" s="296">
        <f>K59*L59</f>
        <v>1105</v>
      </c>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53"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443">
        <v>128</v>
      </c>
      <c r="N70" s="404">
        <f>K70/M70</f>
        <v>1595.84375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128</v>
      </c>
      <c r="N71" s="404">
        <f>K71/M71</f>
        <v>797.921875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813" t="s">
        <v>1037</v>
      </c>
      <c r="C76" s="814"/>
      <c r="D76" s="814"/>
      <c r="E76" s="814"/>
      <c r="F76" s="814"/>
      <c r="G76" s="814"/>
      <c r="H76" s="814"/>
      <c r="I76" s="856"/>
      <c r="J76" s="856"/>
      <c r="K76" s="856"/>
      <c r="L76" s="856"/>
      <c r="M76" s="857"/>
      <c r="N76" s="310">
        <f>SUM(N70:N75)</f>
        <v>2393.765625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N42+N54+N65+N76</f>
        <v>347273.83316874999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69454.766633749998</v>
      </c>
      <c r="M83" s="849"/>
      <c r="N83" s="57"/>
    </row>
    <row r="84" spans="1:14">
      <c r="B84" s="95" t="s">
        <v>1057</v>
      </c>
      <c r="C84" s="96"/>
      <c r="D84" s="96"/>
      <c r="E84" s="96"/>
      <c r="F84" s="96"/>
      <c r="G84" s="96"/>
      <c r="H84" s="96"/>
      <c r="I84" s="93"/>
      <c r="J84" s="94"/>
      <c r="K84" s="313">
        <v>0.05</v>
      </c>
      <c r="L84" s="848">
        <f>N78*K84</f>
        <v>17363.691658437499</v>
      </c>
      <c r="M84" s="849"/>
      <c r="N84" s="57"/>
    </row>
    <row r="85" spans="1:14" ht="15" thickBot="1">
      <c r="B85" s="97" t="s">
        <v>1058</v>
      </c>
      <c r="C85" s="98"/>
      <c r="D85" s="98"/>
      <c r="E85" s="98"/>
      <c r="F85" s="98"/>
      <c r="G85" s="98"/>
      <c r="H85" s="98"/>
      <c r="I85" s="99"/>
      <c r="J85" s="100"/>
      <c r="K85" s="314">
        <v>0.05</v>
      </c>
      <c r="L85" s="850">
        <f>N78*K85</f>
        <v>17363.691658437499</v>
      </c>
      <c r="M85" s="851"/>
      <c r="N85" s="57"/>
    </row>
    <row r="86" spans="1:14" ht="15" thickBot="1">
      <c r="B86" s="813" t="s">
        <v>1037</v>
      </c>
      <c r="C86" s="814"/>
      <c r="D86" s="814"/>
      <c r="E86" s="814"/>
      <c r="F86" s="814"/>
      <c r="G86" s="814"/>
      <c r="H86" s="814"/>
      <c r="I86" s="814"/>
      <c r="J86" s="814"/>
      <c r="K86" s="814"/>
      <c r="L86" s="814"/>
      <c r="M86" s="815"/>
      <c r="N86" s="58">
        <f>L83+L84+L85</f>
        <v>104182.149950625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451455.98311937496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180</v>
      </c>
      <c r="B36" s="862" t="str">
        <f>VLOOKUP(A36,EQUIPOS!A6:D154,3,FALSE)</f>
        <v>Compresor 120 HP, con martillo.</v>
      </c>
      <c r="C36" s="863"/>
      <c r="D36" s="863"/>
      <c r="E36" s="863"/>
      <c r="F36" s="863"/>
      <c r="G36" s="863"/>
      <c r="H36" s="864"/>
      <c r="I36" s="276"/>
      <c r="J36" s="277"/>
      <c r="K36" s="278">
        <f>VLOOKUP(A36,EQUIPOS!A6:D163,4,FALSE)</f>
        <v>73200</v>
      </c>
      <c r="L36" s="279"/>
      <c r="M36" s="345">
        <v>2.5</v>
      </c>
      <c r="N36" s="281">
        <f>K36/M36</f>
        <v>29280</v>
      </c>
    </row>
    <row r="37" spans="1:14">
      <c r="A37" s="119" t="s">
        <v>129</v>
      </c>
      <c r="B37" s="862" t="str">
        <f>VLOOKUP(A37,EQUIPOS!A7:D154,3,FALSE)</f>
        <v xml:space="preserve">Buldozer, Potencia al volante de 140 HP, motor de 2200 RPM, longitud de hoja 4,80m. </v>
      </c>
      <c r="C37" s="863"/>
      <c r="D37" s="863"/>
      <c r="E37" s="863"/>
      <c r="F37" s="863"/>
      <c r="G37" s="863"/>
      <c r="H37" s="864"/>
      <c r="I37" s="430"/>
      <c r="J37" s="431"/>
      <c r="K37" s="278">
        <f>VLOOKUP(A37,EQUIPOS!A7:D164,4,FALSE)</f>
        <v>148333.5</v>
      </c>
      <c r="L37" s="344"/>
      <c r="M37" s="345">
        <v>100</v>
      </c>
      <c r="N37" s="281">
        <f>K37/M37</f>
        <v>1483.335</v>
      </c>
    </row>
    <row r="38" spans="1:14">
      <c r="A38" s="119" t="s">
        <v>261</v>
      </c>
      <c r="B38" s="862" t="str">
        <f>VLOOKUP(A38,EQUIPOS!A8:D154,3,FALSE)</f>
        <v xml:space="preserve">Motobomba 3 PULGADAS (incluye operario)
</v>
      </c>
      <c r="C38" s="863"/>
      <c r="D38" s="863"/>
      <c r="E38" s="863"/>
      <c r="F38" s="863"/>
      <c r="G38" s="863"/>
      <c r="H38" s="864"/>
      <c r="I38" s="337"/>
      <c r="J38" s="339"/>
      <c r="K38" s="278">
        <f>VLOOKUP(A38,EQUIPOS!A8:D165,4,FALSE)</f>
        <v>5144.6875</v>
      </c>
      <c r="L38" s="432"/>
      <c r="M38" s="433">
        <v>8</v>
      </c>
      <c r="N38" s="281">
        <f>K38/M38</f>
        <v>643.0859375</v>
      </c>
    </row>
    <row r="39" spans="1:14">
      <c r="A39" t="s">
        <v>312</v>
      </c>
      <c r="B39" s="862" t="str">
        <f>VLOOKUP(A39,EQUIPOS!A9:D154,3,FALSE)</f>
        <v>Retroexcavadora sobre oruga, potencia 138 HP, balde de 1,5 m3.</v>
      </c>
      <c r="C39" s="863"/>
      <c r="D39" s="863"/>
      <c r="E39" s="863"/>
      <c r="F39" s="863"/>
      <c r="G39" s="863"/>
      <c r="H39" s="864"/>
      <c r="I39" s="42"/>
      <c r="J39" s="43"/>
      <c r="K39" s="278">
        <f>VLOOKUP(A39,EQUIPOS!A9:D166,4,FALSE)</f>
        <v>183539.95500000002</v>
      </c>
      <c r="L39" s="285"/>
      <c r="M39" s="345">
        <v>8</v>
      </c>
      <c r="N39" s="281">
        <f>K39/M39</f>
        <v>22942.494375000002</v>
      </c>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N78*M41</f>
        <v>204.268</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54553.183312499998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5836</v>
      </c>
      <c r="N48" s="281">
        <f>K48*M48</f>
        <v>1750.8</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3278.56</v>
      </c>
      <c r="N49" s="281">
        <f t="shared" ref="N49:N54" si="0">K49*M49</f>
        <v>9835.68</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7217</v>
      </c>
      <c r="N50" s="281">
        <f t="shared" si="0"/>
        <v>1804.25</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1068.9192</v>
      </c>
      <c r="N51" s="281">
        <f t="shared" si="0"/>
        <v>1068.9192</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987.86500000000001</v>
      </c>
      <c r="N52" s="281">
        <f t="shared" si="0"/>
        <v>987.86500000000001</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612000</v>
      </c>
      <c r="N53" s="281">
        <f>K53*M53</f>
        <v>280296</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4440.7950000000001</v>
      </c>
      <c r="N54" s="281">
        <f t="shared" si="0"/>
        <v>5773.0335000000005</v>
      </c>
    </row>
    <row r="55" spans="1:14" ht="15" thickBot="1">
      <c r="B55" s="49"/>
      <c r="C55" s="319"/>
      <c r="D55" s="319"/>
      <c r="E55" s="319"/>
      <c r="F55" s="319"/>
      <c r="G55" s="319"/>
      <c r="H55" s="319"/>
      <c r="I55" s="319"/>
      <c r="J55" s="444"/>
      <c r="K55" s="132"/>
      <c r="L55" s="334"/>
      <c r="M55" s="411"/>
      <c r="N55" s="281"/>
    </row>
    <row r="56" spans="1:14" ht="15" thickBot="1">
      <c r="B56" s="813" t="s">
        <v>1037</v>
      </c>
      <c r="C56" s="814"/>
      <c r="D56" s="814"/>
      <c r="E56" s="814"/>
      <c r="F56" s="814"/>
      <c r="G56" s="814"/>
      <c r="H56" s="814"/>
      <c r="I56" s="814"/>
      <c r="J56" s="814"/>
      <c r="K56" s="814"/>
      <c r="L56" s="814"/>
      <c r="M56" s="815"/>
      <c r="N56" s="403">
        <f>SUM(N48:N55)</f>
        <v>301516.5477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0">
        <f>VLOOKUP(A61,TRANSPORTE!A5:D117,4,FALSE)</f>
        <v>850</v>
      </c>
      <c r="M61" s="901"/>
      <c r="N61" s="296">
        <f>K61*L61</f>
        <v>1105</v>
      </c>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f>N61+N62+N63+N64+N65</f>
        <v>1105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53" t="s">
        <v>15</v>
      </c>
      <c r="B72" s="55" t="str">
        <f>VLOOKUP(A72,'MANO DE OBRA'!A8:D68,3,FALSE)</f>
        <v>Obrero (6)</v>
      </c>
      <c r="C72" s="53"/>
      <c r="D72" s="53"/>
      <c r="E72" s="53"/>
      <c r="F72" s="53"/>
      <c r="G72" s="53"/>
      <c r="H72" s="53"/>
      <c r="I72" s="301">
        <f>K72/J72*100</f>
        <v>165622.70270270272</v>
      </c>
      <c r="J72" s="302">
        <v>185</v>
      </c>
      <c r="K72" s="303">
        <f>VLOOKUP(A72,'MANO DE OBRA'!A8:D99,4,FALSE)</f>
        <v>306402</v>
      </c>
      <c r="L72" s="56"/>
      <c r="M72" s="443">
        <v>20</v>
      </c>
      <c r="N72" s="404">
        <f>K72/M72</f>
        <v>15320.1</v>
      </c>
      <c r="O72" s="112"/>
    </row>
    <row r="73" spans="1:15">
      <c r="A73" s="15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1">
        <v>20</v>
      </c>
      <c r="N73" s="404">
        <f>K73/M73</f>
        <v>5106.7</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90"/>
      <c r="I77" s="132"/>
      <c r="J77" s="132"/>
      <c r="K77" s="132"/>
      <c r="L77" s="903"/>
      <c r="M77" s="903"/>
      <c r="N77" s="51"/>
    </row>
    <row r="78" spans="1:15" ht="15" thickBot="1">
      <c r="B78" s="902" t="s">
        <v>1037</v>
      </c>
      <c r="C78" s="856"/>
      <c r="D78" s="856"/>
      <c r="E78" s="856"/>
      <c r="F78" s="856"/>
      <c r="G78" s="856"/>
      <c r="H78" s="856"/>
      <c r="I78" s="856"/>
      <c r="J78" s="856"/>
      <c r="K78" s="856"/>
      <c r="L78" s="856"/>
      <c r="M78" s="857"/>
      <c r="N78" s="310">
        <f>SUM(N72:N77)</f>
        <v>20426.8</v>
      </c>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377601.5310125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75520.306202499996</v>
      </c>
      <c r="M85" s="849"/>
      <c r="N85" s="57"/>
    </row>
    <row r="86" spans="1:14">
      <c r="B86" s="95" t="s">
        <v>1057</v>
      </c>
      <c r="C86" s="96"/>
      <c r="D86" s="96"/>
      <c r="E86" s="96"/>
      <c r="F86" s="96"/>
      <c r="G86" s="96"/>
      <c r="H86" s="96"/>
      <c r="I86" s="93"/>
      <c r="J86" s="94"/>
      <c r="K86" s="313">
        <v>0.05</v>
      </c>
      <c r="L86" s="848">
        <f>N80*K86</f>
        <v>18880.076550624999</v>
      </c>
      <c r="M86" s="849"/>
      <c r="N86" s="57"/>
    </row>
    <row r="87" spans="1:14" ht="15" thickBot="1">
      <c r="B87" s="97" t="s">
        <v>1058</v>
      </c>
      <c r="C87" s="98"/>
      <c r="D87" s="98"/>
      <c r="E87" s="98"/>
      <c r="F87" s="98"/>
      <c r="G87" s="98"/>
      <c r="H87" s="98"/>
      <c r="I87" s="99"/>
      <c r="J87" s="100"/>
      <c r="K87" s="314">
        <v>0.05</v>
      </c>
      <c r="L87" s="850">
        <f>N80*K87</f>
        <v>18880.076550624999</v>
      </c>
      <c r="M87" s="851"/>
      <c r="N87" s="57"/>
    </row>
    <row r="88" spans="1:14" ht="15" thickBot="1">
      <c r="B88" s="813" t="s">
        <v>1037</v>
      </c>
      <c r="C88" s="814"/>
      <c r="D88" s="814"/>
      <c r="E88" s="814"/>
      <c r="F88" s="814"/>
      <c r="G88" s="814"/>
      <c r="H88" s="814"/>
      <c r="I88" s="814"/>
      <c r="J88" s="814"/>
      <c r="K88" s="814"/>
      <c r="L88" s="814"/>
      <c r="M88" s="815"/>
      <c r="N88" s="58">
        <f>L85+L86+L87</f>
        <v>113280.45930375</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196">
        <f>N80+N88</f>
        <v>490881.99031625001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2.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129</v>
      </c>
      <c r="B36" s="862" t="str">
        <f>VLOOKUP(A36,EQUIPOS!A6:D154,3,FALSE)</f>
        <v xml:space="preserve">Buldozer, Potencia al volante de 140 HP, motor de 2200 RPM, longitud de hoja 4,80m. </v>
      </c>
      <c r="C36" s="863"/>
      <c r="D36" s="863"/>
      <c r="E36" s="863"/>
      <c r="F36" s="863"/>
      <c r="G36" s="863"/>
      <c r="H36" s="864"/>
      <c r="I36" s="276"/>
      <c r="J36" s="277"/>
      <c r="K36" s="278">
        <f>VLOOKUP(A36,EQUIPOS!A6:D163,4,FALSE)</f>
        <v>148333.5</v>
      </c>
      <c r="L36" s="279"/>
      <c r="M36" s="345">
        <v>100</v>
      </c>
      <c r="N36" s="281">
        <f>K36/M36</f>
        <v>1483.335</v>
      </c>
    </row>
    <row r="37" spans="1:14">
      <c r="A37" s="119" t="s">
        <v>312</v>
      </c>
      <c r="B37" s="862" t="str">
        <f>VLOOKUP(A37,EQUIPOS!A7:D154,3,FALSE)</f>
        <v>Retroexcavadora sobre oruga, potencia 138 HP, balde de 1,5 m3.</v>
      </c>
      <c r="C37" s="863"/>
      <c r="D37" s="863"/>
      <c r="E37" s="863"/>
      <c r="F37" s="863"/>
      <c r="G37" s="863"/>
      <c r="H37" s="864"/>
      <c r="I37" s="430"/>
      <c r="J37" s="431"/>
      <c r="K37" s="278">
        <f>VLOOKUP(A37,EQUIPOS!A7:D164,4,FALSE)</f>
        <v>183539.95500000002</v>
      </c>
      <c r="L37" s="344"/>
      <c r="M37" s="345">
        <v>35</v>
      </c>
      <c r="N37" s="281">
        <f>K37/M37</f>
        <v>5243.9987142857144</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7.2952857142857148</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6734.6289999999999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4440.7950000000001</v>
      </c>
      <c r="N48" s="281">
        <f>K48*M48</f>
        <v>5773.0335000000005</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13" t="s">
        <v>1037</v>
      </c>
      <c r="C55" s="814"/>
      <c r="D55" s="814"/>
      <c r="E55" s="814"/>
      <c r="F55" s="814"/>
      <c r="G55" s="814"/>
      <c r="H55" s="814"/>
      <c r="I55" s="814"/>
      <c r="J55" s="814"/>
      <c r="K55" s="814"/>
      <c r="L55" s="814"/>
      <c r="M55" s="815"/>
      <c r="N55" s="403">
        <f>SUM(N48:N54)</f>
        <v>5773.0335000000005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0">
        <f>VLOOKUP(A60,TRANSPORTE!A5:D117,4,FALSE)</f>
        <v>850</v>
      </c>
      <c r="M60" s="901"/>
      <c r="N60" s="296">
        <f>K60*L60</f>
        <v>1105</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1105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5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280</v>
      </c>
      <c r="N71" s="404">
        <f>K71/M71</f>
        <v>364.76428571428573</v>
      </c>
      <c r="O71" s="112"/>
    </row>
    <row r="72" spans="1:15">
      <c r="A72" s="15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1">
        <v>280</v>
      </c>
      <c r="N72" s="404">
        <f>K72/M72</f>
        <v>364.76428571428573</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729.52857142857147</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14342.191071428571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2868.4382142857144</v>
      </c>
      <c r="M84" s="849"/>
      <c r="N84" s="57"/>
    </row>
    <row r="85" spans="1:14">
      <c r="B85" s="95" t="s">
        <v>1057</v>
      </c>
      <c r="C85" s="96"/>
      <c r="D85" s="96"/>
      <c r="E85" s="96"/>
      <c r="F85" s="96"/>
      <c r="G85" s="96"/>
      <c r="H85" s="96"/>
      <c r="I85" s="93"/>
      <c r="J85" s="94"/>
      <c r="K85" s="313">
        <v>0.05</v>
      </c>
      <c r="L85" s="848">
        <f>N79*K85</f>
        <v>717.10955357142859</v>
      </c>
      <c r="M85" s="849"/>
      <c r="N85" s="57"/>
    </row>
    <row r="86" spans="1:14" ht="15" thickBot="1">
      <c r="B86" s="97" t="s">
        <v>1058</v>
      </c>
      <c r="C86" s="98"/>
      <c r="D86" s="98"/>
      <c r="E86" s="98"/>
      <c r="F86" s="98"/>
      <c r="G86" s="98"/>
      <c r="H86" s="98"/>
      <c r="I86" s="99"/>
      <c r="J86" s="100"/>
      <c r="K86" s="314">
        <v>0.05</v>
      </c>
      <c r="L86" s="850">
        <f>N79*K86</f>
        <v>717.10955357142859</v>
      </c>
      <c r="M86" s="851"/>
      <c r="N86" s="57"/>
    </row>
    <row r="87" spans="1:14" ht="15" thickBot="1">
      <c r="B87" s="813" t="s">
        <v>1037</v>
      </c>
      <c r="C87" s="814"/>
      <c r="D87" s="814"/>
      <c r="E87" s="814"/>
      <c r="F87" s="814"/>
      <c r="G87" s="814"/>
      <c r="H87" s="814"/>
      <c r="I87" s="814"/>
      <c r="J87" s="814"/>
      <c r="K87" s="814"/>
      <c r="L87" s="814"/>
      <c r="M87" s="815"/>
      <c r="N87" s="58">
        <f>L84+L85+L86</f>
        <v>4302.6573214285718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18644.848392857144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75" customHeight="1" thickBot="1">
      <c r="B29" s="77" t="s">
        <v>1027</v>
      </c>
      <c r="C29" s="792" t="s">
        <v>1028</v>
      </c>
      <c r="D29" s="793"/>
      <c r="E29" s="793"/>
      <c r="F29" s="793"/>
      <c r="G29" s="793"/>
      <c r="H29" s="793"/>
      <c r="I29" s="793"/>
      <c r="J29" s="78"/>
      <c r="K29" s="351" t="s">
        <v>2321</v>
      </c>
      <c r="L29" s="789" t="s">
        <v>1029</v>
      </c>
      <c r="M29" s="790"/>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83" t="s">
        <v>1028</v>
      </c>
      <c r="C34" s="884"/>
      <c r="D34" s="884"/>
      <c r="E34" s="884"/>
      <c r="F34" s="884"/>
      <c r="G34" s="884"/>
      <c r="H34" s="885"/>
      <c r="I34" s="886" t="s">
        <v>1032</v>
      </c>
      <c r="J34" s="887"/>
      <c r="K34" s="75" t="s">
        <v>1033</v>
      </c>
      <c r="L34" s="888" t="s">
        <v>1034</v>
      </c>
      <c r="M34" s="885"/>
      <c r="N34" s="76" t="s">
        <v>1035</v>
      </c>
    </row>
    <row r="35" spans="1:14">
      <c r="A35" s="119" t="s">
        <v>263</v>
      </c>
      <c r="B35" s="862" t="str">
        <f>VLOOKUP(A35,EQUIPOS!A6:D154,3,FALSE)</f>
        <v xml:space="preserve">Motobomba 4 pulgadas
</v>
      </c>
      <c r="C35" s="863"/>
      <c r="D35" s="863"/>
      <c r="E35" s="863"/>
      <c r="F35" s="863"/>
      <c r="G35" s="863"/>
      <c r="H35" s="864"/>
      <c r="I35" s="276"/>
      <c r="J35" s="277"/>
      <c r="K35" s="278">
        <f>VLOOKUP(A35,EQUIPOS!A6:D163,4,FALSE)</f>
        <v>5670.7550000000001</v>
      </c>
      <c r="L35" s="279"/>
      <c r="M35" s="345">
        <v>21</v>
      </c>
      <c r="N35" s="281">
        <f>K35/M35</f>
        <v>270.03595238095238</v>
      </c>
    </row>
    <row r="36" spans="1:14">
      <c r="A36" s="119" t="s">
        <v>129</v>
      </c>
      <c r="B36" s="862" t="str">
        <f>VLOOKUP(A36,EQUIPOS!A7:D154,3,FALSE)</f>
        <v xml:space="preserve">Buldozer, Potencia al volante de 140 HP, motor de 2200 RPM, longitud de hoja 4,80m. </v>
      </c>
      <c r="C36" s="863"/>
      <c r="D36" s="863"/>
      <c r="E36" s="863"/>
      <c r="F36" s="863"/>
      <c r="G36" s="863"/>
      <c r="H36" s="864"/>
      <c r="I36" s="430"/>
      <c r="J36" s="431"/>
      <c r="K36" s="278">
        <f>VLOOKUP(A36,EQUIPOS!A7:D164,4,FALSE)</f>
        <v>148333.5</v>
      </c>
      <c r="L36" s="344"/>
      <c r="M36" s="345">
        <v>100</v>
      </c>
      <c r="N36" s="281">
        <f>K36/M36</f>
        <v>1483.335</v>
      </c>
    </row>
    <row r="37" spans="1:14">
      <c r="A37" s="119" t="s">
        <v>312</v>
      </c>
      <c r="B37" s="862" t="str">
        <f>VLOOKUP(A37,EQUIPOS!A8:D154,3,FALSE)</f>
        <v>Retroexcavadora sobre oruga, potencia 138 HP, balde de 1,5 m3.</v>
      </c>
      <c r="C37" s="863"/>
      <c r="D37" s="863"/>
      <c r="E37" s="863"/>
      <c r="F37" s="863"/>
      <c r="G37" s="863"/>
      <c r="H37" s="864"/>
      <c r="I37" s="337"/>
      <c r="J37" s="339"/>
      <c r="K37" s="278">
        <f>VLOOKUP(A37,EQUIPOS!A8:D165,4,FALSE)</f>
        <v>183539.95500000002</v>
      </c>
      <c r="L37" s="432"/>
      <c r="M37" s="433">
        <v>21</v>
      </c>
      <c r="N37" s="281">
        <f>K37/M37</f>
        <v>8739.9978571428583</v>
      </c>
    </row>
    <row r="38" spans="1:14">
      <c r="B38" s="862"/>
      <c r="C38" s="863"/>
      <c r="D38" s="863"/>
      <c r="E38" s="863"/>
      <c r="F38" s="863"/>
      <c r="G38" s="863"/>
      <c r="H38" s="864"/>
      <c r="I38" s="42"/>
      <c r="J38" s="43"/>
      <c r="K38" s="278"/>
      <c r="L38" s="285"/>
      <c r="M38" s="345"/>
      <c r="N38" s="281"/>
    </row>
    <row r="39" spans="1:14">
      <c r="B39" s="329"/>
      <c r="C39" s="330"/>
      <c r="D39" s="330"/>
      <c r="E39" s="330"/>
      <c r="F39" s="332"/>
      <c r="G39" s="332"/>
      <c r="H39" s="131"/>
      <c r="I39" s="42"/>
      <c r="J39" s="43"/>
      <c r="K39" s="278"/>
      <c r="L39" s="285"/>
      <c r="M39" s="286"/>
      <c r="N39" s="282"/>
    </row>
    <row r="40" spans="1:14">
      <c r="B40" s="870" t="s">
        <v>1036</v>
      </c>
      <c r="C40" s="871"/>
      <c r="D40" s="871"/>
      <c r="E40" s="44"/>
      <c r="F40" s="45"/>
      <c r="G40" s="45"/>
      <c r="H40" s="46"/>
      <c r="I40" s="42"/>
      <c r="J40" s="43"/>
      <c r="K40" s="288"/>
      <c r="L40" s="285"/>
      <c r="M40" s="410">
        <v>0.01</v>
      </c>
      <c r="N40" s="353">
        <f>N76*M40</f>
        <v>12.158809523809524</v>
      </c>
    </row>
    <row r="41" spans="1:14" ht="15" thickBot="1">
      <c r="B41" s="862"/>
      <c r="C41" s="863"/>
      <c r="D41" s="863"/>
      <c r="E41" s="863"/>
      <c r="F41" s="863"/>
      <c r="G41" s="863"/>
      <c r="H41" s="864"/>
      <c r="I41" s="872"/>
      <c r="J41" s="873"/>
      <c r="K41" s="47"/>
      <c r="L41" s="874"/>
      <c r="M41" s="875"/>
      <c r="N41" s="111"/>
    </row>
    <row r="42" spans="1:14" ht="15" thickBot="1">
      <c r="B42" s="813" t="s">
        <v>1037</v>
      </c>
      <c r="C42" s="814"/>
      <c r="D42" s="814"/>
      <c r="E42" s="814"/>
      <c r="F42" s="814"/>
      <c r="G42" s="814"/>
      <c r="H42" s="814"/>
      <c r="I42" s="814"/>
      <c r="J42" s="814"/>
      <c r="K42" s="814"/>
      <c r="L42" s="814"/>
      <c r="M42" s="815"/>
      <c r="N42" s="403">
        <f>SUM(N35:N41)</f>
        <v>10505.52761904762</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58" t="s">
        <v>1028</v>
      </c>
      <c r="C46" s="859"/>
      <c r="D46" s="859"/>
      <c r="E46" s="859"/>
      <c r="F46" s="859"/>
      <c r="G46" s="859"/>
      <c r="H46" s="859"/>
      <c r="I46" s="893"/>
      <c r="J46" s="324" t="s">
        <v>1029</v>
      </c>
      <c r="K46" s="91" t="s">
        <v>1030</v>
      </c>
      <c r="L46" s="894" t="s">
        <v>1039</v>
      </c>
      <c r="M46" s="893"/>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4440.7950000000001</v>
      </c>
      <c r="N47" s="281">
        <f>K47*M47</f>
        <v>5773.0335000000005</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3" t="s">
        <v>1037</v>
      </c>
      <c r="C54" s="814"/>
      <c r="D54" s="814"/>
      <c r="E54" s="814"/>
      <c r="F54" s="814"/>
      <c r="G54" s="814"/>
      <c r="H54" s="814"/>
      <c r="I54" s="814"/>
      <c r="J54" s="814"/>
      <c r="K54" s="814"/>
      <c r="L54" s="814"/>
      <c r="M54" s="815"/>
      <c r="N54" s="403">
        <f>SUM(N47:N53)</f>
        <v>5773.0335000000005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0">
        <f>VLOOKUP(A59,TRANSPORTE!A5:D117,4,FALSE)</f>
        <v>850</v>
      </c>
      <c r="M59" s="901"/>
      <c r="N59" s="296">
        <f>K59*L59</f>
        <v>1105</v>
      </c>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1105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53"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168</v>
      </c>
      <c r="N70" s="404">
        <f>K70/M70</f>
        <v>607.94047619047615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168</v>
      </c>
      <c r="N71" s="404">
        <f>K71/M71</f>
        <v>607.94047619047615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133"/>
    </row>
    <row r="76" spans="1:15" ht="15" thickBot="1">
      <c r="B76" s="902" t="s">
        <v>1037</v>
      </c>
      <c r="C76" s="856"/>
      <c r="D76" s="856"/>
      <c r="E76" s="856"/>
      <c r="F76" s="856"/>
      <c r="G76" s="856"/>
      <c r="H76" s="856"/>
      <c r="I76" s="856"/>
      <c r="J76" s="856"/>
      <c r="K76" s="856"/>
      <c r="L76" s="856"/>
      <c r="M76" s="857"/>
      <c r="N76" s="469">
        <f>SUM(N70:N75)</f>
        <v>1215.8809523809523</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N42+N54+N65+N76</f>
        <v>18599.442071428573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3719.888414285715</v>
      </c>
      <c r="M83" s="849"/>
      <c r="N83" s="57"/>
    </row>
    <row r="84" spans="1:14">
      <c r="B84" s="95" t="s">
        <v>1057</v>
      </c>
      <c r="C84" s="96"/>
      <c r="D84" s="96"/>
      <c r="E84" s="96"/>
      <c r="F84" s="96"/>
      <c r="G84" s="96"/>
      <c r="H84" s="96"/>
      <c r="I84" s="93"/>
      <c r="J84" s="94"/>
      <c r="K84" s="313">
        <v>0.05</v>
      </c>
      <c r="L84" s="848">
        <f>N78*K84</f>
        <v>929.97210357142876</v>
      </c>
      <c r="M84" s="849"/>
      <c r="N84" s="57"/>
    </row>
    <row r="85" spans="1:14" ht="15" thickBot="1">
      <c r="B85" s="97" t="s">
        <v>1058</v>
      </c>
      <c r="C85" s="98"/>
      <c r="D85" s="98"/>
      <c r="E85" s="98"/>
      <c r="F85" s="98"/>
      <c r="G85" s="98"/>
      <c r="H85" s="98"/>
      <c r="I85" s="99"/>
      <c r="J85" s="100"/>
      <c r="K85" s="314">
        <v>0.05</v>
      </c>
      <c r="L85" s="850">
        <f>N78*K85</f>
        <v>929.97210357142876</v>
      </c>
      <c r="M85" s="851"/>
      <c r="N85" s="57"/>
    </row>
    <row r="86" spans="1:14" ht="15" thickBot="1">
      <c r="B86" s="813" t="s">
        <v>1037</v>
      </c>
      <c r="C86" s="814"/>
      <c r="D86" s="814"/>
      <c r="E86" s="814"/>
      <c r="F86" s="814"/>
      <c r="G86" s="814"/>
      <c r="H86" s="814"/>
      <c r="I86" s="814"/>
      <c r="J86" s="814"/>
      <c r="K86" s="814"/>
      <c r="L86" s="814"/>
      <c r="M86" s="815"/>
      <c r="N86" s="58">
        <f>L83+L84+L85</f>
        <v>5579.8326214285717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24179.274692857143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162</v>
      </c>
      <c r="B36" s="862" t="str">
        <f>VLOOKUP(A36,EQUIPOS!A6:D154,3,FALSE)</f>
        <v>Compactador manual (SALTARIN) Peso de operación (Kg.) 52, Fuerza de impacto por golpe (KN) 12.</v>
      </c>
      <c r="C36" s="863"/>
      <c r="D36" s="863"/>
      <c r="E36" s="863"/>
      <c r="F36" s="863"/>
      <c r="G36" s="863"/>
      <c r="H36" s="864"/>
      <c r="I36" s="276"/>
      <c r="J36" s="277"/>
      <c r="K36" s="278">
        <f>VLOOKUP(A36,EQUIPOS!A6:D163,4,FALSE)</f>
        <v>10741.904999999999</v>
      </c>
      <c r="L36" s="279"/>
      <c r="M36" s="345">
        <v>2.5</v>
      </c>
      <c r="N36" s="281">
        <f>K36/M36</f>
        <v>4296.7619999999997</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383.00250000000005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4679.7644999999993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23205</v>
      </c>
      <c r="N48" s="281">
        <f>K48*M48</f>
        <v>30166.5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12</v>
      </c>
      <c r="N49" s="281">
        <f>K49*M49</f>
        <v>360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30526.5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0">
        <f>VLOOKUP(A60,TRANSPORTE!A5:D117,4,FALSE)</f>
        <v>850</v>
      </c>
      <c r="M60" s="901"/>
      <c r="N60" s="296">
        <f>K60*L60</f>
        <v>1105</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1105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7660.05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43971.3145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8794.2628999999997</v>
      </c>
      <c r="M84" s="849"/>
      <c r="N84" s="57"/>
    </row>
    <row r="85" spans="1:14">
      <c r="B85" s="95" t="s">
        <v>1057</v>
      </c>
      <c r="C85" s="96"/>
      <c r="D85" s="96"/>
      <c r="E85" s="96"/>
      <c r="F85" s="96"/>
      <c r="G85" s="96"/>
      <c r="H85" s="96"/>
      <c r="I85" s="93"/>
      <c r="J85" s="94"/>
      <c r="K85" s="313">
        <v>0.05</v>
      </c>
      <c r="L85" s="848">
        <f>N79*K85</f>
        <v>2198.5657249999999</v>
      </c>
      <c r="M85" s="849"/>
      <c r="N85" s="57"/>
    </row>
    <row r="86" spans="1:14" ht="15" thickBot="1">
      <c r="B86" s="97" t="s">
        <v>1058</v>
      </c>
      <c r="C86" s="98"/>
      <c r="D86" s="98"/>
      <c r="E86" s="98"/>
      <c r="F86" s="98"/>
      <c r="G86" s="98"/>
      <c r="H86" s="98"/>
      <c r="I86" s="99"/>
      <c r="J86" s="100"/>
      <c r="K86" s="314">
        <v>0.05</v>
      </c>
      <c r="L86" s="850">
        <f>N79*K86</f>
        <v>2198.5657249999999</v>
      </c>
      <c r="M86" s="851"/>
      <c r="N86" s="57"/>
    </row>
    <row r="87" spans="1:14" ht="15" thickBot="1">
      <c r="B87" s="813" t="s">
        <v>1037</v>
      </c>
      <c r="C87" s="814"/>
      <c r="D87" s="814"/>
      <c r="E87" s="814"/>
      <c r="F87" s="814"/>
      <c r="G87" s="814"/>
      <c r="H87" s="814"/>
      <c r="I87" s="814"/>
      <c r="J87" s="814"/>
      <c r="K87" s="814"/>
      <c r="L87" s="814"/>
      <c r="M87" s="815"/>
      <c r="N87" s="58">
        <f>L84+L85+L86</f>
        <v>13191.39435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57162.708850000003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162</v>
      </c>
      <c r="B36" s="862" t="str">
        <f>VLOOKUP(A36,EQUIPOS!A6:D154,3,FALSE)</f>
        <v>Compactador manual (SALTARIN) Peso de operación (Kg.) 52, Fuerza de impacto por golpe (KN) 12.</v>
      </c>
      <c r="C36" s="863"/>
      <c r="D36" s="863"/>
      <c r="E36" s="863"/>
      <c r="F36" s="863"/>
      <c r="G36" s="863"/>
      <c r="H36" s="864"/>
      <c r="I36" s="276"/>
      <c r="J36" s="277"/>
      <c r="K36" s="278">
        <f>VLOOKUP(A36,EQUIPOS!A6:D163,4,FALSE)</f>
        <v>10741.904999999999</v>
      </c>
      <c r="L36" s="279"/>
      <c r="M36" s="345">
        <v>2.5</v>
      </c>
      <c r="N36" s="281">
        <f>K36/M36</f>
        <v>4296.7619999999997</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383.00250000000005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4679.7644999999993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47438.5</v>
      </c>
      <c r="N48" s="281">
        <f>K48*M48</f>
        <v>61670.05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12</v>
      </c>
      <c r="N49" s="281">
        <f>K49*M49</f>
        <v>360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62030.05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0">
        <f>VLOOKUP(A60,TRANSPORTE!A5:D117,4,FALSE)</f>
        <v>850</v>
      </c>
      <c r="M60" s="901"/>
      <c r="N60" s="296">
        <f>K60*L60</f>
        <v>1105</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51"/>
    </row>
    <row r="66" spans="1:15" ht="15" thickBot="1">
      <c r="B66" s="902" t="s">
        <v>1037</v>
      </c>
      <c r="C66" s="856"/>
      <c r="D66" s="856"/>
      <c r="E66" s="856"/>
      <c r="F66" s="856"/>
      <c r="G66" s="856"/>
      <c r="H66" s="856"/>
      <c r="I66" s="856"/>
      <c r="J66" s="856"/>
      <c r="K66" s="856"/>
      <c r="L66" s="856"/>
      <c r="M66" s="857"/>
      <c r="N66" s="110">
        <f>N60+N61+N62+N63+N64</f>
        <v>1105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7660.05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75474.864500000011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15094.972900000002</v>
      </c>
      <c r="M84" s="849"/>
      <c r="N84" s="57"/>
    </row>
    <row r="85" spans="1:14">
      <c r="B85" s="95" t="s">
        <v>1057</v>
      </c>
      <c r="C85" s="96"/>
      <c r="D85" s="96"/>
      <c r="E85" s="96"/>
      <c r="F85" s="96"/>
      <c r="G85" s="96"/>
      <c r="H85" s="96"/>
      <c r="I85" s="93"/>
      <c r="J85" s="94"/>
      <c r="K85" s="313">
        <v>0.05</v>
      </c>
      <c r="L85" s="848">
        <f>N79*K85</f>
        <v>3773.7432250000006</v>
      </c>
      <c r="M85" s="849"/>
      <c r="N85" s="57"/>
    </row>
    <row r="86" spans="1:14" ht="15" thickBot="1">
      <c r="B86" s="97" t="s">
        <v>1058</v>
      </c>
      <c r="C86" s="98"/>
      <c r="D86" s="98"/>
      <c r="E86" s="98"/>
      <c r="F86" s="98"/>
      <c r="G86" s="98"/>
      <c r="H86" s="98"/>
      <c r="I86" s="99"/>
      <c r="J86" s="100"/>
      <c r="K86" s="314">
        <v>0.05</v>
      </c>
      <c r="L86" s="850">
        <f>N79*K86</f>
        <v>3773.7432250000006</v>
      </c>
      <c r="M86" s="851"/>
      <c r="N86" s="57"/>
    </row>
    <row r="87" spans="1:14" ht="15" thickBot="1">
      <c r="B87" s="813" t="s">
        <v>1037</v>
      </c>
      <c r="C87" s="814"/>
      <c r="D87" s="814"/>
      <c r="E87" s="814"/>
      <c r="F87" s="814"/>
      <c r="G87" s="814"/>
      <c r="H87" s="814"/>
      <c r="I87" s="814"/>
      <c r="J87" s="814"/>
      <c r="K87" s="814"/>
      <c r="L87" s="814"/>
      <c r="M87" s="815"/>
      <c r="N87" s="58">
        <f>L84+L85+L86</f>
        <v>22642.459350000005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98117.323850000015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162</v>
      </c>
      <c r="B36" s="862" t="str">
        <f>VLOOKUP(A36,EQUIPOS!A6:D154,3,FALSE)</f>
        <v>Compactador manual (SALTARIN) Peso de operación (Kg.) 52, Fuerza de impacto por golpe (KN) 12.</v>
      </c>
      <c r="C36" s="863"/>
      <c r="D36" s="863"/>
      <c r="E36" s="863"/>
      <c r="F36" s="863"/>
      <c r="G36" s="863"/>
      <c r="H36" s="864"/>
      <c r="I36" s="276"/>
      <c r="J36" s="277"/>
      <c r="K36" s="278">
        <f>VLOOKUP(A36,EQUIPOS!A6:D163,4,FALSE)</f>
        <v>10741.904999999999</v>
      </c>
      <c r="L36" s="279"/>
      <c r="M36" s="345">
        <v>2.5</v>
      </c>
      <c r="N36" s="281">
        <f>K36/M36</f>
        <v>4296.7619999999997</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383.00250000000005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4679.7644999999993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52182.974999999999</v>
      </c>
      <c r="N48" s="281">
        <f>K48*M48</f>
        <v>67837.867500000008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12</v>
      </c>
      <c r="N49" s="281">
        <f>K49*M49</f>
        <v>360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68197.867500000008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0">
        <f>VLOOKUP(A60,TRANSPORTE!A5:D117,4,FALSE)</f>
        <v>850</v>
      </c>
      <c r="M60" s="901"/>
      <c r="N60" s="296">
        <f>K60*L60</f>
        <v>1105</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1105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7660.05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81642.682000000015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16328.536400000005</v>
      </c>
      <c r="M84" s="849"/>
      <c r="N84" s="57"/>
    </row>
    <row r="85" spans="1:14">
      <c r="B85" s="95" t="s">
        <v>1057</v>
      </c>
      <c r="C85" s="96"/>
      <c r="D85" s="96"/>
      <c r="E85" s="96"/>
      <c r="F85" s="96"/>
      <c r="G85" s="96"/>
      <c r="H85" s="96"/>
      <c r="I85" s="93"/>
      <c r="J85" s="94"/>
      <c r="K85" s="313">
        <v>0.05</v>
      </c>
      <c r="L85" s="848">
        <f>N79*K85</f>
        <v>4082.1341000000011</v>
      </c>
      <c r="M85" s="849"/>
      <c r="N85" s="57"/>
    </row>
    <row r="86" spans="1:14" ht="15" thickBot="1">
      <c r="B86" s="97" t="s">
        <v>1058</v>
      </c>
      <c r="C86" s="98"/>
      <c r="D86" s="98"/>
      <c r="E86" s="98"/>
      <c r="F86" s="98"/>
      <c r="G86" s="98"/>
      <c r="H86" s="98"/>
      <c r="I86" s="99"/>
      <c r="J86" s="100"/>
      <c r="K86" s="314">
        <v>0.05</v>
      </c>
      <c r="L86" s="850">
        <f>N79*K86</f>
        <v>4082.1341000000011</v>
      </c>
      <c r="M86" s="851"/>
      <c r="N86" s="57"/>
    </row>
    <row r="87" spans="1:14" ht="15" thickBot="1">
      <c r="B87" s="813" t="s">
        <v>1037</v>
      </c>
      <c r="C87" s="814"/>
      <c r="D87" s="814"/>
      <c r="E87" s="814"/>
      <c r="F87" s="814"/>
      <c r="G87" s="814"/>
      <c r="H87" s="814"/>
      <c r="I87" s="814"/>
      <c r="J87" s="814"/>
      <c r="K87" s="814"/>
      <c r="L87" s="814"/>
      <c r="M87" s="815"/>
      <c r="N87" s="58">
        <f>L84+L85+L86</f>
        <v>24492.80460000001</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106135.48660000003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162</v>
      </c>
      <c r="B36" s="862" t="str">
        <f>VLOOKUP(A36,EQUIPOS!A6:D154,3,FALSE)</f>
        <v>Compactador manual (SALTARIN) Peso de operación (Kg.) 52, Fuerza de impacto por golpe (KN) 12.</v>
      </c>
      <c r="C36" s="863"/>
      <c r="D36" s="863"/>
      <c r="E36" s="863"/>
      <c r="F36" s="863"/>
      <c r="G36" s="863"/>
      <c r="H36" s="864"/>
      <c r="I36" s="276"/>
      <c r="J36" s="277"/>
      <c r="K36" s="278">
        <f>VLOOKUP(A36,EQUIPOS!A6:D163,4,FALSE)</f>
        <v>10741.904999999999</v>
      </c>
      <c r="L36" s="279"/>
      <c r="M36" s="345">
        <v>2.5</v>
      </c>
      <c r="N36" s="281">
        <f>K36/M36</f>
        <v>4296.7619999999997</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383.00250000000005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4679.7644999999993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185000</v>
      </c>
      <c r="N48" s="281">
        <f>K48*M48</f>
        <v>240500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12</v>
      </c>
      <c r="N49" s="281">
        <f>K49*M49</f>
        <v>360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240860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0">
        <f>VLOOKUP(A60,TRANSPORTE!A5:D117,4,FALSE)</f>
        <v>850</v>
      </c>
      <c r="M60" s="901"/>
      <c r="N60" s="296">
        <f>K60*L60</f>
        <v>1105</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1105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7660.05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254304.81449999998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50860.962899999999</v>
      </c>
      <c r="M84" s="849"/>
      <c r="N84" s="57"/>
    </row>
    <row r="85" spans="1:14">
      <c r="B85" s="95" t="s">
        <v>1057</v>
      </c>
      <c r="C85" s="96"/>
      <c r="D85" s="96"/>
      <c r="E85" s="96"/>
      <c r="F85" s="96"/>
      <c r="G85" s="96"/>
      <c r="H85" s="96"/>
      <c r="I85" s="93"/>
      <c r="J85" s="94"/>
      <c r="K85" s="313">
        <v>0.05</v>
      </c>
      <c r="L85" s="848">
        <f>N79*K85</f>
        <v>12715.240725</v>
      </c>
      <c r="M85" s="849"/>
      <c r="N85" s="57"/>
    </row>
    <row r="86" spans="1:14" ht="15" thickBot="1">
      <c r="B86" s="97" t="s">
        <v>1058</v>
      </c>
      <c r="C86" s="98"/>
      <c r="D86" s="98"/>
      <c r="E86" s="98"/>
      <c r="F86" s="98"/>
      <c r="G86" s="98"/>
      <c r="H86" s="98"/>
      <c r="I86" s="99"/>
      <c r="J86" s="100"/>
      <c r="K86" s="314">
        <v>0.05</v>
      </c>
      <c r="L86" s="850">
        <f>N79*K86</f>
        <v>12715.240725</v>
      </c>
      <c r="M86" s="851"/>
      <c r="N86" s="57"/>
    </row>
    <row r="87" spans="1:14" ht="15" thickBot="1">
      <c r="B87" s="813" t="s">
        <v>1037</v>
      </c>
      <c r="C87" s="814"/>
      <c r="D87" s="814"/>
      <c r="E87" s="814"/>
      <c r="F87" s="814"/>
      <c r="G87" s="814"/>
      <c r="H87" s="814"/>
      <c r="I87" s="814"/>
      <c r="J87" s="814"/>
      <c r="K87" s="814"/>
      <c r="L87" s="814"/>
      <c r="M87" s="815"/>
      <c r="N87" s="58">
        <f>L84+L85+L86</f>
        <v>76291.444349999991</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330596.25884999998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3" t="s">
        <v>1028</v>
      </c>
      <c r="C35" s="884"/>
      <c r="D35" s="884"/>
      <c r="E35" s="884"/>
      <c r="F35" s="884"/>
      <c r="G35" s="884"/>
      <c r="H35" s="885"/>
      <c r="I35" s="886" t="s">
        <v>1032</v>
      </c>
      <c r="J35" s="887"/>
      <c r="K35" s="75" t="s">
        <v>1033</v>
      </c>
      <c r="L35" s="888" t="s">
        <v>1034</v>
      </c>
      <c r="M35" s="885"/>
      <c r="N35" s="76" t="s">
        <v>1035</v>
      </c>
    </row>
    <row r="36" spans="1:16">
      <c r="A36" s="119"/>
      <c r="B36" s="862"/>
      <c r="C36" s="863"/>
      <c r="D36" s="863"/>
      <c r="E36" s="863"/>
      <c r="F36" s="863"/>
      <c r="G36" s="863"/>
      <c r="H36" s="864"/>
      <c r="I36" s="276"/>
      <c r="J36" s="277"/>
      <c r="K36" s="278"/>
      <c r="L36" s="279"/>
      <c r="M36" s="345"/>
      <c r="N36" s="281"/>
      <c r="P36" s="112"/>
    </row>
    <row r="37" spans="1:16">
      <c r="A37" s="119"/>
      <c r="B37" s="862"/>
      <c r="C37" s="863"/>
      <c r="D37" s="863"/>
      <c r="E37" s="863"/>
      <c r="F37" s="863"/>
      <c r="G37" s="863"/>
      <c r="H37" s="864"/>
      <c r="I37" s="430"/>
      <c r="J37" s="431"/>
      <c r="K37" s="278"/>
      <c r="L37" s="344"/>
      <c r="M37" s="345"/>
      <c r="N37" s="281"/>
      <c r="P37" s="109"/>
    </row>
    <row r="38" spans="1:16">
      <c r="A38" s="119"/>
      <c r="B38" s="862"/>
      <c r="C38" s="863"/>
      <c r="D38" s="863"/>
      <c r="E38" s="863"/>
      <c r="F38" s="863"/>
      <c r="G38" s="863"/>
      <c r="H38" s="864"/>
      <c r="I38" s="337"/>
      <c r="J38" s="339"/>
      <c r="K38" s="278"/>
      <c r="L38" s="432"/>
      <c r="M38" s="433"/>
      <c r="N38" s="281"/>
      <c r="P38" s="112"/>
    </row>
    <row r="39" spans="1:16">
      <c r="B39" s="862"/>
      <c r="C39" s="863"/>
      <c r="D39" s="863"/>
      <c r="E39" s="863"/>
      <c r="F39" s="863"/>
      <c r="G39" s="863"/>
      <c r="H39" s="864"/>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0" t="s">
        <v>1036</v>
      </c>
      <c r="C41" s="871"/>
      <c r="D41" s="871"/>
      <c r="E41" s="44"/>
      <c r="F41" s="45"/>
      <c r="G41" s="45"/>
      <c r="H41" s="46"/>
      <c r="I41" s="42"/>
      <c r="J41" s="43"/>
      <c r="K41" s="288"/>
      <c r="L41" s="285"/>
      <c r="M41" s="410">
        <v>0.05</v>
      </c>
      <c r="N41" s="353">
        <f>N77*M41</f>
        <v>383.00250000000005</v>
      </c>
      <c r="P41" s="112"/>
    </row>
    <row r="42" spans="1:16" ht="15" thickBot="1">
      <c r="B42" s="862"/>
      <c r="C42" s="863"/>
      <c r="D42" s="863"/>
      <c r="E42" s="863"/>
      <c r="F42" s="863"/>
      <c r="G42" s="863"/>
      <c r="H42" s="864"/>
      <c r="I42" s="872"/>
      <c r="J42" s="873"/>
      <c r="K42" s="47"/>
      <c r="L42" s="874"/>
      <c r="M42" s="875"/>
      <c r="N42" s="111"/>
    </row>
    <row r="43" spans="1:16" ht="15" thickBot="1">
      <c r="B43" s="813" t="s">
        <v>1037</v>
      </c>
      <c r="C43" s="814"/>
      <c r="D43" s="814"/>
      <c r="E43" s="814"/>
      <c r="F43" s="814"/>
      <c r="G43" s="814"/>
      <c r="H43" s="814"/>
      <c r="I43" s="814"/>
      <c r="J43" s="814"/>
      <c r="K43" s="814"/>
      <c r="L43" s="814"/>
      <c r="M43" s="815"/>
      <c r="N43" s="403">
        <f>SUM(N36:N42)</f>
        <v>383.00250000000005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58" t="s">
        <v>1028</v>
      </c>
      <c r="C47" s="859"/>
      <c r="D47" s="859"/>
      <c r="E47" s="859"/>
      <c r="F47" s="859"/>
      <c r="G47" s="859"/>
      <c r="H47" s="859"/>
      <c r="I47" s="893"/>
      <c r="J47" s="324" t="s">
        <v>1029</v>
      </c>
      <c r="K47" s="91" t="s">
        <v>1030</v>
      </c>
      <c r="L47" s="894" t="s">
        <v>1039</v>
      </c>
      <c r="M47" s="893"/>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69125</v>
      </c>
      <c r="N48" s="281">
        <f>K48*M48</f>
        <v>89862.5</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89862.5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0">
        <f>VLOOKUP(A60,TRANSPORTE!A5:D117,4,FALSE)</f>
        <v>850</v>
      </c>
      <c r="M60" s="901"/>
      <c r="N60" s="296">
        <f>K60*L60</f>
        <v>1105</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1105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7660.05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99010.552500000005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19802.110500000003</v>
      </c>
      <c r="M84" s="849"/>
      <c r="N84" s="57"/>
    </row>
    <row r="85" spans="1:14">
      <c r="B85" s="95" t="s">
        <v>1057</v>
      </c>
      <c r="C85" s="96"/>
      <c r="D85" s="96"/>
      <c r="E85" s="96"/>
      <c r="F85" s="96"/>
      <c r="G85" s="96"/>
      <c r="H85" s="96"/>
      <c r="I85" s="93"/>
      <c r="J85" s="94"/>
      <c r="K85" s="313">
        <v>0.05</v>
      </c>
      <c r="L85" s="848">
        <f>N79*K85</f>
        <v>4950.5276250000006</v>
      </c>
      <c r="M85" s="849"/>
      <c r="N85" s="57"/>
    </row>
    <row r="86" spans="1:14" ht="15" thickBot="1">
      <c r="B86" s="97" t="s">
        <v>1058</v>
      </c>
      <c r="C86" s="98"/>
      <c r="D86" s="98"/>
      <c r="E86" s="98"/>
      <c r="F86" s="98"/>
      <c r="G86" s="98"/>
      <c r="H86" s="98"/>
      <c r="I86" s="99"/>
      <c r="J86" s="100"/>
      <c r="K86" s="314">
        <v>0.05</v>
      </c>
      <c r="L86" s="850">
        <f>N79*K86</f>
        <v>4950.5276250000006</v>
      </c>
      <c r="M86" s="851"/>
      <c r="N86" s="57"/>
    </row>
    <row r="87" spans="1:14" ht="15" thickBot="1">
      <c r="B87" s="813" t="s">
        <v>1037</v>
      </c>
      <c r="C87" s="814"/>
      <c r="D87" s="814"/>
      <c r="E87" s="814"/>
      <c r="F87" s="814"/>
      <c r="G87" s="814"/>
      <c r="H87" s="814"/>
      <c r="I87" s="814"/>
      <c r="J87" s="814"/>
      <c r="K87" s="814"/>
      <c r="L87" s="814"/>
      <c r="M87" s="815"/>
      <c r="N87" s="58">
        <f>L84+L85+L86</f>
        <v>29703.165750000007</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128713.71825000001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3" t="s">
        <v>1028</v>
      </c>
      <c r="C35" s="884"/>
      <c r="D35" s="884"/>
      <c r="E35" s="884"/>
      <c r="F35" s="884"/>
      <c r="G35" s="884"/>
      <c r="H35" s="885"/>
      <c r="I35" s="886" t="s">
        <v>1032</v>
      </c>
      <c r="J35" s="887"/>
      <c r="K35" s="75" t="s">
        <v>1033</v>
      </c>
      <c r="L35" s="888" t="s">
        <v>1034</v>
      </c>
      <c r="M35" s="885"/>
      <c r="N35" s="76" t="s">
        <v>1035</v>
      </c>
    </row>
    <row r="36" spans="1:16">
      <c r="A36" s="119"/>
      <c r="B36" s="862"/>
      <c r="C36" s="863"/>
      <c r="D36" s="863"/>
      <c r="E36" s="863"/>
      <c r="F36" s="863"/>
      <c r="G36" s="863"/>
      <c r="H36" s="864"/>
      <c r="I36" s="276"/>
      <c r="J36" s="277"/>
      <c r="K36" s="278"/>
      <c r="L36" s="279"/>
      <c r="M36" s="345"/>
      <c r="N36" s="281"/>
      <c r="P36" s="112"/>
    </row>
    <row r="37" spans="1:16">
      <c r="A37" s="119"/>
      <c r="B37" s="862"/>
      <c r="C37" s="863"/>
      <c r="D37" s="863"/>
      <c r="E37" s="863"/>
      <c r="F37" s="863"/>
      <c r="G37" s="863"/>
      <c r="H37" s="864"/>
      <c r="I37" s="430"/>
      <c r="J37" s="431"/>
      <c r="K37" s="278"/>
      <c r="L37" s="344"/>
      <c r="M37" s="345"/>
      <c r="N37" s="281"/>
      <c r="P37" s="109"/>
    </row>
    <row r="38" spans="1:16">
      <c r="A38" s="119"/>
      <c r="B38" s="862"/>
      <c r="C38" s="863"/>
      <c r="D38" s="863"/>
      <c r="E38" s="863"/>
      <c r="F38" s="863"/>
      <c r="G38" s="863"/>
      <c r="H38" s="864"/>
      <c r="I38" s="337"/>
      <c r="J38" s="339"/>
      <c r="K38" s="278"/>
      <c r="L38" s="432"/>
      <c r="M38" s="433"/>
      <c r="N38" s="281"/>
      <c r="P38" s="112"/>
    </row>
    <row r="39" spans="1:16">
      <c r="B39" s="862"/>
      <c r="C39" s="863"/>
      <c r="D39" s="863"/>
      <c r="E39" s="863"/>
      <c r="F39" s="863"/>
      <c r="G39" s="863"/>
      <c r="H39" s="864"/>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0" t="s">
        <v>1036</v>
      </c>
      <c r="C41" s="871"/>
      <c r="D41" s="871"/>
      <c r="E41" s="44"/>
      <c r="F41" s="45"/>
      <c r="G41" s="45"/>
      <c r="H41" s="46"/>
      <c r="I41" s="42"/>
      <c r="J41" s="43"/>
      <c r="K41" s="288"/>
      <c r="L41" s="285"/>
      <c r="M41" s="410">
        <v>0.05</v>
      </c>
      <c r="N41" s="353">
        <f>N77*M41</f>
        <v>383.00250000000005</v>
      </c>
      <c r="P41" s="112"/>
    </row>
    <row r="42" spans="1:16" ht="15" thickBot="1">
      <c r="B42" s="862"/>
      <c r="C42" s="863"/>
      <c r="D42" s="863"/>
      <c r="E42" s="863"/>
      <c r="F42" s="863"/>
      <c r="G42" s="863"/>
      <c r="H42" s="864"/>
      <c r="I42" s="872"/>
      <c r="J42" s="873"/>
      <c r="K42" s="47"/>
      <c r="L42" s="874"/>
      <c r="M42" s="875"/>
      <c r="N42" s="111"/>
    </row>
    <row r="43" spans="1:16" ht="15" thickBot="1">
      <c r="B43" s="813" t="s">
        <v>1037</v>
      </c>
      <c r="C43" s="814"/>
      <c r="D43" s="814"/>
      <c r="E43" s="814"/>
      <c r="F43" s="814"/>
      <c r="G43" s="814"/>
      <c r="H43" s="814"/>
      <c r="I43" s="814"/>
      <c r="J43" s="814"/>
      <c r="K43" s="814"/>
      <c r="L43" s="814"/>
      <c r="M43" s="815"/>
      <c r="N43" s="403">
        <f>SUM(N36:N42)</f>
        <v>383.00250000000005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58" t="s">
        <v>1028</v>
      </c>
      <c r="C47" s="859"/>
      <c r="D47" s="859"/>
      <c r="E47" s="859"/>
      <c r="F47" s="859"/>
      <c r="G47" s="859"/>
      <c r="H47" s="859"/>
      <c r="I47" s="893"/>
      <c r="J47" s="324" t="s">
        <v>1029</v>
      </c>
      <c r="K47" s="91" t="s">
        <v>1030</v>
      </c>
      <c r="L47" s="894" t="s">
        <v>1039</v>
      </c>
      <c r="M47" s="893"/>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120462.5</v>
      </c>
      <c r="N48" s="281">
        <f>K48*M48</f>
        <v>156601.25</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156601.25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0">
        <f>VLOOKUP(A60,TRANSPORTE!A5:D117,4,FALSE)</f>
        <v>850</v>
      </c>
      <c r="M60" s="901"/>
      <c r="N60" s="296">
        <f>K60*L60</f>
        <v>1105</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1105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7660.05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165749.30249999999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33149.860500000003</v>
      </c>
      <c r="M84" s="849"/>
      <c r="N84" s="57"/>
    </row>
    <row r="85" spans="1:14">
      <c r="B85" s="95" t="s">
        <v>1057</v>
      </c>
      <c r="C85" s="96"/>
      <c r="D85" s="96"/>
      <c r="E85" s="96"/>
      <c r="F85" s="96"/>
      <c r="G85" s="96"/>
      <c r="H85" s="96"/>
      <c r="I85" s="93"/>
      <c r="J85" s="94"/>
      <c r="K85" s="313">
        <v>0.05</v>
      </c>
      <c r="L85" s="848">
        <f>N79*K85</f>
        <v>8287.4651250000006</v>
      </c>
      <c r="M85" s="849"/>
      <c r="N85" s="57"/>
    </row>
    <row r="86" spans="1:14" ht="15" thickBot="1">
      <c r="B86" s="97" t="s">
        <v>1058</v>
      </c>
      <c r="C86" s="98"/>
      <c r="D86" s="98"/>
      <c r="E86" s="98"/>
      <c r="F86" s="98"/>
      <c r="G86" s="98"/>
      <c r="H86" s="98"/>
      <c r="I86" s="99"/>
      <c r="J86" s="100"/>
      <c r="K86" s="314">
        <v>0.05</v>
      </c>
      <c r="L86" s="850">
        <f>N79*K86</f>
        <v>8287.4651250000006</v>
      </c>
      <c r="M86" s="851"/>
      <c r="N86" s="57"/>
    </row>
    <row r="87" spans="1:14" ht="15" thickBot="1">
      <c r="B87" s="813" t="s">
        <v>1037</v>
      </c>
      <c r="C87" s="814"/>
      <c r="D87" s="814"/>
      <c r="E87" s="814"/>
      <c r="F87" s="814"/>
      <c r="G87" s="814"/>
      <c r="H87" s="814"/>
      <c r="I87" s="814"/>
      <c r="J87" s="814"/>
      <c r="K87" s="814"/>
      <c r="L87" s="814"/>
      <c r="M87" s="815"/>
      <c r="N87" s="58">
        <f>L84+L85+L86</f>
        <v>49724.790750000007</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215474.09325000001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3" t="s">
        <v>1028</v>
      </c>
      <c r="C35" s="884"/>
      <c r="D35" s="884"/>
      <c r="E35" s="884"/>
      <c r="F35" s="884"/>
      <c r="G35" s="884"/>
      <c r="H35" s="885"/>
      <c r="I35" s="886" t="s">
        <v>1032</v>
      </c>
      <c r="J35" s="887"/>
      <c r="K35" s="75" t="s">
        <v>1033</v>
      </c>
      <c r="L35" s="888" t="s">
        <v>1034</v>
      </c>
      <c r="M35" s="885"/>
      <c r="N35" s="76" t="s">
        <v>1035</v>
      </c>
    </row>
    <row r="36" spans="1:16">
      <c r="A36" s="119"/>
      <c r="B36" s="862"/>
      <c r="C36" s="863"/>
      <c r="D36" s="863"/>
      <c r="E36" s="863"/>
      <c r="F36" s="863"/>
      <c r="G36" s="863"/>
      <c r="H36" s="864"/>
      <c r="I36" s="276"/>
      <c r="J36" s="277"/>
      <c r="K36" s="278"/>
      <c r="L36" s="279"/>
      <c r="M36" s="345"/>
      <c r="N36" s="281"/>
      <c r="P36" s="112"/>
    </row>
    <row r="37" spans="1:16">
      <c r="A37" s="119"/>
      <c r="B37" s="862"/>
      <c r="C37" s="863"/>
      <c r="D37" s="863"/>
      <c r="E37" s="863"/>
      <c r="F37" s="863"/>
      <c r="G37" s="863"/>
      <c r="H37" s="864"/>
      <c r="I37" s="430"/>
      <c r="J37" s="431"/>
      <c r="K37" s="278"/>
      <c r="L37" s="344"/>
      <c r="M37" s="345"/>
      <c r="N37" s="281"/>
      <c r="P37" s="109"/>
    </row>
    <row r="38" spans="1:16">
      <c r="A38" s="119"/>
      <c r="B38" s="862"/>
      <c r="C38" s="863"/>
      <c r="D38" s="863"/>
      <c r="E38" s="863"/>
      <c r="F38" s="863"/>
      <c r="G38" s="863"/>
      <c r="H38" s="864"/>
      <c r="I38" s="337"/>
      <c r="J38" s="339"/>
      <c r="K38" s="278"/>
      <c r="L38" s="432"/>
      <c r="M38" s="433"/>
      <c r="N38" s="281"/>
      <c r="P38" s="112"/>
    </row>
    <row r="39" spans="1:16">
      <c r="B39" s="862"/>
      <c r="C39" s="863"/>
      <c r="D39" s="863"/>
      <c r="E39" s="863"/>
      <c r="F39" s="863"/>
      <c r="G39" s="863"/>
      <c r="H39" s="864"/>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0" t="s">
        <v>1036</v>
      </c>
      <c r="C41" s="871"/>
      <c r="D41" s="871"/>
      <c r="E41" s="44"/>
      <c r="F41" s="45"/>
      <c r="G41" s="45"/>
      <c r="H41" s="46"/>
      <c r="I41" s="42"/>
      <c r="J41" s="43"/>
      <c r="K41" s="288"/>
      <c r="L41" s="285"/>
      <c r="M41" s="410">
        <v>0.05</v>
      </c>
      <c r="N41" s="353">
        <f>N77*M41</f>
        <v>255.33500000000001</v>
      </c>
      <c r="P41" s="112"/>
    </row>
    <row r="42" spans="1:16" ht="15" thickBot="1">
      <c r="B42" s="862"/>
      <c r="C42" s="863"/>
      <c r="D42" s="863"/>
      <c r="E42" s="863"/>
      <c r="F42" s="863"/>
      <c r="G42" s="863"/>
      <c r="H42" s="864"/>
      <c r="I42" s="872"/>
      <c r="J42" s="873"/>
      <c r="K42" s="47"/>
      <c r="L42" s="874"/>
      <c r="M42" s="875"/>
      <c r="N42" s="111"/>
    </row>
    <row r="43" spans="1:16" ht="15" thickBot="1">
      <c r="B43" s="813" t="s">
        <v>1037</v>
      </c>
      <c r="C43" s="814"/>
      <c r="D43" s="814"/>
      <c r="E43" s="814"/>
      <c r="F43" s="814"/>
      <c r="G43" s="814"/>
      <c r="H43" s="814"/>
      <c r="I43" s="814"/>
      <c r="J43" s="814"/>
      <c r="K43" s="814"/>
      <c r="L43" s="814"/>
      <c r="M43" s="815"/>
      <c r="N43" s="403">
        <f>SUM(N36:N42)</f>
        <v>255.33500000000001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58" t="s">
        <v>1028</v>
      </c>
      <c r="C47" s="859"/>
      <c r="D47" s="859"/>
      <c r="E47" s="859"/>
      <c r="F47" s="859"/>
      <c r="G47" s="859"/>
      <c r="H47" s="859"/>
      <c r="I47" s="893"/>
      <c r="J47" s="324" t="s">
        <v>1029</v>
      </c>
      <c r="K47" s="91" t="s">
        <v>1030</v>
      </c>
      <c r="L47" s="894" t="s">
        <v>1039</v>
      </c>
      <c r="M47" s="893"/>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46221.3</v>
      </c>
      <c r="N48" s="281">
        <f>K48*M48</f>
        <v>60087.69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60087.69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0">
        <f>VLOOKUP(A60,TRANSPORTE!A5:D117,4,FALSE)</f>
        <v>850</v>
      </c>
      <c r="M60" s="901"/>
      <c r="N60" s="296">
        <f>K60*L60</f>
        <v>1105</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1105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5106.7</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66554.725000000006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13310.945000000002</v>
      </c>
      <c r="M84" s="849"/>
      <c r="N84" s="57"/>
    </row>
    <row r="85" spans="1:14">
      <c r="B85" s="95" t="s">
        <v>1057</v>
      </c>
      <c r="C85" s="96"/>
      <c r="D85" s="96"/>
      <c r="E85" s="96"/>
      <c r="F85" s="96"/>
      <c r="G85" s="96"/>
      <c r="H85" s="96"/>
      <c r="I85" s="93"/>
      <c r="J85" s="94"/>
      <c r="K85" s="313">
        <v>0.05</v>
      </c>
      <c r="L85" s="848">
        <f>N79*K85</f>
        <v>3327.7362500000004</v>
      </c>
      <c r="M85" s="849"/>
      <c r="N85" s="57"/>
    </row>
    <row r="86" spans="1:14" ht="15" thickBot="1">
      <c r="B86" s="97" t="s">
        <v>1058</v>
      </c>
      <c r="C86" s="98"/>
      <c r="D86" s="98"/>
      <c r="E86" s="98"/>
      <c r="F86" s="98"/>
      <c r="G86" s="98"/>
      <c r="H86" s="98"/>
      <c r="I86" s="99"/>
      <c r="J86" s="100"/>
      <c r="K86" s="314">
        <v>0.05</v>
      </c>
      <c r="L86" s="850">
        <f>N79*K86</f>
        <v>3327.7362500000004</v>
      </c>
      <c r="M86" s="851"/>
      <c r="N86" s="57"/>
    </row>
    <row r="87" spans="1:14" ht="15" thickBot="1">
      <c r="B87" s="813" t="s">
        <v>1037</v>
      </c>
      <c r="C87" s="814"/>
      <c r="D87" s="814"/>
      <c r="E87" s="814"/>
      <c r="F87" s="814"/>
      <c r="G87" s="814"/>
      <c r="H87" s="814"/>
      <c r="I87" s="814"/>
      <c r="J87" s="814"/>
      <c r="K87" s="814"/>
      <c r="L87" s="814"/>
      <c r="M87" s="815"/>
      <c r="N87" s="58">
        <f>L84+L85+L86</f>
        <v>19966.417500000003</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86521.142500000016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228</v>
      </c>
      <c r="B36" s="862" t="str">
        <f>VLOOKUP(A36,EQUIPOS!A6:D154,3,FALSE)</f>
        <v xml:space="preserve">Formaleta metálica (concreto hidráulico)
</v>
      </c>
      <c r="C36" s="863"/>
      <c r="D36" s="863"/>
      <c r="E36" s="863"/>
      <c r="F36" s="863"/>
      <c r="G36" s="863"/>
      <c r="H36" s="864"/>
      <c r="I36" s="276"/>
      <c r="J36" s="277"/>
      <c r="K36" s="278">
        <f>VLOOKUP(A36,EQUIPOS!A6:D163,4,FALSE)</f>
        <v>2403</v>
      </c>
      <c r="L36" s="279"/>
      <c r="M36" s="280">
        <v>2</v>
      </c>
      <c r="N36" s="281">
        <f>K36/M36</f>
        <v>1201.5</v>
      </c>
    </row>
    <row r="37" spans="1:14">
      <c r="A37" s="119" t="s">
        <v>282</v>
      </c>
      <c r="B37" s="862" t="str">
        <f>VLOOKUP(A37,EQUIPOS!A7:D154,3,FALSE)</f>
        <v>Piloteadora potencia 250KW, RPM 1800, fuerza elevadora 200KN</v>
      </c>
      <c r="C37" s="863"/>
      <c r="D37" s="863"/>
      <c r="E37" s="863"/>
      <c r="F37" s="863"/>
      <c r="G37" s="863"/>
      <c r="H37" s="864"/>
      <c r="I37" s="430"/>
      <c r="J37" s="431"/>
      <c r="K37" s="278">
        <f>VLOOKUP(A37,EQUIPOS!A7:D164,4,FALSE)</f>
        <v>545923.15999999992</v>
      </c>
      <c r="L37" s="344"/>
      <c r="M37" s="345">
        <v>4</v>
      </c>
      <c r="N37" s="281">
        <f>K37/M37</f>
        <v>136480.78999999998</v>
      </c>
    </row>
    <row r="38" spans="1:14">
      <c r="A38" s="119" t="s">
        <v>363</v>
      </c>
      <c r="B38" s="862" t="str">
        <f>VLOOKUP(A38,EQUIPOS!A8:D154,3,FALSE)</f>
        <v>Vibrador de concreto, Motor de 3 hp a 18.000 rpm Mangueras de 4 mt</v>
      </c>
      <c r="C38" s="863"/>
      <c r="D38" s="863"/>
      <c r="E38" s="863"/>
      <c r="F38" s="863"/>
      <c r="G38" s="863"/>
      <c r="H38" s="864"/>
      <c r="I38" s="337"/>
      <c r="J38" s="339"/>
      <c r="K38" s="278">
        <f>VLOOKUP(A38,EQUIPOS!A8:D165,4,FALSE)</f>
        <v>5000</v>
      </c>
      <c r="L38" s="432"/>
      <c r="M38" s="433">
        <v>2</v>
      </c>
      <c r="N38" s="281">
        <f>K38/M38</f>
        <v>2500</v>
      </c>
    </row>
    <row r="39" spans="1:14">
      <c r="B39" s="862"/>
      <c r="C39" s="863"/>
      <c r="D39" s="863"/>
      <c r="E39" s="869"/>
      <c r="F39" s="863"/>
      <c r="G39" s="863"/>
      <c r="H39" s="864"/>
      <c r="I39" s="42"/>
      <c r="J39" s="43"/>
      <c r="K39" s="283"/>
      <c r="L39" s="285"/>
      <c r="M39" s="286"/>
      <c r="N39" s="287"/>
    </row>
    <row r="40" spans="1:14">
      <c r="B40" s="870" t="s">
        <v>1036</v>
      </c>
      <c r="C40" s="871"/>
      <c r="D40" s="871"/>
      <c r="E40" s="44"/>
      <c r="F40" s="45"/>
      <c r="G40" s="45"/>
      <c r="H40" s="46"/>
      <c r="I40" s="42"/>
      <c r="J40" s="43"/>
      <c r="K40" s="288"/>
      <c r="L40" s="285"/>
      <c r="M40" s="410">
        <v>0.1</v>
      </c>
      <c r="N40" s="353">
        <f>N76*M40</f>
        <v>1174.5410162776077</v>
      </c>
    </row>
    <row r="41" spans="1:14" ht="15" thickBot="1">
      <c r="B41" s="862"/>
      <c r="C41" s="863"/>
      <c r="D41" s="863"/>
      <c r="E41" s="863"/>
      <c r="F41" s="863"/>
      <c r="G41" s="863"/>
      <c r="H41" s="864"/>
      <c r="I41" s="872"/>
      <c r="J41" s="873"/>
      <c r="K41" s="47"/>
      <c r="L41" s="874"/>
      <c r="M41" s="875"/>
      <c r="N41" s="111"/>
    </row>
    <row r="42" spans="1:14" ht="15" thickBot="1">
      <c r="B42" s="813" t="s">
        <v>1037</v>
      </c>
      <c r="C42" s="814"/>
      <c r="D42" s="814"/>
      <c r="E42" s="814"/>
      <c r="F42" s="814"/>
      <c r="G42" s="814"/>
      <c r="H42" s="814"/>
      <c r="I42" s="814"/>
      <c r="J42" s="814"/>
      <c r="K42" s="814"/>
      <c r="L42" s="814"/>
      <c r="M42" s="815"/>
      <c r="N42" s="403">
        <f>SUM(N36:N41)</f>
        <v>141356.83101627757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58" t="s">
        <v>1028</v>
      </c>
      <c r="C46" s="859"/>
      <c r="D46" s="859"/>
      <c r="E46" s="859"/>
      <c r="F46" s="859"/>
      <c r="G46" s="859"/>
      <c r="H46" s="859"/>
      <c r="I46" s="893"/>
      <c r="J46" s="324" t="s">
        <v>1029</v>
      </c>
      <c r="K46" s="91" t="s">
        <v>1030</v>
      </c>
      <c r="L46" s="894" t="s">
        <v>1039</v>
      </c>
      <c r="M46" s="893"/>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3232.5</v>
      </c>
      <c r="N47" s="281">
        <f>K47*M47</f>
        <v>38386.649395315646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8250</v>
      </c>
      <c r="N48" s="281">
        <f>K48*M48</f>
        <v>4125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4548.9949999999999</v>
      </c>
      <c r="N49" s="281">
        <f>K49*M49</f>
        <v>2274.4974999999999</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433400</v>
      </c>
      <c r="N50" s="281">
        <f>K50*M50</f>
        <v>57185.782754764288</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3" t="s">
        <v>1037</v>
      </c>
      <c r="C54" s="814"/>
      <c r="D54" s="814"/>
      <c r="E54" s="814"/>
      <c r="F54" s="814"/>
      <c r="G54" s="814"/>
      <c r="H54" s="814"/>
      <c r="I54" s="814"/>
      <c r="J54" s="814"/>
      <c r="K54" s="814"/>
      <c r="L54" s="814"/>
      <c r="M54" s="815"/>
      <c r="N54" s="403">
        <f>SUM(N47:N53)</f>
        <v>101971.92965007992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0">
        <f>VLOOKUP(A59,TRANSPORTE!A5:D117,4,FALSE)</f>
        <v>53.07</v>
      </c>
      <c r="M59" s="901"/>
      <c r="N59" s="296">
        <f>K59*L59</f>
        <v>2.6535000000000002</v>
      </c>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2.6535000000000002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441">
        <v>32</v>
      </c>
      <c r="N71" s="404">
        <f>K71/M71</f>
        <v>6383.375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11745.410162776076</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N42+N54+N65+N76</f>
        <v>255076.82432913355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51015.364865826712</v>
      </c>
      <c r="M83" s="849"/>
      <c r="N83" s="57"/>
    </row>
    <row r="84" spans="1:14">
      <c r="B84" s="95" t="s">
        <v>1057</v>
      </c>
      <c r="C84" s="96"/>
      <c r="D84" s="96"/>
      <c r="E84" s="96"/>
      <c r="F84" s="96"/>
      <c r="G84" s="96"/>
      <c r="H84" s="96"/>
      <c r="I84" s="93"/>
      <c r="J84" s="94"/>
      <c r="K84" s="313">
        <v>0.05</v>
      </c>
      <c r="L84" s="848">
        <f>N78*K84</f>
        <v>12753.841216456678</v>
      </c>
      <c r="M84" s="849"/>
      <c r="N84" s="57"/>
    </row>
    <row r="85" spans="1:14" ht="15" thickBot="1">
      <c r="B85" s="97" t="s">
        <v>1058</v>
      </c>
      <c r="C85" s="98"/>
      <c r="D85" s="98"/>
      <c r="E85" s="98"/>
      <c r="F85" s="98"/>
      <c r="G85" s="98"/>
      <c r="H85" s="98"/>
      <c r="I85" s="99"/>
      <c r="J85" s="100"/>
      <c r="K85" s="314">
        <v>0.05</v>
      </c>
      <c r="L85" s="850">
        <f>N78*K85</f>
        <v>12753.841216456678</v>
      </c>
      <c r="M85" s="851"/>
      <c r="N85" s="57"/>
    </row>
    <row r="86" spans="1:14" ht="15" thickBot="1">
      <c r="B86" s="813" t="s">
        <v>1037</v>
      </c>
      <c r="C86" s="814"/>
      <c r="D86" s="814"/>
      <c r="E86" s="814"/>
      <c r="F86" s="814"/>
      <c r="G86" s="814"/>
      <c r="H86" s="814"/>
      <c r="I86" s="814"/>
      <c r="J86" s="814"/>
      <c r="K86" s="814"/>
      <c r="L86" s="814"/>
      <c r="M86" s="815"/>
      <c r="N86" s="58">
        <f>L83+L84+L85</f>
        <v>76523.047298740072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331599.87162787362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15" customHeight="1">
      <c r="B107" s="960" t="s">
        <v>2325</v>
      </c>
      <c r="C107" s="961"/>
      <c r="D107" s="961"/>
      <c r="E107" s="961"/>
      <c r="F107" s="961"/>
      <c r="G107" s="961"/>
      <c r="H107" s="961"/>
      <c r="I107" s="961"/>
      <c r="J107" s="961"/>
      <c r="K107" s="961"/>
      <c r="L107" s="961"/>
      <c r="M107" s="961"/>
      <c r="N107" s="962"/>
    </row>
    <row r="108" spans="2:14" ht="30.75" customHeight="1">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228</v>
      </c>
      <c r="B36" s="862" t="str">
        <f>VLOOKUP(A36,EQUIPOS!A6:D154,3,FALSE)</f>
        <v xml:space="preserve">Formaleta metálica (concreto hidráulico)
</v>
      </c>
      <c r="C36" s="863"/>
      <c r="D36" s="863"/>
      <c r="E36" s="863"/>
      <c r="F36" s="863"/>
      <c r="G36" s="863"/>
      <c r="H36" s="864"/>
      <c r="I36" s="276"/>
      <c r="J36" s="277"/>
      <c r="K36" s="278">
        <f>VLOOKUP(A36,EQUIPOS!A6:D163,4,FALSE)</f>
        <v>2403</v>
      </c>
      <c r="L36" s="279"/>
      <c r="M36" s="280">
        <v>2</v>
      </c>
      <c r="N36" s="281">
        <f>K36/M36</f>
        <v>1201.5</v>
      </c>
    </row>
    <row r="37" spans="1:14">
      <c r="A37" s="119" t="s">
        <v>282</v>
      </c>
      <c r="B37" s="862" t="str">
        <f>VLOOKUP(A37,EQUIPOS!A7:D154,3,FALSE)</f>
        <v>Piloteadora potencia 250KW, RPM 1800, fuerza elevadora 200KN</v>
      </c>
      <c r="C37" s="863"/>
      <c r="D37" s="863"/>
      <c r="E37" s="863"/>
      <c r="F37" s="863"/>
      <c r="G37" s="863"/>
      <c r="H37" s="864"/>
      <c r="I37" s="430"/>
      <c r="J37" s="431"/>
      <c r="K37" s="278">
        <f>VLOOKUP(A37,EQUIPOS!A7:D164,4,FALSE)</f>
        <v>545923.15999999992</v>
      </c>
      <c r="L37" s="344"/>
      <c r="M37" s="345">
        <v>4</v>
      </c>
      <c r="N37" s="281">
        <f>K37/M37</f>
        <v>136480.78999999998</v>
      </c>
    </row>
    <row r="38" spans="1:14">
      <c r="A38" s="119" t="s">
        <v>363</v>
      </c>
      <c r="B38" s="862" t="str">
        <f>VLOOKUP(A38,EQUIPOS!A8:D154,3,FALSE)</f>
        <v>Vibrador de concreto, Motor de 3 hp a 18.000 rpm Mangueras de 4 mt</v>
      </c>
      <c r="C38" s="863"/>
      <c r="D38" s="863"/>
      <c r="E38" s="863"/>
      <c r="F38" s="863"/>
      <c r="G38" s="863"/>
      <c r="H38" s="864"/>
      <c r="I38" s="337"/>
      <c r="J38" s="339"/>
      <c r="K38" s="278">
        <f>VLOOKUP(A38,EQUIPOS!A8:D165,4,FALSE)</f>
        <v>5000</v>
      </c>
      <c r="L38" s="432"/>
      <c r="M38" s="433">
        <v>2</v>
      </c>
      <c r="N38" s="281">
        <f>K38/M38</f>
        <v>2500</v>
      </c>
    </row>
    <row r="39" spans="1:14">
      <c r="B39" s="862"/>
      <c r="C39" s="863"/>
      <c r="D39" s="863"/>
      <c r="E39" s="869"/>
      <c r="F39" s="863"/>
      <c r="G39" s="863"/>
      <c r="H39" s="864"/>
      <c r="I39" s="42"/>
      <c r="J39" s="43"/>
      <c r="K39" s="283"/>
      <c r="L39" s="285"/>
      <c r="M39" s="286"/>
      <c r="N39" s="287"/>
    </row>
    <row r="40" spans="1:14">
      <c r="B40" s="870" t="s">
        <v>1036</v>
      </c>
      <c r="C40" s="871"/>
      <c r="D40" s="871"/>
      <c r="E40" s="44"/>
      <c r="F40" s="45"/>
      <c r="G40" s="45"/>
      <c r="H40" s="46"/>
      <c r="I40" s="42"/>
      <c r="J40" s="43"/>
      <c r="K40" s="288"/>
      <c r="L40" s="285"/>
      <c r="M40" s="410">
        <v>0.1</v>
      </c>
      <c r="N40" s="353">
        <f>N76*M40</f>
        <v>1174.5410162776077</v>
      </c>
    </row>
    <row r="41" spans="1:14" ht="15" thickBot="1">
      <c r="B41" s="862"/>
      <c r="C41" s="863"/>
      <c r="D41" s="863"/>
      <c r="E41" s="863"/>
      <c r="F41" s="863"/>
      <c r="G41" s="863"/>
      <c r="H41" s="864"/>
      <c r="I41" s="872"/>
      <c r="J41" s="873"/>
      <c r="K41" s="47"/>
      <c r="L41" s="874"/>
      <c r="M41" s="875"/>
      <c r="N41" s="111"/>
    </row>
    <row r="42" spans="1:14" ht="15" thickBot="1">
      <c r="B42" s="813" t="s">
        <v>1037</v>
      </c>
      <c r="C42" s="814"/>
      <c r="D42" s="814"/>
      <c r="E42" s="814"/>
      <c r="F42" s="814"/>
      <c r="G42" s="814"/>
      <c r="H42" s="814"/>
      <c r="I42" s="814"/>
      <c r="J42" s="814"/>
      <c r="K42" s="814"/>
      <c r="L42" s="814"/>
      <c r="M42" s="815"/>
      <c r="N42" s="403">
        <f>SUM(N36:N41)</f>
        <v>141356.83101627757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58" t="s">
        <v>1028</v>
      </c>
      <c r="C46" s="859"/>
      <c r="D46" s="859"/>
      <c r="E46" s="859"/>
      <c r="F46" s="859"/>
      <c r="G46" s="859"/>
      <c r="H46" s="859"/>
      <c r="I46" s="893"/>
      <c r="J46" s="324" t="s">
        <v>1029</v>
      </c>
      <c r="K46" s="91" t="s">
        <v>1030</v>
      </c>
      <c r="L46" s="894" t="s">
        <v>1039</v>
      </c>
      <c r="M46" s="893"/>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3232.5</v>
      </c>
      <c r="N47" s="281">
        <f>K47*M47</f>
        <v>38386.649395315646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8250</v>
      </c>
      <c r="N48" s="281">
        <f>K48*M48</f>
        <v>4125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4548.9949999999999</v>
      </c>
      <c r="N49" s="281">
        <f>K49*M49</f>
        <v>2274.4974999999999</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433400</v>
      </c>
      <c r="N50" s="281">
        <f>K50*M50</f>
        <v>57185.782754764288</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3" t="s">
        <v>1037</v>
      </c>
      <c r="C54" s="814"/>
      <c r="D54" s="814"/>
      <c r="E54" s="814"/>
      <c r="F54" s="814"/>
      <c r="G54" s="814"/>
      <c r="H54" s="814"/>
      <c r="I54" s="814"/>
      <c r="J54" s="814"/>
      <c r="K54" s="814"/>
      <c r="L54" s="814"/>
      <c r="M54" s="815"/>
      <c r="N54" s="403">
        <f>SUM(N47:N53)</f>
        <v>101971.92965007992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0">
        <f>VLOOKUP(A59,TRANSPORTE!A5:D117,4,FALSE)</f>
        <v>53.07</v>
      </c>
      <c r="M59" s="901"/>
      <c r="N59" s="296">
        <f>K59*L59</f>
        <v>2.6535000000000002</v>
      </c>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1"/>
      <c r="M64" s="892"/>
      <c r="N64" s="133"/>
    </row>
    <row r="65" spans="1:15" ht="15" thickBot="1">
      <c r="B65" s="902" t="s">
        <v>1037</v>
      </c>
      <c r="C65" s="856"/>
      <c r="D65" s="856"/>
      <c r="E65" s="856"/>
      <c r="F65" s="856"/>
      <c r="G65" s="856"/>
      <c r="H65" s="856"/>
      <c r="I65" s="856"/>
      <c r="J65" s="856"/>
      <c r="K65" s="856"/>
      <c r="L65" s="856"/>
      <c r="M65" s="857"/>
      <c r="N65" s="110">
        <f>N59+N60+N61+N62+N63</f>
        <v>2.6535000000000002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855"/>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6">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441">
        <v>32</v>
      </c>
      <c r="N71" s="404">
        <f>K71/M71</f>
        <v>6383.375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89"/>
      <c r="C75" s="890"/>
      <c r="D75" s="890"/>
      <c r="E75" s="890"/>
      <c r="F75" s="890"/>
      <c r="G75" s="890"/>
      <c r="H75" s="890"/>
      <c r="I75" s="132"/>
      <c r="J75" s="132"/>
      <c r="K75" s="132"/>
      <c r="L75" s="903"/>
      <c r="M75" s="903"/>
      <c r="N75" s="51"/>
    </row>
    <row r="76" spans="1:15" ht="15" thickBot="1">
      <c r="B76" s="902" t="s">
        <v>1037</v>
      </c>
      <c r="C76" s="856"/>
      <c r="D76" s="856"/>
      <c r="E76" s="856"/>
      <c r="F76" s="856"/>
      <c r="G76" s="856"/>
      <c r="H76" s="856"/>
      <c r="I76" s="856"/>
      <c r="J76" s="856"/>
      <c r="K76" s="856"/>
      <c r="L76" s="856"/>
      <c r="M76" s="857"/>
      <c r="N76" s="310">
        <f>SUM(N70:N75)</f>
        <v>11745.410162776076</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N42+N54+N65+N76</f>
        <v>255076.82432913355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51015.364865826712</v>
      </c>
      <c r="M83" s="849"/>
      <c r="N83" s="57"/>
    </row>
    <row r="84" spans="1:14">
      <c r="B84" s="95" t="s">
        <v>1057</v>
      </c>
      <c r="C84" s="96"/>
      <c r="D84" s="96"/>
      <c r="E84" s="96"/>
      <c r="F84" s="96"/>
      <c r="G84" s="96"/>
      <c r="H84" s="96"/>
      <c r="I84" s="93"/>
      <c r="J84" s="94"/>
      <c r="K84" s="313">
        <v>0.05</v>
      </c>
      <c r="L84" s="848">
        <f>N78*K84</f>
        <v>12753.841216456678</v>
      </c>
      <c r="M84" s="849"/>
      <c r="N84" s="57"/>
    </row>
    <row r="85" spans="1:14" ht="15" thickBot="1">
      <c r="B85" s="97" t="s">
        <v>1058</v>
      </c>
      <c r="C85" s="98"/>
      <c r="D85" s="98"/>
      <c r="E85" s="98"/>
      <c r="F85" s="98"/>
      <c r="G85" s="98"/>
      <c r="H85" s="98"/>
      <c r="I85" s="99"/>
      <c r="J85" s="100"/>
      <c r="K85" s="314">
        <v>0.05</v>
      </c>
      <c r="L85" s="850">
        <f>N78*K85</f>
        <v>12753.841216456678</v>
      </c>
      <c r="M85" s="851"/>
      <c r="N85" s="57"/>
    </row>
    <row r="86" spans="1:14" ht="15" thickBot="1">
      <c r="B86" s="813" t="s">
        <v>1037</v>
      </c>
      <c r="C86" s="814"/>
      <c r="D86" s="814"/>
      <c r="E86" s="814"/>
      <c r="F86" s="814"/>
      <c r="G86" s="814"/>
      <c r="H86" s="814"/>
      <c r="I86" s="814"/>
      <c r="J86" s="814"/>
      <c r="K86" s="814"/>
      <c r="L86" s="814"/>
      <c r="M86" s="815"/>
      <c r="N86" s="58">
        <f>L83+L84+L85</f>
        <v>76523.047298740072</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331599.87162787362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243</v>
      </c>
      <c r="B36" s="862" t="str">
        <f>VLOOKUP(A36,EQUIPOS!A6:D154,3,FALSE)</f>
        <v>Grúa 10 ton</v>
      </c>
      <c r="C36" s="863"/>
      <c r="D36" s="863"/>
      <c r="E36" s="863"/>
      <c r="F36" s="863"/>
      <c r="G36" s="863"/>
      <c r="H36" s="864"/>
      <c r="I36" s="276"/>
      <c r="J36" s="277"/>
      <c r="K36" s="278">
        <f>VLOOKUP(A36,EQUIPOS!A6:D163,4,FALSE)</f>
        <v>190318.30499999999</v>
      </c>
      <c r="L36" s="279"/>
      <c r="M36" s="280">
        <v>0.158</v>
      </c>
      <c r="N36" s="281">
        <f t="shared" ref="N36:N44" si="0">K36/M36</f>
        <v>1204546.234177215</v>
      </c>
    </row>
    <row r="37" spans="1:14">
      <c r="A37" s="119" t="s">
        <v>121</v>
      </c>
      <c r="B37" s="862" t="str">
        <f>VLOOKUP(A37,EQUIPOS!A7:D154,3,FALSE)</f>
        <v>Bomba eléctrica para accionar la celda</v>
      </c>
      <c r="C37" s="863"/>
      <c r="D37" s="863"/>
      <c r="E37" s="863"/>
      <c r="F37" s="863"/>
      <c r="G37" s="863"/>
      <c r="H37" s="864"/>
      <c r="I37" s="430"/>
      <c r="J37" s="431"/>
      <c r="K37" s="278">
        <f>VLOOKUP(A37,EQUIPOS!A7:D164,4,FALSE)</f>
        <v>70088.705000000002</v>
      </c>
      <c r="L37" s="344"/>
      <c r="M37" s="345">
        <v>0.158</v>
      </c>
      <c r="N37" s="281">
        <f t="shared" si="0"/>
        <v>443599.39873417723</v>
      </c>
    </row>
    <row r="38" spans="1:14">
      <c r="A38" s="119" t="s">
        <v>217</v>
      </c>
      <c r="B38" s="862" t="str">
        <f>VLOOKUP(A38,EQUIPOS!A8:D154,3,FALSE)</f>
        <v>Equipo de soldadura y de acetileno (incluye soldadura)</v>
      </c>
      <c r="C38" s="863"/>
      <c r="D38" s="863"/>
      <c r="E38" s="863"/>
      <c r="F38" s="863"/>
      <c r="G38" s="863"/>
      <c r="H38" s="864"/>
      <c r="I38" s="430"/>
      <c r="J38" s="431"/>
      <c r="K38" s="447">
        <f>VLOOKUP(A38,EQUIPOS!A8:D165,4,FALSE)</f>
        <v>19524.940000000002</v>
      </c>
      <c r="L38" s="344"/>
      <c r="M38" s="345">
        <v>0.158</v>
      </c>
      <c r="N38" s="281">
        <f t="shared" si="0"/>
        <v>123575.56962025318</v>
      </c>
    </row>
    <row r="39" spans="1:14">
      <c r="A39" s="119" t="s">
        <v>255</v>
      </c>
      <c r="B39" s="862" t="str">
        <f>VLOOKUP(A39,EQUIPOS!A9:D154,3,FALSE)</f>
        <v>Manómetro cable de acero para bajar la celda</v>
      </c>
      <c r="C39" s="863"/>
      <c r="D39" s="863"/>
      <c r="E39" s="863"/>
      <c r="F39" s="863"/>
      <c r="G39" s="863"/>
      <c r="H39" s="864"/>
      <c r="I39" s="430"/>
      <c r="J39" s="431"/>
      <c r="K39" s="447">
        <f>VLOOKUP(A39,EQUIPOS!A9:D166,4,FALSE)</f>
        <v>1923292.3900000001</v>
      </c>
      <c r="L39" s="344"/>
      <c r="M39" s="345">
        <v>0.158</v>
      </c>
      <c r="N39" s="281">
        <f t="shared" si="0"/>
        <v>12172736.645569621</v>
      </c>
    </row>
    <row r="40" spans="1:14">
      <c r="A40" s="119" t="s">
        <v>1732</v>
      </c>
      <c r="B40" s="862" t="str">
        <f>VLOOKUP(A40,EQUIPOS!A10:D154,3,FALSE)</f>
        <v xml:space="preserve">Retroexcavadora sobre llantas 
</v>
      </c>
      <c r="C40" s="863"/>
      <c r="D40" s="863"/>
      <c r="E40" s="863"/>
      <c r="F40" s="863"/>
      <c r="G40" s="863"/>
      <c r="H40" s="864"/>
      <c r="I40" s="430"/>
      <c r="J40" s="431"/>
      <c r="K40" s="447">
        <f>VLOOKUP(A40,EQUIPOS!A10:D167,4,FALSE)</f>
        <v>120000</v>
      </c>
      <c r="L40" s="344"/>
      <c r="M40" s="345">
        <v>0.158</v>
      </c>
      <c r="N40" s="281">
        <f t="shared" si="0"/>
        <v>759493.67088607594</v>
      </c>
    </row>
    <row r="41" spans="1:14">
      <c r="A41" s="119" t="s">
        <v>115</v>
      </c>
      <c r="B41" s="862" t="str">
        <f>VLOOKUP(A41,EQUIPOS!A6:D154,3,FALSE)</f>
        <v>Andamiaje para Aplicar la Carga (Equipos Sustituto de la Tara)</v>
      </c>
      <c r="C41" s="863"/>
      <c r="D41" s="863"/>
      <c r="E41" s="863"/>
      <c r="F41" s="863"/>
      <c r="G41" s="863"/>
      <c r="H41" s="864"/>
      <c r="I41" s="430"/>
      <c r="J41" s="431"/>
      <c r="K41" s="447">
        <f>VLOOKUP(A41,EQUIPOS!A6:D154,4,FALSE)</f>
        <v>60225.713936357504</v>
      </c>
      <c r="L41" s="344"/>
      <c r="M41" s="345">
        <v>0.158</v>
      </c>
      <c r="N41" s="281">
        <f t="shared" si="0"/>
        <v>381175.40466049052</v>
      </c>
    </row>
    <row r="42" spans="1:14">
      <c r="A42" s="119" t="s">
        <v>224</v>
      </c>
      <c r="B42" s="862" t="str">
        <f>VLOOKUP(A42,EQUIPOS!A12:D156,3,FALSE)</f>
        <v>Equipo de Medición (Deformimetros Eléctricos, Mecánicos, Celdas de Carga,  Etc.)</v>
      </c>
      <c r="C42" s="863"/>
      <c r="D42" s="863"/>
      <c r="E42" s="863"/>
      <c r="F42" s="863"/>
      <c r="G42" s="863"/>
      <c r="H42" s="864"/>
      <c r="I42" s="337"/>
      <c r="J42" s="339"/>
      <c r="K42" s="447">
        <f>VLOOKUP(A42,EQUIPOS!A12:D169,4,FALSE)</f>
        <v>124535.345</v>
      </c>
      <c r="L42" s="432"/>
      <c r="M42" s="433">
        <v>0.158</v>
      </c>
      <c r="N42" s="281">
        <f t="shared" si="0"/>
        <v>788198.38607594941</v>
      </c>
    </row>
    <row r="43" spans="1:14">
      <c r="A43" t="s">
        <v>335</v>
      </c>
      <c r="B43" s="862" t="str">
        <f>VLOOKUP(A43,EQUIPOS!A13:D157,3,FALSE)</f>
        <v>Tara (Recebo, Agua, Etc.)</v>
      </c>
      <c r="C43" s="863"/>
      <c r="D43" s="863"/>
      <c r="E43" s="863"/>
      <c r="F43" s="863"/>
      <c r="G43" s="863"/>
      <c r="H43" s="864"/>
      <c r="I43" s="42"/>
      <c r="J43" s="43"/>
      <c r="K43" s="447">
        <f>VLOOKUP(A43,EQUIPOS!A13:D170,4,FALSE)</f>
        <v>203068.97500000001</v>
      </c>
      <c r="L43" s="285"/>
      <c r="M43" s="286">
        <v>2.8000000000000001E-2</v>
      </c>
      <c r="N43" s="281">
        <f t="shared" si="0"/>
        <v>7252463.3928571427</v>
      </c>
    </row>
    <row r="44" spans="1:14">
      <c r="A44" t="s">
        <v>216</v>
      </c>
      <c r="B44" s="862" t="str">
        <f>VLOOKUP(A44,EQUIPOS!A14:D158,3,FALSE)</f>
        <v xml:space="preserve">Equipo de topografía Teodolito electrónico con abertura de anteojo de 42 mm. Aumento del anteojo: 30x.Distancia mínima de enfoque: 1.0 m. Precisión: 5´´. Compensador con rango de trabajo ±3´. </v>
      </c>
      <c r="C44" s="863"/>
      <c r="D44" s="863"/>
      <c r="E44" s="863"/>
      <c r="F44" s="863"/>
      <c r="G44" s="863"/>
      <c r="H44" s="864"/>
      <c r="I44" s="42"/>
      <c r="J44" s="43"/>
      <c r="K44" s="447">
        <f>VLOOKUP(A44,EQUIPOS!A14:D171,4,FALSE)</f>
        <v>3000</v>
      </c>
      <c r="L44" s="285"/>
      <c r="M44" s="286">
        <v>0.158</v>
      </c>
      <c r="N44" s="282">
        <f t="shared" si="0"/>
        <v>18987.3417721519</v>
      </c>
    </row>
    <row r="45" spans="1:14">
      <c r="B45" s="870" t="s">
        <v>1036</v>
      </c>
      <c r="C45" s="871"/>
      <c r="D45" s="871"/>
      <c r="E45" s="44"/>
      <c r="F45" s="45"/>
      <c r="G45" s="45"/>
      <c r="H45" s="46"/>
      <c r="I45" s="42"/>
      <c r="J45" s="43"/>
      <c r="K45" s="288"/>
      <c r="L45" s="285"/>
      <c r="M45" s="410">
        <v>0.02</v>
      </c>
      <c r="N45" s="353">
        <f>N81*M45</f>
        <v>18805.650793650795</v>
      </c>
    </row>
    <row r="46" spans="1:14" ht="15" thickBot="1">
      <c r="B46" s="862"/>
      <c r="C46" s="863"/>
      <c r="D46" s="863"/>
      <c r="E46" s="863"/>
      <c r="F46" s="863"/>
      <c r="G46" s="863"/>
      <c r="H46" s="864"/>
      <c r="I46" s="872"/>
      <c r="J46" s="873"/>
      <c r="K46" s="47"/>
      <c r="L46" s="874"/>
      <c r="M46" s="875"/>
      <c r="N46" s="111"/>
    </row>
    <row r="47" spans="1:14" ht="15" thickBot="1">
      <c r="B47" s="813" t="s">
        <v>1037</v>
      </c>
      <c r="C47" s="814"/>
      <c r="D47" s="814"/>
      <c r="E47" s="814"/>
      <c r="F47" s="814"/>
      <c r="G47" s="814"/>
      <c r="H47" s="814"/>
      <c r="I47" s="814"/>
      <c r="J47" s="814"/>
      <c r="K47" s="814"/>
      <c r="L47" s="814"/>
      <c r="M47" s="815"/>
      <c r="N47" s="403">
        <f>SUM(N36:N46)</f>
        <v>23163581.695146725</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58" t="s">
        <v>1028</v>
      </c>
      <c r="C51" s="859"/>
      <c r="D51" s="859"/>
      <c r="E51" s="859"/>
      <c r="F51" s="859"/>
      <c r="G51" s="859"/>
      <c r="H51" s="859"/>
      <c r="I51" s="893"/>
      <c r="J51" s="324" t="s">
        <v>1029</v>
      </c>
      <c r="K51" s="91" t="s">
        <v>1030</v>
      </c>
      <c r="L51" s="894" t="s">
        <v>1039</v>
      </c>
      <c r="M51" s="893"/>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17314119.965</v>
      </c>
      <c r="N52" s="281">
        <f t="shared" ref="N52:N58" si="1">K52*M52</f>
        <v>17314119.965</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104888.62</v>
      </c>
      <c r="N53" s="281">
        <f t="shared" si="1"/>
        <v>3146658.5999999996</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77742.665000000008</v>
      </c>
      <c r="N54" s="281">
        <f t="shared" si="1"/>
        <v>4664559.9000000004</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43119.584999999999</v>
      </c>
      <c r="N55" s="281">
        <f t="shared" si="1"/>
        <v>517435.02</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2086492.45</v>
      </c>
      <c r="N56" s="281">
        <f t="shared" si="1"/>
        <v>4172984.9</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1239249.6499999999</v>
      </c>
      <c r="N57" s="281">
        <f t="shared" si="1"/>
        <v>6196248.25</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23205</v>
      </c>
      <c r="N58" s="281">
        <f t="shared" si="1"/>
        <v>1624350</v>
      </c>
    </row>
    <row r="59" spans="1:14" ht="15" thickBot="1">
      <c r="B59" s="813" t="s">
        <v>1037</v>
      </c>
      <c r="C59" s="814"/>
      <c r="D59" s="814"/>
      <c r="E59" s="814"/>
      <c r="F59" s="814"/>
      <c r="G59" s="814"/>
      <c r="H59" s="814"/>
      <c r="I59" s="814"/>
      <c r="J59" s="814"/>
      <c r="K59" s="814"/>
      <c r="L59" s="814"/>
      <c r="M59" s="815"/>
      <c r="N59" s="403">
        <f>SUM(N52:N58)</f>
        <v>37636356.63499999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0">
        <f>VLOOKUP(A64,TRANSPORTE!A5:D117,4,FALSE)</f>
        <v>99389.64499999999</v>
      </c>
      <c r="M64" s="901"/>
      <c r="N64" s="296">
        <f>K64*L64</f>
        <v>4969.48225</v>
      </c>
    </row>
    <row r="65" spans="1:15">
      <c r="B65" s="52"/>
      <c r="C65" s="53"/>
      <c r="D65" s="53"/>
      <c r="E65" s="53"/>
      <c r="F65" s="53"/>
      <c r="G65" s="53"/>
      <c r="H65" s="320"/>
      <c r="I65" s="288"/>
      <c r="J65" s="295"/>
      <c r="K65" s="288"/>
      <c r="L65" s="900"/>
      <c r="M65" s="901"/>
      <c r="N65" s="296"/>
    </row>
    <row r="66" spans="1:15">
      <c r="B66" s="52"/>
      <c r="C66" s="53"/>
      <c r="D66" s="53"/>
      <c r="E66" s="53"/>
      <c r="F66" s="53"/>
      <c r="G66" s="53"/>
      <c r="H66" s="320"/>
      <c r="I66" s="288"/>
      <c r="J66" s="295"/>
      <c r="K66" s="288"/>
      <c r="L66" s="900"/>
      <c r="M66" s="901"/>
      <c r="N66" s="296"/>
    </row>
    <row r="67" spans="1:15">
      <c r="B67" s="52"/>
      <c r="C67" s="53"/>
      <c r="D67" s="53"/>
      <c r="E67" s="53"/>
      <c r="F67" s="53"/>
      <c r="G67" s="53"/>
      <c r="H67" s="320"/>
      <c r="I67" s="288"/>
      <c r="J67" s="295"/>
      <c r="K67" s="288"/>
      <c r="L67" s="900"/>
      <c r="M67" s="90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4969.48225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68" t="s">
        <v>15</v>
      </c>
      <c r="B75" s="55" t="str">
        <f>VLOOKUP(A75,'MANO DE OBRA'!A8:D68,3,FALSE)</f>
        <v>Obrero (6)</v>
      </c>
      <c r="C75" s="53"/>
      <c r="D75" s="53"/>
      <c r="E75" s="53"/>
      <c r="F75" s="53"/>
      <c r="G75" s="53"/>
      <c r="H75" s="53"/>
      <c r="I75" s="301">
        <f>K75/J75*100</f>
        <v>165622.70270270272</v>
      </c>
      <c r="J75" s="302">
        <v>185</v>
      </c>
      <c r="K75" s="303">
        <f>VLOOKUP(A75,'MANO DE OBRA'!A8:D99,4,FALSE)</f>
        <v>306402</v>
      </c>
      <c r="L75" s="56"/>
      <c r="M75" s="443">
        <v>1.26</v>
      </c>
      <c r="N75" s="404">
        <f>K75/M75</f>
        <v>243176.19047619047</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1">
        <v>1.26</v>
      </c>
      <c r="N76" s="404">
        <f>K76/M76</f>
        <v>81058.730158730163</v>
      </c>
    </row>
    <row r="77" spans="1:15">
      <c r="A77" s="179" t="s">
        <v>64</v>
      </c>
      <c r="B77" s="55" t="str">
        <f>VLOOKUP(A77,'MANO DE OBRA'!A9:D70,3,FALSE)</f>
        <v>Ingeniero supervisor</v>
      </c>
      <c r="C77" s="53"/>
      <c r="D77" s="53"/>
      <c r="E77" s="53"/>
      <c r="F77" s="53"/>
      <c r="G77" s="53"/>
      <c r="H77" s="53"/>
      <c r="I77" s="301">
        <f>K77/J77*100</f>
        <v>179424.86486486485</v>
      </c>
      <c r="J77" s="302">
        <v>185</v>
      </c>
      <c r="K77" s="303">
        <f>VLOOKUP(A77,'MANO DE OBRA'!A9:D101,4,FALSE)</f>
        <v>331936</v>
      </c>
      <c r="L77" s="56"/>
      <c r="M77" s="309">
        <v>1.26</v>
      </c>
      <c r="N77" s="404">
        <f>K77/M77</f>
        <v>263441.26984126982</v>
      </c>
    </row>
    <row r="78" spans="1:15">
      <c r="A78" s="179" t="s">
        <v>78</v>
      </c>
      <c r="B78" s="55" t="str">
        <f>VLOOKUP(A78,'MANO DE OBRA'!A10:D71,3,FALSE)</f>
        <v xml:space="preserve">Ingeniero Geotecnista </v>
      </c>
      <c r="C78" s="53"/>
      <c r="D78" s="53"/>
      <c r="E78" s="53"/>
      <c r="F78" s="53"/>
      <c r="G78" s="53"/>
      <c r="H78" s="53"/>
      <c r="I78" s="301">
        <f>K78/J78*100</f>
        <v>212549.72972972973</v>
      </c>
      <c r="J78" s="302">
        <v>185</v>
      </c>
      <c r="K78" s="303">
        <f>VLOOKUP(A78,'MANO DE OBRA'!A10:D102,4,FALSE)</f>
        <v>393217</v>
      </c>
      <c r="L78" s="327"/>
      <c r="M78" s="309">
        <v>1.26</v>
      </c>
      <c r="N78" s="404">
        <f>K78/M78</f>
        <v>312076.98412698414</v>
      </c>
    </row>
    <row r="79" spans="1:15">
      <c r="A79" s="179" t="s">
        <v>2334</v>
      </c>
      <c r="B79" s="55" t="str">
        <f>VLOOKUP(A79,'MANO DE OBRA'!A11:D72,3,FALSE)</f>
        <v>Celador</v>
      </c>
      <c r="C79" s="53"/>
      <c r="D79" s="53"/>
      <c r="E79" s="53"/>
      <c r="F79" s="53"/>
      <c r="G79" s="53"/>
      <c r="H79" s="53"/>
      <c r="I79" s="301">
        <f>K79/J79*100</f>
        <v>27603.783783783787</v>
      </c>
      <c r="J79" s="302">
        <v>185</v>
      </c>
      <c r="K79" s="307">
        <f>VLOOKUP(A79,'MANO DE OBRA'!A11:D103,4,FALSE)</f>
        <v>51067</v>
      </c>
      <c r="L79" s="327"/>
      <c r="M79" s="309">
        <v>1.26</v>
      </c>
      <c r="N79" s="404">
        <f>K79/M79</f>
        <v>40529.365079365081</v>
      </c>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940282.53968253976</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N47+N59+N70+N81</f>
        <v>61745190.35207925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12349038.070415851</v>
      </c>
      <c r="M88" s="849"/>
      <c r="N88" s="57"/>
    </row>
    <row r="89" spans="1:14">
      <c r="B89" s="95" t="s">
        <v>1057</v>
      </c>
      <c r="C89" s="96"/>
      <c r="D89" s="96"/>
      <c r="E89" s="96"/>
      <c r="F89" s="96"/>
      <c r="G89" s="96"/>
      <c r="H89" s="96"/>
      <c r="I89" s="93"/>
      <c r="J89" s="94"/>
      <c r="K89" s="313">
        <v>0.05</v>
      </c>
      <c r="L89" s="848">
        <f>N83*K89</f>
        <v>3087259.5176039627</v>
      </c>
      <c r="M89" s="849"/>
      <c r="N89" s="57"/>
    </row>
    <row r="90" spans="1:14" ht="15" thickBot="1">
      <c r="B90" s="97" t="s">
        <v>1058</v>
      </c>
      <c r="C90" s="98"/>
      <c r="D90" s="98"/>
      <c r="E90" s="98"/>
      <c r="F90" s="98"/>
      <c r="G90" s="98"/>
      <c r="H90" s="98"/>
      <c r="I90" s="99"/>
      <c r="J90" s="100"/>
      <c r="K90" s="314">
        <v>0.05</v>
      </c>
      <c r="L90" s="850">
        <f>N83*K90</f>
        <v>3087259.5176039627</v>
      </c>
      <c r="M90" s="851"/>
      <c r="N90" s="57"/>
    </row>
    <row r="91" spans="1:14" ht="15" thickBot="1">
      <c r="B91" s="813" t="s">
        <v>1037</v>
      </c>
      <c r="C91" s="814"/>
      <c r="D91" s="814"/>
      <c r="E91" s="814"/>
      <c r="F91" s="814"/>
      <c r="G91" s="814"/>
      <c r="H91" s="814"/>
      <c r="I91" s="814"/>
      <c r="J91" s="814"/>
      <c r="K91" s="814"/>
      <c r="L91" s="814"/>
      <c r="M91" s="815"/>
      <c r="N91" s="58">
        <f>L88+L89+L90</f>
        <v>18523557.105623778</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80268747.457703024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140</v>
      </c>
      <c r="B36" s="862" t="str">
        <f>VLOOKUP(A36,EQUIPOS!A6:D154,3,FALSE)</f>
        <v>Camisa para Pilote D=1.20m</v>
      </c>
      <c r="C36" s="863"/>
      <c r="D36" s="863"/>
      <c r="E36" s="863"/>
      <c r="F36" s="863"/>
      <c r="G36" s="863"/>
      <c r="H36" s="864"/>
      <c r="I36" s="276"/>
      <c r="J36" s="277"/>
      <c r="K36" s="278">
        <f>VLOOKUP(A36,EQUIPOS!A6:D163,4,FALSE)</f>
        <v>23892.825000000001</v>
      </c>
      <c r="L36" s="279"/>
      <c r="M36" s="280">
        <v>1</v>
      </c>
      <c r="N36" s="281">
        <f t="shared" ref="N36:N42" si="0">K36/M36</f>
        <v>23892.825000000001</v>
      </c>
    </row>
    <row r="37" spans="1:14">
      <c r="A37" s="119" t="s">
        <v>206</v>
      </c>
      <c r="B37" s="862" t="str">
        <f>VLOOKUP(A37,EQUIPOS!A7:D154,3,FALSE)</f>
        <v>Equipo de Soldadura</v>
      </c>
      <c r="C37" s="863"/>
      <c r="D37" s="863"/>
      <c r="E37" s="863"/>
      <c r="F37" s="863"/>
      <c r="G37" s="863"/>
      <c r="H37" s="864"/>
      <c r="I37" s="430"/>
      <c r="J37" s="431"/>
      <c r="K37" s="278">
        <f>VLOOKUP(A37,EQUIPOS!A7:D164,4,FALSE)</f>
        <v>10010.145</v>
      </c>
      <c r="L37" s="344"/>
      <c r="M37" s="345">
        <v>1</v>
      </c>
      <c r="N37" s="281">
        <f t="shared" si="0"/>
        <v>10010.145</v>
      </c>
    </row>
    <row r="38" spans="1:14">
      <c r="A38" s="119" t="s">
        <v>242</v>
      </c>
      <c r="B38" s="862" t="str">
        <f>VLOOKUP(A38,EQUIPOS!A8:D154,3,FALSE)</f>
        <v>Grúa con torre capacidad 1 ton en la punta.</v>
      </c>
      <c r="C38" s="863"/>
      <c r="D38" s="863"/>
      <c r="E38" s="863"/>
      <c r="F38" s="863"/>
      <c r="G38" s="863"/>
      <c r="H38" s="864"/>
      <c r="I38" s="430"/>
      <c r="J38" s="431"/>
      <c r="K38" s="447">
        <f>VLOOKUP(A38,EQUIPOS!A8:D165,4,FALSE)</f>
        <v>214628.16999999998</v>
      </c>
      <c r="L38" s="344"/>
      <c r="M38" s="345">
        <v>2.5</v>
      </c>
      <c r="N38" s="281">
        <f t="shared" si="0"/>
        <v>85851.267999999996</v>
      </c>
    </row>
    <row r="39" spans="1:14">
      <c r="A39" s="119" t="s">
        <v>267</v>
      </c>
      <c r="B39" s="862" t="str">
        <f>VLOOKUP(A39,EQUIPOS!A9:D154,3,FALSE)</f>
        <v>Motobomba de concreto</v>
      </c>
      <c r="C39" s="863"/>
      <c r="D39" s="863"/>
      <c r="E39" s="863"/>
      <c r="F39" s="863"/>
      <c r="G39" s="863"/>
      <c r="H39" s="864"/>
      <c r="I39" s="430"/>
      <c r="J39" s="431"/>
      <c r="K39" s="447">
        <f>VLOOKUP(A39,EQUIPOS!A9:D166,4,FALSE)</f>
        <v>52663.604999999996</v>
      </c>
      <c r="L39" s="344"/>
      <c r="M39" s="345">
        <v>2.5499800000000001</v>
      </c>
      <c r="N39" s="281">
        <f t="shared" si="0"/>
        <v>20652.556098479203</v>
      </c>
    </row>
    <row r="40" spans="1:14">
      <c r="A40" s="119" t="s">
        <v>277</v>
      </c>
      <c r="B40" s="862" t="str">
        <f>VLOOKUP(A40,EQUIPOS!A10:D154,3,FALSE)</f>
        <v>Pala auxiliar de piloteadora</v>
      </c>
      <c r="C40" s="863"/>
      <c r="D40" s="863"/>
      <c r="E40" s="863"/>
      <c r="F40" s="863"/>
      <c r="G40" s="863"/>
      <c r="H40" s="864"/>
      <c r="I40" s="430"/>
      <c r="J40" s="431"/>
      <c r="K40" s="447">
        <f>VLOOKUP(A40,EQUIPOS!A10:D167,4,FALSE)</f>
        <v>374411.08499999996</v>
      </c>
      <c r="L40" s="344"/>
      <c r="M40" s="345">
        <v>2.5</v>
      </c>
      <c r="N40" s="281">
        <f t="shared" si="0"/>
        <v>149764.43399999998</v>
      </c>
    </row>
    <row r="41" spans="1:14">
      <c r="A41" s="119" t="s">
        <v>282</v>
      </c>
      <c r="B41" s="862" t="str">
        <f>VLOOKUP(A41,EQUIPOS!A6:D154,3,FALSE)</f>
        <v>Piloteadora potencia 250KW, RPM 1800, fuerza elevadora 200KN</v>
      </c>
      <c r="C41" s="863"/>
      <c r="D41" s="863"/>
      <c r="E41" s="863"/>
      <c r="F41" s="863"/>
      <c r="G41" s="863"/>
      <c r="H41" s="864"/>
      <c r="I41" s="430"/>
      <c r="J41" s="431"/>
      <c r="K41" s="447">
        <f>VLOOKUP(A41,EQUIPOS!A6:D154,4,FALSE)</f>
        <v>545923.15999999992</v>
      </c>
      <c r="L41" s="344"/>
      <c r="M41" s="345">
        <v>1</v>
      </c>
      <c r="N41" s="281">
        <f t="shared" si="0"/>
        <v>545923.15999999992</v>
      </c>
    </row>
    <row r="42" spans="1:14">
      <c r="A42" s="119" t="s">
        <v>310</v>
      </c>
      <c r="B42" s="862" t="str">
        <f>VLOOKUP(A42,EQUIPOS!A12:D156,3,FALSE)</f>
        <v>Retroexcavadora A25C</v>
      </c>
      <c r="C42" s="863"/>
      <c r="D42" s="863"/>
      <c r="E42" s="863"/>
      <c r="F42" s="863"/>
      <c r="G42" s="863"/>
      <c r="H42" s="864"/>
      <c r="I42" s="337"/>
      <c r="J42" s="339"/>
      <c r="K42" s="447">
        <f>VLOOKUP(A42,EQUIPOS!A12:D169,4,FALSE)</f>
        <v>118612.51000000001</v>
      </c>
      <c r="L42" s="432"/>
      <c r="M42" s="433">
        <v>2.5</v>
      </c>
      <c r="N42" s="281">
        <f t="shared" si="0"/>
        <v>47445.004000000001</v>
      </c>
    </row>
    <row r="43" spans="1:14">
      <c r="B43" s="862"/>
      <c r="C43" s="863"/>
      <c r="D43" s="863"/>
      <c r="E43" s="863"/>
      <c r="F43" s="863"/>
      <c r="G43" s="863"/>
      <c r="H43" s="864"/>
      <c r="I43" s="42"/>
      <c r="J43" s="43"/>
      <c r="K43" s="447"/>
      <c r="L43" s="285"/>
      <c r="M43" s="286"/>
      <c r="N43" s="281"/>
    </row>
    <row r="44" spans="1:14">
      <c r="B44" s="329"/>
      <c r="C44" s="330"/>
      <c r="D44" s="330"/>
      <c r="E44" s="330"/>
      <c r="F44" s="332"/>
      <c r="G44" s="332"/>
      <c r="H44" s="131"/>
      <c r="I44" s="42"/>
      <c r="J44" s="43"/>
      <c r="K44" s="447"/>
      <c r="L44" s="285"/>
      <c r="M44" s="286"/>
      <c r="N44" s="282"/>
    </row>
    <row r="45" spans="1:14">
      <c r="B45" s="870" t="s">
        <v>1036</v>
      </c>
      <c r="C45" s="871"/>
      <c r="D45" s="871"/>
      <c r="E45" s="44"/>
      <c r="F45" s="45"/>
      <c r="G45" s="45"/>
      <c r="H45" s="46"/>
      <c r="I45" s="42"/>
      <c r="J45" s="43"/>
      <c r="K45" s="288"/>
      <c r="L45" s="285"/>
      <c r="M45" s="410">
        <v>0.1</v>
      </c>
      <c r="N45" s="353">
        <f>N83*M45</f>
        <v>8511.1666666666679</v>
      </c>
    </row>
    <row r="46" spans="1:14" ht="15" thickBot="1">
      <c r="B46" s="862"/>
      <c r="C46" s="863"/>
      <c r="D46" s="863"/>
      <c r="E46" s="863"/>
      <c r="F46" s="863"/>
      <c r="G46" s="863"/>
      <c r="H46" s="864"/>
      <c r="I46" s="872"/>
      <c r="J46" s="873"/>
      <c r="K46" s="47"/>
      <c r="L46" s="874"/>
      <c r="M46" s="875"/>
      <c r="N46" s="111"/>
    </row>
    <row r="47" spans="1:14" ht="15" thickBot="1">
      <c r="B47" s="813" t="s">
        <v>1037</v>
      </c>
      <c r="C47" s="814"/>
      <c r="D47" s="814"/>
      <c r="E47" s="814"/>
      <c r="F47" s="814"/>
      <c r="G47" s="814"/>
      <c r="H47" s="814"/>
      <c r="I47" s="814"/>
      <c r="J47" s="814"/>
      <c r="K47" s="814"/>
      <c r="L47" s="814"/>
      <c r="M47" s="815"/>
      <c r="N47" s="403">
        <f>SUM(N36:N46)</f>
        <v>892050.55876514572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58" t="s">
        <v>1028</v>
      </c>
      <c r="C51" s="859"/>
      <c r="D51" s="859"/>
      <c r="E51" s="859"/>
      <c r="F51" s="859"/>
      <c r="G51" s="859"/>
      <c r="H51" s="859"/>
      <c r="I51" s="893"/>
      <c r="J51" s="324" t="s">
        <v>1029</v>
      </c>
      <c r="K51" s="91" t="s">
        <v>1030</v>
      </c>
      <c r="L51" s="894" t="s">
        <v>1039</v>
      </c>
      <c r="M51" s="893"/>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9132.8250000000007</v>
      </c>
      <c r="N52" s="281">
        <f>K52*M52</f>
        <v>21507.802875000001</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3232.5</v>
      </c>
      <c r="N53" s="281">
        <f>K53*M53</f>
        <v>399860.93120120466</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433400</v>
      </c>
      <c r="N54" s="281">
        <f>K54*M54</f>
        <v>357411.14221727679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3" t="s">
        <v>1037</v>
      </c>
      <c r="C59" s="814"/>
      <c r="D59" s="814"/>
      <c r="E59" s="814"/>
      <c r="F59" s="814"/>
      <c r="G59" s="814"/>
      <c r="H59" s="814"/>
      <c r="I59" s="814"/>
      <c r="J59" s="814"/>
      <c r="K59" s="814"/>
      <c r="L59" s="814"/>
      <c r="M59" s="815"/>
      <c r="N59" s="403">
        <f>SUM(N52:N58)</f>
        <v>778779.87629348144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0">
        <f>VLOOKUP(A64,TRANSPORTE!A5:D117,4,FALSE)</f>
        <v>850</v>
      </c>
      <c r="M64" s="901"/>
      <c r="N64" s="296">
        <f>K64*L64</f>
        <v>1105</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0">
        <f>VLOOKUP(A65,TRANSPORTE!A6:D117,4,FALSE)</f>
        <v>53.07</v>
      </c>
      <c r="M65" s="901"/>
      <c r="N65" s="296">
        <f>K65*L65</f>
        <v>2.6535000000000002</v>
      </c>
    </row>
    <row r="66" spans="1:15">
      <c r="B66" s="52"/>
      <c r="C66" s="53"/>
      <c r="D66" s="53"/>
      <c r="E66" s="53"/>
      <c r="F66" s="53"/>
      <c r="G66" s="53"/>
      <c r="H66" s="320"/>
      <c r="I66" s="288"/>
      <c r="J66" s="295"/>
      <c r="K66" s="288"/>
      <c r="L66" s="900"/>
      <c r="M66" s="901"/>
      <c r="N66" s="296"/>
    </row>
    <row r="67" spans="1:15">
      <c r="B67" s="52"/>
      <c r="C67" s="53"/>
      <c r="D67" s="53"/>
      <c r="E67" s="53"/>
      <c r="F67" s="53"/>
      <c r="G67" s="53"/>
      <c r="H67" s="320"/>
      <c r="I67" s="288"/>
      <c r="J67" s="295"/>
      <c r="K67" s="288"/>
      <c r="L67" s="900"/>
      <c r="M67" s="90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1107.6534999999999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967"/>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165622.70270270272</v>
      </c>
      <c r="J76" s="302">
        <v>185</v>
      </c>
      <c r="K76" s="303">
        <f>VLOOKUP(A76,'MANO DE OBRA'!A8:D99,4,FALSE)</f>
        <v>306402</v>
      </c>
      <c r="L76" s="56"/>
      <c r="M76" s="443">
        <v>8</v>
      </c>
      <c r="N76" s="404">
        <f>K76/M76</f>
        <v>38300.25</v>
      </c>
      <c r="O76" s="112"/>
    </row>
    <row r="77" spans="1:15">
      <c r="A77" s="168" t="s">
        <v>30</v>
      </c>
      <c r="B77" s="55" t="str">
        <f>VLOOKUP(A77,'MANO DE OBRA'!A8:D69,3,FALSE)</f>
        <v>Oficial</v>
      </c>
      <c r="C77" s="53"/>
      <c r="D77" s="53"/>
      <c r="E77" s="53"/>
      <c r="F77" s="53"/>
      <c r="G77" s="53"/>
      <c r="H77" s="53"/>
      <c r="I77" s="301">
        <f>K77/J77*100</f>
        <v>55207.567567567574</v>
      </c>
      <c r="J77" s="302">
        <v>185</v>
      </c>
      <c r="K77" s="303">
        <f>VLOOKUP(A77,'MANO DE OBRA'!A8:D100,4,FALSE)</f>
        <v>102134</v>
      </c>
      <c r="L77" s="56"/>
      <c r="M77" s="440">
        <v>8</v>
      </c>
      <c r="N77" s="404">
        <f>K77/M77</f>
        <v>12766.75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165622.70270270272</v>
      </c>
      <c r="J79" s="302">
        <v>185</v>
      </c>
      <c r="K79" s="303">
        <f>VLOOKUP(A79,'MANO DE OBRA'!A9:D101,4,FALSE)</f>
        <v>306402</v>
      </c>
      <c r="L79" s="56"/>
      <c r="M79" s="309">
        <v>12</v>
      </c>
      <c r="N79" s="404">
        <f>K79/M79</f>
        <v>25533.5</v>
      </c>
    </row>
    <row r="80" spans="1:15">
      <c r="A80" t="s">
        <v>30</v>
      </c>
      <c r="B80" s="55" t="str">
        <f>VLOOKUP(A80,'MANO DE OBRA'!A10:D71,3,FALSE)</f>
        <v>Oficial</v>
      </c>
      <c r="C80" s="53"/>
      <c r="D80" s="53"/>
      <c r="E80" s="53"/>
      <c r="F80" s="53"/>
      <c r="G80" s="53"/>
      <c r="H80" s="53"/>
      <c r="I80" s="301">
        <f>K80/J80*100</f>
        <v>55207.567567567574</v>
      </c>
      <c r="J80" s="302">
        <v>185</v>
      </c>
      <c r="K80" s="303">
        <f>VLOOKUP(A80,'MANO DE OBRA'!A10:D102,4,FALSE)</f>
        <v>102134</v>
      </c>
      <c r="L80" s="327"/>
      <c r="M80" s="309">
        <v>12</v>
      </c>
      <c r="N80" s="404">
        <f>K80/M80</f>
        <v>8511.1666666666661</v>
      </c>
    </row>
    <row r="81" spans="1:14">
      <c r="B81" s="55"/>
      <c r="C81" s="53"/>
      <c r="D81" s="53"/>
      <c r="E81" s="53"/>
      <c r="F81" s="53"/>
      <c r="G81" s="53"/>
      <c r="H81" s="53"/>
      <c r="I81" s="288"/>
      <c r="J81" s="306"/>
      <c r="K81" s="307"/>
      <c r="L81" s="327"/>
      <c r="M81" s="309"/>
      <c r="N81" s="305"/>
    </row>
    <row r="82" spans="1:14" ht="15" thickBot="1">
      <c r="B82" s="889"/>
      <c r="C82" s="890"/>
      <c r="D82" s="890"/>
      <c r="E82" s="890"/>
      <c r="F82" s="890"/>
      <c r="G82" s="890"/>
      <c r="H82" s="890"/>
      <c r="I82" s="132"/>
      <c r="J82" s="132"/>
      <c r="K82" s="132"/>
      <c r="L82" s="903"/>
      <c r="M82" s="903"/>
      <c r="N82" s="133"/>
    </row>
    <row r="83" spans="1:14" ht="15" thickBot="1">
      <c r="B83" s="902" t="s">
        <v>1037</v>
      </c>
      <c r="C83" s="856"/>
      <c r="D83" s="856"/>
      <c r="E83" s="856"/>
      <c r="F83" s="856"/>
      <c r="G83" s="856"/>
      <c r="H83" s="856"/>
      <c r="I83" s="856"/>
      <c r="J83" s="856"/>
      <c r="K83" s="856"/>
      <c r="L83" s="856"/>
      <c r="M83" s="857"/>
      <c r="N83" s="469">
        <f>SUM(N76:N82)</f>
        <v>85111.666666666672</v>
      </c>
    </row>
    <row r="84" spans="1:14" ht="15" thickBot="1">
      <c r="B84" s="39"/>
      <c r="C84" s="40"/>
      <c r="D84" s="40"/>
      <c r="E84" s="40"/>
      <c r="F84" s="40"/>
      <c r="G84" s="40"/>
      <c r="H84" s="40"/>
      <c r="I84" s="40"/>
      <c r="J84" s="40"/>
      <c r="K84" s="40"/>
      <c r="L84" s="40"/>
      <c r="M84" s="40"/>
      <c r="N84" s="41"/>
    </row>
    <row r="85" spans="1:14" ht="15" thickBot="1">
      <c r="B85" s="813" t="s">
        <v>1051</v>
      </c>
      <c r="C85" s="814"/>
      <c r="D85" s="814"/>
      <c r="E85" s="814"/>
      <c r="F85" s="814"/>
      <c r="G85" s="814"/>
      <c r="H85" s="814"/>
      <c r="I85" s="814"/>
      <c r="J85" s="814"/>
      <c r="K85" s="814"/>
      <c r="L85" s="814"/>
      <c r="M85" s="815"/>
      <c r="N85" s="105">
        <f>N47+N59+N70+N83</f>
        <v>1757049.755225294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58" t="s">
        <v>1053</v>
      </c>
      <c r="C89" s="859"/>
      <c r="D89" s="859"/>
      <c r="E89" s="859"/>
      <c r="F89" s="859"/>
      <c r="G89" s="859"/>
      <c r="H89" s="859"/>
      <c r="I89" s="323"/>
      <c r="J89" s="343"/>
      <c r="K89" s="311" t="s">
        <v>1054</v>
      </c>
      <c r="L89" s="860" t="s">
        <v>1055</v>
      </c>
      <c r="M89" s="861"/>
      <c r="N89" s="312"/>
    </row>
    <row r="90" spans="1:14">
      <c r="B90" s="846" t="s">
        <v>1056</v>
      </c>
      <c r="C90" s="847"/>
      <c r="D90" s="847"/>
      <c r="E90" s="847"/>
      <c r="F90" s="847"/>
      <c r="G90" s="847"/>
      <c r="H90" s="847"/>
      <c r="I90" s="93"/>
      <c r="J90" s="94"/>
      <c r="K90" s="313">
        <v>0.2</v>
      </c>
      <c r="L90" s="848">
        <f>N85*K90</f>
        <v>351409.95104505884</v>
      </c>
      <c r="M90" s="849"/>
      <c r="N90" s="57"/>
    </row>
    <row r="91" spans="1:14">
      <c r="B91" s="95" t="s">
        <v>1057</v>
      </c>
      <c r="C91" s="96"/>
      <c r="D91" s="96"/>
      <c r="E91" s="96"/>
      <c r="F91" s="96"/>
      <c r="G91" s="96"/>
      <c r="H91" s="96"/>
      <c r="I91" s="93"/>
      <c r="J91" s="94"/>
      <c r="K91" s="313">
        <v>0.05</v>
      </c>
      <c r="L91" s="848">
        <f>N85*K91</f>
        <v>87852.487761264711</v>
      </c>
      <c r="M91" s="849"/>
      <c r="N91" s="57"/>
    </row>
    <row r="92" spans="1:14" ht="15" thickBot="1">
      <c r="B92" s="97" t="s">
        <v>1058</v>
      </c>
      <c r="C92" s="98"/>
      <c r="D92" s="98"/>
      <c r="E92" s="98"/>
      <c r="F92" s="98"/>
      <c r="G92" s="98"/>
      <c r="H92" s="98"/>
      <c r="I92" s="99"/>
      <c r="J92" s="100"/>
      <c r="K92" s="314">
        <v>0.05</v>
      </c>
      <c r="L92" s="850">
        <f>N85*K92</f>
        <v>87852.487761264711</v>
      </c>
      <c r="M92" s="851"/>
      <c r="N92" s="57"/>
    </row>
    <row r="93" spans="1:14" ht="15" thickBot="1">
      <c r="B93" s="813" t="s">
        <v>1037</v>
      </c>
      <c r="C93" s="814"/>
      <c r="D93" s="814"/>
      <c r="E93" s="814"/>
      <c r="F93" s="814"/>
      <c r="G93" s="814"/>
      <c r="H93" s="814"/>
      <c r="I93" s="814"/>
      <c r="J93" s="814"/>
      <c r="K93" s="814"/>
      <c r="L93" s="814"/>
      <c r="M93" s="815"/>
      <c r="N93" s="58">
        <f>L90+L91+L92</f>
        <v>527114.92656758823</v>
      </c>
    </row>
    <row r="94" spans="1:14" ht="15" thickBot="1">
      <c r="B94" s="39"/>
      <c r="C94" s="40"/>
      <c r="D94" s="40"/>
      <c r="E94" s="40"/>
      <c r="F94" s="40"/>
      <c r="G94" s="40"/>
      <c r="H94" s="40"/>
      <c r="I94" s="40"/>
      <c r="J94" s="40"/>
      <c r="K94" s="40"/>
      <c r="L94" s="40"/>
      <c r="M94" s="40"/>
      <c r="N94" s="41"/>
    </row>
    <row r="95" spans="1:14" ht="15" thickBot="1">
      <c r="A95" t="s">
        <v>2122</v>
      </c>
      <c r="B95" s="813" t="s">
        <v>1059</v>
      </c>
      <c r="C95" s="814"/>
      <c r="D95" s="814"/>
      <c r="E95" s="814"/>
      <c r="F95" s="814"/>
      <c r="G95" s="814"/>
      <c r="H95" s="814"/>
      <c r="I95" s="814"/>
      <c r="J95" s="814"/>
      <c r="K95" s="814"/>
      <c r="L95" s="814"/>
      <c r="M95" s="815"/>
      <c r="N95" s="196">
        <f>N85+N93</f>
        <v>2284164.6817928823</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7" t="s">
        <v>2324</v>
      </c>
      <c r="C112" s="958"/>
      <c r="D112" s="958"/>
      <c r="E112" s="958"/>
      <c r="F112" s="958"/>
      <c r="G112" s="958"/>
      <c r="H112" s="958"/>
      <c r="I112" s="958"/>
      <c r="J112" s="958"/>
      <c r="K112" s="958"/>
      <c r="L112" s="958"/>
      <c r="M112" s="958"/>
      <c r="N112" s="959"/>
    </row>
    <row r="113" spans="2:14" ht="15" customHeight="1">
      <c r="B113" s="957"/>
      <c r="C113" s="958"/>
      <c r="D113" s="958"/>
      <c r="E113" s="958"/>
      <c r="F113" s="958"/>
      <c r="G113" s="958"/>
      <c r="H113" s="958"/>
      <c r="I113" s="958"/>
      <c r="J113" s="958"/>
      <c r="K113" s="958"/>
      <c r="L113" s="958"/>
      <c r="M113" s="958"/>
      <c r="N113" s="959"/>
    </row>
    <row r="114" spans="2:14" ht="30" customHeight="1">
      <c r="B114" s="960" t="s">
        <v>2325</v>
      </c>
      <c r="C114" s="961"/>
      <c r="D114" s="961"/>
      <c r="E114" s="961"/>
      <c r="F114" s="961"/>
      <c r="G114" s="961"/>
      <c r="H114" s="961"/>
      <c r="I114" s="961"/>
      <c r="J114" s="961"/>
      <c r="K114" s="961"/>
      <c r="L114" s="961"/>
      <c r="M114" s="961"/>
      <c r="N114" s="962"/>
    </row>
    <row r="115" spans="2:14">
      <c r="B115" s="960"/>
      <c r="C115" s="961"/>
      <c r="D115" s="961"/>
      <c r="E115" s="961"/>
      <c r="F115" s="961"/>
      <c r="G115" s="961"/>
      <c r="H115" s="961"/>
      <c r="I115" s="961"/>
      <c r="J115" s="961"/>
      <c r="K115" s="961"/>
      <c r="L115" s="961"/>
      <c r="M115" s="961"/>
      <c r="N115" s="96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3"/>
      <c r="K125" s="963"/>
      <c r="L125" s="963"/>
      <c r="M125" s="963"/>
      <c r="N125" s="964"/>
    </row>
    <row r="126" spans="2:14" ht="15" thickBot="1">
      <c r="B126" s="428" t="s">
        <v>2327</v>
      </c>
      <c r="C126" s="429"/>
      <c r="D126" s="429"/>
      <c r="E126" s="268"/>
      <c r="F126" s="268"/>
      <c r="G126" s="268"/>
      <c r="H126" s="268"/>
      <c r="I126" s="268"/>
      <c r="J126" s="965"/>
      <c r="K126" s="965"/>
      <c r="L126" s="965"/>
      <c r="M126" s="965"/>
      <c r="N126" s="96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182</v>
      </c>
      <c r="B36" s="862" t="str">
        <f>VLOOKUP(A36,EQUIPOS!A6:D154,3,FALSE)</f>
        <v xml:space="preserve">Compresor para penetrar roca
</v>
      </c>
      <c r="C36" s="863"/>
      <c r="D36" s="863"/>
      <c r="E36" s="863"/>
      <c r="F36" s="863"/>
      <c r="G36" s="863"/>
      <c r="H36" s="864"/>
      <c r="I36" s="276"/>
      <c r="J36" s="277"/>
      <c r="K36" s="278">
        <f>VLOOKUP(A36,EQUIPOS!A6:D163,4,FALSE)</f>
        <v>73598.37</v>
      </c>
      <c r="L36" s="279"/>
      <c r="M36" s="280">
        <v>0.125</v>
      </c>
      <c r="N36" s="281">
        <f>K36/M36</f>
        <v>588786.96</v>
      </c>
    </row>
    <row r="37" spans="1:14">
      <c r="A37" s="119" t="s">
        <v>242</v>
      </c>
      <c r="B37" s="862" t="str">
        <f>VLOOKUP(A37,EQUIPOS!A7:D154,3,FALSE)</f>
        <v>Grúa con torre capacidad 1 ton en la punta.</v>
      </c>
      <c r="C37" s="863"/>
      <c r="D37" s="863"/>
      <c r="E37" s="863"/>
      <c r="F37" s="863"/>
      <c r="G37" s="863"/>
      <c r="H37" s="864"/>
      <c r="I37" s="430"/>
      <c r="J37" s="431"/>
      <c r="K37" s="278">
        <f>VLOOKUP(A37,EQUIPOS!A7:D164,4,FALSE)</f>
        <v>214628.16999999998</v>
      </c>
      <c r="L37" s="344"/>
      <c r="M37" s="345">
        <v>2.5</v>
      </c>
      <c r="N37" s="281">
        <f>K37/M37</f>
        <v>85851.267999999996</v>
      </c>
    </row>
    <row r="38" spans="1:14">
      <c r="A38" s="119" t="s">
        <v>267</v>
      </c>
      <c r="B38" s="862" t="str">
        <f>VLOOKUP(A38,EQUIPOS!A8:D154,3,FALSE)</f>
        <v>Motobomba de concreto</v>
      </c>
      <c r="C38" s="863"/>
      <c r="D38" s="863"/>
      <c r="E38" s="863"/>
      <c r="F38" s="863"/>
      <c r="G38" s="863"/>
      <c r="H38" s="864"/>
      <c r="I38" s="430"/>
      <c r="J38" s="431"/>
      <c r="K38" s="447">
        <f>VLOOKUP(A38,EQUIPOS!A8:D165,4,FALSE)</f>
        <v>52663.604999999996</v>
      </c>
      <c r="L38" s="344"/>
      <c r="M38" s="345">
        <v>0.65</v>
      </c>
      <c r="N38" s="281">
        <f>K38/M38</f>
        <v>81020.930769230763</v>
      </c>
    </row>
    <row r="39" spans="1:14">
      <c r="A39" s="119" t="s">
        <v>310</v>
      </c>
      <c r="B39" s="862" t="str">
        <f>VLOOKUP(A39,EQUIPOS!A9:D154,3,FALSE)</f>
        <v>Retroexcavadora A25C</v>
      </c>
      <c r="C39" s="863"/>
      <c r="D39" s="863"/>
      <c r="E39" s="863"/>
      <c r="F39" s="863"/>
      <c r="G39" s="863"/>
      <c r="H39" s="864"/>
      <c r="I39" s="430"/>
      <c r="J39" s="431"/>
      <c r="K39" s="447">
        <f>VLOOKUP(A39,EQUIPOS!A9:D166,4,FALSE)</f>
        <v>118612.51000000001</v>
      </c>
      <c r="L39" s="344"/>
      <c r="M39" s="345">
        <v>0.65</v>
      </c>
      <c r="N39" s="281">
        <f>K39/M39</f>
        <v>182480.78461538462</v>
      </c>
    </row>
    <row r="40" spans="1:14">
      <c r="A40" s="119"/>
      <c r="B40" s="862"/>
      <c r="C40" s="863"/>
      <c r="D40" s="863"/>
      <c r="E40" s="863"/>
      <c r="F40" s="863"/>
      <c r="G40" s="863"/>
      <c r="H40" s="864"/>
      <c r="I40" s="430"/>
      <c r="J40" s="431"/>
      <c r="K40" s="447"/>
      <c r="L40" s="344"/>
      <c r="M40" s="345"/>
      <c r="N40" s="281"/>
    </row>
    <row r="41" spans="1:14">
      <c r="A41" s="119"/>
      <c r="B41" s="862"/>
      <c r="C41" s="863"/>
      <c r="D41" s="863"/>
      <c r="E41" s="863"/>
      <c r="F41" s="863"/>
      <c r="G41" s="863"/>
      <c r="H41" s="864"/>
      <c r="I41" s="430"/>
      <c r="J41" s="431"/>
      <c r="K41" s="447"/>
      <c r="L41" s="344"/>
      <c r="M41" s="345"/>
      <c r="N41" s="281"/>
    </row>
    <row r="42" spans="1:14">
      <c r="A42" s="119"/>
      <c r="B42" s="862"/>
      <c r="C42" s="863"/>
      <c r="D42" s="863"/>
      <c r="E42" s="863"/>
      <c r="F42" s="863"/>
      <c r="G42" s="863"/>
      <c r="H42" s="864"/>
      <c r="I42" s="337"/>
      <c r="J42" s="339"/>
      <c r="K42" s="447"/>
      <c r="L42" s="432"/>
      <c r="M42" s="433"/>
      <c r="N42" s="281"/>
    </row>
    <row r="43" spans="1:14">
      <c r="B43" s="862"/>
      <c r="C43" s="863"/>
      <c r="D43" s="863"/>
      <c r="E43" s="863"/>
      <c r="F43" s="863"/>
      <c r="G43" s="863"/>
      <c r="H43" s="864"/>
      <c r="I43" s="42"/>
      <c r="J43" s="43"/>
      <c r="K43" s="447"/>
      <c r="L43" s="285"/>
      <c r="M43" s="286"/>
      <c r="N43" s="281"/>
    </row>
    <row r="44" spans="1:14">
      <c r="B44" s="329"/>
      <c r="C44" s="330"/>
      <c r="D44" s="330"/>
      <c r="E44" s="330"/>
      <c r="F44" s="332"/>
      <c r="G44" s="332"/>
      <c r="H44" s="131"/>
      <c r="I44" s="42"/>
      <c r="J44" s="43"/>
      <c r="K44" s="447"/>
      <c r="L44" s="285"/>
      <c r="M44" s="286"/>
      <c r="N44" s="282"/>
    </row>
    <row r="45" spans="1:14">
      <c r="B45" s="870" t="s">
        <v>1036</v>
      </c>
      <c r="C45" s="871"/>
      <c r="D45" s="871"/>
      <c r="E45" s="44"/>
      <c r="F45" s="45"/>
      <c r="G45" s="45"/>
      <c r="H45" s="46"/>
      <c r="I45" s="42"/>
      <c r="J45" s="43"/>
      <c r="K45" s="288"/>
      <c r="L45" s="285"/>
      <c r="M45" s="410">
        <v>0.1</v>
      </c>
      <c r="N45" s="353">
        <f>N87*M45</f>
        <v>44258.066666666673</v>
      </c>
    </row>
    <row r="46" spans="1:14" ht="15" thickBot="1">
      <c r="B46" s="862"/>
      <c r="C46" s="863"/>
      <c r="D46" s="863"/>
      <c r="E46" s="863"/>
      <c r="F46" s="863"/>
      <c r="G46" s="863"/>
      <c r="H46" s="864"/>
      <c r="I46" s="872"/>
      <c r="J46" s="873"/>
      <c r="K46" s="47"/>
      <c r="L46" s="874"/>
      <c r="M46" s="875"/>
      <c r="N46" s="111"/>
    </row>
    <row r="47" spans="1:14" ht="15" thickBot="1">
      <c r="B47" s="813" t="s">
        <v>1037</v>
      </c>
      <c r="C47" s="814"/>
      <c r="D47" s="814"/>
      <c r="E47" s="814"/>
      <c r="F47" s="814"/>
      <c r="G47" s="814"/>
      <c r="H47" s="814"/>
      <c r="I47" s="814"/>
      <c r="J47" s="814"/>
      <c r="K47" s="814"/>
      <c r="L47" s="814"/>
      <c r="M47" s="815"/>
      <c r="N47" s="403">
        <f>SUM(N36:N46)</f>
        <v>982398.01005128212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58" t="s">
        <v>1028</v>
      </c>
      <c r="C51" s="859"/>
      <c r="D51" s="859"/>
      <c r="E51" s="859"/>
      <c r="F51" s="859"/>
      <c r="G51" s="859"/>
      <c r="H51" s="859"/>
      <c r="I51" s="893"/>
      <c r="J51" s="324" t="s">
        <v>1029</v>
      </c>
      <c r="K51" s="91" t="s">
        <v>1030</v>
      </c>
      <c r="L51" s="894" t="s">
        <v>1039</v>
      </c>
      <c r="M51" s="893"/>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3232.5</v>
      </c>
      <c r="N52" s="281">
        <f>K52*M52</f>
        <v>575799.74092973466</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433400</v>
      </c>
      <c r="N53" s="281">
        <f t="shared" ref="N53:N59" si="0">K53*M53</f>
        <v>514672.04479287862</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5836</v>
      </c>
      <c r="N54" s="281">
        <f t="shared" si="0"/>
        <v>1750.8</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3278.56</v>
      </c>
      <c r="N55" s="281">
        <f t="shared" si="0"/>
        <v>9835.68</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7217</v>
      </c>
      <c r="N56" s="281">
        <f t="shared" si="0"/>
        <v>1804.25</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1068.9192</v>
      </c>
      <c r="N57" s="281">
        <f t="shared" si="0"/>
        <v>1068.9192</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987.86500000000001</v>
      </c>
      <c r="N58" s="281">
        <f t="shared" si="0"/>
        <v>987.86500000000001</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612000</v>
      </c>
      <c r="N59" s="281">
        <f t="shared" si="0"/>
        <v>280296</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13" t="s">
        <v>1037</v>
      </c>
      <c r="C63" s="814"/>
      <c r="D63" s="814"/>
      <c r="E63" s="814"/>
      <c r="F63" s="814"/>
      <c r="G63" s="814"/>
      <c r="H63" s="814"/>
      <c r="I63" s="814"/>
      <c r="J63" s="814"/>
      <c r="K63" s="814"/>
      <c r="L63" s="814"/>
      <c r="M63" s="815"/>
      <c r="N63" s="403">
        <f>SUM(N52:N62)</f>
        <v>1386215.2999226132</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99" t="s">
        <v>1045</v>
      </c>
      <c r="M67" s="878"/>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0">
        <f>VLOOKUP(A68,TRANSPORTE!A5:D117,4,FALSE)</f>
        <v>850</v>
      </c>
      <c r="M68" s="901"/>
      <c r="N68" s="296">
        <f>K68*L68</f>
        <v>1105</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0">
        <f>VLOOKUP(A69,TRANSPORTE!A6:D117,4,FALSE)</f>
        <v>53.07</v>
      </c>
      <c r="M69" s="901"/>
      <c r="N69" s="296">
        <f>K69*L69</f>
        <v>2.6535000000000002</v>
      </c>
    </row>
    <row r="70" spans="1:15">
      <c r="B70" s="52"/>
      <c r="C70" s="53"/>
      <c r="D70" s="53"/>
      <c r="E70" s="53"/>
      <c r="F70" s="53"/>
      <c r="G70" s="53"/>
      <c r="H70" s="320"/>
      <c r="I70" s="288"/>
      <c r="J70" s="295"/>
      <c r="K70" s="288"/>
      <c r="L70" s="900"/>
      <c r="M70" s="901"/>
      <c r="N70" s="296"/>
    </row>
    <row r="71" spans="1:15">
      <c r="B71" s="52"/>
      <c r="C71" s="53"/>
      <c r="D71" s="53"/>
      <c r="E71" s="53"/>
      <c r="F71" s="53"/>
      <c r="G71" s="53"/>
      <c r="H71" s="320"/>
      <c r="I71" s="288"/>
      <c r="J71" s="295"/>
      <c r="K71" s="288"/>
      <c r="L71" s="900"/>
      <c r="M71" s="901"/>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1"/>
      <c r="M73" s="892"/>
      <c r="N73" s="133"/>
    </row>
    <row r="74" spans="1:15" ht="15" thickBot="1">
      <c r="B74" s="902" t="s">
        <v>1037</v>
      </c>
      <c r="C74" s="856"/>
      <c r="D74" s="856"/>
      <c r="E74" s="856"/>
      <c r="F74" s="856"/>
      <c r="G74" s="856"/>
      <c r="H74" s="856"/>
      <c r="I74" s="856"/>
      <c r="J74" s="856"/>
      <c r="K74" s="856"/>
      <c r="L74" s="856"/>
      <c r="M74" s="857"/>
      <c r="N74" s="110">
        <f>N68+N69+N70+N71+N72</f>
        <v>1107.6534999999999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2" t="s">
        <v>1047</v>
      </c>
      <c r="C78" s="853"/>
      <c r="D78" s="853"/>
      <c r="E78" s="853"/>
      <c r="F78" s="853"/>
      <c r="G78" s="853"/>
      <c r="H78" s="853"/>
      <c r="I78" s="79" t="s">
        <v>1048</v>
      </c>
      <c r="J78" s="81" t="s">
        <v>1494</v>
      </c>
      <c r="K78" s="80" t="s">
        <v>1050</v>
      </c>
      <c r="L78" s="854" t="s">
        <v>1034</v>
      </c>
      <c r="M78" s="967"/>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165622.70270270272</v>
      </c>
      <c r="J80" s="302">
        <v>185</v>
      </c>
      <c r="K80" s="303">
        <f>VLOOKUP(A80,'MANO DE OBRA'!A8:D99,4,FALSE)</f>
        <v>306402</v>
      </c>
      <c r="L80" s="56"/>
      <c r="M80" s="443">
        <v>1</v>
      </c>
      <c r="N80" s="404">
        <f>K80/M80</f>
        <v>306402</v>
      </c>
      <c r="O80" s="112"/>
    </row>
    <row r="81" spans="1:14">
      <c r="A81" s="168" t="s">
        <v>30</v>
      </c>
      <c r="B81" s="55" t="str">
        <f>VLOOKUP(A81,'MANO DE OBRA'!A8:D69,3,FALSE)</f>
        <v>Oficial</v>
      </c>
      <c r="C81" s="53"/>
      <c r="D81" s="53"/>
      <c r="E81" s="53"/>
      <c r="F81" s="53"/>
      <c r="G81" s="53"/>
      <c r="H81" s="53"/>
      <c r="I81" s="301">
        <f>K81/J81*100</f>
        <v>55207.567567567574</v>
      </c>
      <c r="J81" s="302">
        <v>185</v>
      </c>
      <c r="K81" s="303">
        <f>VLOOKUP(A81,'MANO DE OBRA'!A8:D100,4,FALSE)</f>
        <v>102134</v>
      </c>
      <c r="L81" s="56"/>
      <c r="M81" s="440">
        <v>1</v>
      </c>
      <c r="N81" s="404">
        <f>K81/M81</f>
        <v>102134</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165622.70270270272</v>
      </c>
      <c r="J83" s="302">
        <v>185</v>
      </c>
      <c r="K83" s="303">
        <f>VLOOKUP(A83,'MANO DE OBRA'!A9:D101,4,FALSE)</f>
        <v>306402</v>
      </c>
      <c r="L83" s="56"/>
      <c r="M83" s="309">
        <v>12</v>
      </c>
      <c r="N83" s="404">
        <f>K83/M83</f>
        <v>25533.5</v>
      </c>
    </row>
    <row r="84" spans="1:14">
      <c r="A84" t="s">
        <v>30</v>
      </c>
      <c r="B84" s="55" t="str">
        <f>VLOOKUP(A84,'MANO DE OBRA'!A10:D71,3,FALSE)</f>
        <v>Oficial</v>
      </c>
      <c r="C84" s="53"/>
      <c r="D84" s="53"/>
      <c r="E84" s="53"/>
      <c r="F84" s="53"/>
      <c r="G84" s="53"/>
      <c r="H84" s="53"/>
      <c r="I84" s="301">
        <f>K84/J84*100</f>
        <v>55207.567567567574</v>
      </c>
      <c r="J84" s="302">
        <v>185</v>
      </c>
      <c r="K84" s="303">
        <f>VLOOKUP(A84,'MANO DE OBRA'!A10:D102,4,FALSE)</f>
        <v>102134</v>
      </c>
      <c r="L84" s="327"/>
      <c r="M84" s="309">
        <v>12</v>
      </c>
      <c r="N84" s="404">
        <f>K84/M84</f>
        <v>8511.1666666666661</v>
      </c>
    </row>
    <row r="85" spans="1:14">
      <c r="B85" s="55"/>
      <c r="C85" s="53"/>
      <c r="D85" s="53"/>
      <c r="E85" s="53"/>
      <c r="F85" s="53"/>
      <c r="G85" s="53"/>
      <c r="H85" s="53"/>
      <c r="I85" s="288"/>
      <c r="J85" s="306"/>
      <c r="K85" s="307"/>
      <c r="L85" s="327"/>
      <c r="M85" s="309"/>
      <c r="N85" s="305"/>
    </row>
    <row r="86" spans="1:14" ht="15" thickBot="1">
      <c r="B86" s="889"/>
      <c r="C86" s="890"/>
      <c r="D86" s="890"/>
      <c r="E86" s="890"/>
      <c r="F86" s="890"/>
      <c r="G86" s="890"/>
      <c r="H86" s="890"/>
      <c r="I86" s="132"/>
      <c r="J86" s="132"/>
      <c r="K86" s="132"/>
      <c r="L86" s="903"/>
      <c r="M86" s="903"/>
      <c r="N86" s="51"/>
    </row>
    <row r="87" spans="1:14" ht="15" thickBot="1">
      <c r="B87" s="902" t="s">
        <v>1037</v>
      </c>
      <c r="C87" s="856"/>
      <c r="D87" s="856"/>
      <c r="E87" s="856"/>
      <c r="F87" s="856"/>
      <c r="G87" s="856"/>
      <c r="H87" s="856"/>
      <c r="I87" s="856"/>
      <c r="J87" s="856"/>
      <c r="K87" s="856"/>
      <c r="L87" s="856"/>
      <c r="M87" s="857"/>
      <c r="N87" s="310">
        <f>SUM(N80:N86)</f>
        <v>442580.66666666669</v>
      </c>
    </row>
    <row r="88" spans="1:14" ht="15" thickBot="1">
      <c r="B88" s="39"/>
      <c r="C88" s="40"/>
      <c r="D88" s="40"/>
      <c r="E88" s="40"/>
      <c r="F88" s="40"/>
      <c r="G88" s="40"/>
      <c r="H88" s="40"/>
      <c r="I88" s="40"/>
      <c r="J88" s="40"/>
      <c r="K88" s="40"/>
      <c r="L88" s="40"/>
      <c r="M88" s="40"/>
      <c r="N88" s="41"/>
    </row>
    <row r="89" spans="1:14" ht="15" thickBot="1">
      <c r="B89" s="813" t="s">
        <v>1051</v>
      </c>
      <c r="C89" s="814"/>
      <c r="D89" s="814"/>
      <c r="E89" s="814"/>
      <c r="F89" s="814"/>
      <c r="G89" s="814"/>
      <c r="H89" s="814"/>
      <c r="I89" s="814"/>
      <c r="J89" s="814"/>
      <c r="K89" s="814"/>
      <c r="L89" s="814"/>
      <c r="M89" s="815"/>
      <c r="N89" s="105">
        <f>N47+N63+N74+N87</f>
        <v>2812301.6301405621</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58" t="s">
        <v>1053</v>
      </c>
      <c r="C93" s="859"/>
      <c r="D93" s="859"/>
      <c r="E93" s="859"/>
      <c r="F93" s="859"/>
      <c r="G93" s="859"/>
      <c r="H93" s="859"/>
      <c r="I93" s="323"/>
      <c r="J93" s="343"/>
      <c r="K93" s="311" t="s">
        <v>1054</v>
      </c>
      <c r="L93" s="860" t="s">
        <v>1055</v>
      </c>
      <c r="M93" s="861"/>
      <c r="N93" s="312"/>
    </row>
    <row r="94" spans="1:14">
      <c r="B94" s="846" t="s">
        <v>1056</v>
      </c>
      <c r="C94" s="847"/>
      <c r="D94" s="847"/>
      <c r="E94" s="847"/>
      <c r="F94" s="847"/>
      <c r="G94" s="847"/>
      <c r="H94" s="847"/>
      <c r="I94" s="93"/>
      <c r="J94" s="94"/>
      <c r="K94" s="313">
        <v>0.2</v>
      </c>
      <c r="L94" s="848">
        <f>N89*K94</f>
        <v>562460.32602811244</v>
      </c>
      <c r="M94" s="849"/>
      <c r="N94" s="57"/>
    </row>
    <row r="95" spans="1:14">
      <c r="B95" s="95" t="s">
        <v>1057</v>
      </c>
      <c r="C95" s="96"/>
      <c r="D95" s="96"/>
      <c r="E95" s="96"/>
      <c r="F95" s="96"/>
      <c r="G95" s="96"/>
      <c r="H95" s="96"/>
      <c r="I95" s="93"/>
      <c r="J95" s="94"/>
      <c r="K95" s="313">
        <v>0.05</v>
      </c>
      <c r="L95" s="848">
        <f>N89*K95</f>
        <v>140615.08150702811</v>
      </c>
      <c r="M95" s="849"/>
      <c r="N95" s="57"/>
    </row>
    <row r="96" spans="1:14" ht="15" thickBot="1">
      <c r="B96" s="97" t="s">
        <v>1058</v>
      </c>
      <c r="C96" s="98"/>
      <c r="D96" s="98"/>
      <c r="E96" s="98"/>
      <c r="F96" s="98"/>
      <c r="G96" s="98"/>
      <c r="H96" s="98"/>
      <c r="I96" s="99"/>
      <c r="J96" s="100"/>
      <c r="K96" s="314">
        <v>0.05</v>
      </c>
      <c r="L96" s="850">
        <f>N89*K96</f>
        <v>140615.08150702811</v>
      </c>
      <c r="M96" s="851"/>
      <c r="N96" s="57"/>
    </row>
    <row r="97" spans="1:14" ht="15" thickBot="1">
      <c r="B97" s="813" t="s">
        <v>1037</v>
      </c>
      <c r="C97" s="814"/>
      <c r="D97" s="814"/>
      <c r="E97" s="814"/>
      <c r="F97" s="814"/>
      <c r="G97" s="814"/>
      <c r="H97" s="814"/>
      <c r="I97" s="814"/>
      <c r="J97" s="814"/>
      <c r="K97" s="814"/>
      <c r="L97" s="814"/>
      <c r="M97" s="815"/>
      <c r="N97" s="58">
        <f>L94+L95+L96</f>
        <v>843690.4890421686</v>
      </c>
    </row>
    <row r="98" spans="1:14" ht="15" thickBot="1">
      <c r="B98" s="39"/>
      <c r="C98" s="40"/>
      <c r="D98" s="40"/>
      <c r="E98" s="40"/>
      <c r="F98" s="40"/>
      <c r="G98" s="40"/>
      <c r="H98" s="40"/>
      <c r="I98" s="40"/>
      <c r="J98" s="40"/>
      <c r="K98" s="40"/>
      <c r="L98" s="40"/>
      <c r="M98" s="40"/>
      <c r="N98" s="41"/>
    </row>
    <row r="99" spans="1:14" ht="15" thickBot="1">
      <c r="A99" t="s">
        <v>2122</v>
      </c>
      <c r="B99" s="813" t="s">
        <v>1059</v>
      </c>
      <c r="C99" s="814"/>
      <c r="D99" s="814"/>
      <c r="E99" s="814"/>
      <c r="F99" s="814"/>
      <c r="G99" s="814"/>
      <c r="H99" s="814"/>
      <c r="I99" s="814"/>
      <c r="J99" s="814"/>
      <c r="K99" s="814"/>
      <c r="L99" s="814"/>
      <c r="M99" s="815"/>
      <c r="N99" s="196">
        <f>N89+N97</f>
        <v>3655992.1191827306</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57" t="s">
        <v>2324</v>
      </c>
      <c r="C116" s="958"/>
      <c r="D116" s="958"/>
      <c r="E116" s="958"/>
      <c r="F116" s="958"/>
      <c r="G116" s="958"/>
      <c r="H116" s="958"/>
      <c r="I116" s="958"/>
      <c r="J116" s="958"/>
      <c r="K116" s="958"/>
      <c r="L116" s="958"/>
      <c r="M116" s="958"/>
      <c r="N116" s="959"/>
    </row>
    <row r="117" spans="2:14" ht="15" customHeight="1">
      <c r="B117" s="957"/>
      <c r="C117" s="958"/>
      <c r="D117" s="958"/>
      <c r="E117" s="958"/>
      <c r="F117" s="958"/>
      <c r="G117" s="958"/>
      <c r="H117" s="958"/>
      <c r="I117" s="958"/>
      <c r="J117" s="958"/>
      <c r="K117" s="958"/>
      <c r="L117" s="958"/>
      <c r="M117" s="958"/>
      <c r="N117" s="959"/>
    </row>
    <row r="118" spans="2:14" ht="30" customHeight="1">
      <c r="B118" s="960" t="s">
        <v>2325</v>
      </c>
      <c r="C118" s="961"/>
      <c r="D118" s="961"/>
      <c r="E118" s="961"/>
      <c r="F118" s="961"/>
      <c r="G118" s="961"/>
      <c r="H118" s="961"/>
      <c r="I118" s="961"/>
      <c r="J118" s="961"/>
      <c r="K118" s="961"/>
      <c r="L118" s="961"/>
      <c r="M118" s="961"/>
      <c r="N118" s="962"/>
    </row>
    <row r="119" spans="2:14">
      <c r="B119" s="960"/>
      <c r="C119" s="961"/>
      <c r="D119" s="961"/>
      <c r="E119" s="961"/>
      <c r="F119" s="961"/>
      <c r="G119" s="961"/>
      <c r="H119" s="961"/>
      <c r="I119" s="961"/>
      <c r="J119" s="961"/>
      <c r="K119" s="961"/>
      <c r="L119" s="961"/>
      <c r="M119" s="961"/>
      <c r="N119" s="962"/>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3"/>
      <c r="K129" s="963"/>
      <c r="L129" s="963"/>
      <c r="M129" s="963"/>
      <c r="N129" s="964"/>
    </row>
    <row r="130" spans="2:14" ht="15" thickBot="1">
      <c r="B130" s="428" t="s">
        <v>2327</v>
      </c>
      <c r="C130" s="429"/>
      <c r="D130" s="429"/>
      <c r="E130" s="268"/>
      <c r="F130" s="268"/>
      <c r="G130" s="268"/>
      <c r="H130" s="268"/>
      <c r="I130" s="268"/>
      <c r="J130" s="965"/>
      <c r="K130" s="965"/>
      <c r="L130" s="965"/>
      <c r="M130" s="965"/>
      <c r="N130" s="96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07"/>
      <c r="C1" s="919"/>
      <c r="D1" s="920"/>
      <c r="E1" s="920"/>
      <c r="F1" s="920"/>
      <c r="G1" s="920"/>
      <c r="H1" s="920"/>
      <c r="I1" s="920"/>
      <c r="J1" s="921"/>
      <c r="K1" s="922" t="s">
        <v>1017</v>
      </c>
      <c r="L1" s="924" t="s">
        <v>2304</v>
      </c>
      <c r="M1" s="925"/>
      <c r="N1" s="926"/>
    </row>
    <row r="2" spans="2:14" ht="40.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2" hidden="1" customHeight="1" thickBot="1">
      <c r="B30" s="77" t="s">
        <v>1027</v>
      </c>
      <c r="C30" s="792" t="s">
        <v>1028</v>
      </c>
      <c r="D30" s="793"/>
      <c r="E30" s="793"/>
      <c r="F30" s="793"/>
      <c r="G30" s="793"/>
      <c r="H30" s="793"/>
      <c r="I30" s="793"/>
      <c r="J30" s="78"/>
      <c r="K30" s="316"/>
      <c r="L30" s="789" t="s">
        <v>1029</v>
      </c>
      <c r="M30" s="790"/>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180</v>
      </c>
      <c r="B36" s="862" t="str">
        <f>VLOOKUP(A36,EQUIPOS!A6:D154,3,FALSE)</f>
        <v>Compresor 120 HP, con martillo.</v>
      </c>
      <c r="C36" s="863"/>
      <c r="D36" s="863"/>
      <c r="E36" s="863"/>
      <c r="F36" s="863"/>
      <c r="G36" s="863"/>
      <c r="H36" s="864"/>
      <c r="I36" s="276"/>
      <c r="J36" s="277"/>
      <c r="K36" s="278">
        <f>VLOOKUP(A36,EQUIPOS!A6:D163,4,FALSE)</f>
        <v>73200</v>
      </c>
      <c r="L36" s="279"/>
      <c r="M36" s="280">
        <v>0.16</v>
      </c>
      <c r="N36" s="281">
        <f>K36/M36</f>
        <v>457500</v>
      </c>
    </row>
    <row r="37" spans="1:14">
      <c r="A37" s="119" t="s">
        <v>261</v>
      </c>
      <c r="B37" s="862" t="str">
        <f>VLOOKUP(A37,EQUIPOS!A7:D154,3,FALSE)</f>
        <v xml:space="preserve">Motobomba 3 PULGADAS (incluye operario)
</v>
      </c>
      <c r="C37" s="863"/>
      <c r="D37" s="863"/>
      <c r="E37" s="863"/>
      <c r="F37" s="863"/>
      <c r="G37" s="863"/>
      <c r="H37" s="864"/>
      <c r="I37" s="430"/>
      <c r="J37" s="431"/>
      <c r="K37" s="278">
        <f>VLOOKUP(A37,EQUIPOS!A7:D164,4,FALSE)</f>
        <v>5144.6875</v>
      </c>
      <c r="L37" s="344"/>
      <c r="M37" s="345">
        <v>0.16</v>
      </c>
      <c r="N37" s="281">
        <f>K37/M37</f>
        <v>32154.296875</v>
      </c>
    </row>
    <row r="38" spans="1:14">
      <c r="A38" s="119"/>
      <c r="B38" s="862"/>
      <c r="C38" s="863"/>
      <c r="D38" s="863"/>
      <c r="E38" s="863"/>
      <c r="F38" s="863"/>
      <c r="G38" s="863"/>
      <c r="H38" s="864"/>
      <c r="I38" s="430"/>
      <c r="J38" s="431"/>
      <c r="K38" s="447"/>
      <c r="L38" s="344"/>
      <c r="M38" s="345"/>
      <c r="N38" s="281"/>
    </row>
    <row r="39" spans="1:14">
      <c r="A39" s="119"/>
      <c r="B39" s="862"/>
      <c r="C39" s="863"/>
      <c r="D39" s="863"/>
      <c r="E39" s="863"/>
      <c r="F39" s="863"/>
      <c r="G39" s="863"/>
      <c r="H39" s="864"/>
      <c r="I39" s="430"/>
      <c r="J39" s="431"/>
      <c r="K39" s="447"/>
      <c r="L39" s="344"/>
      <c r="M39" s="345"/>
      <c r="N39" s="281"/>
    </row>
    <row r="40" spans="1:14">
      <c r="A40" s="119"/>
      <c r="B40" s="862"/>
      <c r="C40" s="863"/>
      <c r="D40" s="863"/>
      <c r="E40" s="863"/>
      <c r="F40" s="863"/>
      <c r="G40" s="863"/>
      <c r="H40" s="864"/>
      <c r="I40" s="337"/>
      <c r="J40" s="339"/>
      <c r="K40" s="447"/>
      <c r="L40" s="432"/>
      <c r="M40" s="433"/>
      <c r="N40" s="281"/>
    </row>
    <row r="41" spans="1:14">
      <c r="B41" s="862"/>
      <c r="C41" s="863"/>
      <c r="D41" s="863"/>
      <c r="E41" s="863"/>
      <c r="F41" s="863"/>
      <c r="G41" s="863"/>
      <c r="H41" s="864"/>
      <c r="I41" s="42"/>
      <c r="J41" s="43"/>
      <c r="K41" s="447"/>
      <c r="L41" s="285"/>
      <c r="M41" s="286"/>
      <c r="N41" s="281"/>
    </row>
    <row r="42" spans="1:14">
      <c r="B42" s="329"/>
      <c r="C42" s="330"/>
      <c r="D42" s="330"/>
      <c r="E42" s="330"/>
      <c r="F42" s="332"/>
      <c r="G42" s="332"/>
      <c r="H42" s="131"/>
      <c r="I42" s="42"/>
      <c r="J42" s="43"/>
      <c r="K42" s="447"/>
      <c r="L42" s="285"/>
      <c r="M42" s="286"/>
      <c r="N42" s="282"/>
    </row>
    <row r="43" spans="1:14">
      <c r="B43" s="870" t="s">
        <v>1036</v>
      </c>
      <c r="C43" s="871"/>
      <c r="D43" s="871"/>
      <c r="E43" s="44"/>
      <c r="F43" s="45"/>
      <c r="G43" s="45"/>
      <c r="H43" s="46"/>
      <c r="I43" s="42"/>
      <c r="J43" s="43"/>
      <c r="K43" s="288"/>
      <c r="L43" s="285"/>
      <c r="M43" s="410">
        <v>0.05</v>
      </c>
      <c r="N43" s="353">
        <f>N77*M43</f>
        <v>11968.828125</v>
      </c>
    </row>
    <row r="44" spans="1:14" ht="15" thickBot="1">
      <c r="B44" s="862"/>
      <c r="C44" s="863"/>
      <c r="D44" s="863"/>
      <c r="E44" s="863"/>
      <c r="F44" s="863"/>
      <c r="G44" s="863"/>
      <c r="H44" s="864"/>
      <c r="I44" s="872"/>
      <c r="J44" s="873"/>
      <c r="K44" s="47"/>
      <c r="L44" s="874"/>
      <c r="M44" s="875"/>
      <c r="N44" s="111"/>
    </row>
    <row r="45" spans="1:14" ht="15" thickBot="1">
      <c r="B45" s="813" t="s">
        <v>1037</v>
      </c>
      <c r="C45" s="814"/>
      <c r="D45" s="814"/>
      <c r="E45" s="814"/>
      <c r="F45" s="814"/>
      <c r="G45" s="814"/>
      <c r="H45" s="814"/>
      <c r="I45" s="814"/>
      <c r="J45" s="814"/>
      <c r="K45" s="814"/>
      <c r="L45" s="814"/>
      <c r="M45" s="815"/>
      <c r="N45" s="403">
        <f>SUM(N36:N44)</f>
        <v>501623.125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58" t="s">
        <v>1028</v>
      </c>
      <c r="C49" s="859"/>
      <c r="D49" s="859"/>
      <c r="E49" s="859"/>
      <c r="F49" s="859"/>
      <c r="G49" s="859"/>
      <c r="H49" s="859"/>
      <c r="I49" s="893"/>
      <c r="J49" s="324" t="s">
        <v>1029</v>
      </c>
      <c r="K49" s="91" t="s">
        <v>1030</v>
      </c>
      <c r="L49" s="894" t="s">
        <v>1039</v>
      </c>
      <c r="M49" s="893"/>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7217</v>
      </c>
      <c r="N50" s="281">
        <f>K50*M50</f>
        <v>1443.4</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1068.9192</v>
      </c>
      <c r="N51" s="281">
        <f>K51*M51</f>
        <v>1068.9192</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987.86500000000001</v>
      </c>
      <c r="N52" s="281">
        <f>K52*M52</f>
        <v>493.9325</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2217.9</v>
      </c>
      <c r="N53" s="281">
        <f>K53*M53</f>
        <v>332685</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441350</v>
      </c>
      <c r="N54" s="281">
        <f>K54*M54</f>
        <v>441350</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3" t="s">
        <v>1037</v>
      </c>
      <c r="C58" s="814"/>
      <c r="D58" s="814"/>
      <c r="E58" s="814"/>
      <c r="F58" s="814"/>
      <c r="G58" s="814"/>
      <c r="H58" s="814"/>
      <c r="I58" s="814"/>
      <c r="J58" s="814"/>
      <c r="K58" s="814"/>
      <c r="L58" s="814"/>
      <c r="M58" s="815"/>
      <c r="N58" s="403">
        <f>SUM(N50:N57)</f>
        <v>777041.25170000002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0">
        <f>VLOOKUP(A63,TRANSPORTE!A5:D117,4,FALSE)</f>
        <v>850</v>
      </c>
      <c r="M63" s="901"/>
      <c r="N63" s="296">
        <f>K63*L63</f>
        <v>850</v>
      </c>
    </row>
    <row r="64" spans="1:14">
      <c r="B64" s="52"/>
      <c r="C64" s="53"/>
      <c r="D64" s="53"/>
      <c r="E64" s="53"/>
      <c r="F64" s="53"/>
      <c r="G64" s="53"/>
      <c r="H64" s="320"/>
      <c r="I64" s="288"/>
      <c r="J64" s="295"/>
      <c r="K64" s="288"/>
      <c r="L64" s="900"/>
      <c r="M64" s="901"/>
      <c r="N64" s="296"/>
    </row>
    <row r="65" spans="1:15">
      <c r="B65" s="52"/>
      <c r="C65" s="53"/>
      <c r="D65" s="53"/>
      <c r="E65" s="53"/>
      <c r="F65" s="53"/>
      <c r="G65" s="53"/>
      <c r="H65" s="320"/>
      <c r="I65" s="288"/>
      <c r="J65" s="295"/>
      <c r="K65" s="288"/>
      <c r="L65" s="900"/>
      <c r="M65" s="901"/>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1"/>
      <c r="M67" s="892"/>
      <c r="N67" s="133"/>
    </row>
    <row r="68" spans="1:15" ht="15" thickBot="1">
      <c r="B68" s="902" t="s">
        <v>1037</v>
      </c>
      <c r="C68" s="856"/>
      <c r="D68" s="856"/>
      <c r="E68" s="856"/>
      <c r="F68" s="856"/>
      <c r="G68" s="856"/>
      <c r="H68" s="856"/>
      <c r="I68" s="856"/>
      <c r="J68" s="856"/>
      <c r="K68" s="856"/>
      <c r="L68" s="856"/>
      <c r="M68" s="857"/>
      <c r="N68" s="110">
        <f>SUM(N63:N67)</f>
        <v>850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2" t="s">
        <v>1047</v>
      </c>
      <c r="C72" s="853"/>
      <c r="D72" s="853"/>
      <c r="E72" s="853"/>
      <c r="F72" s="853"/>
      <c r="G72" s="853"/>
      <c r="H72" s="853"/>
      <c r="I72" s="79" t="s">
        <v>1048</v>
      </c>
      <c r="J72" s="81" t="s">
        <v>1494</v>
      </c>
      <c r="K72" s="80" t="s">
        <v>1050</v>
      </c>
      <c r="L72" s="854" t="s">
        <v>1034</v>
      </c>
      <c r="M72" s="855"/>
      <c r="N72" s="104" t="s">
        <v>1035</v>
      </c>
    </row>
    <row r="73" spans="1:15">
      <c r="A73" s="168" t="s">
        <v>11</v>
      </c>
      <c r="B73" s="55" t="str">
        <f>VLOOKUP(A73,'MANO DE OBRA'!A8:D68,3,FALSE)</f>
        <v>Obrero (4)</v>
      </c>
      <c r="C73" s="53"/>
      <c r="D73" s="53"/>
      <c r="E73" s="53"/>
      <c r="F73" s="53"/>
      <c r="G73" s="53"/>
      <c r="H73" s="53"/>
      <c r="I73" s="301">
        <f>K73/J73*100</f>
        <v>110415.13513513515</v>
      </c>
      <c r="J73" s="302">
        <v>185</v>
      </c>
      <c r="K73" s="303">
        <f>VLOOKUP(A73,'MANO DE OBRA'!A8:D99,4,FALSE)</f>
        <v>204268</v>
      </c>
      <c r="L73" s="56"/>
      <c r="M73" s="443">
        <v>1.28</v>
      </c>
      <c r="N73" s="404">
        <f>K73/M73</f>
        <v>159584.375</v>
      </c>
      <c r="O73" s="112"/>
    </row>
    <row r="74" spans="1:15">
      <c r="A74" s="168"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440">
        <v>1.28</v>
      </c>
      <c r="N74" s="404">
        <f>K74/M74</f>
        <v>79792.1875</v>
      </c>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SUM(N73:N76)</f>
        <v>239376.5625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N45+N58+N68+N77</f>
        <v>1518890.9391999999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303778.18783999997</v>
      </c>
      <c r="M84" s="849"/>
      <c r="N84" s="57"/>
    </row>
    <row r="85" spans="1:14">
      <c r="B85" s="95" t="s">
        <v>1057</v>
      </c>
      <c r="C85" s="96"/>
      <c r="D85" s="96"/>
      <c r="E85" s="96"/>
      <c r="F85" s="96"/>
      <c r="G85" s="96"/>
      <c r="H85" s="96"/>
      <c r="I85" s="93"/>
      <c r="J85" s="94"/>
      <c r="K85" s="313">
        <v>0.05</v>
      </c>
      <c r="L85" s="848">
        <f>N79*K85</f>
        <v>75944.546959999992</v>
      </c>
      <c r="M85" s="849"/>
      <c r="N85" s="57"/>
    </row>
    <row r="86" spans="1:14" ht="15" thickBot="1">
      <c r="B86" s="97" t="s">
        <v>1058</v>
      </c>
      <c r="C86" s="98"/>
      <c r="D86" s="98"/>
      <c r="E86" s="98"/>
      <c r="F86" s="98"/>
      <c r="G86" s="98"/>
      <c r="H86" s="98"/>
      <c r="I86" s="99"/>
      <c r="J86" s="100"/>
      <c r="K86" s="314">
        <v>0.05</v>
      </c>
      <c r="L86" s="850">
        <f>N79*K86</f>
        <v>75944.546959999992</v>
      </c>
      <c r="M86" s="851"/>
      <c r="N86" s="57"/>
    </row>
    <row r="87" spans="1:14" ht="15" thickBot="1">
      <c r="B87" s="813" t="s">
        <v>1037</v>
      </c>
      <c r="C87" s="814"/>
      <c r="D87" s="814"/>
      <c r="E87" s="814"/>
      <c r="F87" s="814"/>
      <c r="G87" s="814"/>
      <c r="H87" s="814"/>
      <c r="I87" s="814"/>
      <c r="J87" s="814"/>
      <c r="K87" s="814"/>
      <c r="L87" s="814"/>
      <c r="M87" s="815"/>
      <c r="N87" s="58">
        <f>L84+L85+L86</f>
        <v>455667.28175999998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1974558.2209599998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07"/>
      <c r="C1" s="919"/>
      <c r="D1" s="920"/>
      <c r="E1" s="920"/>
      <c r="F1" s="920"/>
      <c r="G1" s="920"/>
      <c r="H1" s="920"/>
      <c r="I1" s="920"/>
      <c r="J1" s="921"/>
      <c r="K1" s="922" t="s">
        <v>1017</v>
      </c>
      <c r="L1" s="924" t="s">
        <v>2304</v>
      </c>
      <c r="M1" s="925"/>
      <c r="N1" s="926"/>
    </row>
    <row r="2" spans="2:14" ht="38.2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461"/>
      <c r="L30" s="789" t="s">
        <v>1029</v>
      </c>
      <c r="M30" s="790"/>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121</v>
      </c>
      <c r="B36" s="862" t="str">
        <f>VLOOKUP(A36,EQUIPOS!A6:D154,3,FALSE)</f>
        <v>Bomba eléctrica para accionar la celda</v>
      </c>
      <c r="C36" s="863"/>
      <c r="D36" s="863"/>
      <c r="E36" s="863"/>
      <c r="F36" s="863"/>
      <c r="G36" s="863"/>
      <c r="H36" s="864"/>
      <c r="I36" s="276"/>
      <c r="J36" s="277"/>
      <c r="K36" s="278">
        <f>VLOOKUP(A36,EQUIPOS!A6:D163,4,FALSE)</f>
        <v>70088.705000000002</v>
      </c>
      <c r="L36" s="279"/>
      <c r="M36" s="280">
        <v>0.01</v>
      </c>
      <c r="N36" s="281">
        <f t="shared" ref="N36:N41" si="0">K36/M36</f>
        <v>7008870.5</v>
      </c>
    </row>
    <row r="37" spans="1:14">
      <c r="A37" s="119" t="s">
        <v>192</v>
      </c>
      <c r="B37" s="862" t="str">
        <f>VLOOKUP(A37,EQUIPOS!A7:D154,3,FALSE)</f>
        <v>Equipo de acarreo interno</v>
      </c>
      <c r="C37" s="863"/>
      <c r="D37" s="863"/>
      <c r="E37" s="863"/>
      <c r="F37" s="863"/>
      <c r="G37" s="863"/>
      <c r="H37" s="864"/>
      <c r="I37" s="430"/>
      <c r="J37" s="431"/>
      <c r="K37" s="278">
        <f>VLOOKUP(A37,EQUIPOS!A7:D164,4,FALSE)</f>
        <v>42256.945</v>
      </c>
      <c r="L37" s="344"/>
      <c r="M37" s="345">
        <v>0.05</v>
      </c>
      <c r="N37" s="281">
        <f t="shared" si="0"/>
        <v>845138.89999999991</v>
      </c>
    </row>
    <row r="38" spans="1:14">
      <c r="A38" s="119" t="s">
        <v>217</v>
      </c>
      <c r="B38" s="862" t="str">
        <f>VLOOKUP(A38,EQUIPOS!A8:D154,3,FALSE)</f>
        <v>Equipo de soldadura y de acetileno (incluye soldadura)</v>
      </c>
      <c r="C38" s="863"/>
      <c r="D38" s="863"/>
      <c r="E38" s="863"/>
      <c r="F38" s="863"/>
      <c r="G38" s="863"/>
      <c r="H38" s="864"/>
      <c r="I38" s="430"/>
      <c r="J38" s="431"/>
      <c r="K38" s="278">
        <f>VLOOKUP(A38,EQUIPOS!A8:D165,4,FALSE)</f>
        <v>19524.940000000002</v>
      </c>
      <c r="L38" s="344"/>
      <c r="M38" s="345">
        <v>0.01</v>
      </c>
      <c r="N38" s="281">
        <f t="shared" si="0"/>
        <v>1952494.0000000002</v>
      </c>
    </row>
    <row r="39" spans="1:14">
      <c r="A39" s="119" t="s">
        <v>242</v>
      </c>
      <c r="B39" s="862" t="str">
        <f>VLOOKUP(A39,EQUIPOS!A9:D154,3,FALSE)</f>
        <v>Grúa con torre capacidad 1 ton en la punta.</v>
      </c>
      <c r="C39" s="863"/>
      <c r="D39" s="863"/>
      <c r="E39" s="863"/>
      <c r="F39" s="863"/>
      <c r="G39" s="863"/>
      <c r="H39" s="864"/>
      <c r="I39" s="430"/>
      <c r="J39" s="431"/>
      <c r="K39" s="278">
        <f>VLOOKUP(A39,EQUIPOS!A9:D166,4,FALSE)</f>
        <v>214628.16999999998</v>
      </c>
      <c r="L39" s="344"/>
      <c r="M39" s="345">
        <v>0.04</v>
      </c>
      <c r="N39" s="281">
        <f t="shared" si="0"/>
        <v>5365704.2499999991</v>
      </c>
    </row>
    <row r="40" spans="1:14">
      <c r="A40" s="119" t="s">
        <v>255</v>
      </c>
      <c r="B40" s="862" t="str">
        <f>VLOOKUP(A40,EQUIPOS!A10:D154,3,FALSE)</f>
        <v>Manómetro cable de acero para bajar la celda</v>
      </c>
      <c r="C40" s="863"/>
      <c r="D40" s="863"/>
      <c r="E40" s="863"/>
      <c r="F40" s="863"/>
      <c r="G40" s="863"/>
      <c r="H40" s="864"/>
      <c r="I40" s="337"/>
      <c r="J40" s="339"/>
      <c r="K40" s="278">
        <f>VLOOKUP(A40,EQUIPOS!A10:D167,4,FALSE)</f>
        <v>1923292.3900000001</v>
      </c>
      <c r="L40" s="432"/>
      <c r="M40" s="433">
        <v>1</v>
      </c>
      <c r="N40" s="281">
        <f t="shared" si="0"/>
        <v>1923292.3900000001</v>
      </c>
    </row>
    <row r="41" spans="1:14">
      <c r="A41" t="s">
        <v>320</v>
      </c>
      <c r="B41" s="862" t="str">
        <f>VLOOKUP(A41,EQUIPOS!A11:D155,3,FALSE)</f>
        <v>Retroexcavadora sobre llantas, motor 62HP, Profundidad de excavación de 5.41 metros.</v>
      </c>
      <c r="C41" s="863"/>
      <c r="D41" s="863"/>
      <c r="E41" s="863"/>
      <c r="F41" s="863"/>
      <c r="G41" s="863"/>
      <c r="H41" s="864"/>
      <c r="I41" s="42"/>
      <c r="J41" s="43"/>
      <c r="K41" s="278">
        <f>VLOOKUP(A41,EQUIPOS!A11:D168,4,FALSE)</f>
        <v>117261.485</v>
      </c>
      <c r="L41" s="285"/>
      <c r="M41" s="286">
        <v>0.2</v>
      </c>
      <c r="N41" s="281">
        <f t="shared" si="0"/>
        <v>586307.42499999993</v>
      </c>
    </row>
    <row r="42" spans="1:14">
      <c r="B42" s="329"/>
      <c r="C42" s="330"/>
      <c r="D42" s="330"/>
      <c r="E42" s="330"/>
      <c r="F42" s="332"/>
      <c r="G42" s="332"/>
      <c r="H42" s="131"/>
      <c r="I42" s="42"/>
      <c r="J42" s="43"/>
      <c r="K42" s="447"/>
      <c r="L42" s="285"/>
      <c r="M42" s="286"/>
      <c r="N42" s="282"/>
    </row>
    <row r="43" spans="1:14">
      <c r="B43" s="870" t="s">
        <v>1036</v>
      </c>
      <c r="C43" s="871"/>
      <c r="D43" s="871"/>
      <c r="E43" s="44"/>
      <c r="F43" s="45"/>
      <c r="G43" s="45"/>
      <c r="H43" s="46"/>
      <c r="I43" s="42"/>
      <c r="J43" s="43"/>
      <c r="K43" s="288"/>
      <c r="L43" s="285"/>
      <c r="M43" s="410">
        <v>0.01</v>
      </c>
      <c r="N43" s="353">
        <f>N81*M43</f>
        <v>38020.590000000004</v>
      </c>
    </row>
    <row r="44" spans="1:14" ht="15" thickBot="1">
      <c r="B44" s="862"/>
      <c r="C44" s="863"/>
      <c r="D44" s="863"/>
      <c r="E44" s="863"/>
      <c r="F44" s="863"/>
      <c r="G44" s="863"/>
      <c r="H44" s="864"/>
      <c r="I44" s="872"/>
      <c r="J44" s="873"/>
      <c r="K44" s="47"/>
      <c r="L44" s="874"/>
      <c r="M44" s="875"/>
      <c r="N44" s="111"/>
    </row>
    <row r="45" spans="1:14" ht="15" thickBot="1">
      <c r="B45" s="813" t="s">
        <v>1037</v>
      </c>
      <c r="C45" s="814"/>
      <c r="D45" s="814"/>
      <c r="E45" s="814"/>
      <c r="F45" s="814"/>
      <c r="G45" s="814"/>
      <c r="H45" s="814"/>
      <c r="I45" s="814"/>
      <c r="J45" s="814"/>
      <c r="K45" s="814"/>
      <c r="L45" s="814"/>
      <c r="M45" s="815"/>
      <c r="N45" s="403">
        <f>SUM(N36:N44)</f>
        <v>17719828.055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58" t="s">
        <v>1028</v>
      </c>
      <c r="C49" s="859"/>
      <c r="D49" s="859"/>
      <c r="E49" s="859"/>
      <c r="F49" s="859"/>
      <c r="G49" s="859"/>
      <c r="H49" s="859"/>
      <c r="I49" s="893"/>
      <c r="J49" s="324" t="s">
        <v>1029</v>
      </c>
      <c r="K49" s="91" t="s">
        <v>1030</v>
      </c>
      <c r="L49" s="894" t="s">
        <v>1039</v>
      </c>
      <c r="M49" s="893"/>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17314119.965</v>
      </c>
      <c r="N50" s="281">
        <f t="shared" ref="N50:N55" si="1">K50*M50</f>
        <v>17314119.965</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104888.62</v>
      </c>
      <c r="N51" s="281">
        <f t="shared" si="1"/>
        <v>3146658.5999999996</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2086492.45</v>
      </c>
      <c r="N52" s="281">
        <f t="shared" si="1"/>
        <v>4172984.9</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1239249.6499999999</v>
      </c>
      <c r="N53" s="281">
        <f t="shared" si="1"/>
        <v>6196248.25</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77742.665000000008</v>
      </c>
      <c r="N54" s="281">
        <f t="shared" si="1"/>
        <v>4664559.9000000004</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43119.584999999999</v>
      </c>
      <c r="N55" s="281">
        <f t="shared" si="1"/>
        <v>517435.02</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3" t="s">
        <v>1037</v>
      </c>
      <c r="C58" s="814"/>
      <c r="D58" s="814"/>
      <c r="E58" s="814"/>
      <c r="F58" s="814"/>
      <c r="G58" s="814"/>
      <c r="H58" s="814"/>
      <c r="I58" s="814"/>
      <c r="J58" s="814"/>
      <c r="K58" s="814"/>
      <c r="L58" s="814"/>
      <c r="M58" s="815"/>
      <c r="N58" s="403">
        <f>SUM(N50:N57)</f>
        <v>36012006.634999998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0">
        <f>VLOOKUP(A63,TRANSPORTE!A5:D117,4,FALSE)</f>
        <v>789983.95</v>
      </c>
      <c r="M63" s="901"/>
      <c r="N63" s="296">
        <f>K63*L63</f>
        <v>789983.95</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0">
        <f>VLOOKUP(A64,TRANSPORTE!A6:D117,4,FALSE)</f>
        <v>103423.44500000001</v>
      </c>
      <c r="M64" s="901"/>
      <c r="N64" s="296">
        <f>K64*L64</f>
        <v>827387.56</v>
      </c>
    </row>
    <row r="65" spans="1:15">
      <c r="A65" t="s">
        <v>1483</v>
      </c>
      <c r="B65" s="52" t="str">
        <f>VLOOKUP(A65,TRANSPORTE!A6:D117,3,FALSE)</f>
        <v>Pasajes aéreos</v>
      </c>
      <c r="C65" s="53"/>
      <c r="D65" s="53"/>
      <c r="E65" s="53"/>
      <c r="F65" s="53"/>
      <c r="G65" s="53"/>
      <c r="H65" s="320" t="s">
        <v>1029</v>
      </c>
      <c r="I65" s="288">
        <v>3</v>
      </c>
      <c r="J65" s="295">
        <v>1</v>
      </c>
      <c r="K65" s="288">
        <f>I65*J65</f>
        <v>3</v>
      </c>
      <c r="L65" s="900">
        <f>VLOOKUP(A65,TRANSPORTE!A6:D117,4,FALSE)</f>
        <v>255479.76</v>
      </c>
      <c r="M65" s="901"/>
      <c r="N65" s="296">
        <f>K65*L65</f>
        <v>766439.28</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1"/>
      <c r="M67" s="892"/>
      <c r="N67" s="133"/>
    </row>
    <row r="68" spans="1:15" ht="15" thickBot="1">
      <c r="B68" s="902" t="s">
        <v>1037</v>
      </c>
      <c r="C68" s="856"/>
      <c r="D68" s="856"/>
      <c r="E68" s="856"/>
      <c r="F68" s="856"/>
      <c r="G68" s="856"/>
      <c r="H68" s="856"/>
      <c r="I68" s="856"/>
      <c r="J68" s="856"/>
      <c r="K68" s="856"/>
      <c r="L68" s="856"/>
      <c r="M68" s="857"/>
      <c r="N68" s="110">
        <f>SUM(N63:N67)</f>
        <v>2383810.79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2" t="s">
        <v>1047</v>
      </c>
      <c r="C72" s="853"/>
      <c r="D72" s="853"/>
      <c r="E72" s="853"/>
      <c r="F72" s="853"/>
      <c r="G72" s="853"/>
      <c r="H72" s="853"/>
      <c r="I72" s="79" t="s">
        <v>1048</v>
      </c>
      <c r="J72" s="81" t="s">
        <v>1494</v>
      </c>
      <c r="K72" s="80" t="s">
        <v>1050</v>
      </c>
      <c r="L72" s="854" t="s">
        <v>1034</v>
      </c>
      <c r="M72" s="855"/>
      <c r="N72" s="104" t="s">
        <v>1035</v>
      </c>
    </row>
    <row r="73" spans="1:15">
      <c r="A73" s="168" t="s">
        <v>6</v>
      </c>
      <c r="B73" s="55" t="str">
        <f>VLOOKUP(A73,'MANO DE OBRA'!A8:D68,3,FALSE)</f>
        <v xml:space="preserve">Obrero </v>
      </c>
      <c r="C73" s="53"/>
      <c r="D73" s="53"/>
      <c r="E73" s="53"/>
      <c r="F73" s="53"/>
      <c r="G73" s="53"/>
      <c r="H73" s="53"/>
      <c r="I73" s="301">
        <f t="shared" ref="I73:I76" si="2">K73/J73*100</f>
        <v>27603.783783783787</v>
      </c>
      <c r="J73" s="302">
        <v>185</v>
      </c>
      <c r="K73" s="303">
        <f>VLOOKUP(A73,'MANO DE OBRA'!A8:D99,4,FALSE)</f>
        <v>51067</v>
      </c>
      <c r="L73" s="56"/>
      <c r="M73" s="443">
        <v>1</v>
      </c>
      <c r="N73" s="404">
        <f t="shared" ref="N73:N79" si="3">K73/M73</f>
        <v>51067</v>
      </c>
      <c r="O73" s="112"/>
    </row>
    <row r="74" spans="1:15">
      <c r="A74" s="168" t="s">
        <v>74</v>
      </c>
      <c r="B74" s="55" t="str">
        <f>VLOOKUP(A74,'MANO DE OBRA'!A8:D69,3,FALSE)</f>
        <v>Ingeniero de Montaje y Prueba Pilote (1)</v>
      </c>
      <c r="C74" s="53"/>
      <c r="D74" s="53"/>
      <c r="E74" s="53"/>
      <c r="F74" s="53"/>
      <c r="G74" s="53"/>
      <c r="H74" s="53"/>
      <c r="I74" s="301">
        <f t="shared" si="2"/>
        <v>176664.32432432432</v>
      </c>
      <c r="J74" s="302">
        <v>185</v>
      </c>
      <c r="K74" s="303">
        <f>VLOOKUP(A74,'MANO DE OBRA'!A8:D100,4,FALSE)</f>
        <v>326829</v>
      </c>
      <c r="L74" s="56"/>
      <c r="M74" s="440">
        <v>1</v>
      </c>
      <c r="N74" s="404">
        <f t="shared" si="3"/>
        <v>326829</v>
      </c>
    </row>
    <row r="75" spans="1:15">
      <c r="A75" s="168" t="s">
        <v>82</v>
      </c>
      <c r="B75" s="55" t="str">
        <f>VLOOKUP(A75,'MANO DE OBRA'!A9:D70,3,FALSE)</f>
        <v>Ingeniero Supervisor y Director de Prueba Pilote</v>
      </c>
      <c r="C75" s="53"/>
      <c r="D75" s="53"/>
      <c r="E75" s="53"/>
      <c r="F75" s="53"/>
      <c r="G75" s="53"/>
      <c r="H75" s="53"/>
      <c r="I75" s="301">
        <f t="shared" si="2"/>
        <v>218895.13513513512</v>
      </c>
      <c r="J75" s="302">
        <v>185</v>
      </c>
      <c r="K75" s="303">
        <f>VLOOKUP(A75,'MANO DE OBRA'!A9:D101,4,FALSE)</f>
        <v>404956</v>
      </c>
      <c r="L75" s="56"/>
      <c r="M75" s="448">
        <v>1</v>
      </c>
      <c r="N75" s="404">
        <f t="shared" si="3"/>
        <v>404956</v>
      </c>
    </row>
    <row r="76" spans="1:15">
      <c r="A76" s="168" t="s">
        <v>88</v>
      </c>
      <c r="B76" s="55" t="str">
        <f>VLOOKUP(A76,'MANO DE OBRA'!A10:D71,3,FALSE)</f>
        <v>Soldador experto en montaje y pruebas</v>
      </c>
      <c r="C76" s="53"/>
      <c r="D76" s="53"/>
      <c r="E76" s="53"/>
      <c r="F76" s="53"/>
      <c r="G76" s="53"/>
      <c r="H76" s="53"/>
      <c r="I76" s="301">
        <f t="shared" si="2"/>
        <v>82811.351351351361</v>
      </c>
      <c r="J76" s="302">
        <v>185</v>
      </c>
      <c r="K76" s="303">
        <f>VLOOKUP(A76,'MANO DE OBRA'!A10:D102,4,FALSE)</f>
        <v>153201</v>
      </c>
      <c r="L76" s="56"/>
      <c r="M76" s="448">
        <v>1</v>
      </c>
      <c r="N76" s="404">
        <f t="shared" si="3"/>
        <v>153201</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510671</v>
      </c>
      <c r="L77" s="56"/>
      <c r="M77" s="448">
        <v>1</v>
      </c>
      <c r="N77" s="404">
        <f t="shared" si="3"/>
        <v>510671</v>
      </c>
    </row>
    <row r="78" spans="1:15">
      <c r="A78" s="168" t="s">
        <v>94</v>
      </c>
      <c r="B78" s="55" t="str">
        <f>VLOOKUP(A78,'MANO DE OBRA'!A12:D73,3,FALSE)</f>
        <v>Viáticos soldadores</v>
      </c>
      <c r="C78" s="53"/>
      <c r="D78" s="53"/>
      <c r="E78" s="53"/>
      <c r="F78" s="53"/>
      <c r="G78" s="53"/>
      <c r="H78" s="53"/>
      <c r="I78" s="301"/>
      <c r="J78" s="302"/>
      <c r="K78" s="303">
        <f>VLOOKUP(A78,'MANO DE OBRA'!A12:D104,4,FALSE)</f>
        <v>255335</v>
      </c>
      <c r="L78" s="56"/>
      <c r="M78" s="448">
        <v>1</v>
      </c>
      <c r="N78" s="404">
        <f t="shared" si="3"/>
        <v>255335</v>
      </c>
    </row>
    <row r="79" spans="1:15">
      <c r="A79" t="s">
        <v>96</v>
      </c>
      <c r="B79" s="55" t="str">
        <f>VLOOKUP(A79,'MANO DE OBRA'!A13:D74,3,FALSE)</f>
        <v>Estudios, análisis e informes</v>
      </c>
      <c r="C79" s="53"/>
      <c r="D79" s="53"/>
      <c r="E79" s="53"/>
      <c r="F79" s="53"/>
      <c r="G79" s="53"/>
      <c r="H79" s="53"/>
      <c r="I79" s="301"/>
      <c r="J79" s="302"/>
      <c r="K79" s="303">
        <f>VLOOKUP(A79,'MANO DE OBRA'!A13:D105,4,FALSE)</f>
        <v>2100000</v>
      </c>
      <c r="L79" s="327"/>
      <c r="M79" s="309">
        <v>1</v>
      </c>
      <c r="N79" s="404">
        <f t="shared" si="3"/>
        <v>2100000</v>
      </c>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SUM(N73:N80)</f>
        <v>3802059</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N45+N58+N68+N81</f>
        <v>59917704.479999997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11983540.896</v>
      </c>
      <c r="M88" s="849"/>
      <c r="N88" s="57"/>
    </row>
    <row r="89" spans="1:14">
      <c r="B89" s="95" t="s">
        <v>1057</v>
      </c>
      <c r="C89" s="96"/>
      <c r="D89" s="96"/>
      <c r="E89" s="96"/>
      <c r="F89" s="96"/>
      <c r="G89" s="96"/>
      <c r="H89" s="96"/>
      <c r="I89" s="93"/>
      <c r="J89" s="94"/>
      <c r="K89" s="313">
        <v>0.05</v>
      </c>
      <c r="L89" s="848">
        <f>N83*K89</f>
        <v>2995885.2239999999</v>
      </c>
      <c r="M89" s="849"/>
      <c r="N89" s="57"/>
    </row>
    <row r="90" spans="1:14" ht="15" thickBot="1">
      <c r="B90" s="97" t="s">
        <v>1058</v>
      </c>
      <c r="C90" s="98"/>
      <c r="D90" s="98"/>
      <c r="E90" s="98"/>
      <c r="F90" s="98"/>
      <c r="G90" s="98"/>
      <c r="H90" s="98"/>
      <c r="I90" s="99"/>
      <c r="J90" s="100"/>
      <c r="K90" s="314">
        <v>0.05</v>
      </c>
      <c r="L90" s="850">
        <f>N83*K90</f>
        <v>2995885.2239999999</v>
      </c>
      <c r="M90" s="851"/>
      <c r="N90" s="57"/>
    </row>
    <row r="91" spans="1:14" ht="15" thickBot="1">
      <c r="B91" s="813" t="s">
        <v>1037</v>
      </c>
      <c r="C91" s="814"/>
      <c r="D91" s="814"/>
      <c r="E91" s="814"/>
      <c r="F91" s="814"/>
      <c r="G91" s="814"/>
      <c r="H91" s="814"/>
      <c r="I91" s="814"/>
      <c r="J91" s="814"/>
      <c r="K91" s="814"/>
      <c r="L91" s="814"/>
      <c r="M91" s="815"/>
      <c r="N91" s="58">
        <f>L88+L89+L90</f>
        <v>17975311.344000001</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77893015.824000001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07"/>
      <c r="C1" s="919"/>
      <c r="D1" s="920"/>
      <c r="E1" s="920"/>
      <c r="F1" s="920"/>
      <c r="G1" s="920"/>
      <c r="H1" s="920"/>
      <c r="I1" s="920"/>
      <c r="J1" s="921"/>
      <c r="K1" s="922" t="s">
        <v>1017</v>
      </c>
      <c r="L1" s="924" t="s">
        <v>2304</v>
      </c>
      <c r="M1" s="925"/>
      <c r="N1" s="926"/>
    </row>
    <row r="2" spans="2:14" ht="27"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3" t="s">
        <v>1028</v>
      </c>
      <c r="C35" s="884"/>
      <c r="D35" s="884"/>
      <c r="E35" s="884"/>
      <c r="F35" s="884"/>
      <c r="G35" s="884"/>
      <c r="H35" s="885"/>
      <c r="I35" s="886" t="s">
        <v>1032</v>
      </c>
      <c r="J35" s="887"/>
      <c r="K35" s="75" t="s">
        <v>1033</v>
      </c>
      <c r="L35" s="888" t="s">
        <v>1034</v>
      </c>
      <c r="M35" s="885"/>
      <c r="N35" s="76" t="s">
        <v>1035</v>
      </c>
    </row>
    <row r="36" spans="1:16">
      <c r="A36" s="119" t="s">
        <v>121</v>
      </c>
      <c r="B36" s="862" t="str">
        <f>VLOOKUP(A36,EQUIPOS!A6:D154,3,FALSE)</f>
        <v>Bomba eléctrica para accionar la celda</v>
      </c>
      <c r="C36" s="863"/>
      <c r="D36" s="863"/>
      <c r="E36" s="863"/>
      <c r="F36" s="863"/>
      <c r="G36" s="863"/>
      <c r="H36" s="864"/>
      <c r="I36" s="276"/>
      <c r="J36" s="277"/>
      <c r="K36" s="278">
        <f>VLOOKUP(A36,EQUIPOS!A6:D163,4,FALSE)</f>
        <v>70088.705000000002</v>
      </c>
      <c r="L36" s="279"/>
      <c r="M36" s="280">
        <v>0.01</v>
      </c>
      <c r="N36" s="281">
        <f>K36/M36</f>
        <v>7008870.5</v>
      </c>
    </row>
    <row r="37" spans="1:16">
      <c r="A37" s="119" t="s">
        <v>217</v>
      </c>
      <c r="B37" s="862" t="str">
        <f>VLOOKUP(A37,EQUIPOS!A7:D154,3,FALSE)</f>
        <v>Equipo de soldadura y de acetileno (incluye soldadura)</v>
      </c>
      <c r="C37" s="863"/>
      <c r="D37" s="863"/>
      <c r="E37" s="863"/>
      <c r="F37" s="863"/>
      <c r="G37" s="863"/>
      <c r="H37" s="864"/>
      <c r="I37" s="430"/>
      <c r="J37" s="431"/>
      <c r="K37" s="278">
        <f>VLOOKUP(A37,EQUIPOS!A7:D164,4,FALSE)</f>
        <v>19524.940000000002</v>
      </c>
      <c r="L37" s="344"/>
      <c r="M37" s="345">
        <v>0.01</v>
      </c>
      <c r="N37" s="281">
        <f>K37/M37</f>
        <v>1952494.0000000002</v>
      </c>
    </row>
    <row r="38" spans="1:16">
      <c r="A38" s="119" t="s">
        <v>255</v>
      </c>
      <c r="B38" s="862" t="str">
        <f>VLOOKUP(A38,EQUIPOS!A8:D154,3,FALSE)</f>
        <v>Manómetro cable de acero para bajar la celda</v>
      </c>
      <c r="C38" s="863"/>
      <c r="D38" s="863"/>
      <c r="E38" s="863"/>
      <c r="F38" s="863"/>
      <c r="G38" s="863"/>
      <c r="H38" s="864"/>
      <c r="I38" s="430"/>
      <c r="J38" s="431"/>
      <c r="K38" s="278">
        <f>VLOOKUP(A38,EQUIPOS!A8:D165,4,FALSE)</f>
        <v>1923292.3900000001</v>
      </c>
      <c r="L38" s="344"/>
      <c r="M38" s="345">
        <v>1</v>
      </c>
      <c r="N38" s="281">
        <f>K38/M38</f>
        <v>1923292.3900000001</v>
      </c>
    </row>
    <row r="39" spans="1:16">
      <c r="A39" s="119"/>
      <c r="B39" s="862"/>
      <c r="C39" s="863"/>
      <c r="D39" s="863"/>
      <c r="E39" s="863"/>
      <c r="F39" s="863"/>
      <c r="G39" s="863"/>
      <c r="H39" s="864"/>
      <c r="I39" s="430"/>
      <c r="J39" s="431"/>
      <c r="K39" s="278"/>
      <c r="L39" s="344"/>
      <c r="M39" s="345"/>
      <c r="N39" s="281"/>
    </row>
    <row r="40" spans="1:16">
      <c r="A40" s="119"/>
      <c r="B40" s="862"/>
      <c r="C40" s="863"/>
      <c r="D40" s="863"/>
      <c r="E40" s="863"/>
      <c r="F40" s="863"/>
      <c r="G40" s="863"/>
      <c r="H40" s="864"/>
      <c r="I40" s="337"/>
      <c r="J40" s="339"/>
      <c r="K40" s="278"/>
      <c r="L40" s="432"/>
      <c r="M40" s="433"/>
      <c r="N40" s="281"/>
    </row>
    <row r="41" spans="1:16">
      <c r="B41" s="862"/>
      <c r="C41" s="863"/>
      <c r="D41" s="863"/>
      <c r="E41" s="863"/>
      <c r="F41" s="863"/>
      <c r="G41" s="863"/>
      <c r="H41" s="864"/>
      <c r="I41" s="42"/>
      <c r="J41" s="43"/>
      <c r="K41" s="278"/>
      <c r="L41" s="285"/>
      <c r="M41" s="286"/>
      <c r="N41" s="281"/>
    </row>
    <row r="42" spans="1:16">
      <c r="B42" s="329"/>
      <c r="C42" s="330"/>
      <c r="D42" s="330"/>
      <c r="E42" s="330"/>
      <c r="F42" s="332"/>
      <c r="G42" s="332"/>
      <c r="H42" s="131"/>
      <c r="I42" s="42"/>
      <c r="J42" s="43"/>
      <c r="K42" s="447"/>
      <c r="L42" s="285"/>
      <c r="M42" s="286"/>
      <c r="N42" s="282"/>
    </row>
    <row r="43" spans="1:16">
      <c r="B43" s="870" t="s">
        <v>1036</v>
      </c>
      <c r="C43" s="871"/>
      <c r="D43" s="871"/>
      <c r="E43" s="44"/>
      <c r="F43" s="45"/>
      <c r="G43" s="45"/>
      <c r="H43" s="46"/>
      <c r="I43" s="42"/>
      <c r="J43" s="43"/>
      <c r="K43" s="288"/>
      <c r="L43" s="285"/>
      <c r="M43" s="410">
        <v>0.01</v>
      </c>
      <c r="N43" s="353">
        <f>N81*M43</f>
        <v>38020.590000000004</v>
      </c>
    </row>
    <row r="44" spans="1:16" ht="15" thickBot="1">
      <c r="B44" s="862"/>
      <c r="C44" s="863"/>
      <c r="D44" s="863"/>
      <c r="E44" s="863"/>
      <c r="F44" s="863"/>
      <c r="G44" s="863"/>
      <c r="H44" s="864"/>
      <c r="I44" s="872"/>
      <c r="J44" s="873"/>
      <c r="K44" s="47"/>
      <c r="L44" s="874"/>
      <c r="M44" s="875"/>
      <c r="N44" s="111"/>
    </row>
    <row r="45" spans="1:16" ht="15" thickBot="1">
      <c r="B45" s="813" t="s">
        <v>1037</v>
      </c>
      <c r="C45" s="814"/>
      <c r="D45" s="814"/>
      <c r="E45" s="814"/>
      <c r="F45" s="814"/>
      <c r="G45" s="814"/>
      <c r="H45" s="814"/>
      <c r="I45" s="814"/>
      <c r="J45" s="814"/>
      <c r="K45" s="814"/>
      <c r="L45" s="814"/>
      <c r="M45" s="815"/>
      <c r="N45" s="403">
        <f>SUM(N36:N44)</f>
        <v>10922677.48</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58" t="s">
        <v>1028</v>
      </c>
      <c r="C49" s="859"/>
      <c r="D49" s="859"/>
      <c r="E49" s="859"/>
      <c r="F49" s="859"/>
      <c r="G49" s="859"/>
      <c r="H49" s="859"/>
      <c r="I49" s="893"/>
      <c r="J49" s="324" t="s">
        <v>1029</v>
      </c>
      <c r="K49" s="91" t="s">
        <v>1030</v>
      </c>
      <c r="L49" s="894" t="s">
        <v>1039</v>
      </c>
      <c r="M49" s="893"/>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17314119.965</v>
      </c>
      <c r="N50" s="281">
        <f t="shared" ref="N50:N55" si="0">K50*M50</f>
        <v>17314119.965</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104888.62</v>
      </c>
      <c r="N51" s="281">
        <f t="shared" si="0"/>
        <v>3146658.5999999996</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2086492.45</v>
      </c>
      <c r="N52" s="281">
        <f t="shared" si="0"/>
        <v>4172984.9</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1239249.6499999999</v>
      </c>
      <c r="N53" s="281">
        <f t="shared" si="0"/>
        <v>6196248.25</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77742.665000000008</v>
      </c>
      <c r="N54" s="281">
        <f t="shared" si="0"/>
        <v>4664559.9000000004</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43119.584999999999</v>
      </c>
      <c r="N55" s="281">
        <f t="shared" si="0"/>
        <v>517435.02</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3" t="s">
        <v>1037</v>
      </c>
      <c r="C58" s="814"/>
      <c r="D58" s="814"/>
      <c r="E58" s="814"/>
      <c r="F58" s="814"/>
      <c r="G58" s="814"/>
      <c r="H58" s="814"/>
      <c r="I58" s="814"/>
      <c r="J58" s="814"/>
      <c r="K58" s="814"/>
      <c r="L58" s="814"/>
      <c r="M58" s="815"/>
      <c r="N58" s="403">
        <f>SUM(N50:N57)</f>
        <v>36012006.634999998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99" t="s">
        <v>1045</v>
      </c>
      <c r="M62" s="878"/>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0">
        <f>VLOOKUP(A63,TRANSPORTE!A5:D117,4,FALSE)</f>
        <v>255479.76</v>
      </c>
      <c r="M63" s="901"/>
      <c r="N63" s="296">
        <f>K63*L63</f>
        <v>766439.28</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0">
        <f>VLOOKUP(A64,TRANSPORTE!A6:D117,4,FALSE)</f>
        <v>789983.95</v>
      </c>
      <c r="M64" s="901"/>
      <c r="N64" s="296">
        <f>K64*L64</f>
        <v>789983.95</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0">
        <f>VLOOKUP(A65,TRANSPORTE!A6:D118,4,FALSE)</f>
        <v>103423.44500000001</v>
      </c>
      <c r="M65" s="901"/>
      <c r="N65" s="296">
        <f>K65*L65</f>
        <v>827387.56</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1"/>
      <c r="M67" s="892"/>
      <c r="N67" s="133"/>
    </row>
    <row r="68" spans="1:15" ht="15" thickBot="1">
      <c r="B68" s="902" t="s">
        <v>1037</v>
      </c>
      <c r="C68" s="856"/>
      <c r="D68" s="856"/>
      <c r="E68" s="856"/>
      <c r="F68" s="856"/>
      <c r="G68" s="856"/>
      <c r="H68" s="856"/>
      <c r="I68" s="856"/>
      <c r="J68" s="856"/>
      <c r="K68" s="856"/>
      <c r="L68" s="856"/>
      <c r="M68" s="857"/>
      <c r="N68" s="110">
        <f>SUM(N63:N67)</f>
        <v>2383810.79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2" t="s">
        <v>1047</v>
      </c>
      <c r="C72" s="853"/>
      <c r="D72" s="853"/>
      <c r="E72" s="853"/>
      <c r="F72" s="853"/>
      <c r="G72" s="853"/>
      <c r="H72" s="853"/>
      <c r="I72" s="79" t="s">
        <v>1048</v>
      </c>
      <c r="J72" s="81" t="s">
        <v>1494</v>
      </c>
      <c r="K72" s="80" t="s">
        <v>1050</v>
      </c>
      <c r="L72" s="854" t="s">
        <v>1034</v>
      </c>
      <c r="M72" s="855"/>
      <c r="N72" s="104" t="s">
        <v>1035</v>
      </c>
    </row>
    <row r="73" spans="1:15">
      <c r="A73" s="168" t="s">
        <v>6</v>
      </c>
      <c r="B73" s="55" t="str">
        <f>VLOOKUP(A73,'MANO DE OBRA'!A8:D68,3,FALSE)</f>
        <v xml:space="preserve">Obrero </v>
      </c>
      <c r="C73" s="53"/>
      <c r="D73" s="53"/>
      <c r="E73" s="53"/>
      <c r="F73" s="53"/>
      <c r="G73" s="53"/>
      <c r="H73" s="53"/>
      <c r="I73" s="301">
        <f t="shared" ref="I73:I76" si="1">K73/J73*100</f>
        <v>27603.783783783787</v>
      </c>
      <c r="J73" s="302">
        <v>185</v>
      </c>
      <c r="K73" s="303">
        <f>VLOOKUP(A73,'MANO DE OBRA'!A8:D99,4,FALSE)</f>
        <v>51067</v>
      </c>
      <c r="L73" s="56"/>
      <c r="M73" s="443">
        <v>1</v>
      </c>
      <c r="N73" s="404">
        <f t="shared" ref="N73:N79" si="2">K73/M73</f>
        <v>51067</v>
      </c>
      <c r="O73" s="112"/>
    </row>
    <row r="74" spans="1:15">
      <c r="A74" s="168" t="s">
        <v>74</v>
      </c>
      <c r="B74" s="55" t="str">
        <f>VLOOKUP(A74,'MANO DE OBRA'!A8:D69,3,FALSE)</f>
        <v>Ingeniero de Montaje y Prueba Pilote (1)</v>
      </c>
      <c r="C74" s="53"/>
      <c r="D74" s="53"/>
      <c r="E74" s="53"/>
      <c r="F74" s="53"/>
      <c r="G74" s="53"/>
      <c r="H74" s="53"/>
      <c r="I74" s="301">
        <f t="shared" si="1"/>
        <v>176664.32432432432</v>
      </c>
      <c r="J74" s="302">
        <v>185</v>
      </c>
      <c r="K74" s="303">
        <f>VLOOKUP(A74,'MANO DE OBRA'!A8:D100,4,FALSE)</f>
        <v>326829</v>
      </c>
      <c r="L74" s="56"/>
      <c r="M74" s="440">
        <v>1</v>
      </c>
      <c r="N74" s="404">
        <f t="shared" si="2"/>
        <v>326829</v>
      </c>
    </row>
    <row r="75" spans="1:15">
      <c r="A75" s="168" t="s">
        <v>82</v>
      </c>
      <c r="B75" s="55" t="str">
        <f>VLOOKUP(A75,'MANO DE OBRA'!A9:D70,3,FALSE)</f>
        <v>Ingeniero Supervisor y Director de Prueba Pilote</v>
      </c>
      <c r="C75" s="53"/>
      <c r="D75" s="53"/>
      <c r="E75" s="53"/>
      <c r="F75" s="53"/>
      <c r="G75" s="53"/>
      <c r="H75" s="53"/>
      <c r="I75" s="301">
        <f t="shared" si="1"/>
        <v>218895.13513513512</v>
      </c>
      <c r="J75" s="302">
        <v>185</v>
      </c>
      <c r="K75" s="303">
        <f>VLOOKUP(A75,'MANO DE OBRA'!A9:D101,4,FALSE)</f>
        <v>404956</v>
      </c>
      <c r="L75" s="56"/>
      <c r="M75" s="448">
        <v>1</v>
      </c>
      <c r="N75" s="404">
        <f t="shared" si="2"/>
        <v>404956</v>
      </c>
    </row>
    <row r="76" spans="1:15">
      <c r="A76" s="168" t="s">
        <v>88</v>
      </c>
      <c r="B76" s="55" t="str">
        <f>VLOOKUP(A76,'MANO DE OBRA'!A10:D71,3,FALSE)</f>
        <v>Soldador experto en montaje y pruebas</v>
      </c>
      <c r="C76" s="53"/>
      <c r="D76" s="53"/>
      <c r="E76" s="53"/>
      <c r="F76" s="53"/>
      <c r="G76" s="53"/>
      <c r="H76" s="53"/>
      <c r="I76" s="301">
        <f t="shared" si="1"/>
        <v>82811.351351351361</v>
      </c>
      <c r="J76" s="302">
        <v>185</v>
      </c>
      <c r="K76" s="303">
        <f>VLOOKUP(A76,'MANO DE OBRA'!A10:D102,4,FALSE)</f>
        <v>153201</v>
      </c>
      <c r="L76" s="56"/>
      <c r="M76" s="448">
        <v>1</v>
      </c>
      <c r="N76" s="404">
        <f t="shared" si="2"/>
        <v>153201</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510671</v>
      </c>
      <c r="L77" s="56"/>
      <c r="M77" s="448">
        <v>1</v>
      </c>
      <c r="N77" s="404">
        <f t="shared" si="2"/>
        <v>510671</v>
      </c>
    </row>
    <row r="78" spans="1:15">
      <c r="A78" s="168" t="s">
        <v>94</v>
      </c>
      <c r="B78" s="55" t="str">
        <f>VLOOKUP(A78,'MANO DE OBRA'!A12:D73,3,FALSE)</f>
        <v>Viáticos soldadores</v>
      </c>
      <c r="C78" s="53"/>
      <c r="D78" s="53"/>
      <c r="E78" s="53"/>
      <c r="F78" s="53"/>
      <c r="G78" s="53"/>
      <c r="H78" s="53"/>
      <c r="I78" s="301"/>
      <c r="J78" s="302"/>
      <c r="K78" s="303">
        <f>VLOOKUP(A78,'MANO DE OBRA'!A12:D104,4,FALSE)</f>
        <v>255335</v>
      </c>
      <c r="L78" s="56"/>
      <c r="M78" s="448">
        <v>1</v>
      </c>
      <c r="N78" s="404">
        <f t="shared" si="2"/>
        <v>255335</v>
      </c>
    </row>
    <row r="79" spans="1:15">
      <c r="A79" t="s">
        <v>96</v>
      </c>
      <c r="B79" s="55" t="str">
        <f>VLOOKUP(A79,'MANO DE OBRA'!A13:D74,3,FALSE)</f>
        <v>Estudios, análisis e informes</v>
      </c>
      <c r="C79" s="53"/>
      <c r="D79" s="53"/>
      <c r="E79" s="53"/>
      <c r="F79" s="53"/>
      <c r="G79" s="53"/>
      <c r="H79" s="53"/>
      <c r="I79" s="301"/>
      <c r="J79" s="302"/>
      <c r="K79" s="303">
        <f>VLOOKUP(A79,'MANO DE OBRA'!A13:D105,4,FALSE)</f>
        <v>2100000</v>
      </c>
      <c r="L79" s="327"/>
      <c r="M79" s="309">
        <v>1</v>
      </c>
      <c r="N79" s="404">
        <f t="shared" si="2"/>
        <v>2100000</v>
      </c>
    </row>
    <row r="80" spans="1:15" ht="15" thickBot="1">
      <c r="B80" s="889"/>
      <c r="C80" s="890"/>
      <c r="D80" s="890"/>
      <c r="E80" s="890"/>
      <c r="F80" s="890"/>
      <c r="G80" s="890"/>
      <c r="H80" s="890"/>
      <c r="I80" s="50"/>
      <c r="J80" s="50"/>
      <c r="K80" s="50"/>
      <c r="L80" s="968"/>
      <c r="M80" s="969"/>
      <c r="N80" s="51"/>
    </row>
    <row r="81" spans="1:14" ht="15" thickBot="1">
      <c r="B81" s="813" t="s">
        <v>1037</v>
      </c>
      <c r="C81" s="814"/>
      <c r="D81" s="814"/>
      <c r="E81" s="814"/>
      <c r="F81" s="814"/>
      <c r="G81" s="814"/>
      <c r="H81" s="814"/>
      <c r="I81" s="856"/>
      <c r="J81" s="856"/>
      <c r="K81" s="856"/>
      <c r="L81" s="856"/>
      <c r="M81" s="857"/>
      <c r="N81" s="310">
        <f>SUM(N73:N80)</f>
        <v>3802059</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N45+N58+N68+N81</f>
        <v>53120553.904999994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10624110.780999999</v>
      </c>
      <c r="M88" s="849"/>
      <c r="N88" s="57"/>
    </row>
    <row r="89" spans="1:14">
      <c r="B89" s="95" t="s">
        <v>1057</v>
      </c>
      <c r="C89" s="96"/>
      <c r="D89" s="96"/>
      <c r="E89" s="96"/>
      <c r="F89" s="96"/>
      <c r="G89" s="96"/>
      <c r="H89" s="96"/>
      <c r="I89" s="93"/>
      <c r="J89" s="94"/>
      <c r="K89" s="313">
        <v>0.05</v>
      </c>
      <c r="L89" s="848">
        <f>N83*K89</f>
        <v>2656027.6952499999</v>
      </c>
      <c r="M89" s="849"/>
      <c r="N89" s="57"/>
    </row>
    <row r="90" spans="1:14" ht="15" thickBot="1">
      <c r="B90" s="97" t="s">
        <v>1058</v>
      </c>
      <c r="C90" s="98"/>
      <c r="D90" s="98"/>
      <c r="E90" s="98"/>
      <c r="F90" s="98"/>
      <c r="G90" s="98"/>
      <c r="H90" s="98"/>
      <c r="I90" s="99"/>
      <c r="J90" s="100"/>
      <c r="K90" s="314">
        <v>0.05</v>
      </c>
      <c r="L90" s="850">
        <f>N83*K90</f>
        <v>2656027.6952499999</v>
      </c>
      <c r="M90" s="851"/>
      <c r="N90" s="57"/>
    </row>
    <row r="91" spans="1:14" ht="15" thickBot="1">
      <c r="B91" s="813" t="s">
        <v>1037</v>
      </c>
      <c r="C91" s="814"/>
      <c r="D91" s="814"/>
      <c r="E91" s="814"/>
      <c r="F91" s="814"/>
      <c r="G91" s="814"/>
      <c r="H91" s="814"/>
      <c r="I91" s="814"/>
      <c r="J91" s="814"/>
      <c r="K91" s="814"/>
      <c r="L91" s="814"/>
      <c r="M91" s="815"/>
      <c r="N91" s="58">
        <f>L88+L89+L90</f>
        <v>15936166.171500001</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69056720.076499999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07"/>
      <c r="C1" s="919"/>
      <c r="D1" s="920"/>
      <c r="E1" s="920"/>
      <c r="F1" s="920"/>
      <c r="G1" s="920"/>
      <c r="H1" s="920"/>
      <c r="I1" s="920"/>
      <c r="J1" s="921"/>
      <c r="K1" s="922" t="s">
        <v>1017</v>
      </c>
      <c r="L1" s="924" t="s">
        <v>2304</v>
      </c>
      <c r="M1" s="925"/>
      <c r="N1" s="926"/>
    </row>
    <row r="2" spans="2:14" ht="22.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259</v>
      </c>
      <c r="B36" s="862" t="str">
        <f>VLOOKUP(A36,EQUIPOS!A6:D154,3,FALSE)</f>
        <v>Montacargas</v>
      </c>
      <c r="C36" s="863"/>
      <c r="D36" s="863"/>
      <c r="E36" s="863"/>
      <c r="F36" s="863"/>
      <c r="G36" s="863"/>
      <c r="H36" s="864"/>
      <c r="I36" s="276"/>
      <c r="J36" s="277"/>
      <c r="K36" s="278">
        <f>VLOOKUP(A36,EQUIPOS!A6:D163,4,FALSE)</f>
        <v>73324.39499999999</v>
      </c>
      <c r="L36" s="279"/>
      <c r="M36" s="345">
        <v>1.5</v>
      </c>
      <c r="N36" s="281">
        <f>K36/M36</f>
        <v>48882.929999999993</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2553.3500000000004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51436.279999999992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6480.8950000000004</v>
      </c>
      <c r="N48" s="281">
        <f>K48*M48</f>
        <v>2029823.3107718728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2029823.3107718728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19</v>
      </c>
      <c r="B71" s="55" t="str">
        <f>VLOOKUP(A71,'MANO DE OBRA'!A8:D68,3,FALSE)</f>
        <v>Obrero (8)</v>
      </c>
      <c r="C71" s="53"/>
      <c r="D71" s="53"/>
      <c r="E71" s="53"/>
      <c r="F71" s="53"/>
      <c r="G71" s="53"/>
      <c r="H71" s="53"/>
      <c r="I71" s="301">
        <f>K71/J71*100</f>
        <v>220830.2702702703</v>
      </c>
      <c r="J71" s="302">
        <v>185</v>
      </c>
      <c r="K71" s="303">
        <f>VLOOKUP(A71,'MANO DE OBRA'!A8:D99,4,FALSE)</f>
        <v>408536</v>
      </c>
      <c r="L71" s="56"/>
      <c r="M71" s="443">
        <v>12</v>
      </c>
      <c r="N71" s="404">
        <f>K71/M71</f>
        <v>34044.666666666664</v>
      </c>
      <c r="O71" s="112"/>
    </row>
    <row r="72" spans="1:15">
      <c r="A72" s="168" t="s">
        <v>32</v>
      </c>
      <c r="B72" s="55" t="str">
        <f>VLOOKUP(A72,'MANO DE OBRA'!A8:D69,3,FALSE)</f>
        <v>Oficial (2)</v>
      </c>
      <c r="C72" s="53"/>
      <c r="D72" s="53"/>
      <c r="E72" s="53"/>
      <c r="F72" s="53"/>
      <c r="G72" s="53"/>
      <c r="H72" s="53"/>
      <c r="I72" s="301">
        <f>K72/J72*100</f>
        <v>110415.13513513515</v>
      </c>
      <c r="J72" s="302">
        <v>185</v>
      </c>
      <c r="K72" s="303">
        <f>VLOOKUP(A72,'MANO DE OBRA'!A8:D100,4,FALSE)</f>
        <v>204268</v>
      </c>
      <c r="L72" s="56"/>
      <c r="M72" s="441">
        <v>12</v>
      </c>
      <c r="N72" s="404">
        <f>K72/M72</f>
        <v>17022.333333333332</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51067</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2132326.5907718726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426465.31815437454</v>
      </c>
      <c r="M84" s="849"/>
      <c r="N84" s="57"/>
    </row>
    <row r="85" spans="1:14">
      <c r="B85" s="95" t="s">
        <v>1057</v>
      </c>
      <c r="C85" s="96"/>
      <c r="D85" s="96"/>
      <c r="E85" s="96"/>
      <c r="F85" s="96"/>
      <c r="G85" s="96"/>
      <c r="H85" s="96"/>
      <c r="I85" s="93"/>
      <c r="J85" s="94"/>
      <c r="K85" s="313">
        <v>0.05</v>
      </c>
      <c r="L85" s="848">
        <f>N79*K85</f>
        <v>106616.32953859364</v>
      </c>
      <c r="M85" s="849"/>
      <c r="N85" s="57"/>
    </row>
    <row r="86" spans="1:14" ht="15" thickBot="1">
      <c r="B86" s="97" t="s">
        <v>1058</v>
      </c>
      <c r="C86" s="98"/>
      <c r="D86" s="98"/>
      <c r="E86" s="98"/>
      <c r="F86" s="98"/>
      <c r="G86" s="98"/>
      <c r="H86" s="98"/>
      <c r="I86" s="99"/>
      <c r="J86" s="100"/>
      <c r="K86" s="314">
        <v>0.05</v>
      </c>
      <c r="L86" s="850">
        <f>N79*K86</f>
        <v>106616.32953859364</v>
      </c>
      <c r="M86" s="851"/>
      <c r="N86" s="57"/>
    </row>
    <row r="87" spans="1:14" ht="15" thickBot="1">
      <c r="B87" s="813" t="s">
        <v>1037</v>
      </c>
      <c r="C87" s="814"/>
      <c r="D87" s="814"/>
      <c r="E87" s="814"/>
      <c r="F87" s="814"/>
      <c r="G87" s="814"/>
      <c r="H87" s="814"/>
      <c r="I87" s="814"/>
      <c r="J87" s="814"/>
      <c r="K87" s="814"/>
      <c r="L87" s="814"/>
      <c r="M87" s="815"/>
      <c r="N87" s="58">
        <f>L84+L85+L86</f>
        <v>639697.97723156179</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2772024.5680034342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267</v>
      </c>
      <c r="B36" s="862" t="str">
        <f>VLOOKUP(A36,EQUIPOS!A6:D154,3,FALSE)</f>
        <v>Motobomba de concreto</v>
      </c>
      <c r="C36" s="863"/>
      <c r="D36" s="863"/>
      <c r="E36" s="863"/>
      <c r="F36" s="863"/>
      <c r="G36" s="863"/>
      <c r="H36" s="864"/>
      <c r="I36" s="276"/>
      <c r="J36" s="277"/>
      <c r="K36" s="278">
        <f>VLOOKUP(A36,EQUIPOS!A6:D163,4,FALSE)</f>
        <v>52663.604999999996</v>
      </c>
      <c r="L36" s="279"/>
      <c r="M36" s="345">
        <v>2.5</v>
      </c>
      <c r="N36" s="281">
        <f>K36/M36</f>
        <v>21065.441999999999</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21065.441999999999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3232.5</v>
      </c>
      <c r="N48" s="281">
        <f>K48*M48</f>
        <v>151147.43199405534</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451050</v>
      </c>
      <c r="N49" s="281">
        <f>K49*M49</f>
        <v>301292.89228115638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452440.32427521172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0">
        <f>VLOOKUP(A60,TRANSPORTE!A2:D117,4,FALSE)</f>
        <v>850</v>
      </c>
      <c r="M60" s="901"/>
      <c r="N60" s="296">
        <f>K60*L60</f>
        <v>738.11915745633041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738.11915745633041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474243.88543266803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94848.777086533606</v>
      </c>
      <c r="M84" s="849"/>
      <c r="N84" s="57"/>
    </row>
    <row r="85" spans="1:14">
      <c r="B85" s="95" t="s">
        <v>1057</v>
      </c>
      <c r="C85" s="96"/>
      <c r="D85" s="96"/>
      <c r="E85" s="96"/>
      <c r="F85" s="96"/>
      <c r="G85" s="96"/>
      <c r="H85" s="96"/>
      <c r="I85" s="93"/>
      <c r="J85" s="94"/>
      <c r="K85" s="313">
        <v>0.05</v>
      </c>
      <c r="L85" s="848">
        <f>N79*K85</f>
        <v>23712.194271633402</v>
      </c>
      <c r="M85" s="849"/>
      <c r="N85" s="57"/>
    </row>
    <row r="86" spans="1:14" ht="15" thickBot="1">
      <c r="B86" s="97" t="s">
        <v>1058</v>
      </c>
      <c r="C86" s="98"/>
      <c r="D86" s="98"/>
      <c r="E86" s="98"/>
      <c r="F86" s="98"/>
      <c r="G86" s="98"/>
      <c r="H86" s="98"/>
      <c r="I86" s="99"/>
      <c r="J86" s="100"/>
      <c r="K86" s="314">
        <v>0.05</v>
      </c>
      <c r="L86" s="850">
        <f>N79*K86</f>
        <v>23712.194271633402</v>
      </c>
      <c r="M86" s="851"/>
      <c r="N86" s="57"/>
    </row>
    <row r="87" spans="1:14" ht="15" thickBot="1">
      <c r="B87" s="813" t="s">
        <v>1037</v>
      </c>
      <c r="C87" s="814"/>
      <c r="D87" s="814"/>
      <c r="E87" s="814"/>
      <c r="F87" s="814"/>
      <c r="G87" s="814"/>
      <c r="H87" s="814"/>
      <c r="I87" s="814"/>
      <c r="J87" s="814"/>
      <c r="K87" s="814"/>
      <c r="L87" s="814"/>
      <c r="M87" s="815"/>
      <c r="N87" s="58">
        <f>L84+L85+L86</f>
        <v>142273.16562980041</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616517.05106246844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121</v>
      </c>
      <c r="B36" s="862" t="str">
        <f>VLOOKUP(A36,EQUIPOS!A6:D154,3,FALSE)</f>
        <v>Bomba eléctrica para accionar la celda</v>
      </c>
      <c r="C36" s="863"/>
      <c r="D36" s="863"/>
      <c r="E36" s="863"/>
      <c r="F36" s="863"/>
      <c r="G36" s="863"/>
      <c r="H36" s="864"/>
      <c r="I36" s="276"/>
      <c r="J36" s="277"/>
      <c r="K36" s="278">
        <f>VLOOKUP(A36,EQUIPOS!A6:D163,4,FALSE)</f>
        <v>70088.705000000002</v>
      </c>
      <c r="L36" s="279"/>
      <c r="M36" s="280">
        <v>0.01</v>
      </c>
      <c r="N36" s="281">
        <f t="shared" ref="N36:N41" si="0">K36/M36</f>
        <v>7008870.5</v>
      </c>
    </row>
    <row r="37" spans="1:14">
      <c r="A37" s="119" t="s">
        <v>192</v>
      </c>
      <c r="B37" s="862" t="str">
        <f>VLOOKUP(A37,EQUIPOS!A7:D154,3,FALSE)</f>
        <v>Equipo de acarreo interno</v>
      </c>
      <c r="C37" s="863"/>
      <c r="D37" s="863"/>
      <c r="E37" s="863"/>
      <c r="F37" s="863"/>
      <c r="G37" s="863"/>
      <c r="H37" s="864"/>
      <c r="I37" s="430"/>
      <c r="J37" s="431"/>
      <c r="K37" s="278">
        <f>VLOOKUP(A37,EQUIPOS!A7:D164,4,FALSE)</f>
        <v>42256.945</v>
      </c>
      <c r="L37" s="344"/>
      <c r="M37" s="345">
        <v>0.05</v>
      </c>
      <c r="N37" s="281">
        <f t="shared" si="0"/>
        <v>845138.89999999991</v>
      </c>
    </row>
    <row r="38" spans="1:14">
      <c r="A38" s="119" t="s">
        <v>214</v>
      </c>
      <c r="B38" s="862" t="str">
        <f>VLOOKUP(A38,EQUIPOS!A8:D154,3,FALSE)</f>
        <v>Equipo de oxigeno y soldadura</v>
      </c>
      <c r="C38" s="863"/>
      <c r="D38" s="863"/>
      <c r="E38" s="863"/>
      <c r="F38" s="863"/>
      <c r="G38" s="863"/>
      <c r="H38" s="864"/>
      <c r="I38" s="430"/>
      <c r="J38" s="431"/>
      <c r="K38" s="447">
        <f>VLOOKUP(A38,EQUIPOS!A8:D165,4,FALSE)</f>
        <v>13817.71</v>
      </c>
      <c r="L38" s="344"/>
      <c r="M38" s="345">
        <v>0.01</v>
      </c>
      <c r="N38" s="281">
        <f t="shared" si="0"/>
        <v>1381771</v>
      </c>
    </row>
    <row r="39" spans="1:14">
      <c r="A39" s="119" t="s">
        <v>248</v>
      </c>
      <c r="B39" s="862" t="str">
        <f>VLOOKUP(A39,EQUIPOS!A9:D154,3,FALSE)</f>
        <v>Grúa telescópica de 50 Ton.</v>
      </c>
      <c r="C39" s="863"/>
      <c r="D39" s="863"/>
      <c r="E39" s="863"/>
      <c r="F39" s="863"/>
      <c r="G39" s="863"/>
      <c r="H39" s="864"/>
      <c r="I39" s="430"/>
      <c r="J39" s="431"/>
      <c r="K39" s="447">
        <f>VLOOKUP(A39,EQUIPOS!A9:D166,4,FALSE)</f>
        <v>253871.5</v>
      </c>
      <c r="L39" s="344"/>
      <c r="M39" s="345">
        <v>0.04</v>
      </c>
      <c r="N39" s="281">
        <f t="shared" si="0"/>
        <v>6346787.5</v>
      </c>
    </row>
    <row r="40" spans="1:14">
      <c r="A40" s="119" t="s">
        <v>255</v>
      </c>
      <c r="B40" s="862" t="str">
        <f>VLOOKUP(A40,EQUIPOS!A10:D154,3,FALSE)</f>
        <v>Manómetro cable de acero para bajar la celda</v>
      </c>
      <c r="C40" s="863"/>
      <c r="D40" s="863"/>
      <c r="E40" s="863"/>
      <c r="F40" s="863"/>
      <c r="G40" s="863"/>
      <c r="H40" s="864"/>
      <c r="I40" s="430"/>
      <c r="J40" s="431"/>
      <c r="K40" s="447">
        <f>VLOOKUP(A40,EQUIPOS!A10:D167,4,FALSE)</f>
        <v>1923292.3900000001</v>
      </c>
      <c r="L40" s="344"/>
      <c r="M40" s="345">
        <v>1</v>
      </c>
      <c r="N40" s="281">
        <f t="shared" si="0"/>
        <v>1923292.3900000001</v>
      </c>
    </row>
    <row r="41" spans="1:14">
      <c r="A41" s="119" t="s">
        <v>322</v>
      </c>
      <c r="B41" s="862" t="str">
        <f>VLOOKUP(A41,EQUIPOS!A11:D155,3,FALSE)</f>
        <v xml:space="preserve">Retroexcavadora sobre llantas JD 410
</v>
      </c>
      <c r="C41" s="863"/>
      <c r="D41" s="863"/>
      <c r="E41" s="863"/>
      <c r="F41" s="863"/>
      <c r="G41" s="863"/>
      <c r="H41" s="864"/>
      <c r="I41" s="430"/>
      <c r="J41" s="431"/>
      <c r="K41" s="447">
        <f>VLOOKUP(A41,EQUIPOS!A11:D168,4,FALSE)</f>
        <v>116180</v>
      </c>
      <c r="L41" s="344"/>
      <c r="M41" s="345">
        <v>0.2</v>
      </c>
      <c r="N41" s="281">
        <f t="shared" si="0"/>
        <v>580900</v>
      </c>
    </row>
    <row r="42" spans="1:14">
      <c r="A42" s="119"/>
      <c r="B42" s="862"/>
      <c r="C42" s="863"/>
      <c r="D42" s="863"/>
      <c r="E42" s="863"/>
      <c r="F42" s="863"/>
      <c r="G42" s="863"/>
      <c r="H42" s="864"/>
      <c r="I42" s="337"/>
      <c r="J42" s="339"/>
      <c r="K42" s="447"/>
      <c r="L42" s="432"/>
      <c r="M42" s="433"/>
      <c r="N42" s="281"/>
    </row>
    <row r="43" spans="1:14">
      <c r="B43" s="862"/>
      <c r="C43" s="863"/>
      <c r="D43" s="863"/>
      <c r="E43" s="863"/>
      <c r="F43" s="863"/>
      <c r="G43" s="863"/>
      <c r="H43" s="864"/>
      <c r="I43" s="42"/>
      <c r="J43" s="43"/>
      <c r="K43" s="447"/>
      <c r="L43" s="285"/>
      <c r="M43" s="286"/>
      <c r="N43" s="281"/>
    </row>
    <row r="44" spans="1:14">
      <c r="B44" s="329"/>
      <c r="C44" s="330"/>
      <c r="D44" s="330"/>
      <c r="E44" s="330"/>
      <c r="F44" s="332"/>
      <c r="G44" s="332"/>
      <c r="H44" s="131"/>
      <c r="I44" s="42"/>
      <c r="J44" s="43"/>
      <c r="K44" s="447"/>
      <c r="L44" s="285"/>
      <c r="M44" s="286"/>
      <c r="N44" s="282"/>
    </row>
    <row r="45" spans="1:14">
      <c r="B45" s="870" t="s">
        <v>1036</v>
      </c>
      <c r="C45" s="871"/>
      <c r="D45" s="871"/>
      <c r="E45" s="44"/>
      <c r="F45" s="45"/>
      <c r="G45" s="45"/>
      <c r="H45" s="46"/>
      <c r="I45" s="42"/>
      <c r="J45" s="43"/>
      <c r="K45" s="288"/>
      <c r="L45" s="285"/>
      <c r="M45" s="410">
        <v>0.1</v>
      </c>
      <c r="N45" s="353">
        <f>N86*M45</f>
        <v>380205.9</v>
      </c>
    </row>
    <row r="46" spans="1:14" ht="15" thickBot="1">
      <c r="B46" s="862"/>
      <c r="C46" s="863"/>
      <c r="D46" s="863"/>
      <c r="E46" s="863"/>
      <c r="F46" s="863"/>
      <c r="G46" s="863"/>
      <c r="H46" s="864"/>
      <c r="I46" s="872"/>
      <c r="J46" s="873"/>
      <c r="K46" s="47"/>
      <c r="L46" s="874"/>
      <c r="M46" s="875"/>
      <c r="N46" s="111"/>
    </row>
    <row r="47" spans="1:14" ht="15" thickBot="1">
      <c r="B47" s="813" t="s">
        <v>1037</v>
      </c>
      <c r="C47" s="814"/>
      <c r="D47" s="814"/>
      <c r="E47" s="814"/>
      <c r="F47" s="814"/>
      <c r="G47" s="814"/>
      <c r="H47" s="814"/>
      <c r="I47" s="814"/>
      <c r="J47" s="814"/>
      <c r="K47" s="814"/>
      <c r="L47" s="814"/>
      <c r="M47" s="815"/>
      <c r="N47" s="420">
        <f>SUM(N36:N45)</f>
        <v>18466966.189999998</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58" t="s">
        <v>1028</v>
      </c>
      <c r="C51" s="859"/>
      <c r="D51" s="859"/>
      <c r="E51" s="859"/>
      <c r="F51" s="859"/>
      <c r="G51" s="859"/>
      <c r="H51" s="859"/>
      <c r="I51" s="893"/>
      <c r="J51" s="324" t="s">
        <v>1029</v>
      </c>
      <c r="K51" s="91" t="s">
        <v>1030</v>
      </c>
      <c r="L51" s="894" t="s">
        <v>1039</v>
      </c>
      <c r="M51" s="893"/>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17314119.965</v>
      </c>
      <c r="N52" s="281">
        <f t="shared" ref="N52:N57" si="1">K52*M52</f>
        <v>17314119.965</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104888.62</v>
      </c>
      <c r="N53" s="281">
        <f t="shared" si="1"/>
        <v>3146658.5999999996</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2086492.45</v>
      </c>
      <c r="N54" s="281">
        <f t="shared" si="1"/>
        <v>4172984.9</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1239249.6499999999</v>
      </c>
      <c r="N55" s="281">
        <f t="shared" si="1"/>
        <v>6196248.25</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77742.665000000008</v>
      </c>
      <c r="N56" s="281">
        <f t="shared" si="1"/>
        <v>4664559.9000000004</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43119.584999999999</v>
      </c>
      <c r="N57" s="281">
        <f t="shared" si="1"/>
        <v>517435.02</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13" t="s">
        <v>1037</v>
      </c>
      <c r="C63" s="814"/>
      <c r="D63" s="814"/>
      <c r="E63" s="814"/>
      <c r="F63" s="814"/>
      <c r="G63" s="814"/>
      <c r="H63" s="814"/>
      <c r="I63" s="814"/>
      <c r="J63" s="814"/>
      <c r="K63" s="814"/>
      <c r="L63" s="814"/>
      <c r="M63" s="815"/>
      <c r="N63" s="403">
        <f>SUM(N52:N62)</f>
        <v>36012006.634999998</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99" t="s">
        <v>1045</v>
      </c>
      <c r="M67" s="878"/>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0">
        <f>VLOOKUP(A68,TRANSPORTE!A5:D117,4,FALSE)</f>
        <v>789983.95</v>
      </c>
      <c r="M68" s="901"/>
      <c r="N68" s="296">
        <f>K68*L68</f>
        <v>789983.95</v>
      </c>
    </row>
    <row r="69" spans="1:15">
      <c r="A69" t="s">
        <v>1483</v>
      </c>
      <c r="B69" s="52" t="str">
        <f>VLOOKUP(A69,TRANSPORTE!A5:D117,3,FALSE)</f>
        <v>Pasajes aéreos</v>
      </c>
      <c r="C69" s="53"/>
      <c r="D69" s="53"/>
      <c r="E69" s="53"/>
      <c r="F69" s="53"/>
      <c r="G69" s="53"/>
      <c r="H69" s="320" t="s">
        <v>1029</v>
      </c>
      <c r="I69" s="288">
        <v>3</v>
      </c>
      <c r="J69" s="295">
        <v>1</v>
      </c>
      <c r="K69" s="288">
        <f>I69*J69</f>
        <v>3</v>
      </c>
      <c r="L69" s="900">
        <f>VLOOKUP(A69,TRANSPORTE!A5:D117,4,FALSE)</f>
        <v>255479.76</v>
      </c>
      <c r="M69" s="901"/>
      <c r="N69" s="296">
        <f>K69*L69</f>
        <v>766439.28</v>
      </c>
    </row>
    <row r="70" spans="1:15">
      <c r="B70" s="52"/>
      <c r="C70" s="53"/>
      <c r="D70" s="53"/>
      <c r="E70" s="53"/>
      <c r="F70" s="53"/>
      <c r="G70" s="53"/>
      <c r="H70" s="320"/>
      <c r="I70" s="288"/>
      <c r="J70" s="295"/>
      <c r="K70" s="288"/>
      <c r="L70" s="900"/>
      <c r="M70" s="901"/>
      <c r="N70" s="296"/>
    </row>
    <row r="71" spans="1:15">
      <c r="B71" s="52"/>
      <c r="C71" s="53"/>
      <c r="D71" s="53"/>
      <c r="E71" s="53"/>
      <c r="F71" s="53"/>
      <c r="G71" s="53"/>
      <c r="H71" s="320"/>
      <c r="I71" s="288"/>
      <c r="J71" s="295"/>
      <c r="K71" s="288"/>
      <c r="L71" s="900"/>
      <c r="M71" s="901"/>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1"/>
      <c r="M73" s="892"/>
      <c r="N73" s="133"/>
    </row>
    <row r="74" spans="1:15" ht="15" thickBot="1">
      <c r="B74" s="902" t="s">
        <v>1037</v>
      </c>
      <c r="C74" s="856"/>
      <c r="D74" s="856"/>
      <c r="E74" s="856"/>
      <c r="F74" s="856"/>
      <c r="G74" s="856"/>
      <c r="H74" s="856"/>
      <c r="I74" s="856"/>
      <c r="J74" s="856"/>
      <c r="K74" s="856"/>
      <c r="L74" s="856"/>
      <c r="M74" s="857"/>
      <c r="N74" s="110">
        <f>N68+N69+N70+N71+N72</f>
        <v>1556423.23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2" t="s">
        <v>1047</v>
      </c>
      <c r="C78" s="853"/>
      <c r="D78" s="853"/>
      <c r="E78" s="853"/>
      <c r="F78" s="853"/>
      <c r="G78" s="853"/>
      <c r="H78" s="853"/>
      <c r="I78" s="79" t="s">
        <v>1048</v>
      </c>
      <c r="J78" s="81" t="s">
        <v>1494</v>
      </c>
      <c r="K78" s="80" t="s">
        <v>1050</v>
      </c>
      <c r="L78" s="854" t="s">
        <v>1034</v>
      </c>
      <c r="M78" s="855"/>
      <c r="N78" s="104" t="s">
        <v>1035</v>
      </c>
    </row>
    <row r="79" spans="1:15">
      <c r="A79" s="168" t="s">
        <v>6</v>
      </c>
      <c r="B79" s="55" t="str">
        <f>VLOOKUP(A79,'MANO DE OBRA'!A8:D68,3,FALSE)</f>
        <v xml:space="preserve">Obrero </v>
      </c>
      <c r="C79" s="53"/>
      <c r="D79" s="53"/>
      <c r="E79" s="53"/>
      <c r="F79" s="53"/>
      <c r="G79" s="53"/>
      <c r="H79" s="53"/>
      <c r="I79" s="301">
        <f t="shared" ref="I79:I82" si="2">K79/J79*100</f>
        <v>27603.783783783787</v>
      </c>
      <c r="J79" s="302">
        <v>185</v>
      </c>
      <c r="K79" s="303">
        <f>VLOOKUP(A79,'MANO DE OBRA'!A8:D99,4,FALSE)</f>
        <v>51067</v>
      </c>
      <c r="L79" s="56"/>
      <c r="M79" s="443">
        <v>1</v>
      </c>
      <c r="N79" s="404">
        <f t="shared" ref="N79:N84" si="3">K79/M79</f>
        <v>51067</v>
      </c>
      <c r="O79" s="112"/>
    </row>
    <row r="80" spans="1:15">
      <c r="A80" s="168" t="s">
        <v>74</v>
      </c>
      <c r="B80" s="55" t="str">
        <f>VLOOKUP(A80,'MANO DE OBRA'!A8:D69,3,FALSE)</f>
        <v>Ingeniero de Montaje y Prueba Pilote (1)</v>
      </c>
      <c r="C80" s="53"/>
      <c r="D80" s="53"/>
      <c r="E80" s="53"/>
      <c r="F80" s="53"/>
      <c r="G80" s="53"/>
      <c r="H80" s="53"/>
      <c r="I80" s="301">
        <f t="shared" si="2"/>
        <v>176664.32432432432</v>
      </c>
      <c r="J80" s="302">
        <v>185</v>
      </c>
      <c r="K80" s="303">
        <f>VLOOKUP(A80,'MANO DE OBRA'!A8:D100,4,FALSE)</f>
        <v>326829</v>
      </c>
      <c r="L80" s="56"/>
      <c r="M80" s="443">
        <v>1</v>
      </c>
      <c r="N80" s="404">
        <f t="shared" si="3"/>
        <v>326829</v>
      </c>
    </row>
    <row r="81" spans="1:14">
      <c r="A81" s="168" t="s">
        <v>82</v>
      </c>
      <c r="B81" s="55" t="str">
        <f>VLOOKUP(A81,'MANO DE OBRA'!A9:D70,3,FALSE)</f>
        <v>Ingeniero Supervisor y Director de Prueba Pilote</v>
      </c>
      <c r="C81" s="53"/>
      <c r="D81" s="53"/>
      <c r="E81" s="53"/>
      <c r="F81" s="53"/>
      <c r="G81" s="53"/>
      <c r="H81" s="53"/>
      <c r="I81" s="301">
        <f t="shared" si="2"/>
        <v>218895.13513513512</v>
      </c>
      <c r="J81" s="302">
        <v>185</v>
      </c>
      <c r="K81" s="303">
        <f>VLOOKUP(A81,'MANO DE OBRA'!A9:D101,4,FALSE)</f>
        <v>404956</v>
      </c>
      <c r="L81" s="56"/>
      <c r="M81" s="443">
        <v>1</v>
      </c>
      <c r="N81" s="404">
        <f t="shared" si="3"/>
        <v>404956</v>
      </c>
    </row>
    <row r="82" spans="1:14">
      <c r="A82" t="s">
        <v>88</v>
      </c>
      <c r="B82" s="55" t="str">
        <f>VLOOKUP(A82,'MANO DE OBRA'!A9:D70,3,FALSE)</f>
        <v>Soldador experto en montaje y pruebas</v>
      </c>
      <c r="C82" s="53"/>
      <c r="D82" s="53"/>
      <c r="E82" s="53"/>
      <c r="F82" s="53"/>
      <c r="G82" s="53"/>
      <c r="H82" s="53"/>
      <c r="I82" s="301">
        <f t="shared" si="2"/>
        <v>82811.351351351361</v>
      </c>
      <c r="J82" s="302">
        <v>185</v>
      </c>
      <c r="K82" s="303">
        <f>VLOOKUP(A82,'MANO DE OBRA'!A9:D101,4,FALSE)</f>
        <v>153201</v>
      </c>
      <c r="L82" s="56"/>
      <c r="M82" s="443">
        <v>1</v>
      </c>
      <c r="N82" s="404">
        <f t="shared" si="3"/>
        <v>153201</v>
      </c>
    </row>
    <row r="83" spans="1:14">
      <c r="A83" t="s">
        <v>91</v>
      </c>
      <c r="B83" s="55" t="str">
        <f>VLOOKUP(A83,'MANO DE OBRA'!A10:D71,3,FALSE)</f>
        <v>Viáticos ingeniero y director</v>
      </c>
      <c r="C83" s="53"/>
      <c r="D83" s="53"/>
      <c r="E83" s="53"/>
      <c r="F83" s="53"/>
      <c r="G83" s="53"/>
      <c r="H83" s="53"/>
      <c r="I83" s="301"/>
      <c r="J83" s="302"/>
      <c r="K83" s="303">
        <f>VLOOKUP(A83,'MANO DE OBRA'!A10:D102,4,FALSE)</f>
        <v>510671</v>
      </c>
      <c r="L83" s="327"/>
      <c r="M83" s="443">
        <v>1</v>
      </c>
      <c r="N83" s="404">
        <f t="shared" si="3"/>
        <v>510671</v>
      </c>
    </row>
    <row r="84" spans="1:14">
      <c r="A84" t="s">
        <v>94</v>
      </c>
      <c r="B84" s="55" t="str">
        <f>VLOOKUP(A84,'MANO DE OBRA'!A11:D72,3,FALSE)</f>
        <v>Viáticos soldadores</v>
      </c>
      <c r="C84" s="53"/>
      <c r="D84" s="53"/>
      <c r="E84" s="53"/>
      <c r="F84" s="53"/>
      <c r="G84" s="53"/>
      <c r="H84" s="53"/>
      <c r="I84" s="301"/>
      <c r="J84" s="302"/>
      <c r="K84" s="303">
        <f>VLOOKUP(A84,'MANO DE OBRA'!A11:D103,4,FALSE)</f>
        <v>255335</v>
      </c>
      <c r="L84" s="327"/>
      <c r="M84" s="309">
        <v>1</v>
      </c>
      <c r="N84" s="305">
        <f t="shared" si="3"/>
        <v>255335</v>
      </c>
    </row>
    <row r="85" spans="1:14" ht="15" thickBot="1">
      <c r="A85" t="s">
        <v>96</v>
      </c>
      <c r="B85" s="889" t="str">
        <f>VLOOKUP(A85,'MANO DE OBRA'!A12:D73,3,FALSE)</f>
        <v>Estudios, análisis e informes</v>
      </c>
      <c r="C85" s="890" t="e">
        <f>VLOOKUP(B85,'MANO DE OBRA'!B12:E73,3,FALSE)</f>
        <v>#N/A</v>
      </c>
      <c r="D85" s="890" t="e">
        <f>VLOOKUP(C85,'MANO DE OBRA'!C12:F73,3,FALSE)</f>
        <v>#N/A</v>
      </c>
      <c r="E85" s="890" t="e">
        <f>VLOOKUP(D85,'MANO DE OBRA'!D12:G73,3,FALSE)</f>
        <v>#N/A</v>
      </c>
      <c r="F85" s="890" t="e">
        <f>VLOOKUP(E85,'MANO DE OBRA'!E12:H73,3,FALSE)</f>
        <v>#N/A</v>
      </c>
      <c r="G85" s="890" t="e">
        <f>VLOOKUP(F85,'MANO DE OBRA'!F12:I73,3,FALSE)</f>
        <v>#N/A</v>
      </c>
      <c r="H85" s="890" t="e">
        <f>VLOOKUP(G85,'MANO DE OBRA'!G12:J73,3,FALSE)</f>
        <v>#N/A</v>
      </c>
      <c r="I85" s="479"/>
      <c r="J85" s="480"/>
      <c r="K85" s="481">
        <f>VLOOKUP(A85,'MANO DE OBRA'!A12:D104,4,FALSE)</f>
        <v>2100000</v>
      </c>
      <c r="L85" s="970">
        <v>1</v>
      </c>
      <c r="M85" s="970"/>
      <c r="N85" s="482">
        <f>K85*L85</f>
        <v>2100000</v>
      </c>
    </row>
    <row r="86" spans="1:14" ht="15" thickBot="1">
      <c r="B86" s="902" t="s">
        <v>1037</v>
      </c>
      <c r="C86" s="856"/>
      <c r="D86" s="856"/>
      <c r="E86" s="856"/>
      <c r="F86" s="856"/>
      <c r="G86" s="856"/>
      <c r="H86" s="856"/>
      <c r="I86" s="856"/>
      <c r="J86" s="856"/>
      <c r="K86" s="856"/>
      <c r="L86" s="856"/>
      <c r="M86" s="857"/>
      <c r="N86" s="469">
        <f>SUM(N79:N85)</f>
        <v>3802059</v>
      </c>
    </row>
    <row r="87" spans="1:14" ht="15" thickBot="1">
      <c r="B87" s="39"/>
      <c r="C87" s="40"/>
      <c r="D87" s="40"/>
      <c r="E87" s="40"/>
      <c r="F87" s="40"/>
      <c r="G87" s="40"/>
      <c r="H87" s="40"/>
      <c r="I87" s="40"/>
      <c r="J87" s="40"/>
      <c r="K87" s="40"/>
      <c r="L87" s="40"/>
      <c r="M87" s="40"/>
      <c r="N87" s="41"/>
    </row>
    <row r="88" spans="1:14" ht="15" thickBot="1">
      <c r="B88" s="813" t="s">
        <v>1051</v>
      </c>
      <c r="C88" s="814"/>
      <c r="D88" s="814"/>
      <c r="E88" s="814"/>
      <c r="F88" s="814"/>
      <c r="G88" s="814"/>
      <c r="H88" s="814"/>
      <c r="I88" s="814"/>
      <c r="J88" s="814"/>
      <c r="K88" s="814"/>
      <c r="L88" s="814"/>
      <c r="M88" s="815"/>
      <c r="N88" s="105">
        <f>N86+N74+N63+N47</f>
        <v>59837455.054999992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58" t="s">
        <v>1053</v>
      </c>
      <c r="C92" s="859"/>
      <c r="D92" s="859"/>
      <c r="E92" s="859"/>
      <c r="F92" s="859"/>
      <c r="G92" s="859"/>
      <c r="H92" s="859"/>
      <c r="I92" s="323"/>
      <c r="J92" s="343"/>
      <c r="K92" s="311" t="s">
        <v>1054</v>
      </c>
      <c r="L92" s="860" t="s">
        <v>1055</v>
      </c>
      <c r="M92" s="861"/>
      <c r="N92" s="312"/>
    </row>
    <row r="93" spans="1:14">
      <c r="B93" s="846" t="s">
        <v>1056</v>
      </c>
      <c r="C93" s="847"/>
      <c r="D93" s="847"/>
      <c r="E93" s="847"/>
      <c r="F93" s="847"/>
      <c r="G93" s="847"/>
      <c r="H93" s="847"/>
      <c r="I93" s="93"/>
      <c r="J93" s="94"/>
      <c r="K93" s="313">
        <v>0.2</v>
      </c>
      <c r="L93" s="848">
        <f>N88*K93</f>
        <v>11967491.011</v>
      </c>
      <c r="M93" s="849"/>
      <c r="N93" s="57"/>
    </row>
    <row r="94" spans="1:14">
      <c r="B94" s="95" t="s">
        <v>1057</v>
      </c>
      <c r="C94" s="96"/>
      <c r="D94" s="96"/>
      <c r="E94" s="96"/>
      <c r="F94" s="96"/>
      <c r="G94" s="96"/>
      <c r="H94" s="96"/>
      <c r="I94" s="93"/>
      <c r="J94" s="94"/>
      <c r="K94" s="313">
        <v>0.05</v>
      </c>
      <c r="L94" s="848">
        <f>N88*K94</f>
        <v>2991872.75275</v>
      </c>
      <c r="M94" s="849"/>
      <c r="N94" s="57"/>
    </row>
    <row r="95" spans="1:14" ht="15" thickBot="1">
      <c r="B95" s="97" t="s">
        <v>1058</v>
      </c>
      <c r="C95" s="98"/>
      <c r="D95" s="98"/>
      <c r="E95" s="98"/>
      <c r="F95" s="98"/>
      <c r="G95" s="98"/>
      <c r="H95" s="98"/>
      <c r="I95" s="99"/>
      <c r="J95" s="100"/>
      <c r="K95" s="314">
        <v>0.05</v>
      </c>
      <c r="L95" s="850">
        <f>N88*K95</f>
        <v>2991872.75275</v>
      </c>
      <c r="M95" s="851"/>
      <c r="N95" s="57"/>
    </row>
    <row r="96" spans="1:14" ht="15" thickBot="1">
      <c r="B96" s="813" t="s">
        <v>1037</v>
      </c>
      <c r="C96" s="814"/>
      <c r="D96" s="814"/>
      <c r="E96" s="814"/>
      <c r="F96" s="814"/>
      <c r="G96" s="814"/>
      <c r="H96" s="814"/>
      <c r="I96" s="814"/>
      <c r="J96" s="814"/>
      <c r="K96" s="814"/>
      <c r="L96" s="814"/>
      <c r="M96" s="815"/>
      <c r="N96" s="58">
        <f>L93+L94+L95</f>
        <v>17951236.5165</v>
      </c>
    </row>
    <row r="97" spans="1:14" ht="15" thickBot="1">
      <c r="B97" s="39"/>
      <c r="C97" s="40"/>
      <c r="D97" s="40"/>
      <c r="E97" s="40"/>
      <c r="F97" s="40"/>
      <c r="G97" s="40"/>
      <c r="H97" s="40"/>
      <c r="I97" s="40"/>
      <c r="J97" s="40"/>
      <c r="K97" s="40"/>
      <c r="L97" s="40"/>
      <c r="M97" s="40"/>
      <c r="N97" s="41"/>
    </row>
    <row r="98" spans="1:14" ht="15" thickBot="1">
      <c r="A98" t="s">
        <v>2122</v>
      </c>
      <c r="B98" s="813" t="s">
        <v>1059</v>
      </c>
      <c r="C98" s="814"/>
      <c r="D98" s="814"/>
      <c r="E98" s="814"/>
      <c r="F98" s="814"/>
      <c r="G98" s="814"/>
      <c r="H98" s="814"/>
      <c r="I98" s="814"/>
      <c r="J98" s="814"/>
      <c r="K98" s="814"/>
      <c r="L98" s="814"/>
      <c r="M98" s="815"/>
      <c r="N98" s="196">
        <f>N88+N96</f>
        <v>77788691.571499988</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57" t="s">
        <v>2324</v>
      </c>
      <c r="C115" s="958"/>
      <c r="D115" s="958"/>
      <c r="E115" s="958"/>
      <c r="F115" s="958"/>
      <c r="G115" s="958"/>
      <c r="H115" s="958"/>
      <c r="I115" s="958"/>
      <c r="J115" s="958"/>
      <c r="K115" s="958"/>
      <c r="L115" s="958"/>
      <c r="M115" s="958"/>
      <c r="N115" s="959"/>
    </row>
    <row r="116" spans="2:14" ht="15" customHeight="1">
      <c r="B116" s="957"/>
      <c r="C116" s="958"/>
      <c r="D116" s="958"/>
      <c r="E116" s="958"/>
      <c r="F116" s="958"/>
      <c r="G116" s="958"/>
      <c r="H116" s="958"/>
      <c r="I116" s="958"/>
      <c r="J116" s="958"/>
      <c r="K116" s="958"/>
      <c r="L116" s="958"/>
      <c r="M116" s="958"/>
      <c r="N116" s="959"/>
    </row>
    <row r="117" spans="2:14" ht="30" customHeight="1">
      <c r="B117" s="960" t="s">
        <v>2325</v>
      </c>
      <c r="C117" s="961"/>
      <c r="D117" s="961"/>
      <c r="E117" s="961"/>
      <c r="F117" s="961"/>
      <c r="G117" s="961"/>
      <c r="H117" s="961"/>
      <c r="I117" s="961"/>
      <c r="J117" s="961"/>
      <c r="K117" s="961"/>
      <c r="L117" s="961"/>
      <c r="M117" s="961"/>
      <c r="N117" s="962"/>
    </row>
    <row r="118" spans="2:14">
      <c r="B118" s="960"/>
      <c r="C118" s="961"/>
      <c r="D118" s="961"/>
      <c r="E118" s="961"/>
      <c r="F118" s="961"/>
      <c r="G118" s="961"/>
      <c r="H118" s="961"/>
      <c r="I118" s="961"/>
      <c r="J118" s="961"/>
      <c r="K118" s="961"/>
      <c r="L118" s="961"/>
      <c r="M118" s="961"/>
      <c r="N118" s="962"/>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3"/>
      <c r="K128" s="963"/>
      <c r="L128" s="963"/>
      <c r="M128" s="963"/>
      <c r="N128" s="964"/>
    </row>
    <row r="129" spans="2:14" ht="15" thickBot="1">
      <c r="B129" s="428" t="s">
        <v>2327</v>
      </c>
      <c r="C129" s="429"/>
      <c r="D129" s="429"/>
      <c r="E129" s="268"/>
      <c r="F129" s="268"/>
      <c r="G129" s="268"/>
      <c r="H129" s="268"/>
      <c r="I129" s="268"/>
      <c r="J129" s="965"/>
      <c r="K129" s="965"/>
      <c r="L129" s="965"/>
      <c r="M129" s="965"/>
      <c r="N129" s="96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326</v>
      </c>
      <c r="B36" s="862" t="str">
        <f>VLOOKUP(A36,EQUIPOS!A6:D154,3,FALSE)</f>
        <v>Sensor de Impacto para prueba de integridad tipo</v>
      </c>
      <c r="C36" s="863"/>
      <c r="D36" s="863"/>
      <c r="E36" s="863"/>
      <c r="F36" s="863"/>
      <c r="G36" s="863"/>
      <c r="H36" s="864"/>
      <c r="I36" s="276"/>
      <c r="J36" s="277"/>
      <c r="K36" s="278">
        <f>VLOOKUP(A36,EQUIPOS!A6:D163,4,FALSE)</f>
        <v>73914.415000000008</v>
      </c>
      <c r="L36" s="279"/>
      <c r="M36" s="345">
        <v>1</v>
      </c>
      <c r="N36" s="281">
        <f>K36/M36</f>
        <v>73914.415000000008</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73914.415000000008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84</v>
      </c>
      <c r="B71" s="55" t="str">
        <f>VLOOKUP(A71,'MANO DE OBRA'!A6:D67,3,FALSE)</f>
        <v>Ingeniero Especialista prueba de  integridad</v>
      </c>
      <c r="C71" s="53"/>
      <c r="D71" s="53"/>
      <c r="E71" s="53"/>
      <c r="F71" s="53"/>
      <c r="G71" s="53"/>
      <c r="H71" s="53"/>
      <c r="I71" s="301">
        <f>K71/J71*100</f>
        <v>207669.7297297297</v>
      </c>
      <c r="J71" s="302">
        <v>185</v>
      </c>
      <c r="K71" s="303">
        <f>VLOOKUP(A71,'MANO DE OBRA'!A6:D97,4,FALSE)</f>
        <v>384189</v>
      </c>
      <c r="L71" s="56"/>
      <c r="M71" s="443">
        <v>0.33333332999999998</v>
      </c>
      <c r="N71" s="404">
        <f>K71/M71</f>
        <v>1152567.0115256701</v>
      </c>
      <c r="O71" s="112"/>
    </row>
    <row r="72" spans="1:15">
      <c r="A72" s="168" t="s">
        <v>89</v>
      </c>
      <c r="B72" s="55" t="str">
        <f>VLOOKUP(A72,'MANO DE OBRA'!A7:D67,3,FALSE)</f>
        <v>Operador prueba de integridad</v>
      </c>
      <c r="C72" s="53"/>
      <c r="D72" s="53"/>
      <c r="E72" s="53"/>
      <c r="F72" s="53"/>
      <c r="G72" s="53"/>
      <c r="H72" s="53"/>
      <c r="I72" s="301">
        <f>K72/J72*100</f>
        <v>69009.189189189186</v>
      </c>
      <c r="J72" s="302">
        <v>185</v>
      </c>
      <c r="K72" s="303">
        <f>VLOOKUP(A72,'MANO DE OBRA'!A7:D98,4,FALSE)</f>
        <v>127667</v>
      </c>
      <c r="L72" s="56"/>
      <c r="M72" s="441">
        <v>0.33333332999999998</v>
      </c>
      <c r="N72" s="404">
        <f>K72/M72</f>
        <v>383001.00383001007</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1535568.0153556801</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1609482.4303556802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321896.48607113608</v>
      </c>
      <c r="M84" s="849"/>
      <c r="N84" s="57"/>
    </row>
    <row r="85" spans="1:14">
      <c r="B85" s="95" t="s">
        <v>1057</v>
      </c>
      <c r="C85" s="96"/>
      <c r="D85" s="96"/>
      <c r="E85" s="96"/>
      <c r="F85" s="96"/>
      <c r="G85" s="96"/>
      <c r="H85" s="96"/>
      <c r="I85" s="93"/>
      <c r="J85" s="94"/>
      <c r="K85" s="313">
        <v>0.05</v>
      </c>
      <c r="L85" s="848">
        <f>N79*K85</f>
        <v>80474.12151778402</v>
      </c>
      <c r="M85" s="849"/>
      <c r="N85" s="57"/>
    </row>
    <row r="86" spans="1:14" ht="15" thickBot="1">
      <c r="B86" s="97" t="s">
        <v>1058</v>
      </c>
      <c r="C86" s="98"/>
      <c r="D86" s="98"/>
      <c r="E86" s="98"/>
      <c r="F86" s="98"/>
      <c r="G86" s="98"/>
      <c r="H86" s="98"/>
      <c r="I86" s="99"/>
      <c r="J86" s="100"/>
      <c r="K86" s="314">
        <v>0.05</v>
      </c>
      <c r="L86" s="850">
        <f>N79*K86</f>
        <v>80474.12151778402</v>
      </c>
      <c r="M86" s="851"/>
      <c r="N86" s="57"/>
    </row>
    <row r="87" spans="1:14" ht="15" thickBot="1">
      <c r="B87" s="813" t="s">
        <v>1037</v>
      </c>
      <c r="C87" s="814"/>
      <c r="D87" s="814"/>
      <c r="E87" s="814"/>
      <c r="F87" s="814"/>
      <c r="G87" s="814"/>
      <c r="H87" s="814"/>
      <c r="I87" s="814"/>
      <c r="J87" s="814"/>
      <c r="K87" s="814"/>
      <c r="L87" s="814"/>
      <c r="M87" s="815"/>
      <c r="N87" s="58">
        <f>L84+L85+L86</f>
        <v>482844.72910670412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2092327.1594623844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320</v>
      </c>
      <c r="B36" s="862" t="str">
        <f>VLOOKUP(A36,EQUIPOS!A6:D154,3,FALSE)</f>
        <v>Retroexcavadora sobre llantas, motor 62HP, Profundidad de excavación de 5.41 metros.</v>
      </c>
      <c r="C36" s="863"/>
      <c r="D36" s="863"/>
      <c r="E36" s="863"/>
      <c r="F36" s="863"/>
      <c r="G36" s="863"/>
      <c r="H36" s="864"/>
      <c r="I36" s="276"/>
      <c r="J36" s="277"/>
      <c r="K36" s="278">
        <f>VLOOKUP(A36,EQUIPOS!A6:D163,4,FALSE)</f>
        <v>117261.485</v>
      </c>
      <c r="L36" s="279"/>
      <c r="M36" s="345">
        <v>10</v>
      </c>
      <c r="N36" s="281">
        <f>K36/M36</f>
        <v>11726.148499999999</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319.16875000000005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12045.31725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23186.035</v>
      </c>
      <c r="N48" s="281">
        <f>K48*M48</f>
        <v>11335.39488888889</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22322.904999999999</v>
      </c>
      <c r="N49" s="281">
        <f>K49*M49</f>
        <v>29763.873333333329</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4650</v>
      </c>
      <c r="N50" s="281">
        <f>K50*M50</f>
        <v>6975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48074.268222222221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80</v>
      </c>
      <c r="N71" s="404">
        <f>K71/M71</f>
        <v>1915.0125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1">
        <v>80</v>
      </c>
      <c r="N72" s="404">
        <f>K72/M72</f>
        <v>1276.675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3191.6875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63311.272972222221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12662.254594444445</v>
      </c>
      <c r="M84" s="849"/>
      <c r="N84" s="57"/>
    </row>
    <row r="85" spans="1:14">
      <c r="B85" s="95" t="s">
        <v>1057</v>
      </c>
      <c r="C85" s="96"/>
      <c r="D85" s="96"/>
      <c r="E85" s="96"/>
      <c r="F85" s="96"/>
      <c r="G85" s="96"/>
      <c r="H85" s="96"/>
      <c r="I85" s="93"/>
      <c r="J85" s="94"/>
      <c r="K85" s="313">
        <v>0.05</v>
      </c>
      <c r="L85" s="848">
        <f>N79*K85</f>
        <v>3165.5636486111111</v>
      </c>
      <c r="M85" s="849"/>
      <c r="N85" s="57"/>
    </row>
    <row r="86" spans="1:14" ht="15" thickBot="1">
      <c r="B86" s="97" t="s">
        <v>1058</v>
      </c>
      <c r="C86" s="98"/>
      <c r="D86" s="98"/>
      <c r="E86" s="98"/>
      <c r="F86" s="98"/>
      <c r="G86" s="98"/>
      <c r="H86" s="98"/>
      <c r="I86" s="99"/>
      <c r="J86" s="100"/>
      <c r="K86" s="314">
        <v>0.05</v>
      </c>
      <c r="L86" s="850">
        <f>N79*K86</f>
        <v>3165.5636486111111</v>
      </c>
      <c r="M86" s="851"/>
      <c r="N86" s="57"/>
    </row>
    <row r="87" spans="1:14" ht="15" thickBot="1">
      <c r="B87" s="813" t="s">
        <v>1037</v>
      </c>
      <c r="C87" s="814"/>
      <c r="D87" s="814"/>
      <c r="E87" s="814"/>
      <c r="F87" s="814"/>
      <c r="G87" s="814"/>
      <c r="H87" s="814"/>
      <c r="I87" s="814"/>
      <c r="J87" s="814"/>
      <c r="K87" s="814"/>
      <c r="L87" s="814"/>
      <c r="M87" s="815"/>
      <c r="N87" s="58">
        <f>L84+L85+L86</f>
        <v>18993.381891666668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82304.654863888893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ht="27"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204</v>
      </c>
      <c r="B36" s="862" t="str">
        <f>VLOOKUP(A36,EQUIPOS!A6:D154,3,FALSE)</f>
        <v xml:space="preserve">Equipo de soldadura 250 AMP
</v>
      </c>
      <c r="C36" s="863"/>
      <c r="D36" s="863"/>
      <c r="E36" s="863"/>
      <c r="F36" s="863"/>
      <c r="G36" s="863"/>
      <c r="H36" s="864"/>
      <c r="I36" s="276"/>
      <c r="J36" s="277"/>
      <c r="K36" s="278">
        <f>VLOOKUP(A36,EQUIPOS!A6:D163,4,FALSE)</f>
        <v>12179.645</v>
      </c>
      <c r="L36" s="279"/>
      <c r="M36" s="345">
        <v>10</v>
      </c>
      <c r="N36" s="281">
        <f>K36/M36</f>
        <v>1217.9645</v>
      </c>
    </row>
    <row r="37" spans="1:14">
      <c r="A37" s="119" t="s">
        <v>320</v>
      </c>
      <c r="B37" s="862" t="str">
        <f>VLOOKUP(A37,EQUIPOS!A7:D154,3,FALSE)</f>
        <v>Retroexcavadora sobre llantas, motor 62HP, Profundidad de excavación de 5.41 metros.</v>
      </c>
      <c r="C37" s="863"/>
      <c r="D37" s="863"/>
      <c r="E37" s="863"/>
      <c r="F37" s="863"/>
      <c r="G37" s="863"/>
      <c r="H37" s="864"/>
      <c r="I37" s="430"/>
      <c r="J37" s="431"/>
      <c r="K37" s="278">
        <f>VLOOKUP(A37,EQUIPOS!A7:D164,4,FALSE)</f>
        <v>117261.485</v>
      </c>
      <c r="L37" s="344"/>
      <c r="M37" s="345">
        <v>10</v>
      </c>
      <c r="N37" s="281">
        <f>K37/M37</f>
        <v>11726.148499999999</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383.0025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13327.1155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9699.5</v>
      </c>
      <c r="N48" s="281">
        <f>K48*M48</f>
        <v>320.08350000000002</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79664.76999999999</v>
      </c>
      <c r="N49" s="281">
        <f>K49*M49</f>
        <v>238994.30999999997</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615.18000000000006</v>
      </c>
      <c r="N50" s="281">
        <f>K50*M50</f>
        <v>6151.8000000000011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245466.19349999996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0">
        <v>80</v>
      </c>
      <c r="N71" s="404">
        <f>K71/M71</f>
        <v>1276.675</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80</v>
      </c>
      <c r="N72" s="404">
        <f>K72/M72</f>
        <v>1276.675</v>
      </c>
    </row>
    <row r="73" spans="1:15">
      <c r="A73" t="s">
        <v>30</v>
      </c>
      <c r="B73" s="55" t="str">
        <f>VLOOKUP(A73,'MANO DE OBRA'!A9:D70,3,FALSE)</f>
        <v>Oficial</v>
      </c>
      <c r="C73" s="53"/>
      <c r="D73" s="53"/>
      <c r="E73" s="53"/>
      <c r="F73" s="53"/>
      <c r="G73" s="53"/>
      <c r="H73" s="53"/>
      <c r="I73" s="301">
        <f>K73/J73*100</f>
        <v>55207.567567567574</v>
      </c>
      <c r="J73" s="302">
        <v>185</v>
      </c>
      <c r="K73" s="303">
        <f>VLOOKUP(A73,'MANO DE OBRA'!A9:D101,4,FALSE)</f>
        <v>102134</v>
      </c>
      <c r="L73" s="56"/>
      <c r="M73" s="441">
        <v>80</v>
      </c>
      <c r="N73" s="404">
        <f>K73/M73</f>
        <v>1276.675</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3830.0249999999996</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262623.33399999997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52524.666799999999</v>
      </c>
      <c r="M84" s="849"/>
      <c r="N84" s="57"/>
    </row>
    <row r="85" spans="1:14">
      <c r="B85" s="95" t="s">
        <v>1057</v>
      </c>
      <c r="C85" s="96"/>
      <c r="D85" s="96"/>
      <c r="E85" s="96"/>
      <c r="F85" s="96"/>
      <c r="G85" s="96"/>
      <c r="H85" s="96"/>
      <c r="I85" s="93"/>
      <c r="J85" s="94"/>
      <c r="K85" s="313">
        <v>0.05</v>
      </c>
      <c r="L85" s="848">
        <f>N79*K85</f>
        <v>13131.1667</v>
      </c>
      <c r="M85" s="849"/>
      <c r="N85" s="57"/>
    </row>
    <row r="86" spans="1:14" ht="15" thickBot="1">
      <c r="B86" s="97" t="s">
        <v>1058</v>
      </c>
      <c r="C86" s="98"/>
      <c r="D86" s="98"/>
      <c r="E86" s="98"/>
      <c r="F86" s="98"/>
      <c r="G86" s="98"/>
      <c r="H86" s="98"/>
      <c r="I86" s="99"/>
      <c r="J86" s="100"/>
      <c r="K86" s="314">
        <v>0.05</v>
      </c>
      <c r="L86" s="850">
        <f>N79*K86</f>
        <v>13131.1667</v>
      </c>
      <c r="M86" s="851"/>
      <c r="N86" s="57"/>
    </row>
    <row r="87" spans="1:14" ht="15" thickBot="1">
      <c r="B87" s="813" t="s">
        <v>1037</v>
      </c>
      <c r="C87" s="814"/>
      <c r="D87" s="814"/>
      <c r="E87" s="814"/>
      <c r="F87" s="814"/>
      <c r="G87" s="814"/>
      <c r="H87" s="814"/>
      <c r="I87" s="814"/>
      <c r="J87" s="814"/>
      <c r="K87" s="814"/>
      <c r="L87" s="814"/>
      <c r="M87" s="815"/>
      <c r="N87" s="58">
        <f>L84+L85+L86</f>
        <v>78787.000199999995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341410.33419999998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ht="22.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282</v>
      </c>
      <c r="B36" s="862" t="str">
        <f>VLOOKUP(A36,EQUIPOS!A6:D154,3,FALSE)</f>
        <v>Piloteadora potencia 250KW, RPM 1800, fuerza elevadora 200KN</v>
      </c>
      <c r="C36" s="863"/>
      <c r="D36" s="863"/>
      <c r="E36" s="863"/>
      <c r="F36" s="863"/>
      <c r="G36" s="863"/>
      <c r="H36" s="864"/>
      <c r="I36" s="276"/>
      <c r="J36" s="277"/>
      <c r="K36" s="278">
        <f>VLOOKUP(A36,EQUIPOS!A6:D163,4,FALSE)</f>
        <v>545923.15999999992</v>
      </c>
      <c r="L36" s="279"/>
      <c r="M36" s="345">
        <v>2</v>
      </c>
      <c r="N36" s="281">
        <f>K36/M36</f>
        <v>272961.57999999996</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4468.3625000000002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277429.94249999995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3232.5</v>
      </c>
      <c r="N48" s="281">
        <f>K48*M48</f>
        <v>90510</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433400</v>
      </c>
      <c r="N49" s="281">
        <f>K49*M49</f>
        <v>151690</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9124</v>
      </c>
      <c r="N50" s="281">
        <f>K50*M50</f>
        <v>27372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269572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0">
        <f>VLOOKUP(A60,TRANSPORTE!A2:D117,4,FALSE)</f>
        <v>983.16000000000008</v>
      </c>
      <c r="M60" s="901"/>
      <c r="N60" s="296">
        <f>K60*L60</f>
        <v>344.10599999999999</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344.10599999999999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68" t="s">
        <v>13</v>
      </c>
      <c r="B71" s="55" t="str">
        <f>VLOOKUP(A71,'MANO DE OBRA'!A8:D68,3,FALSE)</f>
        <v>Obrero (5)</v>
      </c>
      <c r="C71" s="53"/>
      <c r="D71" s="53"/>
      <c r="E71" s="53"/>
      <c r="F71" s="53"/>
      <c r="G71" s="53"/>
      <c r="H71" s="53"/>
      <c r="I71" s="301">
        <f>K71/J71*100</f>
        <v>138018.91891891891</v>
      </c>
      <c r="J71" s="302">
        <v>185</v>
      </c>
      <c r="K71" s="303">
        <f>VLOOKUP(A71,'MANO DE OBRA'!A8:D99,4,FALSE)</f>
        <v>255335</v>
      </c>
      <c r="L71" s="56"/>
      <c r="M71" s="443">
        <v>8</v>
      </c>
      <c r="N71" s="404">
        <f>K71/M71</f>
        <v>31916.875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44683.625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592029.67349999992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118405.93469999998</v>
      </c>
      <c r="M84" s="849"/>
      <c r="N84" s="57"/>
    </row>
    <row r="85" spans="1:14">
      <c r="B85" s="95" t="s">
        <v>1057</v>
      </c>
      <c r="C85" s="96"/>
      <c r="D85" s="96"/>
      <c r="E85" s="96"/>
      <c r="F85" s="96"/>
      <c r="G85" s="96"/>
      <c r="H85" s="96"/>
      <c r="I85" s="93"/>
      <c r="J85" s="94"/>
      <c r="K85" s="313">
        <v>0.05</v>
      </c>
      <c r="L85" s="848">
        <f>N79*K85</f>
        <v>29601.483674999996</v>
      </c>
      <c r="M85" s="849"/>
      <c r="N85" s="57"/>
    </row>
    <row r="86" spans="1:14" ht="15" thickBot="1">
      <c r="B86" s="97" t="s">
        <v>1058</v>
      </c>
      <c r="C86" s="98"/>
      <c r="D86" s="98"/>
      <c r="E86" s="98"/>
      <c r="F86" s="98"/>
      <c r="G86" s="98"/>
      <c r="H86" s="98"/>
      <c r="I86" s="99"/>
      <c r="J86" s="100"/>
      <c r="K86" s="314">
        <v>0.05</v>
      </c>
      <c r="L86" s="850">
        <f>N79*K86</f>
        <v>29601.483674999996</v>
      </c>
      <c r="M86" s="851"/>
      <c r="N86" s="57"/>
    </row>
    <row r="87" spans="1:14" ht="15" thickBot="1">
      <c r="B87" s="813" t="s">
        <v>1037</v>
      </c>
      <c r="C87" s="814"/>
      <c r="D87" s="814"/>
      <c r="E87" s="814"/>
      <c r="F87" s="814"/>
      <c r="G87" s="814"/>
      <c r="H87" s="814"/>
      <c r="I87" s="814"/>
      <c r="J87" s="814"/>
      <c r="K87" s="814"/>
      <c r="L87" s="814"/>
      <c r="M87" s="815"/>
      <c r="N87" s="58">
        <f>L84+L85+L86</f>
        <v>177608.90204999998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769638.57554999995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282</v>
      </c>
      <c r="B36" s="862" t="str">
        <f>VLOOKUP(A36,EQUIPOS!A6:D154,3,FALSE)</f>
        <v>Piloteadora potencia 250KW, RPM 1800, fuerza elevadora 200KN</v>
      </c>
      <c r="C36" s="863"/>
      <c r="D36" s="863"/>
      <c r="E36" s="863"/>
      <c r="F36" s="863"/>
      <c r="G36" s="863"/>
      <c r="H36" s="864"/>
      <c r="I36" s="276"/>
      <c r="J36" s="277"/>
      <c r="K36" s="278">
        <f>VLOOKUP(A36,EQUIPOS!A6:D163,4,FALSE)</f>
        <v>545923.15999999992</v>
      </c>
      <c r="L36" s="279"/>
      <c r="M36" s="345">
        <v>2</v>
      </c>
      <c r="N36" s="281">
        <f>K36/M36</f>
        <v>272961.57999999996</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4468.3625000000002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277429.94249999995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3232.5</v>
      </c>
      <c r="N48" s="281">
        <f>K48*M48</f>
        <v>90510</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453950</v>
      </c>
      <c r="N49" s="281">
        <f>K49*M49</f>
        <v>158882.5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9124</v>
      </c>
      <c r="N50" s="281">
        <f>K50*M50</f>
        <v>18248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267640.5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0">
        <f>VLOOKUP(A60,TRANSPORTE!A2:D117,4,FALSE)</f>
        <v>983.16000000000008</v>
      </c>
      <c r="M60" s="901"/>
      <c r="N60" s="296">
        <f>K60*L60</f>
        <v>344.10599999999999</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344.10599999999999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68" t="s">
        <v>13</v>
      </c>
      <c r="B71" s="55" t="str">
        <f>VLOOKUP(A71,'MANO DE OBRA'!A8:D68,3,FALSE)</f>
        <v>Obrero (5)</v>
      </c>
      <c r="C71" s="53"/>
      <c r="D71" s="53"/>
      <c r="E71" s="53"/>
      <c r="F71" s="53"/>
      <c r="G71" s="53"/>
      <c r="H71" s="53"/>
      <c r="I71" s="301">
        <f>K71/J71*100</f>
        <v>138018.91891891891</v>
      </c>
      <c r="J71" s="302">
        <v>185</v>
      </c>
      <c r="K71" s="303">
        <f>VLOOKUP(A71,'MANO DE OBRA'!A8:D99,4,FALSE)</f>
        <v>255335</v>
      </c>
      <c r="L71" s="56"/>
      <c r="M71" s="443">
        <v>8</v>
      </c>
      <c r="N71" s="404">
        <f>K71/M71</f>
        <v>31916.875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44683.625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590098.17349999992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118019.6347</v>
      </c>
      <c r="M84" s="849"/>
      <c r="N84" s="57"/>
    </row>
    <row r="85" spans="1:14">
      <c r="B85" s="95" t="s">
        <v>1057</v>
      </c>
      <c r="C85" s="96"/>
      <c r="D85" s="96"/>
      <c r="E85" s="96"/>
      <c r="F85" s="96"/>
      <c r="G85" s="96"/>
      <c r="H85" s="96"/>
      <c r="I85" s="93"/>
      <c r="J85" s="94"/>
      <c r="K85" s="313">
        <v>0.05</v>
      </c>
      <c r="L85" s="848">
        <f>N79*K85</f>
        <v>29504.908674999999</v>
      </c>
      <c r="M85" s="849"/>
      <c r="N85" s="57"/>
    </row>
    <row r="86" spans="1:14" ht="15" thickBot="1">
      <c r="B86" s="97" t="s">
        <v>1058</v>
      </c>
      <c r="C86" s="98"/>
      <c r="D86" s="98"/>
      <c r="E86" s="98"/>
      <c r="F86" s="98"/>
      <c r="G86" s="98"/>
      <c r="H86" s="98"/>
      <c r="I86" s="99"/>
      <c r="J86" s="100"/>
      <c r="K86" s="314">
        <v>0.05</v>
      </c>
      <c r="L86" s="850">
        <f>N79*K86</f>
        <v>29504.908674999999</v>
      </c>
      <c r="M86" s="851"/>
      <c r="N86" s="57"/>
    </row>
    <row r="87" spans="1:14" ht="15" thickBot="1">
      <c r="B87" s="813" t="s">
        <v>1037</v>
      </c>
      <c r="C87" s="814"/>
      <c r="D87" s="814"/>
      <c r="E87" s="814"/>
      <c r="F87" s="814"/>
      <c r="G87" s="814"/>
      <c r="H87" s="814"/>
      <c r="I87" s="814"/>
      <c r="J87" s="814"/>
      <c r="K87" s="814"/>
      <c r="L87" s="814"/>
      <c r="M87" s="815"/>
      <c r="N87" s="58">
        <f>L84+L85+L86</f>
        <v>177029.45205000002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767127.62555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195</v>
      </c>
      <c r="B36" s="862" t="str">
        <f>VLOOKUP(A36,EQUIPOS!A6:D154,3,FALSE)</f>
        <v xml:space="preserve">Equipo de oxicorte, Capacidad de corte: hasta 6´´ (152mm) </v>
      </c>
      <c r="C36" s="863"/>
      <c r="D36" s="863"/>
      <c r="E36" s="863"/>
      <c r="F36" s="863"/>
      <c r="G36" s="863"/>
      <c r="H36" s="864"/>
      <c r="I36" s="276"/>
      <c r="J36" s="277"/>
      <c r="K36" s="278">
        <f>VLOOKUP(A36,EQUIPOS!A6:D163,4,FALSE)</f>
        <v>16173.93</v>
      </c>
      <c r="L36" s="279"/>
      <c r="M36" s="345">
        <v>1.1299999999999999</v>
      </c>
      <c r="N36" s="281">
        <f>K36/M36</f>
        <v>14313.212389380533</v>
      </c>
    </row>
    <row r="37" spans="1:14">
      <c r="A37" s="119" t="s">
        <v>332</v>
      </c>
      <c r="B37" s="862" t="str">
        <f>VLOOKUP(A37,EQUIPOS!A7:D154,3,FALSE)</f>
        <v xml:space="preserve">Taladro de 1/2´´, pulidora, lijadora y circular
</v>
      </c>
      <c r="C37" s="863"/>
      <c r="D37" s="863"/>
      <c r="E37" s="863"/>
      <c r="F37" s="863"/>
      <c r="G37" s="863"/>
      <c r="H37" s="864"/>
      <c r="I37" s="430"/>
      <c r="J37" s="431"/>
      <c r="K37" s="278">
        <f>VLOOKUP(A37,EQUIPOS!A7:D164,4,FALSE)</f>
        <v>2847.5</v>
      </c>
      <c r="L37" s="344"/>
      <c r="M37" s="345">
        <v>0.53</v>
      </c>
      <c r="N37" s="281">
        <f>K37/M37</f>
        <v>5372.6415094339618</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2553.3500000000004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22239.203898814492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62199.574999999997</v>
      </c>
      <c r="N48" s="281">
        <f>K48*M48</f>
        <v>1243.9914999999999</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5610</v>
      </c>
      <c r="N49" s="281">
        <f>K49*M49</f>
        <v>2805</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94839.75</v>
      </c>
      <c r="N50" s="281">
        <f>K50*M50</f>
        <v>7587.18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11636.1715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6</v>
      </c>
      <c r="N71" s="404">
        <f>K71/M71</f>
        <v>8511.1666666666661</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6</v>
      </c>
      <c r="N72" s="404">
        <f>K72/M72</f>
        <v>17022.333333333332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25533.5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59408.875398814489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11881.775079762898</v>
      </c>
      <c r="M84" s="849"/>
      <c r="N84" s="57"/>
    </row>
    <row r="85" spans="1:14">
      <c r="B85" s="95" t="s">
        <v>1057</v>
      </c>
      <c r="C85" s="96"/>
      <c r="D85" s="96"/>
      <c r="E85" s="96"/>
      <c r="F85" s="96"/>
      <c r="G85" s="96"/>
      <c r="H85" s="96"/>
      <c r="I85" s="93"/>
      <c r="J85" s="94"/>
      <c r="K85" s="313">
        <v>0.05</v>
      </c>
      <c r="L85" s="848">
        <f>N79*K85</f>
        <v>2970.4437699407245</v>
      </c>
      <c r="M85" s="849"/>
      <c r="N85" s="57"/>
    </row>
    <row r="86" spans="1:14" ht="15" thickBot="1">
      <c r="B86" s="97" t="s">
        <v>1058</v>
      </c>
      <c r="C86" s="98"/>
      <c r="D86" s="98"/>
      <c r="E86" s="98"/>
      <c r="F86" s="98"/>
      <c r="G86" s="98"/>
      <c r="H86" s="98"/>
      <c r="I86" s="99"/>
      <c r="J86" s="100"/>
      <c r="K86" s="314">
        <v>0.05</v>
      </c>
      <c r="L86" s="850">
        <f>N79*K86</f>
        <v>2970.4437699407245</v>
      </c>
      <c r="M86" s="851"/>
      <c r="N86" s="57"/>
    </row>
    <row r="87" spans="1:14" ht="15" thickBot="1">
      <c r="B87" s="813" t="s">
        <v>1037</v>
      </c>
      <c r="C87" s="814"/>
      <c r="D87" s="814"/>
      <c r="E87" s="814"/>
      <c r="F87" s="814"/>
      <c r="G87" s="814"/>
      <c r="H87" s="814"/>
      <c r="I87" s="814"/>
      <c r="J87" s="814"/>
      <c r="K87" s="814"/>
      <c r="L87" s="814"/>
      <c r="M87" s="815"/>
      <c r="N87" s="58">
        <f>L84+L85+L86</f>
        <v>17822.662619644347</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77231.538018458843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7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123</v>
      </c>
      <c r="B36" s="862" t="str">
        <f>VLOOKUP(A36,EQUIPOS!A6:D154,3,FALSE)</f>
        <v>Bomba de inyección de lechada</v>
      </c>
      <c r="C36" s="863"/>
      <c r="D36" s="863"/>
      <c r="E36" s="863"/>
      <c r="F36" s="863"/>
      <c r="G36" s="863"/>
      <c r="H36" s="864"/>
      <c r="I36" s="276"/>
      <c r="J36" s="277"/>
      <c r="K36" s="278">
        <f>VLOOKUP(A36,EQUIPOS!A6:D163,4,FALSE)</f>
        <v>21947.96</v>
      </c>
      <c r="L36" s="279"/>
      <c r="M36" s="345">
        <v>12</v>
      </c>
      <c r="N36" s="281">
        <f t="shared" ref="N36:N42" si="0">K36/M36</f>
        <v>1828.9966666666667</v>
      </c>
    </row>
    <row r="37" spans="1:14">
      <c r="A37" s="119" t="s">
        <v>288</v>
      </c>
      <c r="B37" s="862" t="str">
        <f>VLOOKUP(A37,EQUIPOS!A7:D154,3,FALSE)</f>
        <v xml:space="preserve">Planta eléctrica </v>
      </c>
      <c r="C37" s="863"/>
      <c r="D37" s="863"/>
      <c r="E37" s="863"/>
      <c r="F37" s="863"/>
      <c r="G37" s="863"/>
      <c r="H37" s="864"/>
      <c r="I37" s="276"/>
      <c r="J37" s="277"/>
      <c r="K37" s="278">
        <f>VLOOKUP(A37,EQUIPOS!A7:D164,4,FALSE)</f>
        <v>7187.5</v>
      </c>
      <c r="L37" s="279"/>
      <c r="M37" s="345">
        <v>1.3</v>
      </c>
      <c r="N37" s="281">
        <f t="shared" si="0"/>
        <v>5528.8461538461534</v>
      </c>
    </row>
    <row r="38" spans="1:14">
      <c r="A38" s="119" t="s">
        <v>125</v>
      </c>
      <c r="B38" s="862" t="str">
        <f>VLOOKUP(A38,EQUIPOS!A8:D154,3,FALSE)</f>
        <v>Bomba para gato de tensionamiento</v>
      </c>
      <c r="C38" s="863"/>
      <c r="D38" s="863"/>
      <c r="E38" s="863"/>
      <c r="F38" s="863"/>
      <c r="G38" s="863"/>
      <c r="H38" s="864"/>
      <c r="I38" s="276"/>
      <c r="J38" s="277"/>
      <c r="K38" s="278">
        <f>VLOOKUP(A38,EQUIPOS!A8:D165,4,FALSE)</f>
        <v>53914.775000000001</v>
      </c>
      <c r="L38" s="279"/>
      <c r="M38" s="345">
        <v>12</v>
      </c>
      <c r="N38" s="281">
        <f t="shared" si="0"/>
        <v>4492.8979166666668</v>
      </c>
    </row>
    <row r="39" spans="1:14">
      <c r="A39" s="119" t="s">
        <v>180</v>
      </c>
      <c r="B39" s="862" t="str">
        <f>VLOOKUP(A39,EQUIPOS!A9:D154,3,FALSE)</f>
        <v>Compresor 120 HP, con martillo.</v>
      </c>
      <c r="C39" s="863"/>
      <c r="D39" s="863"/>
      <c r="E39" s="863"/>
      <c r="F39" s="863"/>
      <c r="G39" s="863"/>
      <c r="H39" s="864"/>
      <c r="I39" s="276"/>
      <c r="J39" s="277"/>
      <c r="K39" s="278">
        <f>VLOOKUP(A39,EQUIPOS!A9:D166,4,FALSE)</f>
        <v>73200</v>
      </c>
      <c r="L39" s="279"/>
      <c r="M39" s="345">
        <v>1.3</v>
      </c>
      <c r="N39" s="281">
        <f t="shared" si="0"/>
        <v>56307.692307692305</v>
      </c>
    </row>
    <row r="40" spans="1:14">
      <c r="A40" s="119" t="s">
        <v>197</v>
      </c>
      <c r="B40" s="862" t="str">
        <f>VLOOKUP(A40,EQUIPOS!A10:D154,3,FALSE)</f>
        <v>Equipo de perforación (TRACKDRILL), potencia 40 HP, 2100 golpes / minuto</v>
      </c>
      <c r="C40" s="863"/>
      <c r="D40" s="863"/>
      <c r="E40" s="863"/>
      <c r="F40" s="863"/>
      <c r="G40" s="863"/>
      <c r="H40" s="864"/>
      <c r="I40" s="276"/>
      <c r="J40" s="277"/>
      <c r="K40" s="278">
        <f>VLOOKUP(A40,EQUIPOS!A10:D167,4,FALSE)</f>
        <v>148786.405</v>
      </c>
      <c r="L40" s="279"/>
      <c r="M40" s="345">
        <v>1.3</v>
      </c>
      <c r="N40" s="281">
        <f t="shared" si="0"/>
        <v>114451.08076923077</v>
      </c>
    </row>
    <row r="41" spans="1:14">
      <c r="A41" s="119" t="s">
        <v>195</v>
      </c>
      <c r="B41" s="862" t="str">
        <f>VLOOKUP(A41,EQUIPOS!A11:D155,3,FALSE)</f>
        <v xml:space="preserve">Equipo de oxicorte, Capacidad de corte: hasta 6´´ (152mm) </v>
      </c>
      <c r="C41" s="863"/>
      <c r="D41" s="863"/>
      <c r="E41" s="863"/>
      <c r="F41" s="863"/>
      <c r="G41" s="863"/>
      <c r="H41" s="864"/>
      <c r="I41" s="276"/>
      <c r="J41" s="277"/>
      <c r="K41" s="278">
        <f>VLOOKUP(A41,EQUIPOS!A11:D168,4,FALSE)</f>
        <v>16173.93</v>
      </c>
      <c r="L41" s="279"/>
      <c r="M41" s="345">
        <v>15</v>
      </c>
      <c r="N41" s="281">
        <f t="shared" si="0"/>
        <v>1078.2619999999999</v>
      </c>
    </row>
    <row r="42" spans="1:14">
      <c r="A42" s="119" t="s">
        <v>240</v>
      </c>
      <c r="B42" s="862" t="str">
        <f>VLOOKUP(A42,EQUIPOS!A12:D156,3,FALSE)</f>
        <v>Gato para tensionamiento, fuerza Max 200 ton, área de tensión 314 cm2.</v>
      </c>
      <c r="C42" s="863"/>
      <c r="D42" s="863"/>
      <c r="E42" s="863"/>
      <c r="F42" s="863"/>
      <c r="G42" s="863"/>
      <c r="H42" s="864"/>
      <c r="I42" s="276"/>
      <c r="J42" s="277"/>
      <c r="K42" s="278">
        <f>VLOOKUP(A42,EQUIPOS!A12:D169,4,FALSE)</f>
        <v>162589.51301302909</v>
      </c>
      <c r="L42" s="279"/>
      <c r="M42" s="345">
        <v>12</v>
      </c>
      <c r="N42" s="281">
        <f t="shared" si="0"/>
        <v>13549.126084419091</v>
      </c>
    </row>
    <row r="43" spans="1:14">
      <c r="A43" s="119"/>
      <c r="B43" s="862"/>
      <c r="C43" s="863"/>
      <c r="D43" s="863"/>
      <c r="E43" s="863"/>
      <c r="F43" s="863"/>
      <c r="G43" s="863"/>
      <c r="H43" s="864"/>
      <c r="I43" s="430"/>
      <c r="J43" s="431"/>
      <c r="K43" s="278"/>
      <c r="L43" s="344"/>
      <c r="M43" s="345"/>
      <c r="N43" s="281"/>
    </row>
    <row r="44" spans="1:14">
      <c r="A44" s="119"/>
      <c r="B44" s="862"/>
      <c r="C44" s="863"/>
      <c r="D44" s="863"/>
      <c r="E44" s="863"/>
      <c r="F44" s="863"/>
      <c r="G44" s="863"/>
      <c r="H44" s="864"/>
      <c r="I44" s="337"/>
      <c r="J44" s="339"/>
      <c r="K44" s="278"/>
      <c r="L44" s="432"/>
      <c r="M44" s="433"/>
      <c r="N44" s="281"/>
    </row>
    <row r="45" spans="1:14">
      <c r="B45" s="862"/>
      <c r="C45" s="863"/>
      <c r="D45" s="863"/>
      <c r="E45" s="863"/>
      <c r="F45" s="863"/>
      <c r="G45" s="863"/>
      <c r="H45" s="864"/>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3928.2307692307691</v>
      </c>
    </row>
    <row r="48" spans="1:14" ht="15" thickBot="1">
      <c r="B48" s="862"/>
      <c r="C48" s="863"/>
      <c r="D48" s="863"/>
      <c r="E48" s="863"/>
      <c r="F48" s="863"/>
      <c r="G48" s="863"/>
      <c r="H48" s="864"/>
      <c r="I48" s="872"/>
      <c r="J48" s="873"/>
      <c r="K48" s="47"/>
      <c r="L48" s="874"/>
      <c r="M48" s="875"/>
      <c r="N48" s="111"/>
    </row>
    <row r="49" spans="1:14" ht="15" thickBot="1">
      <c r="B49" s="813" t="s">
        <v>1037</v>
      </c>
      <c r="C49" s="814"/>
      <c r="D49" s="814"/>
      <c r="E49" s="814"/>
      <c r="F49" s="814"/>
      <c r="G49" s="814"/>
      <c r="H49" s="814"/>
      <c r="I49" s="814"/>
      <c r="J49" s="814"/>
      <c r="K49" s="814"/>
      <c r="L49" s="814"/>
      <c r="M49" s="815"/>
      <c r="N49" s="403">
        <f>SUM(N36:N48)</f>
        <v>201165.13266775242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58" t="s">
        <v>1028</v>
      </c>
      <c r="C53" s="859"/>
      <c r="D53" s="859"/>
      <c r="E53" s="859"/>
      <c r="F53" s="859"/>
      <c r="G53" s="859"/>
      <c r="H53" s="859"/>
      <c r="I53" s="893"/>
      <c r="J53" s="324" t="s">
        <v>1029</v>
      </c>
      <c r="K53" s="91" t="s">
        <v>1030</v>
      </c>
      <c r="L53" s="894" t="s">
        <v>1039</v>
      </c>
      <c r="M53" s="893"/>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4548.9949999999999</v>
      </c>
      <c r="N54" s="281">
        <f>K54*M54</f>
        <v>909.79899999999998</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5528.7550000000001</v>
      </c>
      <c r="N55" s="281">
        <f t="shared" ref="N55:N67" si="1">K55*M55</f>
        <v>30574.015150000003</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32692.5</v>
      </c>
      <c r="N56" s="281">
        <f t="shared" si="1"/>
        <v>261.54000000000002</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37388</v>
      </c>
      <c r="N57" s="281">
        <f t="shared" si="1"/>
        <v>822.53599999999994</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883</v>
      </c>
      <c r="N58" s="281">
        <f t="shared" si="1"/>
        <v>264.89999999999998</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1263</v>
      </c>
      <c r="N59" s="281">
        <f t="shared" si="1"/>
        <v>126.30000000000001</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15930.834999999999</v>
      </c>
      <c r="N60" s="281">
        <f t="shared" si="1"/>
        <v>7965.4174999999996</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73501.510000000009</v>
      </c>
      <c r="N61" s="281">
        <f t="shared" si="1"/>
        <v>7350.1510000000017</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1039.105</v>
      </c>
      <c r="N62" s="281">
        <f t="shared" si="1"/>
        <v>10391.049999999999</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17695.86</v>
      </c>
      <c r="N63" s="281">
        <f t="shared" si="1"/>
        <v>17695.86</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705666.5</v>
      </c>
      <c r="N64" s="281">
        <f t="shared" si="1"/>
        <v>352833.25</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6474.0249999999996</v>
      </c>
      <c r="N65" s="281">
        <f t="shared" si="1"/>
        <v>3560.7137499999999</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4650</v>
      </c>
      <c r="N66" s="281">
        <f t="shared" si="1"/>
        <v>232.5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4083</v>
      </c>
      <c r="N67" s="281">
        <f t="shared" si="1"/>
        <v>4083</v>
      </c>
    </row>
    <row r="68" spans="1:14" ht="15" thickBot="1">
      <c r="B68" s="49"/>
      <c r="C68" s="319"/>
      <c r="D68" s="319"/>
      <c r="E68" s="319"/>
      <c r="F68" s="319"/>
      <c r="G68" s="319"/>
      <c r="H68" s="319"/>
      <c r="I68" s="319"/>
      <c r="J68" s="444"/>
      <c r="K68" s="132"/>
      <c r="L68" s="334"/>
      <c r="M68" s="411"/>
      <c r="N68" s="281"/>
    </row>
    <row r="69" spans="1:14" ht="15" thickBot="1">
      <c r="B69" s="813" t="s">
        <v>1037</v>
      </c>
      <c r="C69" s="814"/>
      <c r="D69" s="814"/>
      <c r="E69" s="814"/>
      <c r="F69" s="814"/>
      <c r="G69" s="814"/>
      <c r="H69" s="814"/>
      <c r="I69" s="814"/>
      <c r="J69" s="814"/>
      <c r="K69" s="814"/>
      <c r="L69" s="814"/>
      <c r="M69" s="815"/>
      <c r="N69" s="403">
        <f>SUM(N54:N68)</f>
        <v>437071.03240000003</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899" t="s">
        <v>1045</v>
      </c>
      <c r="M73" s="878"/>
      <c r="N73" s="82" t="s">
        <v>1035</v>
      </c>
    </row>
    <row r="74" spans="1:14">
      <c r="B74" s="52"/>
      <c r="C74" s="326"/>
      <c r="D74" s="326"/>
      <c r="E74" s="326"/>
      <c r="F74" s="326"/>
      <c r="G74" s="326"/>
      <c r="H74" s="320"/>
      <c r="I74" s="288"/>
      <c r="J74" s="295"/>
      <c r="K74" s="288"/>
      <c r="L74" s="900"/>
      <c r="M74" s="901"/>
      <c r="N74" s="296"/>
    </row>
    <row r="75" spans="1:14">
      <c r="B75" s="52"/>
      <c r="C75" s="53"/>
      <c r="D75" s="53"/>
      <c r="E75" s="53"/>
      <c r="F75" s="53"/>
      <c r="G75" s="53"/>
      <c r="H75" s="320"/>
      <c r="I75" s="288"/>
      <c r="J75" s="295"/>
      <c r="K75" s="288"/>
      <c r="L75" s="900"/>
      <c r="M75" s="901"/>
      <c r="N75" s="296"/>
    </row>
    <row r="76" spans="1:14">
      <c r="B76" s="52"/>
      <c r="C76" s="53"/>
      <c r="D76" s="53"/>
      <c r="E76" s="53"/>
      <c r="F76" s="53"/>
      <c r="G76" s="53"/>
      <c r="H76" s="320"/>
      <c r="I76" s="288"/>
      <c r="J76" s="295"/>
      <c r="K76" s="288"/>
      <c r="L76" s="900"/>
      <c r="M76" s="901"/>
      <c r="N76" s="296"/>
    </row>
    <row r="77" spans="1:14">
      <c r="B77" s="52"/>
      <c r="C77" s="53"/>
      <c r="D77" s="53"/>
      <c r="E77" s="53"/>
      <c r="F77" s="53"/>
      <c r="G77" s="53"/>
      <c r="H77" s="320"/>
      <c r="I77" s="288"/>
      <c r="J77" s="295"/>
      <c r="K77" s="288"/>
      <c r="L77" s="900"/>
      <c r="M77" s="901"/>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91"/>
      <c r="M79" s="892"/>
      <c r="N79" s="133"/>
    </row>
    <row r="80" spans="1:14" ht="15" thickBot="1">
      <c r="B80" s="902" t="s">
        <v>1037</v>
      </c>
      <c r="C80" s="856"/>
      <c r="D80" s="856"/>
      <c r="E80" s="856"/>
      <c r="F80" s="856"/>
      <c r="G80" s="856"/>
      <c r="H80" s="856"/>
      <c r="I80" s="856"/>
      <c r="J80" s="856"/>
      <c r="K80" s="856"/>
      <c r="L80" s="856"/>
      <c r="M80" s="857"/>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2" t="s">
        <v>1047</v>
      </c>
      <c r="C84" s="853"/>
      <c r="D84" s="853"/>
      <c r="E84" s="853"/>
      <c r="F84" s="853"/>
      <c r="G84" s="853"/>
      <c r="H84" s="853"/>
      <c r="I84" s="79" t="s">
        <v>1048</v>
      </c>
      <c r="J84" s="81" t="s">
        <v>1494</v>
      </c>
      <c r="K84" s="80" t="s">
        <v>1050</v>
      </c>
      <c r="L84" s="854" t="s">
        <v>1034</v>
      </c>
      <c r="M84" s="855"/>
      <c r="N84" s="104" t="s">
        <v>1035</v>
      </c>
    </row>
    <row r="85" spans="1:15">
      <c r="A85" s="168" t="s">
        <v>11</v>
      </c>
      <c r="B85" s="55" t="str">
        <f>VLOOKUP(A85,'MANO DE OBRA'!A8:D68,3,FALSE)</f>
        <v>Obrero (4)</v>
      </c>
      <c r="C85" s="53"/>
      <c r="D85" s="53"/>
      <c r="E85" s="53"/>
      <c r="F85" s="53"/>
      <c r="G85" s="53"/>
      <c r="H85" s="53"/>
      <c r="I85" s="301">
        <f>K85/J85*100</f>
        <v>110415.13513513515</v>
      </c>
      <c r="J85" s="302">
        <v>185</v>
      </c>
      <c r="K85" s="303">
        <f>VLOOKUP(A85,'MANO DE OBRA'!A8:D99,4,FALSE)</f>
        <v>204268</v>
      </c>
      <c r="L85" s="56"/>
      <c r="M85" s="443">
        <v>10.4</v>
      </c>
      <c r="N85" s="404">
        <f>K85/M85</f>
        <v>19641.153846153844</v>
      </c>
      <c r="O85" s="112"/>
    </row>
    <row r="86" spans="1:15">
      <c r="A86" s="168" t="s">
        <v>32</v>
      </c>
      <c r="B86" s="55" t="str">
        <f>VLOOKUP(A86,'MANO DE OBRA'!A8:D69,3,FALSE)</f>
        <v>Oficial (2)</v>
      </c>
      <c r="C86" s="53"/>
      <c r="D86" s="53"/>
      <c r="E86" s="53"/>
      <c r="F86" s="53"/>
      <c r="G86" s="53"/>
      <c r="H86" s="53"/>
      <c r="I86" s="301">
        <f>K86/J86*100</f>
        <v>110415.13513513515</v>
      </c>
      <c r="J86" s="302">
        <v>185</v>
      </c>
      <c r="K86" s="303">
        <f>VLOOKUP(A86,'MANO DE OBRA'!A8:D100,4,FALSE)</f>
        <v>204268</v>
      </c>
      <c r="L86" s="56"/>
      <c r="M86" s="440">
        <v>10.4</v>
      </c>
      <c r="N86" s="404">
        <f>K86/M86</f>
        <v>19641.153846153844</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89"/>
      <c r="C90" s="890"/>
      <c r="D90" s="890"/>
      <c r="E90" s="890"/>
      <c r="F90" s="890"/>
      <c r="G90" s="890"/>
      <c r="H90" s="890"/>
      <c r="I90" s="132"/>
      <c r="J90" s="132"/>
      <c r="K90" s="132"/>
      <c r="L90" s="903"/>
      <c r="M90" s="903"/>
      <c r="N90" s="51"/>
    </row>
    <row r="91" spans="1:15" ht="15" thickBot="1">
      <c r="B91" s="902" t="s">
        <v>1037</v>
      </c>
      <c r="C91" s="856"/>
      <c r="D91" s="856"/>
      <c r="E91" s="856"/>
      <c r="F91" s="856"/>
      <c r="G91" s="856"/>
      <c r="H91" s="856"/>
      <c r="I91" s="856"/>
      <c r="J91" s="856"/>
      <c r="K91" s="856"/>
      <c r="L91" s="856"/>
      <c r="M91" s="857"/>
      <c r="N91" s="310">
        <f>SUM(N85:N90)</f>
        <v>39282.307692307688</v>
      </c>
    </row>
    <row r="92" spans="1:15" ht="15" thickBot="1">
      <c r="B92" s="39"/>
      <c r="C92" s="40"/>
      <c r="D92" s="40"/>
      <c r="E92" s="40"/>
      <c r="F92" s="40"/>
      <c r="G92" s="40"/>
      <c r="H92" s="40"/>
      <c r="I92" s="40"/>
      <c r="J92" s="40"/>
      <c r="K92" s="40"/>
      <c r="L92" s="40"/>
      <c r="M92" s="40"/>
      <c r="N92" s="41"/>
    </row>
    <row r="93" spans="1:15" ht="15" thickBot="1">
      <c r="B93" s="813" t="s">
        <v>1051</v>
      </c>
      <c r="C93" s="814"/>
      <c r="D93" s="814"/>
      <c r="E93" s="814"/>
      <c r="F93" s="814"/>
      <c r="G93" s="814"/>
      <c r="H93" s="814"/>
      <c r="I93" s="814"/>
      <c r="J93" s="814"/>
      <c r="K93" s="814"/>
      <c r="L93" s="814"/>
      <c r="M93" s="815"/>
      <c r="N93" s="105">
        <f>N49+N69+N80+N91</f>
        <v>677518.4727600601</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58" t="s">
        <v>1053</v>
      </c>
      <c r="C97" s="859"/>
      <c r="D97" s="859"/>
      <c r="E97" s="859"/>
      <c r="F97" s="859"/>
      <c r="G97" s="859"/>
      <c r="H97" s="859"/>
      <c r="I97" s="323"/>
      <c r="J97" s="343"/>
      <c r="K97" s="311" t="s">
        <v>1054</v>
      </c>
      <c r="L97" s="860" t="s">
        <v>1055</v>
      </c>
      <c r="M97" s="861"/>
      <c r="N97" s="312"/>
    </row>
    <row r="98" spans="1:14">
      <c r="B98" s="846" t="s">
        <v>1056</v>
      </c>
      <c r="C98" s="847"/>
      <c r="D98" s="847"/>
      <c r="E98" s="847"/>
      <c r="F98" s="847"/>
      <c r="G98" s="847"/>
      <c r="H98" s="847"/>
      <c r="I98" s="93"/>
      <c r="J98" s="94"/>
      <c r="K98" s="313">
        <v>0.2</v>
      </c>
      <c r="L98" s="848">
        <f>N93*K98</f>
        <v>135503.69455201202</v>
      </c>
      <c r="M98" s="849"/>
      <c r="N98" s="57"/>
    </row>
    <row r="99" spans="1:14">
      <c r="B99" s="95" t="s">
        <v>1057</v>
      </c>
      <c r="C99" s="96"/>
      <c r="D99" s="96"/>
      <c r="E99" s="96"/>
      <c r="F99" s="96"/>
      <c r="G99" s="96"/>
      <c r="H99" s="96"/>
      <c r="I99" s="93"/>
      <c r="J99" s="94"/>
      <c r="K99" s="313">
        <v>0.05</v>
      </c>
      <c r="L99" s="848">
        <f>N93*K99</f>
        <v>33875.923638003005</v>
      </c>
      <c r="M99" s="849"/>
      <c r="N99" s="57"/>
    </row>
    <row r="100" spans="1:14" ht="15" thickBot="1">
      <c r="B100" s="97" t="s">
        <v>1058</v>
      </c>
      <c r="C100" s="98"/>
      <c r="D100" s="98"/>
      <c r="E100" s="98"/>
      <c r="F100" s="98"/>
      <c r="G100" s="98"/>
      <c r="H100" s="98"/>
      <c r="I100" s="99"/>
      <c r="J100" s="100"/>
      <c r="K100" s="314">
        <v>0.05</v>
      </c>
      <c r="L100" s="850">
        <f>N93*K100</f>
        <v>33875.923638003005</v>
      </c>
      <c r="M100" s="851"/>
      <c r="N100" s="57"/>
    </row>
    <row r="101" spans="1:14" ht="15" thickBot="1">
      <c r="B101" s="813" t="s">
        <v>1037</v>
      </c>
      <c r="C101" s="814"/>
      <c r="D101" s="814"/>
      <c r="E101" s="814"/>
      <c r="F101" s="814"/>
      <c r="G101" s="814"/>
      <c r="H101" s="814"/>
      <c r="I101" s="814"/>
      <c r="J101" s="814"/>
      <c r="K101" s="814"/>
      <c r="L101" s="814"/>
      <c r="M101" s="815"/>
      <c r="N101" s="58">
        <f>L98+L99+L100</f>
        <v>203255.54182801803</v>
      </c>
    </row>
    <row r="102" spans="1:14" ht="15" thickBot="1">
      <c r="B102" s="39"/>
      <c r="C102" s="40"/>
      <c r="D102" s="40"/>
      <c r="E102" s="40"/>
      <c r="F102" s="40"/>
      <c r="G102" s="40"/>
      <c r="H102" s="40"/>
      <c r="I102" s="40"/>
      <c r="J102" s="40"/>
      <c r="K102" s="40"/>
      <c r="L102" s="40"/>
      <c r="M102" s="40"/>
      <c r="N102" s="41"/>
    </row>
    <row r="103" spans="1:14" ht="15" thickBot="1">
      <c r="A103" t="s">
        <v>2122</v>
      </c>
      <c r="B103" s="813" t="s">
        <v>1059</v>
      </c>
      <c r="C103" s="814"/>
      <c r="D103" s="814"/>
      <c r="E103" s="814"/>
      <c r="F103" s="814"/>
      <c r="G103" s="814"/>
      <c r="H103" s="814"/>
      <c r="I103" s="814"/>
      <c r="J103" s="814"/>
      <c r="K103" s="814"/>
      <c r="L103" s="814"/>
      <c r="M103" s="815"/>
      <c r="N103" s="196">
        <f>N93+N101</f>
        <v>880774.01458807813</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57" t="s">
        <v>2324</v>
      </c>
      <c r="C120" s="958"/>
      <c r="D120" s="958"/>
      <c r="E120" s="958"/>
      <c r="F120" s="958"/>
      <c r="G120" s="958"/>
      <c r="H120" s="958"/>
      <c r="I120" s="958"/>
      <c r="J120" s="958"/>
      <c r="K120" s="958"/>
      <c r="L120" s="958"/>
      <c r="M120" s="958"/>
      <c r="N120" s="959"/>
    </row>
    <row r="121" spans="2:14" ht="15" customHeight="1">
      <c r="B121" s="957"/>
      <c r="C121" s="958"/>
      <c r="D121" s="958"/>
      <c r="E121" s="958"/>
      <c r="F121" s="958"/>
      <c r="G121" s="958"/>
      <c r="H121" s="958"/>
      <c r="I121" s="958"/>
      <c r="J121" s="958"/>
      <c r="K121" s="958"/>
      <c r="L121" s="958"/>
      <c r="M121" s="958"/>
      <c r="N121" s="959"/>
    </row>
    <row r="122" spans="2:14" ht="30" customHeight="1">
      <c r="B122" s="960" t="s">
        <v>2325</v>
      </c>
      <c r="C122" s="961"/>
      <c r="D122" s="961"/>
      <c r="E122" s="961"/>
      <c r="F122" s="961"/>
      <c r="G122" s="961"/>
      <c r="H122" s="961"/>
      <c r="I122" s="961"/>
      <c r="J122" s="961"/>
      <c r="K122" s="961"/>
      <c r="L122" s="961"/>
      <c r="M122" s="961"/>
      <c r="N122" s="962"/>
    </row>
    <row r="123" spans="2:14">
      <c r="B123" s="960"/>
      <c r="C123" s="961"/>
      <c r="D123" s="961"/>
      <c r="E123" s="961"/>
      <c r="F123" s="961"/>
      <c r="G123" s="961"/>
      <c r="H123" s="961"/>
      <c r="I123" s="961"/>
      <c r="J123" s="961"/>
      <c r="K123" s="961"/>
      <c r="L123" s="961"/>
      <c r="M123" s="961"/>
      <c r="N123" s="962"/>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3"/>
      <c r="K133" s="963"/>
      <c r="L133" s="963"/>
      <c r="M133" s="963"/>
      <c r="N133" s="964"/>
    </row>
    <row r="134" spans="2:14" ht="15" thickBot="1">
      <c r="B134" s="428" t="s">
        <v>2327</v>
      </c>
      <c r="C134" s="429"/>
      <c r="D134" s="429"/>
      <c r="E134" s="268"/>
      <c r="F134" s="268"/>
      <c r="G134" s="268"/>
      <c r="H134" s="268"/>
      <c r="I134" s="268"/>
      <c r="J134" s="965"/>
      <c r="K134" s="965"/>
      <c r="L134" s="965"/>
      <c r="M134" s="965"/>
      <c r="N134" s="96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224</v>
      </c>
      <c r="B36" s="862" t="str">
        <f>VLOOKUP(A36,EQUIPOS!A6:D154,3,FALSE)</f>
        <v>Equipo de Medición (Deformimetros Eléctricos, Mecánicos, Celdas de Carga,  Etc.)</v>
      </c>
      <c r="C36" s="863"/>
      <c r="D36" s="863"/>
      <c r="E36" s="863"/>
      <c r="F36" s="863"/>
      <c r="G36" s="863"/>
      <c r="H36" s="864"/>
      <c r="I36" s="276"/>
      <c r="J36" s="277"/>
      <c r="K36" s="278">
        <f>VLOOKUP(A36,EQUIPOS!A6:D163,4,FALSE)</f>
        <v>124535.345</v>
      </c>
      <c r="L36" s="279"/>
      <c r="M36" s="345">
        <v>3.3333333330000001</v>
      </c>
      <c r="N36" s="281">
        <f>K36/M36</f>
        <v>37360.603503736056</v>
      </c>
    </row>
    <row r="37" spans="1:14">
      <c r="A37" s="119" t="s">
        <v>125</v>
      </c>
      <c r="B37" s="862" t="str">
        <f>VLOOKUP(A37,EQUIPOS!A7:D154,3,FALSE)</f>
        <v>Bomba para gato de tensionamiento</v>
      </c>
      <c r="C37" s="863"/>
      <c r="D37" s="863"/>
      <c r="E37" s="863"/>
      <c r="F37" s="863"/>
      <c r="G37" s="863"/>
      <c r="H37" s="864"/>
      <c r="I37" s="430"/>
      <c r="J37" s="431"/>
      <c r="K37" s="278">
        <f>VLOOKUP(A37,EQUIPOS!A7:D164,4,FALSE)</f>
        <v>53914.775000000001</v>
      </c>
      <c r="L37" s="344"/>
      <c r="M37" s="345">
        <v>0.1</v>
      </c>
      <c r="N37" s="281">
        <f>K37/M37</f>
        <v>539147.75</v>
      </c>
    </row>
    <row r="38" spans="1:14">
      <c r="A38" s="119" t="s">
        <v>240</v>
      </c>
      <c r="B38" s="862" t="str">
        <f>VLOOKUP(A38,EQUIPOS!A8:D154,3,FALSE)</f>
        <v>Gato para tensionamiento, fuerza Max 200 ton, área de tensión 314 cm2.</v>
      </c>
      <c r="C38" s="863"/>
      <c r="D38" s="863"/>
      <c r="E38" s="863"/>
      <c r="F38" s="863"/>
      <c r="G38" s="863"/>
      <c r="H38" s="864"/>
      <c r="I38" s="337"/>
      <c r="J38" s="339"/>
      <c r="K38" s="278">
        <f>VLOOKUP(A38,EQUIPOS!A8:D165,4,FALSE)</f>
        <v>162589.51301302909</v>
      </c>
      <c r="L38" s="432"/>
      <c r="M38" s="433">
        <v>0.1</v>
      </c>
      <c r="N38" s="281">
        <f>K38/M38</f>
        <v>1625895.1301302908</v>
      </c>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2202403.4836340267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0">
        <f>VLOOKUP(A60,TRANSPORTE!A2:D117,4,FALSE)</f>
        <v>3710.9349999999999</v>
      </c>
      <c r="M60" s="901"/>
      <c r="N60" s="296">
        <f>K60*L60</f>
        <v>55664.025000000001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55664.025000000001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4</v>
      </c>
      <c r="B71" s="55" t="str">
        <f>VLOOKUP(A71,'MANO DE OBRA'!A8:D68,3,FALSE)</f>
        <v>Inspector de fabricación y montaje</v>
      </c>
      <c r="C71" s="53"/>
      <c r="D71" s="53"/>
      <c r="E71" s="53"/>
      <c r="F71" s="53"/>
      <c r="G71" s="53"/>
      <c r="H71" s="53"/>
      <c r="I71" s="301">
        <f>K71/J71*100</f>
        <v>84190.270270270281</v>
      </c>
      <c r="J71" s="302">
        <v>185</v>
      </c>
      <c r="K71" s="303">
        <f>VLOOKUP(A71,'MANO DE OBRA'!A8:D99,4,FALSE)</f>
        <v>155752</v>
      </c>
      <c r="L71" s="56"/>
      <c r="M71" s="443">
        <v>26.666666664000001</v>
      </c>
      <c r="N71" s="404">
        <f>K71/M71</f>
        <v>5840.70000058407</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5840.70000058407</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2263908.2086346108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452781.64172692219</v>
      </c>
      <c r="M84" s="849"/>
      <c r="N84" s="57"/>
    </row>
    <row r="85" spans="1:14">
      <c r="B85" s="95" t="s">
        <v>1057</v>
      </c>
      <c r="C85" s="96"/>
      <c r="D85" s="96"/>
      <c r="E85" s="96"/>
      <c r="F85" s="96"/>
      <c r="G85" s="96"/>
      <c r="H85" s="96"/>
      <c r="I85" s="93"/>
      <c r="J85" s="94"/>
      <c r="K85" s="313">
        <v>0.05</v>
      </c>
      <c r="L85" s="848">
        <f>N79*K85</f>
        <v>113195.41043173055</v>
      </c>
      <c r="M85" s="849"/>
      <c r="N85" s="57"/>
    </row>
    <row r="86" spans="1:14" ht="15" thickBot="1">
      <c r="B86" s="97" t="s">
        <v>1058</v>
      </c>
      <c r="C86" s="98"/>
      <c r="D86" s="98"/>
      <c r="E86" s="98"/>
      <c r="F86" s="98"/>
      <c r="G86" s="98"/>
      <c r="H86" s="98"/>
      <c r="I86" s="99"/>
      <c r="J86" s="100"/>
      <c r="K86" s="314">
        <v>0.05</v>
      </c>
      <c r="L86" s="850">
        <f>N79*K86</f>
        <v>113195.41043173055</v>
      </c>
      <c r="M86" s="851"/>
      <c r="N86" s="57"/>
    </row>
    <row r="87" spans="1:14" ht="15" thickBot="1">
      <c r="B87" s="813" t="s">
        <v>1037</v>
      </c>
      <c r="C87" s="814"/>
      <c r="D87" s="814"/>
      <c r="E87" s="814"/>
      <c r="F87" s="814"/>
      <c r="G87" s="814"/>
      <c r="H87" s="814"/>
      <c r="I87" s="814"/>
      <c r="J87" s="814"/>
      <c r="K87" s="814"/>
      <c r="L87" s="814"/>
      <c r="M87" s="815"/>
      <c r="N87" s="58">
        <f>L84+L85+L86</f>
        <v>679172.46259038325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2943080.6712249941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6"/>
      <c r="J36" s="277"/>
      <c r="K36" s="278">
        <f>VLOOKUP(A36,EQUIPOS!A6:D163,4,FALSE)</f>
        <v>1889.075</v>
      </c>
      <c r="L36" s="279"/>
      <c r="M36" s="345">
        <v>2</v>
      </c>
      <c r="N36" s="281">
        <f>K36/M36</f>
        <v>944.53750000000002</v>
      </c>
    </row>
    <row r="37" spans="1:14">
      <c r="A37" s="119" t="s">
        <v>363</v>
      </c>
      <c r="B37" s="862" t="str">
        <f>VLOOKUP(A37,EQUIPOS!A7:D154,3,FALSE)</f>
        <v>Vibrador de concreto, Motor de 3 hp a 18.000 rpm Mangueras de 4 mt</v>
      </c>
      <c r="C37" s="863"/>
      <c r="D37" s="863"/>
      <c r="E37" s="863"/>
      <c r="F37" s="863"/>
      <c r="G37" s="863"/>
      <c r="H37" s="864"/>
      <c r="I37" s="430"/>
      <c r="J37" s="431"/>
      <c r="K37" s="278">
        <f>VLOOKUP(A37,EQUIPOS!A7:D164,4,FALSE)</f>
        <v>5000</v>
      </c>
      <c r="L37" s="344"/>
      <c r="M37" s="345">
        <v>2</v>
      </c>
      <c r="N37" s="281">
        <f>K37/M37</f>
        <v>2500</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1595.84375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5040.3812500000004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57634.59</v>
      </c>
      <c r="N48" s="281">
        <f>K48*M48</f>
        <v>265119.11399999994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52504</v>
      </c>
      <c r="N49" s="281">
        <f>K49*M49</f>
        <v>52504</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453950</v>
      </c>
      <c r="N50" s="281">
        <f>K50*M50</f>
        <v>453950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6648.5</v>
      </c>
      <c r="N51" s="281">
        <f>K51*M51</f>
        <v>30583.1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802156.21399999992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0">
        <f>VLOOKUP(A60,TRANSPORTE!A2:D117,4,FALSE)</f>
        <v>983.16000000000008</v>
      </c>
      <c r="M60" s="901"/>
      <c r="N60" s="296">
        <f>K60*L60</f>
        <v>983.16000000000008</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983.16000000000008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1">
        <f>K71/J71*100</f>
        <v>165622.70270270272</v>
      </c>
      <c r="J71" s="302">
        <v>185</v>
      </c>
      <c r="K71" s="303">
        <f>VLOOKUP(A71,'MANO DE OBRA'!A8:D99,4,FALSE)</f>
        <v>306402</v>
      </c>
      <c r="L71" s="56"/>
      <c r="M71" s="443">
        <v>16</v>
      </c>
      <c r="N71" s="404">
        <f>K71/M71</f>
        <v>19150.125</v>
      </c>
      <c r="O71" s="112"/>
    </row>
    <row r="72" spans="1:15">
      <c r="A72" s="168" t="s">
        <v>32</v>
      </c>
      <c r="B72" s="55" t="str">
        <f>VLOOKUP(A72,'MANO DE OBRA'!A8:D69,3,FALSE)</f>
        <v>Oficial (2)</v>
      </c>
      <c r="C72" s="53"/>
      <c r="D72" s="53"/>
      <c r="E72" s="53"/>
      <c r="F72" s="53"/>
      <c r="G72" s="53"/>
      <c r="H72" s="53"/>
      <c r="I72" s="301">
        <f>K72/J72*100</f>
        <v>110415.13513513515</v>
      </c>
      <c r="J72" s="302">
        <v>185</v>
      </c>
      <c r="K72" s="303">
        <f>VLOOKUP(A72,'MANO DE OBRA'!A8:D100,4,FALSE)</f>
        <v>204268</v>
      </c>
      <c r="L72" s="56"/>
      <c r="M72" s="443">
        <v>16</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31916.875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840096.63024999993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168019.32605</v>
      </c>
      <c r="M84" s="849"/>
      <c r="N84" s="57"/>
    </row>
    <row r="85" spans="1:14">
      <c r="B85" s="95" t="s">
        <v>1057</v>
      </c>
      <c r="C85" s="96"/>
      <c r="D85" s="96"/>
      <c r="E85" s="96"/>
      <c r="F85" s="96"/>
      <c r="G85" s="96"/>
      <c r="H85" s="96"/>
      <c r="I85" s="93"/>
      <c r="J85" s="94"/>
      <c r="K85" s="313">
        <v>0.05</v>
      </c>
      <c r="L85" s="848">
        <f>N79*K85</f>
        <v>42004.831512500001</v>
      </c>
      <c r="M85" s="849"/>
      <c r="N85" s="57"/>
    </row>
    <row r="86" spans="1:14" ht="15" thickBot="1">
      <c r="B86" s="97" t="s">
        <v>1058</v>
      </c>
      <c r="C86" s="98"/>
      <c r="D86" s="98"/>
      <c r="E86" s="98"/>
      <c r="F86" s="98"/>
      <c r="G86" s="98"/>
      <c r="H86" s="98"/>
      <c r="I86" s="99"/>
      <c r="J86" s="100"/>
      <c r="K86" s="314">
        <v>0.05</v>
      </c>
      <c r="L86" s="850">
        <f>N79*K86</f>
        <v>42004.831512500001</v>
      </c>
      <c r="M86" s="851"/>
      <c r="N86" s="57"/>
    </row>
    <row r="87" spans="1:14" ht="15" thickBot="1">
      <c r="B87" s="813" t="s">
        <v>1037</v>
      </c>
      <c r="C87" s="814"/>
      <c r="D87" s="814"/>
      <c r="E87" s="814"/>
      <c r="F87" s="814"/>
      <c r="G87" s="814"/>
      <c r="H87" s="814"/>
      <c r="I87" s="814"/>
      <c r="J87" s="814"/>
      <c r="K87" s="814"/>
      <c r="L87" s="814"/>
      <c r="M87" s="815"/>
      <c r="N87" s="58">
        <f>L84+L85+L86</f>
        <v>252028.98907500002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1092125.6193249999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6"/>
      <c r="J36" s="277"/>
      <c r="K36" s="278">
        <f>VLOOKUP(A36,EQUIPOS!A6:D163,4,FALSE)</f>
        <v>1889.075</v>
      </c>
      <c r="L36" s="279"/>
      <c r="M36" s="345">
        <v>2</v>
      </c>
      <c r="N36" s="281">
        <f>K36/M36</f>
        <v>944.53750000000002</v>
      </c>
    </row>
    <row r="37" spans="1:14">
      <c r="A37" s="119" t="s">
        <v>363</v>
      </c>
      <c r="B37" s="862" t="str">
        <f>VLOOKUP(A37,EQUIPOS!A7:D154,3,FALSE)</f>
        <v>Vibrador de concreto, Motor de 3 hp a 18.000 rpm Mangueras de 4 mt</v>
      </c>
      <c r="C37" s="863"/>
      <c r="D37" s="863"/>
      <c r="E37" s="863"/>
      <c r="F37" s="863"/>
      <c r="G37" s="863"/>
      <c r="H37" s="864"/>
      <c r="I37" s="430"/>
      <c r="J37" s="431"/>
      <c r="K37" s="278">
        <f>VLOOKUP(A37,EQUIPOS!A7:D164,4,FALSE)</f>
        <v>5000</v>
      </c>
      <c r="L37" s="344"/>
      <c r="M37" s="345">
        <v>2</v>
      </c>
      <c r="N37" s="281">
        <f>K37/M37</f>
        <v>2500</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1276.6750000000002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4721.2124999999996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57634.59</v>
      </c>
      <c r="N48" s="281">
        <f>K48*M48</f>
        <v>265119.11399999994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52504</v>
      </c>
      <c r="N49" s="281">
        <f>K49*M49</f>
        <v>52504</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441350</v>
      </c>
      <c r="N50" s="281">
        <f>K50*M50</f>
        <v>441350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6648.5</v>
      </c>
      <c r="N51" s="281">
        <f>K51*M51</f>
        <v>30583.1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789556.21399999992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0">
        <f>VLOOKUP(A60,TRANSPORTE!A2:D117,4,FALSE)</f>
        <v>983.16000000000008</v>
      </c>
      <c r="M60" s="901"/>
      <c r="N60" s="296">
        <f>K60*L60</f>
        <v>983.16000000000008</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983.16000000000008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1">
        <f>K71/J71*100</f>
        <v>165622.70270270272</v>
      </c>
      <c r="J71" s="302">
        <v>185</v>
      </c>
      <c r="K71" s="303">
        <f>VLOOKUP(A71,'MANO DE OBRA'!A8:D99,4,FALSE)</f>
        <v>306402</v>
      </c>
      <c r="L71" s="56"/>
      <c r="M71" s="443">
        <v>16</v>
      </c>
      <c r="N71" s="404">
        <f>K71/M71</f>
        <v>19150.125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25533.5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820794.08649999998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164158.8173</v>
      </c>
      <c r="M84" s="849"/>
      <c r="N84" s="57"/>
    </row>
    <row r="85" spans="1:14">
      <c r="B85" s="95" t="s">
        <v>1057</v>
      </c>
      <c r="C85" s="96"/>
      <c r="D85" s="96"/>
      <c r="E85" s="96"/>
      <c r="F85" s="96"/>
      <c r="G85" s="96"/>
      <c r="H85" s="96"/>
      <c r="I85" s="93"/>
      <c r="J85" s="94"/>
      <c r="K85" s="313">
        <v>0.05</v>
      </c>
      <c r="L85" s="848">
        <f>N79*K85</f>
        <v>41039.704324999999</v>
      </c>
      <c r="M85" s="849"/>
      <c r="N85" s="57"/>
    </row>
    <row r="86" spans="1:14" ht="15" thickBot="1">
      <c r="B86" s="97" t="s">
        <v>1058</v>
      </c>
      <c r="C86" s="98"/>
      <c r="D86" s="98"/>
      <c r="E86" s="98"/>
      <c r="F86" s="98"/>
      <c r="G86" s="98"/>
      <c r="H86" s="98"/>
      <c r="I86" s="99"/>
      <c r="J86" s="100"/>
      <c r="K86" s="314">
        <v>0.05</v>
      </c>
      <c r="L86" s="850">
        <f>N79*K86</f>
        <v>41039.704324999999</v>
      </c>
      <c r="M86" s="851"/>
      <c r="N86" s="57"/>
    </row>
    <row r="87" spans="1:14" ht="15" thickBot="1">
      <c r="B87" s="813" t="s">
        <v>1037</v>
      </c>
      <c r="C87" s="814"/>
      <c r="D87" s="814"/>
      <c r="E87" s="814"/>
      <c r="F87" s="814"/>
      <c r="G87" s="814"/>
      <c r="H87" s="814"/>
      <c r="I87" s="814"/>
      <c r="J87" s="814"/>
      <c r="K87" s="814"/>
      <c r="L87" s="814"/>
      <c r="M87" s="815"/>
      <c r="N87" s="58">
        <f>L84+L85+L86</f>
        <v>246238.22594999999</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1067032.3124500001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6"/>
      <c r="J36" s="277"/>
      <c r="K36" s="278">
        <f>VLOOKUP(A36,EQUIPOS!A6:D163,4,FALSE)</f>
        <v>1889.075</v>
      </c>
      <c r="L36" s="279"/>
      <c r="M36" s="345">
        <v>2</v>
      </c>
      <c r="N36" s="281">
        <f>K36/M36</f>
        <v>944.53750000000002</v>
      </c>
    </row>
    <row r="37" spans="1:14">
      <c r="A37" s="119" t="s">
        <v>363</v>
      </c>
      <c r="B37" s="862" t="str">
        <f>VLOOKUP(A37,EQUIPOS!A7:D154,3,FALSE)</f>
        <v>Vibrador de concreto, Motor de 3 hp a 18.000 rpm Mangueras de 4 mt</v>
      </c>
      <c r="C37" s="863"/>
      <c r="D37" s="863"/>
      <c r="E37" s="863"/>
      <c r="F37" s="863"/>
      <c r="G37" s="863"/>
      <c r="H37" s="864"/>
      <c r="I37" s="430"/>
      <c r="J37" s="431"/>
      <c r="K37" s="278">
        <f>VLOOKUP(A37,EQUIPOS!A7:D164,4,FALSE)</f>
        <v>5000</v>
      </c>
      <c r="L37" s="344"/>
      <c r="M37" s="345">
        <v>2</v>
      </c>
      <c r="N37" s="281">
        <f>K37/M37</f>
        <v>2500</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1276.6750000000002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4721.2124999999996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433400</v>
      </c>
      <c r="N48" s="281">
        <f>K48*M48</f>
        <v>433400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52504</v>
      </c>
      <c r="N49" s="281">
        <f>K49*M49</f>
        <v>52504</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6648.5</v>
      </c>
      <c r="N50" s="281">
        <f>K50*M50</f>
        <v>30583.1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516487.1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0">
        <f>VLOOKUP(A60,TRANSPORTE!A2:D117,4,FALSE)</f>
        <v>983.16000000000008</v>
      </c>
      <c r="M60" s="901"/>
      <c r="N60" s="296">
        <f>K60*L60</f>
        <v>983.16000000000008</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983.16000000000008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1">
        <f>K71/J71*100</f>
        <v>165622.70270270272</v>
      </c>
      <c r="J71" s="302">
        <v>185</v>
      </c>
      <c r="K71" s="303">
        <f>VLOOKUP(A71,'MANO DE OBRA'!A8:D99,4,FALSE)</f>
        <v>306402</v>
      </c>
      <c r="L71" s="56"/>
      <c r="M71" s="443">
        <v>16</v>
      </c>
      <c r="N71" s="404">
        <f>K71/M71</f>
        <v>19150.125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25533.5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547724.97249999992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109544.99449999999</v>
      </c>
      <c r="M84" s="849"/>
      <c r="N84" s="57"/>
    </row>
    <row r="85" spans="1:14">
      <c r="B85" s="95" t="s">
        <v>1057</v>
      </c>
      <c r="C85" s="96"/>
      <c r="D85" s="96"/>
      <c r="E85" s="96"/>
      <c r="F85" s="96"/>
      <c r="G85" s="96"/>
      <c r="H85" s="96"/>
      <c r="I85" s="93"/>
      <c r="J85" s="94"/>
      <c r="K85" s="313">
        <v>0.05</v>
      </c>
      <c r="L85" s="848">
        <f>N79*K85</f>
        <v>27386.248624999997</v>
      </c>
      <c r="M85" s="849"/>
      <c r="N85" s="57"/>
    </row>
    <row r="86" spans="1:14" ht="15" thickBot="1">
      <c r="B86" s="97" t="s">
        <v>1058</v>
      </c>
      <c r="C86" s="98"/>
      <c r="D86" s="98"/>
      <c r="E86" s="98"/>
      <c r="F86" s="98"/>
      <c r="G86" s="98"/>
      <c r="H86" s="98"/>
      <c r="I86" s="99"/>
      <c r="J86" s="100"/>
      <c r="K86" s="314">
        <v>0.05</v>
      </c>
      <c r="L86" s="850">
        <f>N79*K86</f>
        <v>27386.248624999997</v>
      </c>
      <c r="M86" s="851"/>
      <c r="N86" s="57"/>
    </row>
    <row r="87" spans="1:14" ht="15" thickBot="1">
      <c r="B87" s="813" t="s">
        <v>1037</v>
      </c>
      <c r="C87" s="814"/>
      <c r="D87" s="814"/>
      <c r="E87" s="814"/>
      <c r="F87" s="814"/>
      <c r="G87" s="814"/>
      <c r="H87" s="814"/>
      <c r="I87" s="814"/>
      <c r="J87" s="814"/>
      <c r="K87" s="814"/>
      <c r="L87" s="814"/>
      <c r="M87" s="815"/>
      <c r="N87" s="58">
        <f>L84+L85+L86</f>
        <v>164317.49174999999</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712042.46424999996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112</v>
      </c>
      <c r="B36" s="862" t="str">
        <f>VLOOKUP(A36,EQUIPOS!A6:D154,3,FALSE)</f>
        <v xml:space="preserve">Aspersor manual
</v>
      </c>
      <c r="C36" s="863"/>
      <c r="D36" s="863"/>
      <c r="E36" s="863"/>
      <c r="F36" s="863"/>
      <c r="G36" s="863"/>
      <c r="H36" s="864"/>
      <c r="I36" s="276"/>
      <c r="J36" s="277"/>
      <c r="K36" s="278">
        <f>VLOOKUP(A36,EQUIPOS!A6:D163,4,FALSE)</f>
        <v>1889.075</v>
      </c>
      <c r="L36" s="279"/>
      <c r="M36" s="345">
        <v>2</v>
      </c>
      <c r="N36" s="281">
        <f>K36/M36</f>
        <v>944.53750000000002</v>
      </c>
    </row>
    <row r="37" spans="1:14">
      <c r="A37" s="119" t="s">
        <v>363</v>
      </c>
      <c r="B37" s="862" t="str">
        <f>VLOOKUP(A37,EQUIPOS!A7:D154,3,FALSE)</f>
        <v>Vibrador de concreto, Motor de 3 hp a 18.000 rpm Mangueras de 4 mt</v>
      </c>
      <c r="C37" s="863"/>
      <c r="D37" s="863"/>
      <c r="E37" s="863"/>
      <c r="F37" s="863"/>
      <c r="G37" s="863"/>
      <c r="H37" s="864"/>
      <c r="I37" s="430"/>
      <c r="J37" s="431"/>
      <c r="K37" s="278">
        <f>VLOOKUP(A37,EQUIPOS!A7:D164,4,FALSE)</f>
        <v>5000</v>
      </c>
      <c r="L37" s="344"/>
      <c r="M37" s="345">
        <v>2</v>
      </c>
      <c r="N37" s="281">
        <f>K37/M37</f>
        <v>2500</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1276.6750000000002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4721.2124999999996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451050</v>
      </c>
      <c r="N48" s="281">
        <f>K48*M48</f>
        <v>451050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52504</v>
      </c>
      <c r="N49" s="281">
        <f>K49*M49</f>
        <v>52504</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3257</v>
      </c>
      <c r="N50" s="281">
        <f>K50*M50</f>
        <v>14982.199999999999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3" t="s">
        <v>1037</v>
      </c>
      <c r="C55" s="814"/>
      <c r="D55" s="814"/>
      <c r="E55" s="814"/>
      <c r="F55" s="814"/>
      <c r="G55" s="814"/>
      <c r="H55" s="814"/>
      <c r="I55" s="814"/>
      <c r="J55" s="814"/>
      <c r="K55" s="814"/>
      <c r="L55" s="814"/>
      <c r="M55" s="815"/>
      <c r="N55" s="403">
        <f>SUM(N48:N54)</f>
        <v>518536.2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0">
        <f>VLOOKUP(A60,TRANSPORTE!A2:D117,4,FALSE)</f>
        <v>983.16000000000008</v>
      </c>
      <c r="M60" s="901"/>
      <c r="N60" s="296">
        <f>K60*L60</f>
        <v>983.16000000000008</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983.16000000000008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68" t="s">
        <v>15</v>
      </c>
      <c r="B71" s="55" t="str">
        <f>VLOOKUP(A71,'MANO DE OBRA'!A8:D68,3,FALSE)</f>
        <v>Obrero (6)</v>
      </c>
      <c r="C71" s="53"/>
      <c r="D71" s="53"/>
      <c r="E71" s="53"/>
      <c r="F71" s="53"/>
      <c r="G71" s="53"/>
      <c r="H71" s="53"/>
      <c r="I71" s="301">
        <f>K71/J71*100</f>
        <v>165622.70270270272</v>
      </c>
      <c r="J71" s="302">
        <v>185</v>
      </c>
      <c r="K71" s="303">
        <f>VLOOKUP(A71,'MANO DE OBRA'!A8:D99,4,FALSE)</f>
        <v>306402</v>
      </c>
      <c r="L71" s="56"/>
      <c r="M71" s="443">
        <v>16</v>
      </c>
      <c r="N71" s="404">
        <f>K71/M71</f>
        <v>19150.125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25533.5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549774.07250000001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109954.81450000001</v>
      </c>
      <c r="M84" s="849"/>
      <c r="N84" s="57"/>
    </row>
    <row r="85" spans="1:14">
      <c r="B85" s="95" t="s">
        <v>1057</v>
      </c>
      <c r="C85" s="96"/>
      <c r="D85" s="96"/>
      <c r="E85" s="96"/>
      <c r="F85" s="96"/>
      <c r="G85" s="96"/>
      <c r="H85" s="96"/>
      <c r="I85" s="93"/>
      <c r="J85" s="94"/>
      <c r="K85" s="313">
        <v>0.05</v>
      </c>
      <c r="L85" s="848">
        <f>N79*K85</f>
        <v>27488.703625000002</v>
      </c>
      <c r="M85" s="849"/>
      <c r="N85" s="57"/>
    </row>
    <row r="86" spans="1:14" ht="15" thickBot="1">
      <c r="B86" s="97" t="s">
        <v>1058</v>
      </c>
      <c r="C86" s="98"/>
      <c r="D86" s="98"/>
      <c r="E86" s="98"/>
      <c r="F86" s="98"/>
      <c r="G86" s="98"/>
      <c r="H86" s="98"/>
      <c r="I86" s="99"/>
      <c r="J86" s="100"/>
      <c r="K86" s="314">
        <v>0.05</v>
      </c>
      <c r="L86" s="850">
        <f>N79*K86</f>
        <v>27488.703625000002</v>
      </c>
      <c r="M86" s="851"/>
      <c r="N86" s="57"/>
    </row>
    <row r="87" spans="1:14" ht="15" thickBot="1">
      <c r="B87" s="813" t="s">
        <v>1037</v>
      </c>
      <c r="C87" s="814"/>
      <c r="D87" s="814"/>
      <c r="E87" s="814"/>
      <c r="F87" s="814"/>
      <c r="G87" s="814"/>
      <c r="H87" s="814"/>
      <c r="I87" s="814"/>
      <c r="J87" s="814"/>
      <c r="K87" s="814"/>
      <c r="L87" s="814"/>
      <c r="M87" s="815"/>
      <c r="N87" s="58">
        <f>L84+L85+L86</f>
        <v>164932.22175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714706.29425000004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ht="25.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257</v>
      </c>
      <c r="B36" s="862" t="str">
        <f>VLOOKUP(A36,EQUIPOS!A6:D154,3,FALSE)</f>
        <v>Mezcladora de concreto 1 bulto</v>
      </c>
      <c r="C36" s="863"/>
      <c r="D36" s="863"/>
      <c r="E36" s="863"/>
      <c r="F36" s="863"/>
      <c r="G36" s="863"/>
      <c r="H36" s="864"/>
      <c r="I36" s="276"/>
      <c r="J36" s="277"/>
      <c r="K36" s="278">
        <f>VLOOKUP(A36,EQUIPOS!A6:D163,4,FALSE)</f>
        <v>5000</v>
      </c>
      <c r="L36" s="279"/>
      <c r="M36" s="345">
        <v>1</v>
      </c>
      <c r="N36" s="281">
        <f>K36/M36</f>
        <v>5000</v>
      </c>
    </row>
    <row r="37" spans="1:14">
      <c r="A37" s="119" t="s">
        <v>363</v>
      </c>
      <c r="B37" s="862" t="str">
        <f>VLOOKUP(A37,EQUIPOS!A7:D154,3,FALSE)</f>
        <v>Vibrador de concreto, Motor de 3 hp a 18.000 rpm Mangueras de 4 mt</v>
      </c>
      <c r="C37" s="863"/>
      <c r="D37" s="863"/>
      <c r="E37" s="863"/>
      <c r="F37" s="863"/>
      <c r="G37" s="863"/>
      <c r="H37" s="864"/>
      <c r="I37" s="430"/>
      <c r="J37" s="431"/>
      <c r="K37" s="278">
        <f>VLOOKUP(A37,EQUIPOS!A7:D164,4,FALSE)</f>
        <v>5000</v>
      </c>
      <c r="L37" s="344"/>
      <c r="M37" s="345">
        <v>1</v>
      </c>
      <c r="N37" s="281">
        <f>K37/M37</f>
        <v>5000</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N81*M41</f>
        <v>3191.6875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13191.6875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70034</v>
      </c>
      <c r="N48" s="281">
        <f>K48*M48</f>
        <v>66532.3</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12</v>
      </c>
      <c r="N49" s="281">
        <f>K49*M49</f>
        <v>2040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46221.3</v>
      </c>
      <c r="N50" s="281">
        <f>K50*M50</f>
        <v>25421.715000000004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452</v>
      </c>
      <c r="N51" s="281">
        <f>K51*M51</f>
        <v>135600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3257</v>
      </c>
      <c r="N52" s="281">
        <f>K52*M52</f>
        <v>10096.700000000001</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3" t="s">
        <v>1037</v>
      </c>
      <c r="C59" s="814"/>
      <c r="D59" s="814"/>
      <c r="E59" s="814"/>
      <c r="F59" s="814"/>
      <c r="G59" s="814"/>
      <c r="H59" s="814"/>
      <c r="I59" s="814"/>
      <c r="J59" s="814"/>
      <c r="K59" s="814"/>
      <c r="L59" s="814"/>
      <c r="M59" s="815"/>
      <c r="N59" s="403">
        <f>SUM(N48:N58)</f>
        <v>239690.71500000003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0">
        <f>VLOOKUP(A64,TRANSPORTE!A2:D117,4,FALSE)</f>
        <v>850</v>
      </c>
      <c r="M64" s="901"/>
      <c r="N64" s="296">
        <f>K64*L64</f>
        <v>467.50000000000006</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0">
        <f>VLOOKUP(A65,TRANSPORTE!A3:D117,4,FALSE)</f>
        <v>850</v>
      </c>
      <c r="M65" s="901"/>
      <c r="N65" s="296">
        <f>K65*L65</f>
        <v>807.5</v>
      </c>
    </row>
    <row r="66" spans="1:15">
      <c r="B66" s="52"/>
      <c r="C66" s="53"/>
      <c r="D66" s="53"/>
      <c r="E66" s="53"/>
      <c r="F66" s="53"/>
      <c r="G66" s="53"/>
      <c r="H66" s="320"/>
      <c r="I66" s="288"/>
      <c r="J66" s="295"/>
      <c r="K66" s="288"/>
      <c r="L66" s="900"/>
      <c r="M66" s="901"/>
      <c r="N66" s="296"/>
    </row>
    <row r="67" spans="1:15">
      <c r="B67" s="52"/>
      <c r="C67" s="53"/>
      <c r="D67" s="53"/>
      <c r="E67" s="53"/>
      <c r="F67" s="53"/>
      <c r="G67" s="53"/>
      <c r="H67" s="320"/>
      <c r="I67" s="288"/>
      <c r="J67" s="295"/>
      <c r="K67" s="288"/>
      <c r="L67" s="900"/>
      <c r="M67" s="90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1275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68"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443">
        <v>8</v>
      </c>
      <c r="N75" s="404">
        <f>K75/M75</f>
        <v>51067</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63833.75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N43+N59+N70+N81</f>
        <v>317991.15250000003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63598.230500000005</v>
      </c>
      <c r="M88" s="849"/>
      <c r="N88" s="57"/>
    </row>
    <row r="89" spans="1:14">
      <c r="B89" s="95" t="s">
        <v>1057</v>
      </c>
      <c r="C89" s="96"/>
      <c r="D89" s="96"/>
      <c r="E89" s="96"/>
      <c r="F89" s="96"/>
      <c r="G89" s="96"/>
      <c r="H89" s="96"/>
      <c r="I89" s="93"/>
      <c r="J89" s="94"/>
      <c r="K89" s="313">
        <v>0.05</v>
      </c>
      <c r="L89" s="848">
        <f>N83*K89</f>
        <v>15899.557625000001</v>
      </c>
      <c r="M89" s="849"/>
      <c r="N89" s="57"/>
    </row>
    <row r="90" spans="1:14" ht="15" thickBot="1">
      <c r="B90" s="97" t="s">
        <v>1058</v>
      </c>
      <c r="C90" s="98"/>
      <c r="D90" s="98"/>
      <c r="E90" s="98"/>
      <c r="F90" s="98"/>
      <c r="G90" s="98"/>
      <c r="H90" s="98"/>
      <c r="I90" s="99"/>
      <c r="J90" s="100"/>
      <c r="K90" s="314">
        <v>0.05</v>
      </c>
      <c r="L90" s="850">
        <f>N83*K90</f>
        <v>15899.557625000001</v>
      </c>
      <c r="M90" s="851"/>
      <c r="N90" s="57"/>
    </row>
    <row r="91" spans="1:14" ht="15" thickBot="1">
      <c r="B91" s="813" t="s">
        <v>1037</v>
      </c>
      <c r="C91" s="814"/>
      <c r="D91" s="814"/>
      <c r="E91" s="814"/>
      <c r="F91" s="814"/>
      <c r="G91" s="814"/>
      <c r="H91" s="814"/>
      <c r="I91" s="814"/>
      <c r="J91" s="814"/>
      <c r="K91" s="814"/>
      <c r="L91" s="814"/>
      <c r="M91" s="815"/>
      <c r="N91" s="58">
        <f>L88+L89+L90</f>
        <v>95397.345750000008</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413388.49825000006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257</v>
      </c>
      <c r="B36" s="862" t="str">
        <f>VLOOKUP(A36,EQUIPOS!A6:D154,3,FALSE)</f>
        <v>Mezcladora de concreto 1 bulto</v>
      </c>
      <c r="C36" s="863"/>
      <c r="D36" s="863"/>
      <c r="E36" s="863"/>
      <c r="F36" s="863"/>
      <c r="G36" s="863"/>
      <c r="H36" s="864"/>
      <c r="I36" s="276"/>
      <c r="J36" s="277"/>
      <c r="K36" s="278">
        <f>VLOOKUP(A36,EQUIPOS!A6:D163,4,FALSE)</f>
        <v>5000</v>
      </c>
      <c r="L36" s="279"/>
      <c r="M36" s="345">
        <v>1</v>
      </c>
      <c r="N36" s="281">
        <f>K36/M36</f>
        <v>5000</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N81*M41</f>
        <v>3191.6875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8191.6875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70034</v>
      </c>
      <c r="N48" s="281">
        <f>K48*M48</f>
        <v>58828.56</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12</v>
      </c>
      <c r="N49" s="281">
        <f>K49*M49</f>
        <v>2220</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46221.3</v>
      </c>
      <c r="N50" s="281">
        <f>K50*M50</f>
        <v>29119.419000000002</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452</v>
      </c>
      <c r="N51" s="281">
        <f>K51*M51</f>
        <v>117520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3" t="s">
        <v>1037</v>
      </c>
      <c r="C59" s="814"/>
      <c r="D59" s="814"/>
      <c r="E59" s="814"/>
      <c r="F59" s="814"/>
      <c r="G59" s="814"/>
      <c r="H59" s="814"/>
      <c r="I59" s="814"/>
      <c r="J59" s="814"/>
      <c r="K59" s="814"/>
      <c r="L59" s="814"/>
      <c r="M59" s="815"/>
      <c r="N59" s="403">
        <f>SUM(N48:N58)</f>
        <v>207687.97899999999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0">
        <f>VLOOKUP(A64,TRANSPORTE!A2:D117,4,FALSE)</f>
        <v>850</v>
      </c>
      <c r="M64" s="901"/>
      <c r="N64" s="296">
        <f>K64*L64</f>
        <v>535.5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0">
        <f>VLOOKUP(A65,TRANSPORTE!A3:D117,4,FALSE)</f>
        <v>850</v>
      </c>
      <c r="M65" s="901"/>
      <c r="N65" s="296">
        <f>K65*L65</f>
        <v>714</v>
      </c>
    </row>
    <row r="66" spans="1:15">
      <c r="B66" s="52"/>
      <c r="C66" s="53"/>
      <c r="D66" s="53"/>
      <c r="E66" s="53"/>
      <c r="F66" s="53"/>
      <c r="G66" s="53"/>
      <c r="H66" s="320"/>
      <c r="I66" s="288"/>
      <c r="J66" s="295"/>
      <c r="K66" s="288"/>
      <c r="L66" s="900"/>
      <c r="M66" s="901"/>
      <c r="N66" s="296"/>
    </row>
    <row r="67" spans="1:15">
      <c r="B67" s="52"/>
      <c r="C67" s="53"/>
      <c r="D67" s="53"/>
      <c r="E67" s="53"/>
      <c r="F67" s="53"/>
      <c r="G67" s="53"/>
      <c r="H67" s="320"/>
      <c r="I67" s="288"/>
      <c r="J67" s="295"/>
      <c r="K67" s="288"/>
      <c r="L67" s="900"/>
      <c r="M67" s="90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1249.5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68"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443">
        <v>8</v>
      </c>
      <c r="N75" s="404">
        <f>K75/M75</f>
        <v>51067</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63833.75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N43+N59+N70+N81</f>
        <v>280962.91649999999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56192.583299999998</v>
      </c>
      <c r="M88" s="849"/>
      <c r="N88" s="57"/>
    </row>
    <row r="89" spans="1:14">
      <c r="B89" s="95" t="s">
        <v>1057</v>
      </c>
      <c r="C89" s="96"/>
      <c r="D89" s="96"/>
      <c r="E89" s="96"/>
      <c r="F89" s="96"/>
      <c r="G89" s="96"/>
      <c r="H89" s="96"/>
      <c r="I89" s="93"/>
      <c r="J89" s="94"/>
      <c r="K89" s="313">
        <v>0.05</v>
      </c>
      <c r="L89" s="848">
        <f>N83*K89</f>
        <v>14048.145825</v>
      </c>
      <c r="M89" s="849"/>
      <c r="N89" s="57"/>
    </row>
    <row r="90" spans="1:14" ht="15" thickBot="1">
      <c r="B90" s="97" t="s">
        <v>1058</v>
      </c>
      <c r="C90" s="98"/>
      <c r="D90" s="98"/>
      <c r="E90" s="98"/>
      <c r="F90" s="98"/>
      <c r="G90" s="98"/>
      <c r="H90" s="98"/>
      <c r="I90" s="99"/>
      <c r="J90" s="100"/>
      <c r="K90" s="314">
        <v>0.05</v>
      </c>
      <c r="L90" s="850">
        <f>N83*K90</f>
        <v>14048.145825</v>
      </c>
      <c r="M90" s="851"/>
      <c r="N90" s="57"/>
    </row>
    <row r="91" spans="1:14" ht="15" thickBot="1">
      <c r="B91" s="813" t="s">
        <v>1037</v>
      </c>
      <c r="C91" s="814"/>
      <c r="D91" s="814"/>
      <c r="E91" s="814"/>
      <c r="F91" s="814"/>
      <c r="G91" s="814"/>
      <c r="H91" s="814"/>
      <c r="I91" s="814"/>
      <c r="J91" s="814"/>
      <c r="K91" s="814"/>
      <c r="L91" s="814"/>
      <c r="M91" s="815"/>
      <c r="N91" s="58">
        <f>L88+L89+L90</f>
        <v>84288.874949999998</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365251.79145000002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257</v>
      </c>
      <c r="B36" s="862" t="str">
        <f>VLOOKUP(A36,EQUIPOS!A6:D154,3,FALSE)</f>
        <v>Mezcladora de concreto 1 bulto</v>
      </c>
      <c r="C36" s="863"/>
      <c r="D36" s="863"/>
      <c r="E36" s="863"/>
      <c r="F36" s="863"/>
      <c r="G36" s="863"/>
      <c r="H36" s="864"/>
      <c r="I36" s="276"/>
      <c r="J36" s="277"/>
      <c r="K36" s="278">
        <f>VLOOKUP(A36,EQUIPOS!A6:D163,4,FALSE)</f>
        <v>5000</v>
      </c>
      <c r="L36" s="279"/>
      <c r="M36" s="345">
        <v>1</v>
      </c>
      <c r="N36" s="281">
        <f>K36/M36</f>
        <v>5000</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N81*M41</f>
        <v>2553.3500000000004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7553.35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70034</v>
      </c>
      <c r="N48" s="281">
        <f>K48*M48</f>
        <v>35297.135999999999</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12</v>
      </c>
      <c r="N49" s="281">
        <f>K49*M49</f>
        <v>1332</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66162.5</v>
      </c>
      <c r="N50" s="281">
        <f>K50*M50</f>
        <v>26465</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46221.3</v>
      </c>
      <c r="N51" s="281">
        <f>K51*M51</f>
        <v>17471.651400000002</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452</v>
      </c>
      <c r="N52" s="281">
        <f>K52*M52</f>
        <v>70512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3" t="s">
        <v>1037</v>
      </c>
      <c r="C59" s="814"/>
      <c r="D59" s="814"/>
      <c r="E59" s="814"/>
      <c r="F59" s="814"/>
      <c r="G59" s="814"/>
      <c r="H59" s="814"/>
      <c r="I59" s="814"/>
      <c r="J59" s="814"/>
      <c r="K59" s="814"/>
      <c r="L59" s="814"/>
      <c r="M59" s="815"/>
      <c r="N59" s="403">
        <f>SUM(N48:N58)</f>
        <v>151077.7874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0">
        <f>VLOOKUP(A64,TRANSPORTE!A2:D117,4,FALSE)</f>
        <v>850</v>
      </c>
      <c r="M64" s="901"/>
      <c r="N64" s="296">
        <f>K64*L64</f>
        <v>321.3</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0">
        <f>VLOOKUP(A65,TRANSPORTE!A3:D117,4,FALSE)</f>
        <v>850</v>
      </c>
      <c r="M65" s="901"/>
      <c r="N65" s="296">
        <f>K65*L65</f>
        <v>428.4</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0">
        <f>VLOOKUP(A66,TRANSPORTE!A3:D117,4,FALSE)</f>
        <v>916.5</v>
      </c>
      <c r="M66" s="901"/>
      <c r="N66" s="296">
        <f>K66*L66</f>
        <v>366.6</v>
      </c>
    </row>
    <row r="67" spans="1:15">
      <c r="B67" s="52"/>
      <c r="C67" s="53"/>
      <c r="D67" s="53"/>
      <c r="E67" s="53"/>
      <c r="F67" s="53"/>
      <c r="G67" s="53"/>
      <c r="H67" s="320"/>
      <c r="I67" s="288"/>
      <c r="J67" s="295"/>
      <c r="K67" s="288"/>
      <c r="L67" s="900"/>
      <c r="M67" s="90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f>N64+N65+N66+N67+N68</f>
        <v>1116.3000000000002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68"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443">
        <v>10</v>
      </c>
      <c r="N75" s="404">
        <f>K75/M75</f>
        <v>40853.599999999999</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10</v>
      </c>
      <c r="N76" s="404">
        <f>K76/M76</f>
        <v>10213.4</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89"/>
      <c r="C80" s="890"/>
      <c r="D80" s="890"/>
      <c r="E80" s="890"/>
      <c r="F80" s="890"/>
      <c r="G80" s="890"/>
      <c r="H80" s="890"/>
      <c r="I80" s="132"/>
      <c r="J80" s="132"/>
      <c r="K80" s="132"/>
      <c r="L80" s="903"/>
      <c r="M80" s="903"/>
      <c r="N80" s="51"/>
    </row>
    <row r="81" spans="1:14" ht="15" thickBot="1">
      <c r="B81" s="902" t="s">
        <v>1037</v>
      </c>
      <c r="C81" s="856"/>
      <c r="D81" s="856"/>
      <c r="E81" s="856"/>
      <c r="F81" s="856"/>
      <c r="G81" s="856"/>
      <c r="H81" s="856"/>
      <c r="I81" s="856"/>
      <c r="J81" s="856"/>
      <c r="K81" s="856"/>
      <c r="L81" s="856"/>
      <c r="M81" s="857"/>
      <c r="N81" s="310">
        <f>SUM(N75:N80)</f>
        <v>51067</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N43+N59+N70+N81</f>
        <v>210814.4374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42162.887480000005</v>
      </c>
      <c r="M88" s="849"/>
      <c r="N88" s="57"/>
    </row>
    <row r="89" spans="1:14">
      <c r="B89" s="95" t="s">
        <v>1057</v>
      </c>
      <c r="C89" s="96"/>
      <c r="D89" s="96"/>
      <c r="E89" s="96"/>
      <c r="F89" s="96"/>
      <c r="G89" s="96"/>
      <c r="H89" s="96"/>
      <c r="I89" s="93"/>
      <c r="J89" s="94"/>
      <c r="K89" s="313">
        <v>0.05</v>
      </c>
      <c r="L89" s="848">
        <f>N83*K89</f>
        <v>10540.721870000001</v>
      </c>
      <c r="M89" s="849"/>
      <c r="N89" s="57"/>
    </row>
    <row r="90" spans="1:14" ht="15" thickBot="1">
      <c r="B90" s="97" t="s">
        <v>1058</v>
      </c>
      <c r="C90" s="98"/>
      <c r="D90" s="98"/>
      <c r="E90" s="98"/>
      <c r="F90" s="98"/>
      <c r="G90" s="98"/>
      <c r="H90" s="98"/>
      <c r="I90" s="99"/>
      <c r="J90" s="100"/>
      <c r="K90" s="314">
        <v>0.05</v>
      </c>
      <c r="L90" s="850">
        <f>N83*K90</f>
        <v>10540.721870000001</v>
      </c>
      <c r="M90" s="851"/>
      <c r="N90" s="57"/>
    </row>
    <row r="91" spans="1:14" ht="15" thickBot="1">
      <c r="B91" s="813" t="s">
        <v>1037</v>
      </c>
      <c r="C91" s="814"/>
      <c r="D91" s="814"/>
      <c r="E91" s="814"/>
      <c r="F91" s="814"/>
      <c r="G91" s="814"/>
      <c r="H91" s="814"/>
      <c r="I91" s="814"/>
      <c r="J91" s="814"/>
      <c r="K91" s="814"/>
      <c r="L91" s="814"/>
      <c r="M91" s="815"/>
      <c r="N91" s="58">
        <f>L88+L89+L90</f>
        <v>63244.331220000007</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274058.76861999999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363</v>
      </c>
      <c r="B36" s="862" t="str">
        <f>VLOOKUP(A36,EQUIPOS!A6:D154,3,FALSE)</f>
        <v>Vibrador de concreto, Motor de 3 hp a 18.000 rpm Mangueras de 4 mt</v>
      </c>
      <c r="C36" s="863"/>
      <c r="D36" s="863"/>
      <c r="E36" s="863"/>
      <c r="F36" s="863"/>
      <c r="G36" s="863"/>
      <c r="H36" s="864"/>
      <c r="I36" s="276"/>
      <c r="J36" s="277"/>
      <c r="K36" s="278">
        <f>VLOOKUP(A36,EQUIPOS!A6:D163,4,FALSE)</f>
        <v>5000</v>
      </c>
      <c r="L36" s="279"/>
      <c r="M36" s="345">
        <v>1</v>
      </c>
      <c r="N36" s="281">
        <f>K36/M36</f>
        <v>5000</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0.02</v>
      </c>
      <c r="N41" s="353">
        <f>N78*M41</f>
        <v>1501.9705882352944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6501.9705882352946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3232.5</v>
      </c>
      <c r="N48" s="281">
        <f>K48*M48</f>
        <v>110267.04000000001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37308.199999999997</v>
      </c>
      <c r="N49" s="281">
        <f>K49*M49</f>
        <v>5596.23</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451050</v>
      </c>
      <c r="N50" s="281">
        <f>K50*M50</f>
        <v>56832.3</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29172.635000000002</v>
      </c>
      <c r="N51" s="281">
        <f>K51*M51</f>
        <v>29172.635000000002</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3" t="s">
        <v>1037</v>
      </c>
      <c r="C56" s="814"/>
      <c r="D56" s="814"/>
      <c r="E56" s="814"/>
      <c r="F56" s="814"/>
      <c r="G56" s="814"/>
      <c r="H56" s="814"/>
      <c r="I56" s="814"/>
      <c r="J56" s="814"/>
      <c r="K56" s="814"/>
      <c r="L56" s="814"/>
      <c r="M56" s="815"/>
      <c r="N56" s="403">
        <f>SUM(N48:N55)</f>
        <v>201868.20500000002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0">
        <f>VLOOKUP(A61,TRANSPORTE!A3:D117,4,FALSE)</f>
        <v>983.16000000000008</v>
      </c>
      <c r="M61" s="901"/>
      <c r="N61" s="296">
        <f>K61*L61</f>
        <v>123.87816000000001</v>
      </c>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f>N61+N62+N63+N64+N65</f>
        <v>123.87816000000001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967"/>
      <c r="N71" s="104" t="s">
        <v>1035</v>
      </c>
    </row>
    <row r="72" spans="1:15">
      <c r="A72" s="168" t="s">
        <v>9</v>
      </c>
      <c r="B72" s="55" t="str">
        <f>VLOOKUP(A72,'MANO DE OBRA'!A8:D68,3,FALSE)</f>
        <v>Obrero (3)</v>
      </c>
      <c r="C72" s="53"/>
      <c r="D72" s="53"/>
      <c r="E72" s="53"/>
      <c r="F72" s="53"/>
      <c r="G72" s="53"/>
      <c r="H72" s="53"/>
      <c r="I72" s="301">
        <f>K72/J72*100</f>
        <v>82811.351351351361</v>
      </c>
      <c r="J72" s="302">
        <v>185</v>
      </c>
      <c r="K72" s="303">
        <f>VLOOKUP(A72,'MANO DE OBRA'!A8:D99,4,FALSE)</f>
        <v>153201</v>
      </c>
      <c r="L72" s="56"/>
      <c r="M72" s="440">
        <v>3.4</v>
      </c>
      <c r="N72" s="404">
        <f>K72/M72</f>
        <v>45059.117647058825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90"/>
      <c r="I77" s="132"/>
      <c r="J77" s="132"/>
      <c r="K77" s="132"/>
      <c r="L77" s="903"/>
      <c r="M77" s="903"/>
      <c r="N77" s="51"/>
    </row>
    <row r="78" spans="1:15" ht="15" thickBot="1">
      <c r="B78" s="902" t="s">
        <v>1037</v>
      </c>
      <c r="C78" s="856"/>
      <c r="D78" s="856"/>
      <c r="E78" s="856"/>
      <c r="F78" s="856"/>
      <c r="G78" s="856"/>
      <c r="H78" s="856"/>
      <c r="I78" s="856"/>
      <c r="J78" s="856"/>
      <c r="K78" s="856"/>
      <c r="L78" s="856"/>
      <c r="M78" s="857"/>
      <c r="N78" s="310">
        <f>SUM(N72:N77)</f>
        <v>75098.529411764714</v>
      </c>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283592.58316000004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56718.516632000013</v>
      </c>
      <c r="M85" s="849"/>
      <c r="N85" s="57"/>
    </row>
    <row r="86" spans="1:14">
      <c r="B86" s="95" t="s">
        <v>1057</v>
      </c>
      <c r="C86" s="96"/>
      <c r="D86" s="96"/>
      <c r="E86" s="96"/>
      <c r="F86" s="96"/>
      <c r="G86" s="96"/>
      <c r="H86" s="96"/>
      <c r="I86" s="93"/>
      <c r="J86" s="94"/>
      <c r="K86" s="313">
        <v>0.05</v>
      </c>
      <c r="L86" s="848">
        <f>N80*K86</f>
        <v>14179.629158000003</v>
      </c>
      <c r="M86" s="849"/>
      <c r="N86" s="57"/>
    </row>
    <row r="87" spans="1:14" ht="15" thickBot="1">
      <c r="B87" s="97" t="s">
        <v>1058</v>
      </c>
      <c r="C87" s="98"/>
      <c r="D87" s="98"/>
      <c r="E87" s="98"/>
      <c r="F87" s="98"/>
      <c r="G87" s="98"/>
      <c r="H87" s="98"/>
      <c r="I87" s="99"/>
      <c r="J87" s="100"/>
      <c r="K87" s="314">
        <v>0.05</v>
      </c>
      <c r="L87" s="850">
        <f>N80*K87</f>
        <v>14179.629158000003</v>
      </c>
      <c r="M87" s="851"/>
      <c r="N87" s="57"/>
    </row>
    <row r="88" spans="1:14" ht="15" thickBot="1">
      <c r="B88" s="813" t="s">
        <v>1037</v>
      </c>
      <c r="C88" s="814"/>
      <c r="D88" s="814"/>
      <c r="E88" s="814"/>
      <c r="F88" s="814"/>
      <c r="G88" s="814"/>
      <c r="H88" s="814"/>
      <c r="I88" s="814"/>
      <c r="J88" s="814"/>
      <c r="K88" s="814"/>
      <c r="L88" s="814"/>
      <c r="M88" s="815"/>
      <c r="N88" s="58">
        <f>L85+L86+L87</f>
        <v>85077.774948000006</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196">
        <f>N80+N88</f>
        <v>368670.35810800001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363</v>
      </c>
      <c r="B36" s="862" t="str">
        <f>VLOOKUP(A36,EQUIPOS!A6:D154,3,FALSE)</f>
        <v>Vibrador de concreto, Motor de 3 hp a 18.000 rpm Mangueras de 4 mt</v>
      </c>
      <c r="C36" s="863"/>
      <c r="D36" s="863"/>
      <c r="E36" s="863"/>
      <c r="F36" s="863"/>
      <c r="G36" s="863"/>
      <c r="H36" s="864"/>
      <c r="I36" s="276"/>
      <c r="J36" s="277"/>
      <c r="K36" s="278">
        <f>VLOOKUP(A36,EQUIPOS!A6:D163,4,FALSE)</f>
        <v>5000</v>
      </c>
      <c r="L36" s="279"/>
      <c r="M36" s="345">
        <v>1</v>
      </c>
      <c r="N36" s="281">
        <f>K36/M36</f>
        <v>5000</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0.02</v>
      </c>
      <c r="N41" s="353">
        <f>N78*M41</f>
        <v>1501.9705882352944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6501.9705882352946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3232.5</v>
      </c>
      <c r="N48" s="281">
        <f>K48*M48</f>
        <v>110267.04000000001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37308.199999999997</v>
      </c>
      <c r="N49" s="281">
        <f>K49*M49</f>
        <v>5596.23</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433400</v>
      </c>
      <c r="N50" s="281">
        <f>K50*M50</f>
        <v>54608.4</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29172.635000000002</v>
      </c>
      <c r="N51" s="281">
        <f>K51*M51</f>
        <v>29172.635000000002</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3" t="s">
        <v>1037</v>
      </c>
      <c r="C56" s="814"/>
      <c r="D56" s="814"/>
      <c r="E56" s="814"/>
      <c r="F56" s="814"/>
      <c r="G56" s="814"/>
      <c r="H56" s="814"/>
      <c r="I56" s="814"/>
      <c r="J56" s="814"/>
      <c r="K56" s="814"/>
      <c r="L56" s="814"/>
      <c r="M56" s="815"/>
      <c r="N56" s="403">
        <f>SUM(N48:N55)</f>
        <v>199644.30500000002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0">
        <f>VLOOKUP(A61,TRANSPORTE!A3:D117,4,FALSE)</f>
        <v>983.16000000000008</v>
      </c>
      <c r="M61" s="901"/>
      <c r="N61" s="296">
        <f>K61*L61</f>
        <v>123.87816000000001</v>
      </c>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f>N61+N62+N63+N64+N65</f>
        <v>123.87816000000001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967"/>
      <c r="N71" s="104" t="s">
        <v>1035</v>
      </c>
    </row>
    <row r="72" spans="1:15">
      <c r="A72" s="168" t="s">
        <v>9</v>
      </c>
      <c r="B72" s="55" t="str">
        <f>VLOOKUP(A72,'MANO DE OBRA'!A8:D68,3,FALSE)</f>
        <v>Obrero (3)</v>
      </c>
      <c r="C72" s="53"/>
      <c r="D72" s="53"/>
      <c r="E72" s="53"/>
      <c r="F72" s="53"/>
      <c r="G72" s="53"/>
      <c r="H72" s="53"/>
      <c r="I72" s="301">
        <f>K72/J72*100</f>
        <v>82811.351351351361</v>
      </c>
      <c r="J72" s="302">
        <v>185</v>
      </c>
      <c r="K72" s="303">
        <f>VLOOKUP(A72,'MANO DE OBRA'!A8:D99,4,FALSE)</f>
        <v>153201</v>
      </c>
      <c r="L72" s="56"/>
      <c r="M72" s="440">
        <v>3.4</v>
      </c>
      <c r="N72" s="404">
        <f>K72/M72</f>
        <v>45059.117647058825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90"/>
      <c r="I77" s="132"/>
      <c r="J77" s="132"/>
      <c r="K77" s="132"/>
      <c r="L77" s="903"/>
      <c r="M77" s="903"/>
      <c r="N77" s="133"/>
    </row>
    <row r="78" spans="1:15" ht="15" thickBot="1">
      <c r="B78" s="902" t="s">
        <v>1037</v>
      </c>
      <c r="C78" s="856"/>
      <c r="D78" s="856"/>
      <c r="E78" s="856"/>
      <c r="F78" s="856"/>
      <c r="G78" s="856"/>
      <c r="H78" s="856"/>
      <c r="I78" s="856"/>
      <c r="J78" s="856"/>
      <c r="K78" s="856"/>
      <c r="L78" s="856"/>
      <c r="M78" s="857"/>
      <c r="N78" s="469">
        <f>SUM(N72:N77)</f>
        <v>75098.529411764714</v>
      </c>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281368.68316000002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56273.736632000007</v>
      </c>
      <c r="M85" s="849"/>
      <c r="N85" s="57"/>
    </row>
    <row r="86" spans="1:14">
      <c r="B86" s="95" t="s">
        <v>1057</v>
      </c>
      <c r="C86" s="96"/>
      <c r="D86" s="96"/>
      <c r="E86" s="96"/>
      <c r="F86" s="96"/>
      <c r="G86" s="96"/>
      <c r="H86" s="96"/>
      <c r="I86" s="93"/>
      <c r="J86" s="94"/>
      <c r="K86" s="313">
        <v>0.05</v>
      </c>
      <c r="L86" s="848">
        <f>N80*K86</f>
        <v>14068.434158000002</v>
      </c>
      <c r="M86" s="849"/>
      <c r="N86" s="57"/>
    </row>
    <row r="87" spans="1:14" ht="15" thickBot="1">
      <c r="B87" s="97" t="s">
        <v>1058</v>
      </c>
      <c r="C87" s="98"/>
      <c r="D87" s="98"/>
      <c r="E87" s="98"/>
      <c r="F87" s="98"/>
      <c r="G87" s="98"/>
      <c r="H87" s="98"/>
      <c r="I87" s="99"/>
      <c r="J87" s="100"/>
      <c r="K87" s="314">
        <v>0.05</v>
      </c>
      <c r="L87" s="850">
        <f>N80*K87</f>
        <v>14068.434158000002</v>
      </c>
      <c r="M87" s="851"/>
      <c r="N87" s="57"/>
    </row>
    <row r="88" spans="1:14" ht="15" thickBot="1">
      <c r="B88" s="813" t="s">
        <v>1037</v>
      </c>
      <c r="C88" s="814"/>
      <c r="D88" s="814"/>
      <c r="E88" s="814"/>
      <c r="F88" s="814"/>
      <c r="G88" s="814"/>
      <c r="H88" s="814"/>
      <c r="I88" s="814"/>
      <c r="J88" s="814"/>
      <c r="K88" s="814"/>
      <c r="L88" s="814"/>
      <c r="M88" s="815"/>
      <c r="N88" s="58">
        <f>L85+L86+L87</f>
        <v>84410.604948000007</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196">
        <f>N80+N88</f>
        <v>365779.28810800001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07"/>
      <c r="C1" s="919"/>
      <c r="D1" s="920"/>
      <c r="E1" s="920"/>
      <c r="F1" s="920"/>
      <c r="G1" s="920"/>
      <c r="H1" s="920"/>
      <c r="I1" s="920"/>
      <c r="J1" s="921"/>
      <c r="K1" s="922" t="s">
        <v>1017</v>
      </c>
      <c r="L1" s="924" t="s">
        <v>2304</v>
      </c>
      <c r="M1" s="925"/>
      <c r="N1" s="926"/>
    </row>
    <row r="2" spans="2:14" ht="22.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156</v>
      </c>
      <c r="B36" s="862" t="str">
        <f>VLOOKUP(A36,EQUIPOS!A6:D154,3,FALSE)</f>
        <v>Cizalla manual de 90 cm.</v>
      </c>
      <c r="C36" s="863"/>
      <c r="D36" s="863"/>
      <c r="E36" s="863"/>
      <c r="F36" s="863"/>
      <c r="G36" s="863"/>
      <c r="H36" s="864"/>
      <c r="I36" s="276"/>
      <c r="J36" s="277"/>
      <c r="K36" s="278">
        <f>VLOOKUP(A36,EQUIPOS!A6:D163,4,FALSE)</f>
        <v>670.8</v>
      </c>
      <c r="L36" s="279"/>
      <c r="M36" s="345">
        <v>37.5</v>
      </c>
      <c r="N36" s="281">
        <f>K36/M36</f>
        <v>17.887999999999998</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0.02</v>
      </c>
      <c r="N41" s="353">
        <f>N78*M41</f>
        <v>15.3201</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33.208100000000002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3232.5</v>
      </c>
      <c r="N48" s="281">
        <f>K48*M48</f>
        <v>3394.125</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4650</v>
      </c>
      <c r="N49" s="281">
        <f>K49*M49</f>
        <v>139.5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3" t="s">
        <v>1037</v>
      </c>
      <c r="C56" s="814"/>
      <c r="D56" s="814"/>
      <c r="E56" s="814"/>
      <c r="F56" s="814"/>
      <c r="G56" s="814"/>
      <c r="H56" s="814"/>
      <c r="I56" s="814"/>
      <c r="J56" s="814"/>
      <c r="K56" s="814"/>
      <c r="L56" s="814"/>
      <c r="M56" s="815"/>
      <c r="N56" s="403">
        <f>SUM(N48:N55)</f>
        <v>3533.625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0">
        <f>VLOOKUP(A61,TRANSPORTE!A3:D117,4,FALSE)</f>
        <v>0.43</v>
      </c>
      <c r="M61" s="901"/>
      <c r="N61" s="296">
        <f>K61*L61</f>
        <v>0.45150000000000001</v>
      </c>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f>N61+N62+N63+N64+N65</f>
        <v>0.45150000000000001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90"/>
      <c r="I77" s="132"/>
      <c r="J77" s="132"/>
      <c r="K77" s="132"/>
      <c r="L77" s="903"/>
      <c r="M77" s="903"/>
      <c r="N77" s="51"/>
    </row>
    <row r="78" spans="1:15" ht="15" thickBot="1">
      <c r="B78" s="902" t="s">
        <v>1037</v>
      </c>
      <c r="C78" s="856"/>
      <c r="D78" s="856"/>
      <c r="E78" s="856"/>
      <c r="F78" s="856"/>
      <c r="G78" s="856"/>
      <c r="H78" s="856"/>
      <c r="I78" s="856"/>
      <c r="J78" s="856"/>
      <c r="K78" s="856"/>
      <c r="L78" s="856"/>
      <c r="M78" s="857"/>
      <c r="N78" s="310">
        <f>SUM(N72:N77)</f>
        <v>766.005</v>
      </c>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4333.2896000000001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866.6579200000001</v>
      </c>
      <c r="M85" s="849"/>
      <c r="N85" s="57"/>
    </row>
    <row r="86" spans="1:14">
      <c r="B86" s="95" t="s">
        <v>1057</v>
      </c>
      <c r="C86" s="96"/>
      <c r="D86" s="96"/>
      <c r="E86" s="96"/>
      <c r="F86" s="96"/>
      <c r="G86" s="96"/>
      <c r="H86" s="96"/>
      <c r="I86" s="93"/>
      <c r="J86" s="94"/>
      <c r="K86" s="313">
        <v>0.05</v>
      </c>
      <c r="L86" s="848">
        <f>N80*K86</f>
        <v>216.66448000000003</v>
      </c>
      <c r="M86" s="849"/>
      <c r="N86" s="57"/>
    </row>
    <row r="87" spans="1:14" ht="15" thickBot="1">
      <c r="B87" s="97" t="s">
        <v>1058</v>
      </c>
      <c r="C87" s="98"/>
      <c r="D87" s="98"/>
      <c r="E87" s="98"/>
      <c r="F87" s="98"/>
      <c r="G87" s="98"/>
      <c r="H87" s="98"/>
      <c r="I87" s="99"/>
      <c r="J87" s="100"/>
      <c r="K87" s="314">
        <v>0.05</v>
      </c>
      <c r="L87" s="850">
        <f>N80*K87</f>
        <v>216.66448000000003</v>
      </c>
      <c r="M87" s="851"/>
      <c r="N87" s="57"/>
    </row>
    <row r="88" spans="1:14" ht="15" thickBot="1">
      <c r="B88" s="813" t="s">
        <v>1037</v>
      </c>
      <c r="C88" s="814"/>
      <c r="D88" s="814"/>
      <c r="E88" s="814"/>
      <c r="F88" s="814"/>
      <c r="G88" s="814"/>
      <c r="H88" s="814"/>
      <c r="I88" s="814"/>
      <c r="J88" s="814"/>
      <c r="K88" s="814"/>
      <c r="L88" s="814"/>
      <c r="M88" s="815"/>
      <c r="N88" s="58">
        <f>L85+L86+L87</f>
        <v>1299.9868799999999</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196">
        <f>N80+N88</f>
        <v>5633.2764800000004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156</v>
      </c>
      <c r="B36" s="862" t="str">
        <f>VLOOKUP(A36,EQUIPOS!A6:D154,3,FALSE)</f>
        <v>Cizalla manual de 90 cm.</v>
      </c>
      <c r="C36" s="863"/>
      <c r="D36" s="863"/>
      <c r="E36" s="863"/>
      <c r="F36" s="863"/>
      <c r="G36" s="863"/>
      <c r="H36" s="864"/>
      <c r="I36" s="276"/>
      <c r="J36" s="277"/>
      <c r="K36" s="278">
        <f>VLOOKUP(A36,EQUIPOS!A6:D163,4,FALSE)</f>
        <v>670.8</v>
      </c>
      <c r="L36" s="279"/>
      <c r="M36" s="345">
        <v>37.5</v>
      </c>
      <c r="N36" s="281">
        <f>K36/M36</f>
        <v>17.887999999999998</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0.02</v>
      </c>
      <c r="N41" s="353">
        <f>N78*M41</f>
        <v>15.3201</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33.208100000000002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2217.9</v>
      </c>
      <c r="N48" s="281">
        <f>K48*M48</f>
        <v>2328.7950000000001</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4650</v>
      </c>
      <c r="N49" s="281">
        <f>K49*M49</f>
        <v>139.5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3" t="s">
        <v>1037</v>
      </c>
      <c r="C56" s="814"/>
      <c r="D56" s="814"/>
      <c r="E56" s="814"/>
      <c r="F56" s="814"/>
      <c r="G56" s="814"/>
      <c r="H56" s="814"/>
      <c r="I56" s="814"/>
      <c r="J56" s="814"/>
      <c r="K56" s="814"/>
      <c r="L56" s="814"/>
      <c r="M56" s="815"/>
      <c r="N56" s="403">
        <f>SUM(N48:N55)</f>
        <v>2468.2950000000001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0">
        <f>VLOOKUP(A61,TRANSPORTE!A3:D117,4,FALSE)</f>
        <v>0.43</v>
      </c>
      <c r="M61" s="901"/>
      <c r="N61" s="296">
        <f>K61*L61</f>
        <v>0.45150000000000001</v>
      </c>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f>N61+N62+N63+N64+N65</f>
        <v>0.45150000000000001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90"/>
      <c r="I77" s="132"/>
      <c r="J77" s="132"/>
      <c r="K77" s="132"/>
      <c r="L77" s="903"/>
      <c r="M77" s="903"/>
      <c r="N77" s="51"/>
    </row>
    <row r="78" spans="1:15" ht="15" thickBot="1">
      <c r="B78" s="902" t="s">
        <v>1037</v>
      </c>
      <c r="C78" s="856"/>
      <c r="D78" s="856"/>
      <c r="E78" s="856"/>
      <c r="F78" s="856"/>
      <c r="G78" s="856"/>
      <c r="H78" s="856"/>
      <c r="I78" s="856"/>
      <c r="J78" s="856"/>
      <c r="K78" s="856"/>
      <c r="L78" s="856"/>
      <c r="M78" s="857"/>
      <c r="N78" s="310">
        <f>SUM(N72:N77)</f>
        <v>766.005</v>
      </c>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3267.9596000000001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653.59192000000007</v>
      </c>
      <c r="M85" s="849"/>
      <c r="N85" s="57"/>
    </row>
    <row r="86" spans="1:14">
      <c r="B86" s="95" t="s">
        <v>1057</v>
      </c>
      <c r="C86" s="96"/>
      <c r="D86" s="96"/>
      <c r="E86" s="96"/>
      <c r="F86" s="96"/>
      <c r="G86" s="96"/>
      <c r="H86" s="96"/>
      <c r="I86" s="93"/>
      <c r="J86" s="94"/>
      <c r="K86" s="313">
        <v>0.05</v>
      </c>
      <c r="L86" s="848">
        <f>N80*K86</f>
        <v>163.39798000000002</v>
      </c>
      <c r="M86" s="849"/>
      <c r="N86" s="57"/>
    </row>
    <row r="87" spans="1:14" ht="15" thickBot="1">
      <c r="B87" s="97" t="s">
        <v>1058</v>
      </c>
      <c r="C87" s="98"/>
      <c r="D87" s="98"/>
      <c r="E87" s="98"/>
      <c r="F87" s="98"/>
      <c r="G87" s="98"/>
      <c r="H87" s="98"/>
      <c r="I87" s="99"/>
      <c r="J87" s="100"/>
      <c r="K87" s="314">
        <v>0.05</v>
      </c>
      <c r="L87" s="850">
        <f>N80*K87</f>
        <v>163.39798000000002</v>
      </c>
      <c r="M87" s="851"/>
      <c r="N87" s="57"/>
    </row>
    <row r="88" spans="1:14" ht="15" thickBot="1">
      <c r="B88" s="813" t="s">
        <v>1037</v>
      </c>
      <c r="C88" s="814"/>
      <c r="D88" s="814"/>
      <c r="E88" s="814"/>
      <c r="F88" s="814"/>
      <c r="G88" s="814"/>
      <c r="H88" s="814"/>
      <c r="I88" s="814"/>
      <c r="J88" s="814"/>
      <c r="K88" s="814"/>
      <c r="L88" s="814"/>
      <c r="M88" s="815"/>
      <c r="N88" s="58">
        <f>L85+L86+L87</f>
        <v>980.38788</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196">
        <f>N80+N88</f>
        <v>4248.3474800000004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123</v>
      </c>
      <c r="B36" s="862" t="str">
        <f>VLOOKUP(A36,EQUIPOS!A6:D154,3,FALSE)</f>
        <v>Bomba de inyección de lechada</v>
      </c>
      <c r="C36" s="863"/>
      <c r="D36" s="863"/>
      <c r="E36" s="863"/>
      <c r="F36" s="863"/>
      <c r="G36" s="863"/>
      <c r="H36" s="864"/>
      <c r="I36" s="276"/>
      <c r="J36" s="277"/>
      <c r="K36" s="278">
        <f>VLOOKUP(A36,EQUIPOS!A6:D163,4,FALSE)</f>
        <v>21947.96</v>
      </c>
      <c r="L36" s="279"/>
      <c r="M36" s="345">
        <v>670</v>
      </c>
      <c r="N36" s="281">
        <f>K36/M36</f>
        <v>32.758149253731339</v>
      </c>
    </row>
    <row r="37" spans="1:14">
      <c r="A37" s="119" t="s">
        <v>125</v>
      </c>
      <c r="B37" s="862" t="str">
        <f>VLOOKUP(A37,EQUIPOS!A7:D154,3,FALSE)</f>
        <v>Bomba para gato de tensionamiento</v>
      </c>
      <c r="C37" s="863"/>
      <c r="D37" s="863"/>
      <c r="E37" s="863"/>
      <c r="F37" s="863"/>
      <c r="G37" s="863"/>
      <c r="H37" s="864"/>
      <c r="I37" s="430"/>
      <c r="J37" s="431"/>
      <c r="K37" s="278">
        <f>VLOOKUP(A37,EQUIPOS!A7:D164,4,FALSE)</f>
        <v>53914.775000000001</v>
      </c>
      <c r="L37" s="344"/>
      <c r="M37" s="345">
        <v>670</v>
      </c>
      <c r="N37" s="281">
        <f>K37/M37</f>
        <v>80.469813432835821</v>
      </c>
    </row>
    <row r="38" spans="1:14">
      <c r="A38" s="119" t="s">
        <v>240</v>
      </c>
      <c r="B38" s="862" t="str">
        <f>VLOOKUP(A38,EQUIPOS!A8:D154,3,FALSE)</f>
        <v>Gato para tensionamiento, fuerza Max 200 ton, área de tensión 314 cm2.</v>
      </c>
      <c r="C38" s="863"/>
      <c r="D38" s="863"/>
      <c r="E38" s="863"/>
      <c r="F38" s="863"/>
      <c r="G38" s="863"/>
      <c r="H38" s="864"/>
      <c r="I38" s="337"/>
      <c r="J38" s="339"/>
      <c r="K38" s="278">
        <f>VLOOKUP(A38,EQUIPOS!A8:D165,4,FALSE)</f>
        <v>162589.51301302909</v>
      </c>
      <c r="L38" s="432"/>
      <c r="M38" s="433">
        <v>670</v>
      </c>
      <c r="N38" s="281">
        <f>K38/M38</f>
        <v>242.67091494481954</v>
      </c>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0.02</v>
      </c>
      <c r="N41" s="353">
        <f>N78*M41</f>
        <v>6.09755223880597</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361.99642987019269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15930.834999999999</v>
      </c>
      <c r="N48" s="281">
        <f t="shared" ref="N48:N53" si="0">K48*M48</f>
        <v>63.72334</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17695.86</v>
      </c>
      <c r="N49" s="281">
        <f t="shared" si="0"/>
        <v>70.783439999999999</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745.11</v>
      </c>
      <c r="N50" s="281">
        <f t="shared" si="0"/>
        <v>14.902200000000001</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5528.7550000000001</v>
      </c>
      <c r="N51" s="281">
        <f t="shared" si="0"/>
        <v>469.94417500000003</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73501.510000000009</v>
      </c>
      <c r="N52" s="281">
        <f t="shared" si="0"/>
        <v>73.50151000000001</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4650</v>
      </c>
      <c r="N53" s="281">
        <f t="shared" si="0"/>
        <v>93</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3" t="s">
        <v>1037</v>
      </c>
      <c r="C56" s="814"/>
      <c r="D56" s="814"/>
      <c r="E56" s="814"/>
      <c r="F56" s="814"/>
      <c r="G56" s="814"/>
      <c r="H56" s="814"/>
      <c r="I56" s="814"/>
      <c r="J56" s="814"/>
      <c r="K56" s="814"/>
      <c r="L56" s="814"/>
      <c r="M56" s="815"/>
      <c r="N56" s="403">
        <f>SUM(N48:N55)</f>
        <v>785.85466500000007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B61" s="52"/>
      <c r="C61" s="326"/>
      <c r="D61" s="326"/>
      <c r="E61" s="326"/>
      <c r="F61" s="326"/>
      <c r="G61" s="326"/>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90"/>
      <c r="I77" s="132"/>
      <c r="J77" s="132"/>
      <c r="K77" s="132"/>
      <c r="L77" s="903"/>
      <c r="M77" s="903"/>
      <c r="N77" s="133"/>
    </row>
    <row r="78" spans="1:15" ht="15" thickBot="1">
      <c r="B78" s="902" t="s">
        <v>1037</v>
      </c>
      <c r="C78" s="856"/>
      <c r="D78" s="856"/>
      <c r="E78" s="856"/>
      <c r="F78" s="856"/>
      <c r="G78" s="856"/>
      <c r="H78" s="856"/>
      <c r="I78" s="856"/>
      <c r="J78" s="856"/>
      <c r="K78" s="856"/>
      <c r="L78" s="856"/>
      <c r="M78" s="857"/>
      <c r="N78" s="469">
        <f>SUM(N72:N77)</f>
        <v>304.87761194029849</v>
      </c>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1452.7287068104913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290.54574136209828</v>
      </c>
      <c r="M85" s="849"/>
      <c r="N85" s="57"/>
    </row>
    <row r="86" spans="1:14">
      <c r="B86" s="95" t="s">
        <v>1057</v>
      </c>
      <c r="C86" s="96"/>
      <c r="D86" s="96"/>
      <c r="E86" s="96"/>
      <c r="F86" s="96"/>
      <c r="G86" s="96"/>
      <c r="H86" s="96"/>
      <c r="I86" s="93"/>
      <c r="J86" s="94"/>
      <c r="K86" s="313">
        <v>0.05</v>
      </c>
      <c r="L86" s="848">
        <f>N80*K86</f>
        <v>72.636435340524571</v>
      </c>
      <c r="M86" s="849"/>
      <c r="N86" s="57"/>
    </row>
    <row r="87" spans="1:14" ht="15" thickBot="1">
      <c r="B87" s="97" t="s">
        <v>1058</v>
      </c>
      <c r="C87" s="98"/>
      <c r="D87" s="98"/>
      <c r="E87" s="98"/>
      <c r="F87" s="98"/>
      <c r="G87" s="98"/>
      <c r="H87" s="98"/>
      <c r="I87" s="99"/>
      <c r="J87" s="100"/>
      <c r="K87" s="314">
        <v>0.05</v>
      </c>
      <c r="L87" s="850">
        <f>N80*K87</f>
        <v>72.636435340524571</v>
      </c>
      <c r="M87" s="851"/>
      <c r="N87" s="57"/>
    </row>
    <row r="88" spans="1:14" ht="15" thickBot="1">
      <c r="B88" s="813" t="s">
        <v>1037</v>
      </c>
      <c r="C88" s="814"/>
      <c r="D88" s="814"/>
      <c r="E88" s="814"/>
      <c r="F88" s="814"/>
      <c r="G88" s="814"/>
      <c r="H88" s="814"/>
      <c r="I88" s="814"/>
      <c r="J88" s="814"/>
      <c r="K88" s="814"/>
      <c r="L88" s="814"/>
      <c r="M88" s="815"/>
      <c r="N88" s="58">
        <f>L85+L86+L87</f>
        <v>435.81861204314748</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196">
        <f>N80+N88</f>
        <v>1888.5473188536389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123</v>
      </c>
      <c r="B36" s="862" t="str">
        <f>VLOOKUP(A36,EQUIPOS!A6:D154,3,FALSE)</f>
        <v>Bomba de inyección de lechada</v>
      </c>
      <c r="C36" s="863"/>
      <c r="D36" s="863"/>
      <c r="E36" s="863"/>
      <c r="F36" s="863"/>
      <c r="G36" s="863"/>
      <c r="H36" s="864"/>
      <c r="I36" s="276"/>
      <c r="J36" s="277"/>
      <c r="K36" s="278">
        <f>VLOOKUP(A36,EQUIPOS!A6:D163,4,FALSE)</f>
        <v>21947.96</v>
      </c>
      <c r="L36" s="279"/>
      <c r="M36" s="345">
        <v>670</v>
      </c>
      <c r="N36" s="281">
        <f>K36/M36</f>
        <v>32.758149253731339</v>
      </c>
    </row>
    <row r="37" spans="1:14">
      <c r="A37" s="119" t="s">
        <v>125</v>
      </c>
      <c r="B37" s="862" t="str">
        <f>VLOOKUP(A37,EQUIPOS!A7:D154,3,FALSE)</f>
        <v>Bomba para gato de tensionamiento</v>
      </c>
      <c r="C37" s="863"/>
      <c r="D37" s="863"/>
      <c r="E37" s="863"/>
      <c r="F37" s="863"/>
      <c r="G37" s="863"/>
      <c r="H37" s="864"/>
      <c r="I37" s="430"/>
      <c r="J37" s="431"/>
      <c r="K37" s="278">
        <f>VLOOKUP(A37,EQUIPOS!A7:D164,4,FALSE)</f>
        <v>53914.775000000001</v>
      </c>
      <c r="L37" s="344"/>
      <c r="M37" s="345">
        <v>670</v>
      </c>
      <c r="N37" s="281">
        <f>K37/M37</f>
        <v>80.469813432835821</v>
      </c>
    </row>
    <row r="38" spans="1:14">
      <c r="A38" s="119" t="s">
        <v>240</v>
      </c>
      <c r="B38" s="862" t="str">
        <f>VLOOKUP(A38,EQUIPOS!A8:D154,3,FALSE)</f>
        <v>Gato para tensionamiento, fuerza Max 200 ton, área de tensión 314 cm2.</v>
      </c>
      <c r="C38" s="863"/>
      <c r="D38" s="863"/>
      <c r="E38" s="863"/>
      <c r="F38" s="863"/>
      <c r="G38" s="863"/>
      <c r="H38" s="864"/>
      <c r="I38" s="337"/>
      <c r="J38" s="339"/>
      <c r="K38" s="278">
        <f>VLOOKUP(A38,EQUIPOS!A8:D165,4,FALSE)</f>
        <v>162589.51301302909</v>
      </c>
      <c r="L38" s="432"/>
      <c r="M38" s="433">
        <v>670</v>
      </c>
      <c r="N38" s="281">
        <f>K38/M38</f>
        <v>242.67091494481954</v>
      </c>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0.02</v>
      </c>
      <c r="N41" s="353">
        <f>N78*M41</f>
        <v>6.09755223880597</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361.99642987019269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15930.834999999999</v>
      </c>
      <c r="N48" s="281">
        <f t="shared" ref="N48:N53" si="0">K48*M48</f>
        <v>63.72334</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17695.86</v>
      </c>
      <c r="N49" s="281">
        <f t="shared" si="0"/>
        <v>70.783439999999999</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745.11</v>
      </c>
      <c r="N50" s="281">
        <f t="shared" si="0"/>
        <v>14.902200000000001</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5528.7550000000001</v>
      </c>
      <c r="N51" s="281">
        <f t="shared" si="0"/>
        <v>30574.015150000003</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73501.510000000009</v>
      </c>
      <c r="N52" s="281">
        <f t="shared" si="0"/>
        <v>73.50151000000001</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4650</v>
      </c>
      <c r="N53" s="281">
        <f t="shared" si="0"/>
        <v>93</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3" t="s">
        <v>1037</v>
      </c>
      <c r="C56" s="814"/>
      <c r="D56" s="814"/>
      <c r="E56" s="814"/>
      <c r="F56" s="814"/>
      <c r="G56" s="814"/>
      <c r="H56" s="814"/>
      <c r="I56" s="814"/>
      <c r="J56" s="814"/>
      <c r="K56" s="814"/>
      <c r="L56" s="814"/>
      <c r="M56" s="815"/>
      <c r="N56" s="403">
        <f>SUM(N48:N55)</f>
        <v>30889.925640000001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B61" s="52"/>
      <c r="C61" s="326"/>
      <c r="D61" s="326"/>
      <c r="E61" s="326"/>
      <c r="F61" s="326"/>
      <c r="G61" s="326"/>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90"/>
      <c r="I77" s="132"/>
      <c r="J77" s="132"/>
      <c r="K77" s="132"/>
      <c r="L77" s="903"/>
      <c r="M77" s="903"/>
      <c r="N77" s="51"/>
    </row>
    <row r="78" spans="1:15" ht="15" thickBot="1">
      <c r="B78" s="902" t="s">
        <v>1037</v>
      </c>
      <c r="C78" s="856"/>
      <c r="D78" s="856"/>
      <c r="E78" s="856"/>
      <c r="F78" s="856"/>
      <c r="G78" s="856"/>
      <c r="H78" s="856"/>
      <c r="I78" s="856"/>
      <c r="J78" s="856"/>
      <c r="K78" s="856"/>
      <c r="L78" s="856"/>
      <c r="M78" s="857"/>
      <c r="N78" s="310">
        <f>SUM(N72:N77)</f>
        <v>304.87761194029849</v>
      </c>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31556.799681810491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6311.3599363620988</v>
      </c>
      <c r="M85" s="849"/>
      <c r="N85" s="57"/>
    </row>
    <row r="86" spans="1:14">
      <c r="B86" s="95" t="s">
        <v>1057</v>
      </c>
      <c r="C86" s="96"/>
      <c r="D86" s="96"/>
      <c r="E86" s="96"/>
      <c r="F86" s="96"/>
      <c r="G86" s="96"/>
      <c r="H86" s="96"/>
      <c r="I86" s="93"/>
      <c r="J86" s="94"/>
      <c r="K86" s="313">
        <v>0.05</v>
      </c>
      <c r="L86" s="848">
        <f>N80*K86</f>
        <v>1577.8399840905247</v>
      </c>
      <c r="M86" s="849"/>
      <c r="N86" s="57"/>
    </row>
    <row r="87" spans="1:14" ht="15" thickBot="1">
      <c r="B87" s="97" t="s">
        <v>1058</v>
      </c>
      <c r="C87" s="98"/>
      <c r="D87" s="98"/>
      <c r="E87" s="98"/>
      <c r="F87" s="98"/>
      <c r="G87" s="98"/>
      <c r="H87" s="98"/>
      <c r="I87" s="99"/>
      <c r="J87" s="100"/>
      <c r="K87" s="314">
        <v>0.05</v>
      </c>
      <c r="L87" s="850">
        <f>N80*K87</f>
        <v>1577.8399840905247</v>
      </c>
      <c r="M87" s="851"/>
      <c r="N87" s="57"/>
    </row>
    <row r="88" spans="1:14" ht="15" thickBot="1">
      <c r="B88" s="813" t="s">
        <v>1037</v>
      </c>
      <c r="C88" s="814"/>
      <c r="D88" s="814"/>
      <c r="E88" s="814"/>
      <c r="F88" s="814"/>
      <c r="G88" s="814"/>
      <c r="H88" s="814"/>
      <c r="I88" s="814"/>
      <c r="J88" s="814"/>
      <c r="K88" s="814"/>
      <c r="L88" s="814"/>
      <c r="M88" s="815"/>
      <c r="N88" s="58">
        <f>L85+L86+L87</f>
        <v>9467.0399045431477</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196">
        <f>N80+N88</f>
        <v>41023.839586353643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07"/>
      <c r="C1" s="919"/>
      <c r="D1" s="920"/>
      <c r="E1" s="920"/>
      <c r="F1" s="920"/>
      <c r="G1" s="920"/>
      <c r="H1" s="920"/>
      <c r="I1" s="920"/>
      <c r="J1" s="921"/>
      <c r="K1" s="972" t="s">
        <v>1017</v>
      </c>
      <c r="L1" s="924" t="s">
        <v>2304</v>
      </c>
      <c r="M1" s="925"/>
      <c r="N1" s="926"/>
    </row>
    <row r="2" spans="2:14">
      <c r="B2" s="908"/>
      <c r="C2" s="930" t="s">
        <v>1018</v>
      </c>
      <c r="D2" s="931"/>
      <c r="E2" s="931"/>
      <c r="F2" s="931"/>
      <c r="G2" s="931"/>
      <c r="H2" s="931"/>
      <c r="I2" s="931"/>
      <c r="J2" s="932"/>
      <c r="K2" s="971"/>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71"/>
      <c r="L4" s="927"/>
      <c r="M4" s="928"/>
      <c r="N4" s="92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973" t="s">
        <v>1029</v>
      </c>
      <c r="M30" s="790"/>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8" t="s">
        <v>1032</v>
      </c>
      <c r="J35" s="885"/>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948"/>
      <c r="D41" s="948"/>
      <c r="E41" s="44"/>
      <c r="F41" s="45"/>
      <c r="G41" s="45"/>
      <c r="H41" s="46"/>
      <c r="I41" s="42"/>
      <c r="J41" s="43"/>
      <c r="K41" s="288"/>
      <c r="L41" s="285"/>
      <c r="M41" s="410">
        <v>0.01</v>
      </c>
      <c r="N41" s="353">
        <f>N78*M41</f>
        <v>15.9584375</v>
      </c>
    </row>
    <row r="42" spans="1:14" ht="15" thickBot="1">
      <c r="B42" s="949"/>
      <c r="C42" s="950"/>
      <c r="D42" s="950"/>
      <c r="E42" s="950"/>
      <c r="F42" s="950"/>
      <c r="G42" s="950"/>
      <c r="H42" s="951"/>
      <c r="I42" s="872"/>
      <c r="J42" s="873"/>
      <c r="K42" s="47"/>
      <c r="L42" s="874"/>
      <c r="M42" s="952"/>
      <c r="N42" s="111"/>
    </row>
    <row r="43" spans="1:14" ht="15" thickBot="1">
      <c r="B43" s="813" t="s">
        <v>1037</v>
      </c>
      <c r="C43" s="814"/>
      <c r="D43" s="814"/>
      <c r="E43" s="814"/>
      <c r="F43" s="814"/>
      <c r="G43" s="814"/>
      <c r="H43" s="814"/>
      <c r="I43" s="814"/>
      <c r="J43" s="814"/>
      <c r="K43" s="814"/>
      <c r="L43" s="814"/>
      <c r="M43" s="815"/>
      <c r="N43" s="403">
        <f>SUM(N36:N42)</f>
        <v>15.9584375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205132.2</v>
      </c>
      <c r="N48" s="281">
        <f>K48*M48</f>
        <v>205132.2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3" t="s">
        <v>1037</v>
      </c>
      <c r="C56" s="814"/>
      <c r="D56" s="814"/>
      <c r="E56" s="814"/>
      <c r="F56" s="814"/>
      <c r="G56" s="814"/>
      <c r="H56" s="814"/>
      <c r="I56" s="814"/>
      <c r="J56" s="814"/>
      <c r="K56" s="814"/>
      <c r="L56" s="814"/>
      <c r="M56" s="815"/>
      <c r="N56" s="403">
        <f>SUM(N48:N55)</f>
        <v>205132.2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B61" s="52"/>
      <c r="C61" s="326"/>
      <c r="D61" s="326"/>
      <c r="E61" s="326"/>
      <c r="F61" s="326"/>
      <c r="G61" s="326"/>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974"/>
      <c r="I71" s="79" t="s">
        <v>1048</v>
      </c>
      <c r="J71" s="81" t="s">
        <v>1494</v>
      </c>
      <c r="K71" s="80" t="s">
        <v>1050</v>
      </c>
      <c r="L71" s="854" t="s">
        <v>1034</v>
      </c>
      <c r="M71" s="967"/>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32</v>
      </c>
      <c r="N72" s="404">
        <f>K72/M72</f>
        <v>1595.84375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73"/>
      <c r="I77" s="132"/>
      <c r="J77" s="132"/>
      <c r="K77" s="132"/>
      <c r="L77" s="975"/>
      <c r="M77" s="875"/>
      <c r="N77" s="133"/>
    </row>
    <row r="78" spans="1:15" ht="15" thickBot="1">
      <c r="B78" s="902" t="s">
        <v>1037</v>
      </c>
      <c r="C78" s="856"/>
      <c r="D78" s="856"/>
      <c r="E78" s="856"/>
      <c r="F78" s="856"/>
      <c r="G78" s="856"/>
      <c r="H78" s="856"/>
      <c r="I78" s="856"/>
      <c r="J78" s="856"/>
      <c r="K78" s="856"/>
      <c r="L78" s="856"/>
      <c r="M78" s="857"/>
      <c r="N78" s="469">
        <f>SUM(N72:N77)</f>
        <v>1595.84375</v>
      </c>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206744.00218750001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41348.800437500002</v>
      </c>
      <c r="M85" s="849"/>
      <c r="N85" s="57"/>
    </row>
    <row r="86" spans="1:14">
      <c r="B86" s="95" t="s">
        <v>1057</v>
      </c>
      <c r="C86" s="96"/>
      <c r="D86" s="96"/>
      <c r="E86" s="96"/>
      <c r="F86" s="96"/>
      <c r="G86" s="96"/>
      <c r="H86" s="96"/>
      <c r="I86" s="93"/>
      <c r="J86" s="94"/>
      <c r="K86" s="313">
        <v>0.05</v>
      </c>
      <c r="L86" s="848">
        <f>N80*K86</f>
        <v>10337.200109375</v>
      </c>
      <c r="M86" s="849"/>
      <c r="N86" s="57"/>
    </row>
    <row r="87" spans="1:14" ht="15" thickBot="1">
      <c r="B87" s="97" t="s">
        <v>1058</v>
      </c>
      <c r="C87" s="98"/>
      <c r="D87" s="98"/>
      <c r="E87" s="98"/>
      <c r="F87" s="98"/>
      <c r="G87" s="98"/>
      <c r="H87" s="98"/>
      <c r="I87" s="99"/>
      <c r="J87" s="100"/>
      <c r="K87" s="314">
        <v>0.05</v>
      </c>
      <c r="L87" s="850">
        <f>N80*K87</f>
        <v>10337.200109375</v>
      </c>
      <c r="M87" s="851"/>
      <c r="N87" s="57"/>
    </row>
    <row r="88" spans="1:14" ht="15" thickBot="1">
      <c r="B88" s="813" t="s">
        <v>1037</v>
      </c>
      <c r="C88" s="814"/>
      <c r="D88" s="814"/>
      <c r="E88" s="814"/>
      <c r="F88" s="814"/>
      <c r="G88" s="814"/>
      <c r="H88" s="814"/>
      <c r="I88" s="814"/>
      <c r="J88" s="814"/>
      <c r="K88" s="814"/>
      <c r="L88" s="814"/>
      <c r="M88" s="815"/>
      <c r="N88" s="58">
        <f>L85+L86+L87</f>
        <v>62023.200656250003</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196">
        <f>N80+N88</f>
        <v>268767.20284375001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N78*M41</f>
        <v>51.067000000000007</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247741.5</v>
      </c>
      <c r="N48" s="281">
        <f>K48*M48</f>
        <v>260128.57500000001</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3" t="s">
        <v>1037</v>
      </c>
      <c r="C56" s="814"/>
      <c r="D56" s="814"/>
      <c r="E56" s="814"/>
      <c r="F56" s="814"/>
      <c r="G56" s="814"/>
      <c r="H56" s="814"/>
      <c r="I56" s="814"/>
      <c r="J56" s="814"/>
      <c r="K56" s="814"/>
      <c r="L56" s="814"/>
      <c r="M56" s="815"/>
      <c r="N56" s="403">
        <f>SUM(N48:N55)</f>
        <v>260128.57500000001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B61" s="52"/>
      <c r="C61" s="326"/>
      <c r="D61" s="326"/>
      <c r="E61" s="326"/>
      <c r="F61" s="326"/>
      <c r="G61" s="326"/>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967"/>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0">
        <v>100</v>
      </c>
      <c r="N72" s="404">
        <f>K72/M72</f>
        <v>1021.34</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90"/>
      <c r="I77" s="132"/>
      <c r="J77" s="132"/>
      <c r="K77" s="132"/>
      <c r="L77" s="903"/>
      <c r="M77" s="903"/>
      <c r="N77" s="51"/>
    </row>
    <row r="78" spans="1:15" ht="15" thickBot="1">
      <c r="B78" s="902" t="s">
        <v>1037</v>
      </c>
      <c r="C78" s="856"/>
      <c r="D78" s="856"/>
      <c r="E78" s="856"/>
      <c r="F78" s="856"/>
      <c r="G78" s="856"/>
      <c r="H78" s="856"/>
      <c r="I78" s="856"/>
      <c r="J78" s="856"/>
      <c r="K78" s="856"/>
      <c r="L78" s="856"/>
      <c r="M78" s="857"/>
      <c r="N78" s="310">
        <f>SUM(N72:N77)</f>
        <v>1021.34</v>
      </c>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261200.98200000002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52240.196400000008</v>
      </c>
      <c r="M85" s="849"/>
      <c r="N85" s="57"/>
    </row>
    <row r="86" spans="1:14">
      <c r="B86" s="95" t="s">
        <v>1057</v>
      </c>
      <c r="C86" s="96"/>
      <c r="D86" s="96"/>
      <c r="E86" s="96"/>
      <c r="F86" s="96"/>
      <c r="G86" s="96"/>
      <c r="H86" s="96"/>
      <c r="I86" s="93"/>
      <c r="J86" s="94"/>
      <c r="K86" s="313">
        <v>0.05</v>
      </c>
      <c r="L86" s="848">
        <f>N80*K86</f>
        <v>13060.049100000002</v>
      </c>
      <c r="M86" s="849"/>
      <c r="N86" s="57"/>
    </row>
    <row r="87" spans="1:14" ht="15" thickBot="1">
      <c r="B87" s="97" t="s">
        <v>1058</v>
      </c>
      <c r="C87" s="98"/>
      <c r="D87" s="98"/>
      <c r="E87" s="98"/>
      <c r="F87" s="98"/>
      <c r="G87" s="98"/>
      <c r="H87" s="98"/>
      <c r="I87" s="99"/>
      <c r="J87" s="100"/>
      <c r="K87" s="314">
        <v>0.05</v>
      </c>
      <c r="L87" s="850">
        <f>N80*K87</f>
        <v>13060.049100000002</v>
      </c>
      <c r="M87" s="851"/>
      <c r="N87" s="57"/>
    </row>
    <row r="88" spans="1:14" ht="15" thickBot="1">
      <c r="B88" s="813" t="s">
        <v>1037</v>
      </c>
      <c r="C88" s="814"/>
      <c r="D88" s="814"/>
      <c r="E88" s="814"/>
      <c r="F88" s="814"/>
      <c r="G88" s="814"/>
      <c r="H88" s="814"/>
      <c r="I88" s="814"/>
      <c r="J88" s="814"/>
      <c r="K88" s="814"/>
      <c r="L88" s="814"/>
      <c r="M88" s="815"/>
      <c r="N88" s="58">
        <f>L85+L86+L87</f>
        <v>78360.294600000008</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196">
        <f>N80+N88</f>
        <v>339561.27660000004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190</v>
      </c>
      <c r="B36" s="862" t="str">
        <f>VLOOKUP(A36,EQUIPOS!A6:D154,3,FALSE)</f>
        <v>Diferencial de 3 ton</v>
      </c>
      <c r="C36" s="863"/>
      <c r="D36" s="863"/>
      <c r="E36" s="863"/>
      <c r="F36" s="863"/>
      <c r="G36" s="863"/>
      <c r="H36" s="864"/>
      <c r="I36" s="276"/>
      <c r="J36" s="277"/>
      <c r="K36" s="278">
        <f>VLOOKUP(A36,EQUIPOS!A6:D163,4,FALSE)</f>
        <v>5390.9750000000004</v>
      </c>
      <c r="L36" s="279"/>
      <c r="M36" s="345">
        <v>40</v>
      </c>
      <c r="N36" s="281">
        <f>K36/M36</f>
        <v>134.77437500000002</v>
      </c>
    </row>
    <row r="37" spans="1:14">
      <c r="A37" s="119" t="s">
        <v>195</v>
      </c>
      <c r="B37" s="862" t="str">
        <f>VLOOKUP(A37,EQUIPOS!A7:D154,3,FALSE)</f>
        <v xml:space="preserve">Equipo de oxicorte, Capacidad de corte: hasta 6´´ (152mm) </v>
      </c>
      <c r="C37" s="863"/>
      <c r="D37" s="863"/>
      <c r="E37" s="863"/>
      <c r="F37" s="863"/>
      <c r="G37" s="863"/>
      <c r="H37" s="864"/>
      <c r="I37" s="430"/>
      <c r="J37" s="431"/>
      <c r="K37" s="278">
        <f>VLOOKUP(A37,EQUIPOS!A7:D164,4,FALSE)</f>
        <v>16173.93</v>
      </c>
      <c r="L37" s="344"/>
      <c r="M37" s="345">
        <v>40</v>
      </c>
      <c r="N37" s="281">
        <f t="shared" ref="N37:N43" si="0">K37/M37</f>
        <v>404.34825000000001</v>
      </c>
    </row>
    <row r="38" spans="1:14">
      <c r="A38" s="119" t="s">
        <v>204</v>
      </c>
      <c r="B38" s="862" t="str">
        <f>VLOOKUP(A38,EQUIPOS!A8:D154,3,FALSE)</f>
        <v xml:space="preserve">Equipo de soldadura 250 AMP
</v>
      </c>
      <c r="C38" s="863"/>
      <c r="D38" s="863"/>
      <c r="E38" s="863"/>
      <c r="F38" s="863"/>
      <c r="G38" s="863"/>
      <c r="H38" s="864"/>
      <c r="I38" s="430"/>
      <c r="J38" s="431"/>
      <c r="K38" s="278">
        <f>VLOOKUP(A38,EQUIPOS!A8:D165,4,FALSE)</f>
        <v>12179.645</v>
      </c>
      <c r="L38" s="344"/>
      <c r="M38" s="345">
        <v>40</v>
      </c>
      <c r="N38" s="281">
        <f t="shared" si="0"/>
        <v>304.49112500000001</v>
      </c>
    </row>
    <row r="39" spans="1:14">
      <c r="A39" s="119" t="s">
        <v>208</v>
      </c>
      <c r="B39" s="862" t="str">
        <f>VLOOKUP(A39,EQUIPOS!A9:D154,3,FALSE)</f>
        <v>Equipo de soldadura 400</v>
      </c>
      <c r="C39" s="863"/>
      <c r="D39" s="863"/>
      <c r="E39" s="863"/>
      <c r="F39" s="863"/>
      <c r="G39" s="863"/>
      <c r="H39" s="864"/>
      <c r="I39" s="430"/>
      <c r="J39" s="431"/>
      <c r="K39" s="278">
        <f>VLOOKUP(A39,EQUIPOS!A9:D166,4,FALSE)</f>
        <v>14522.795</v>
      </c>
      <c r="L39" s="344"/>
      <c r="M39" s="345">
        <v>40</v>
      </c>
      <c r="N39" s="281">
        <f t="shared" si="0"/>
        <v>363.06987500000002</v>
      </c>
    </row>
    <row r="40" spans="1:14">
      <c r="A40" s="119" t="s">
        <v>210</v>
      </c>
      <c r="B40" s="862" t="str">
        <f>VLOOKUP(A40,EQUIPOS!A10:D154,3,FALSE)</f>
        <v>Equipo de soldadura 600</v>
      </c>
      <c r="C40" s="863"/>
      <c r="D40" s="863"/>
      <c r="E40" s="863"/>
      <c r="F40" s="863"/>
      <c r="G40" s="863"/>
      <c r="H40" s="864"/>
      <c r="I40" s="430"/>
      <c r="J40" s="431"/>
      <c r="K40" s="278">
        <f>VLOOKUP(A40,EQUIPOS!A10:D167,4,FALSE)</f>
        <v>16827.665000000001</v>
      </c>
      <c r="L40" s="344"/>
      <c r="M40" s="345">
        <v>40</v>
      </c>
      <c r="N40" s="281">
        <f t="shared" si="0"/>
        <v>420.69162500000004</v>
      </c>
    </row>
    <row r="41" spans="1:14">
      <c r="A41" s="119" t="s">
        <v>202</v>
      </c>
      <c r="B41" s="862" t="str">
        <f>VLOOKUP(A41,EQUIPOS!A11:D155,3,FALSE)</f>
        <v xml:space="preserve">Equipo de rayos X y/o ultrasonido
</v>
      </c>
      <c r="C41" s="863"/>
      <c r="D41" s="863"/>
      <c r="E41" s="863"/>
      <c r="F41" s="863"/>
      <c r="G41" s="863"/>
      <c r="H41" s="864"/>
      <c r="I41" s="430"/>
      <c r="J41" s="431"/>
      <c r="K41" s="278">
        <f>VLOOKUP(A41,EQUIPOS!A11:D168,4,FALSE)</f>
        <v>59126.619999999995</v>
      </c>
      <c r="L41" s="344"/>
      <c r="M41" s="345">
        <v>4000</v>
      </c>
      <c r="N41" s="281">
        <f t="shared" si="0"/>
        <v>14.781654999999999</v>
      </c>
    </row>
    <row r="42" spans="1:14">
      <c r="A42" s="119" t="s">
        <v>294</v>
      </c>
      <c r="B42" s="862" t="str">
        <f>VLOOKUP(A42,EQUIPOS!A12:D156,3,FALSE)</f>
        <v>Puente grúa</v>
      </c>
      <c r="C42" s="863"/>
      <c r="D42" s="863"/>
      <c r="E42" s="863"/>
      <c r="F42" s="863"/>
      <c r="G42" s="863"/>
      <c r="H42" s="864"/>
      <c r="I42" s="430"/>
      <c r="J42" s="431"/>
      <c r="K42" s="278">
        <f>VLOOKUP(A42,EQUIPOS!A12:D169,4,FALSE)</f>
        <v>495548.46499999997</v>
      </c>
      <c r="L42" s="344"/>
      <c r="M42" s="345">
        <v>40000</v>
      </c>
      <c r="N42" s="281">
        <f t="shared" si="0"/>
        <v>12.388711624999999</v>
      </c>
    </row>
    <row r="43" spans="1:14">
      <c r="A43" s="119" t="s">
        <v>334</v>
      </c>
      <c r="B43" s="862" t="str">
        <f>VLOOKUP(A43,EQUIPOS!A13:D157,3,FALSE)</f>
        <v>Taladro industrial</v>
      </c>
      <c r="C43" s="863"/>
      <c r="D43" s="863"/>
      <c r="E43" s="863"/>
      <c r="F43" s="863"/>
      <c r="G43" s="863"/>
      <c r="H43" s="864"/>
      <c r="I43" s="430"/>
      <c r="J43" s="431"/>
      <c r="K43" s="278">
        <f>VLOOKUP(A43,EQUIPOS!A13:D170,4,FALSE)</f>
        <v>3762.4049999999997</v>
      </c>
      <c r="L43" s="344"/>
      <c r="M43" s="345">
        <v>40</v>
      </c>
      <c r="N43" s="281">
        <f t="shared" si="0"/>
        <v>94.060124999999999</v>
      </c>
    </row>
    <row r="44" spans="1:14">
      <c r="B44" s="862"/>
      <c r="C44" s="863"/>
      <c r="D44" s="863"/>
      <c r="E44" s="863"/>
      <c r="F44" s="863"/>
      <c r="G44" s="863"/>
      <c r="H44" s="864"/>
      <c r="I44" s="42"/>
      <c r="J44" s="43"/>
      <c r="K44" s="278"/>
      <c r="L44" s="285"/>
      <c r="M44" s="345"/>
      <c r="N44" s="281"/>
    </row>
    <row r="45" spans="1:14">
      <c r="B45" s="329"/>
      <c r="C45" s="330"/>
      <c r="D45" s="330"/>
      <c r="E45" s="330"/>
      <c r="F45" s="332"/>
      <c r="G45" s="332"/>
      <c r="H45" s="131"/>
      <c r="I45" s="42"/>
      <c r="J45" s="43"/>
      <c r="K45" s="278"/>
      <c r="L45" s="285"/>
      <c r="M45" s="286"/>
      <c r="N45" s="282"/>
    </row>
    <row r="46" spans="1:14">
      <c r="B46" s="870" t="s">
        <v>1036</v>
      </c>
      <c r="C46" s="871"/>
      <c r="D46" s="871"/>
      <c r="E46" s="44"/>
      <c r="F46" s="45"/>
      <c r="G46" s="45"/>
      <c r="H46" s="46"/>
      <c r="I46" s="42"/>
      <c r="J46" s="43"/>
      <c r="K46" s="288"/>
      <c r="L46" s="285"/>
      <c r="M46" s="410">
        <v>0.1</v>
      </c>
      <c r="N46" s="353">
        <f>N83*M46</f>
        <v>337.83781250000004</v>
      </c>
    </row>
    <row r="47" spans="1:14" ht="15" thickBot="1">
      <c r="B47" s="862"/>
      <c r="C47" s="863"/>
      <c r="D47" s="863"/>
      <c r="E47" s="863"/>
      <c r="F47" s="863"/>
      <c r="G47" s="863"/>
      <c r="H47" s="864"/>
      <c r="I47" s="872"/>
      <c r="J47" s="873"/>
      <c r="K47" s="47"/>
      <c r="L47" s="874"/>
      <c r="M47" s="875"/>
      <c r="N47" s="111"/>
    </row>
    <row r="48" spans="1:14" ht="15" thickBot="1">
      <c r="B48" s="813" t="s">
        <v>1037</v>
      </c>
      <c r="C48" s="814"/>
      <c r="D48" s="814"/>
      <c r="E48" s="814"/>
      <c r="F48" s="814"/>
      <c r="G48" s="814"/>
      <c r="H48" s="814"/>
      <c r="I48" s="814"/>
      <c r="J48" s="814"/>
      <c r="K48" s="814"/>
      <c r="L48" s="814"/>
      <c r="M48" s="815"/>
      <c r="N48" s="403">
        <f>SUM(N36:N46)</f>
        <v>2086.443554125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58" t="s">
        <v>1028</v>
      </c>
      <c r="C52" s="859"/>
      <c r="D52" s="859"/>
      <c r="E52" s="859"/>
      <c r="F52" s="859"/>
      <c r="G52" s="859"/>
      <c r="H52" s="859"/>
      <c r="I52" s="893"/>
      <c r="J52" s="324" t="s">
        <v>1029</v>
      </c>
      <c r="K52" s="91" t="s">
        <v>1030</v>
      </c>
      <c r="L52" s="894" t="s">
        <v>1039</v>
      </c>
      <c r="M52" s="893"/>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21824.91</v>
      </c>
      <c r="N53" s="281">
        <f t="shared" ref="N53:N58" si="1">K53*M53</f>
        <v>109.12455</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3728</v>
      </c>
      <c r="N54" s="281">
        <f t="shared" si="1"/>
        <v>18.64</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705666.5</v>
      </c>
      <c r="N55" s="281">
        <f t="shared" si="1"/>
        <v>3528.3325</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9699.5</v>
      </c>
      <c r="N56" s="281">
        <f t="shared" si="1"/>
        <v>96.995000000000005</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17297.73</v>
      </c>
      <c r="N57" s="281">
        <f t="shared" si="1"/>
        <v>172.97729999999999</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3032.0749999999998</v>
      </c>
      <c r="N58" s="281">
        <f t="shared" si="1"/>
        <v>3032.0749999999998</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13" t="s">
        <v>1037</v>
      </c>
      <c r="C61" s="814"/>
      <c r="D61" s="814"/>
      <c r="E61" s="814"/>
      <c r="F61" s="814"/>
      <c r="G61" s="814"/>
      <c r="H61" s="814"/>
      <c r="I61" s="814"/>
      <c r="J61" s="814"/>
      <c r="K61" s="814"/>
      <c r="L61" s="814"/>
      <c r="M61" s="815"/>
      <c r="N61" s="403">
        <f>SUM(N53:N60)</f>
        <v>6958.1443499999996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99" t="s">
        <v>1045</v>
      </c>
      <c r="M65" s="878"/>
      <c r="N65" s="82" t="s">
        <v>1035</v>
      </c>
    </row>
    <row r="66" spans="1:15">
      <c r="B66" s="52"/>
      <c r="C66" s="326"/>
      <c r="D66" s="326"/>
      <c r="E66" s="326"/>
      <c r="F66" s="326"/>
      <c r="G66" s="326"/>
      <c r="H66" s="320"/>
      <c r="I66" s="288"/>
      <c r="J66" s="295"/>
      <c r="K66" s="288"/>
      <c r="L66" s="900"/>
      <c r="M66" s="901"/>
      <c r="N66" s="296"/>
    </row>
    <row r="67" spans="1:15">
      <c r="B67" s="52"/>
      <c r="C67" s="53"/>
      <c r="D67" s="53"/>
      <c r="E67" s="53"/>
      <c r="F67" s="53"/>
      <c r="G67" s="53"/>
      <c r="H67" s="320"/>
      <c r="I67" s="288"/>
      <c r="J67" s="295"/>
      <c r="K67" s="288"/>
      <c r="L67" s="900"/>
      <c r="M67" s="901"/>
      <c r="N67" s="296"/>
    </row>
    <row r="68" spans="1:15">
      <c r="B68" s="52"/>
      <c r="C68" s="53"/>
      <c r="D68" s="53"/>
      <c r="E68" s="53"/>
      <c r="F68" s="53"/>
      <c r="G68" s="53"/>
      <c r="H68" s="320"/>
      <c r="I68" s="288"/>
      <c r="J68" s="295"/>
      <c r="K68" s="288"/>
      <c r="L68" s="900"/>
      <c r="M68" s="901"/>
      <c r="N68" s="296"/>
    </row>
    <row r="69" spans="1:15">
      <c r="B69" s="52"/>
      <c r="C69" s="53"/>
      <c r="D69" s="53"/>
      <c r="E69" s="53"/>
      <c r="F69" s="53"/>
      <c r="G69" s="53"/>
      <c r="H69" s="320"/>
      <c r="I69" s="288"/>
      <c r="J69" s="295"/>
      <c r="K69" s="288"/>
      <c r="L69" s="900"/>
      <c r="M69" s="901"/>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1"/>
      <c r="M71" s="892"/>
      <c r="N71" s="133"/>
    </row>
    <row r="72" spans="1:15" ht="15" thickBot="1">
      <c r="B72" s="902" t="s">
        <v>1037</v>
      </c>
      <c r="C72" s="856"/>
      <c r="D72" s="856"/>
      <c r="E72" s="856"/>
      <c r="F72" s="856"/>
      <c r="G72" s="856"/>
      <c r="H72" s="856"/>
      <c r="I72" s="856"/>
      <c r="J72" s="856"/>
      <c r="K72" s="856"/>
      <c r="L72" s="856"/>
      <c r="M72" s="857"/>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2" t="s">
        <v>1047</v>
      </c>
      <c r="C76" s="853"/>
      <c r="D76" s="853"/>
      <c r="E76" s="853"/>
      <c r="F76" s="853"/>
      <c r="G76" s="853"/>
      <c r="H76" s="853"/>
      <c r="I76" s="79" t="s">
        <v>1048</v>
      </c>
      <c r="J76" s="81" t="s">
        <v>1494</v>
      </c>
      <c r="K76" s="80" t="s">
        <v>1050</v>
      </c>
      <c r="L76" s="854" t="s">
        <v>1034</v>
      </c>
      <c r="M76" s="855"/>
      <c r="N76" s="104" t="s">
        <v>1035</v>
      </c>
    </row>
    <row r="77" spans="1:15">
      <c r="A77" s="168" t="s">
        <v>2</v>
      </c>
      <c r="B77" s="55" t="str">
        <f>VLOOKUP(A77,'MANO DE OBRA'!A8:D68,3,FALSE)</f>
        <v>Soldador (2)</v>
      </c>
      <c r="C77" s="53"/>
      <c r="D77" s="53"/>
      <c r="E77" s="53"/>
      <c r="F77" s="53"/>
      <c r="G77" s="53"/>
      <c r="H77" s="53"/>
      <c r="I77" s="301">
        <f t="shared" ref="I77:I82" si="2">K77/J77*100</f>
        <v>110415.13513513515</v>
      </c>
      <c r="J77" s="302">
        <v>185</v>
      </c>
      <c r="K77" s="303">
        <f>VLOOKUP(A77,'MANO DE OBRA'!A8:D99,4,FALSE)</f>
        <v>204268</v>
      </c>
      <c r="L77" s="56"/>
      <c r="M77" s="443">
        <v>320</v>
      </c>
      <c r="N77" s="404">
        <f t="shared" ref="N77:N82" si="3">K77/M77</f>
        <v>638.33749999999998</v>
      </c>
      <c r="O77" s="112"/>
    </row>
    <row r="78" spans="1:15">
      <c r="A78" s="168" t="s">
        <v>4</v>
      </c>
      <c r="B78" s="55" t="str">
        <f>VLOOKUP(A78,'MANO DE OBRA'!A8:D69,3,FALSE)</f>
        <v>Inspector de fabricación y montaje</v>
      </c>
      <c r="C78" s="53"/>
      <c r="D78" s="53"/>
      <c r="E78" s="53"/>
      <c r="F78" s="53"/>
      <c r="G78" s="53"/>
      <c r="H78" s="53"/>
      <c r="I78" s="301">
        <f t="shared" si="2"/>
        <v>84190.270270270281</v>
      </c>
      <c r="J78" s="302">
        <v>185</v>
      </c>
      <c r="K78" s="303">
        <f>VLOOKUP(A78,'MANO DE OBRA'!A8:D100,4,FALSE)</f>
        <v>155752</v>
      </c>
      <c r="L78" s="56"/>
      <c r="M78" s="443">
        <v>320</v>
      </c>
      <c r="N78" s="404">
        <f t="shared" si="3"/>
        <v>486.72500000000002</v>
      </c>
    </row>
    <row r="79" spans="1:15">
      <c r="A79" t="s">
        <v>9</v>
      </c>
      <c r="B79" s="55" t="str">
        <f>VLOOKUP(A79,'MANO DE OBRA'!A9:D70,3,FALSE)</f>
        <v>Obrero (3)</v>
      </c>
      <c r="C79" s="53"/>
      <c r="D79" s="53"/>
      <c r="E79" s="53"/>
      <c r="F79" s="53"/>
      <c r="G79" s="53"/>
      <c r="H79" s="53"/>
      <c r="I79" s="301">
        <f t="shared" si="2"/>
        <v>82811.351351351361</v>
      </c>
      <c r="J79" s="302">
        <v>185</v>
      </c>
      <c r="K79" s="303">
        <f>VLOOKUP(A79,'MANO DE OBRA'!A9:D101,4,FALSE)</f>
        <v>153201</v>
      </c>
      <c r="L79" s="56"/>
      <c r="M79" s="443">
        <v>320</v>
      </c>
      <c r="N79" s="404">
        <f t="shared" si="3"/>
        <v>478.75312500000001</v>
      </c>
    </row>
    <row r="80" spans="1:15">
      <c r="A80" t="s">
        <v>30</v>
      </c>
      <c r="B80" s="55" t="str">
        <f>VLOOKUP(A80,'MANO DE OBRA'!A10:D71,3,FALSE)</f>
        <v>Oficial</v>
      </c>
      <c r="C80" s="53"/>
      <c r="D80" s="53"/>
      <c r="E80" s="53"/>
      <c r="F80" s="53"/>
      <c r="G80" s="53"/>
      <c r="H80" s="53"/>
      <c r="I80" s="301">
        <f t="shared" si="2"/>
        <v>55207.567567567574</v>
      </c>
      <c r="J80" s="302">
        <v>185</v>
      </c>
      <c r="K80" s="303">
        <f>VLOOKUP(A80,'MANO DE OBRA'!A10:D102,4,FALSE)</f>
        <v>102134</v>
      </c>
      <c r="L80" s="327"/>
      <c r="M80" s="443">
        <v>320</v>
      </c>
      <c r="N80" s="404">
        <f t="shared" si="3"/>
        <v>319.16874999999999</v>
      </c>
    </row>
    <row r="81" spans="1:14">
      <c r="A81" t="s">
        <v>1758</v>
      </c>
      <c r="B81" s="55" t="str">
        <f>VLOOKUP(A81,'MANO DE OBRA'!A11:D72,3,FALSE)</f>
        <v>Calculista</v>
      </c>
      <c r="C81" s="53"/>
      <c r="D81" s="53"/>
      <c r="E81" s="53"/>
      <c r="F81" s="53"/>
      <c r="G81" s="53"/>
      <c r="H81" s="53"/>
      <c r="I81" s="301">
        <f t="shared" si="2"/>
        <v>202056.75675675675</v>
      </c>
      <c r="J81" s="302">
        <v>185</v>
      </c>
      <c r="K81" s="303">
        <f>VLOOKUP(A81,'MANO DE OBRA'!A11:D103,4,FALSE)</f>
        <v>373805</v>
      </c>
      <c r="L81" s="327"/>
      <c r="M81" s="443">
        <v>320</v>
      </c>
      <c r="N81" s="404">
        <f t="shared" si="3"/>
        <v>1168.140625</v>
      </c>
    </row>
    <row r="82" spans="1:14" ht="15" thickBot="1">
      <c r="A82" t="s">
        <v>1759</v>
      </c>
      <c r="B82" s="889" t="str">
        <f>VLOOKUP(A82,'MANO DE OBRA'!A12:D73,3,FALSE)</f>
        <v>Dibujante 2</v>
      </c>
      <c r="C82" s="890" t="e">
        <f>VLOOKUP(B82,'MANO DE OBRA'!B12:E73,3,FALSE)</f>
        <v>#N/A</v>
      </c>
      <c r="D82" s="890" t="e">
        <f>VLOOKUP(C82,'MANO DE OBRA'!C12:F73,3,FALSE)</f>
        <v>#N/A</v>
      </c>
      <c r="E82" s="890" t="e">
        <f>VLOOKUP(D82,'MANO DE OBRA'!D12:G73,3,FALSE)</f>
        <v>#N/A</v>
      </c>
      <c r="F82" s="890" t="e">
        <f>VLOOKUP(E82,'MANO DE OBRA'!E12:H73,3,FALSE)</f>
        <v>#N/A</v>
      </c>
      <c r="G82" s="890" t="e">
        <f>VLOOKUP(F82,'MANO DE OBRA'!F12:I73,3,FALSE)</f>
        <v>#N/A</v>
      </c>
      <c r="H82" s="890" t="e">
        <f>VLOOKUP(G82,'MANO DE OBRA'!G12:J73,3,FALSE)</f>
        <v>#N/A</v>
      </c>
      <c r="I82" s="479">
        <f t="shared" si="2"/>
        <v>49687.027027027027</v>
      </c>
      <c r="J82" s="480">
        <v>185</v>
      </c>
      <c r="K82" s="483">
        <f>VLOOKUP(A82,'MANO DE OBRA'!A12:D104,4,FALSE)</f>
        <v>91921</v>
      </c>
      <c r="L82" s="484"/>
      <c r="M82" s="485">
        <v>320</v>
      </c>
      <c r="N82" s="449">
        <f t="shared" si="3"/>
        <v>287.25312500000001</v>
      </c>
    </row>
    <row r="83" spans="1:14" ht="15" thickBot="1">
      <c r="B83" s="902" t="s">
        <v>1037</v>
      </c>
      <c r="C83" s="856"/>
      <c r="D83" s="856"/>
      <c r="E83" s="856"/>
      <c r="F83" s="856"/>
      <c r="G83" s="856"/>
      <c r="H83" s="856"/>
      <c r="I83" s="856"/>
      <c r="J83" s="856"/>
      <c r="K83" s="856"/>
      <c r="L83" s="856"/>
      <c r="M83" s="857"/>
      <c r="N83" s="469">
        <f>SUM(N77:N82)</f>
        <v>3378.3781250000002</v>
      </c>
    </row>
    <row r="84" spans="1:14" ht="15" thickBot="1">
      <c r="B84" s="39"/>
      <c r="C84" s="40"/>
      <c r="D84" s="40"/>
      <c r="E84" s="40"/>
      <c r="F84" s="40"/>
      <c r="G84" s="40"/>
      <c r="H84" s="40"/>
      <c r="I84" s="40"/>
      <c r="J84" s="40"/>
      <c r="K84" s="40"/>
      <c r="L84" s="40"/>
      <c r="M84" s="40"/>
      <c r="N84" s="41"/>
    </row>
    <row r="85" spans="1:14" ht="15" thickBot="1">
      <c r="B85" s="813" t="s">
        <v>1051</v>
      </c>
      <c r="C85" s="814"/>
      <c r="D85" s="814"/>
      <c r="E85" s="814"/>
      <c r="F85" s="814"/>
      <c r="G85" s="814"/>
      <c r="H85" s="814"/>
      <c r="I85" s="814"/>
      <c r="J85" s="814"/>
      <c r="K85" s="814"/>
      <c r="L85" s="814"/>
      <c r="M85" s="815"/>
      <c r="N85" s="105">
        <f>N48+N61+N72+N83</f>
        <v>12422.966029125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58" t="s">
        <v>1053</v>
      </c>
      <c r="C89" s="859"/>
      <c r="D89" s="859"/>
      <c r="E89" s="859"/>
      <c r="F89" s="859"/>
      <c r="G89" s="859"/>
      <c r="H89" s="859"/>
      <c r="I89" s="323"/>
      <c r="J89" s="343"/>
      <c r="K89" s="311" t="s">
        <v>1054</v>
      </c>
      <c r="L89" s="860" t="s">
        <v>1055</v>
      </c>
      <c r="M89" s="861"/>
      <c r="N89" s="312"/>
    </row>
    <row r="90" spans="1:14">
      <c r="B90" s="846" t="s">
        <v>1056</v>
      </c>
      <c r="C90" s="847"/>
      <c r="D90" s="847"/>
      <c r="E90" s="847"/>
      <c r="F90" s="847"/>
      <c r="G90" s="847"/>
      <c r="H90" s="847"/>
      <c r="I90" s="93"/>
      <c r="J90" s="94"/>
      <c r="K90" s="313">
        <v>0.2</v>
      </c>
      <c r="L90" s="848">
        <f>N85*K90</f>
        <v>2484.593205825</v>
      </c>
      <c r="M90" s="849"/>
      <c r="N90" s="57"/>
    </row>
    <row r="91" spans="1:14">
      <c r="B91" s="95" t="s">
        <v>1057</v>
      </c>
      <c r="C91" s="96"/>
      <c r="D91" s="96"/>
      <c r="E91" s="96"/>
      <c r="F91" s="96"/>
      <c r="G91" s="96"/>
      <c r="H91" s="96"/>
      <c r="I91" s="93"/>
      <c r="J91" s="94"/>
      <c r="K91" s="313">
        <v>0.05</v>
      </c>
      <c r="L91" s="848">
        <f>N85*K91</f>
        <v>621.14830145625001</v>
      </c>
      <c r="M91" s="849"/>
      <c r="N91" s="57"/>
    </row>
    <row r="92" spans="1:14" ht="15" thickBot="1">
      <c r="B92" s="97" t="s">
        <v>1058</v>
      </c>
      <c r="C92" s="98"/>
      <c r="D92" s="98"/>
      <c r="E92" s="98"/>
      <c r="F92" s="98"/>
      <c r="G92" s="98"/>
      <c r="H92" s="98"/>
      <c r="I92" s="99"/>
      <c r="J92" s="100"/>
      <c r="K92" s="314">
        <v>0.05</v>
      </c>
      <c r="L92" s="850">
        <f>N85*K92</f>
        <v>621.14830145625001</v>
      </c>
      <c r="M92" s="851"/>
      <c r="N92" s="57"/>
    </row>
    <row r="93" spans="1:14" ht="15" thickBot="1">
      <c r="B93" s="813" t="s">
        <v>1037</v>
      </c>
      <c r="C93" s="814"/>
      <c r="D93" s="814"/>
      <c r="E93" s="814"/>
      <c r="F93" s="814"/>
      <c r="G93" s="814"/>
      <c r="H93" s="814"/>
      <c r="I93" s="814"/>
      <c r="J93" s="814"/>
      <c r="K93" s="814"/>
      <c r="L93" s="814"/>
      <c r="M93" s="815"/>
      <c r="N93" s="58">
        <f>L90+L91+L92</f>
        <v>3726.8898087375001</v>
      </c>
    </row>
    <row r="94" spans="1:14" ht="15" thickBot="1">
      <c r="B94" s="39"/>
      <c r="C94" s="40"/>
      <c r="D94" s="40"/>
      <c r="E94" s="40"/>
      <c r="F94" s="40"/>
      <c r="G94" s="40"/>
      <c r="H94" s="40"/>
      <c r="I94" s="40"/>
      <c r="J94" s="40"/>
      <c r="K94" s="40"/>
      <c r="L94" s="40"/>
      <c r="M94" s="40"/>
      <c r="N94" s="41"/>
    </row>
    <row r="95" spans="1:14" ht="15" thickBot="1">
      <c r="A95" t="s">
        <v>2122</v>
      </c>
      <c r="B95" s="813" t="s">
        <v>1059</v>
      </c>
      <c r="C95" s="814"/>
      <c r="D95" s="814"/>
      <c r="E95" s="814"/>
      <c r="F95" s="814"/>
      <c r="G95" s="814"/>
      <c r="H95" s="814"/>
      <c r="I95" s="814"/>
      <c r="J95" s="814"/>
      <c r="K95" s="814"/>
      <c r="L95" s="814"/>
      <c r="M95" s="815"/>
      <c r="N95" s="196">
        <f>N85+N93</f>
        <v>16149.8558378625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7" t="s">
        <v>2324</v>
      </c>
      <c r="C112" s="958"/>
      <c r="D112" s="958"/>
      <c r="E112" s="958"/>
      <c r="F112" s="958"/>
      <c r="G112" s="958"/>
      <c r="H112" s="958"/>
      <c r="I112" s="958"/>
      <c r="J112" s="958"/>
      <c r="K112" s="958"/>
      <c r="L112" s="958"/>
      <c r="M112" s="958"/>
      <c r="N112" s="959"/>
    </row>
    <row r="113" spans="2:14" ht="15" customHeight="1">
      <c r="B113" s="957"/>
      <c r="C113" s="958"/>
      <c r="D113" s="958"/>
      <c r="E113" s="958"/>
      <c r="F113" s="958"/>
      <c r="G113" s="958"/>
      <c r="H113" s="958"/>
      <c r="I113" s="958"/>
      <c r="J113" s="958"/>
      <c r="K113" s="958"/>
      <c r="L113" s="958"/>
      <c r="M113" s="958"/>
      <c r="N113" s="959"/>
    </row>
    <row r="114" spans="2:14" ht="30" customHeight="1">
      <c r="B114" s="960" t="s">
        <v>2325</v>
      </c>
      <c r="C114" s="961"/>
      <c r="D114" s="961"/>
      <c r="E114" s="961"/>
      <c r="F114" s="961"/>
      <c r="G114" s="961"/>
      <c r="H114" s="961"/>
      <c r="I114" s="961"/>
      <c r="J114" s="961"/>
      <c r="K114" s="961"/>
      <c r="L114" s="961"/>
      <c r="M114" s="961"/>
      <c r="N114" s="962"/>
    </row>
    <row r="115" spans="2:14">
      <c r="B115" s="960"/>
      <c r="C115" s="961"/>
      <c r="D115" s="961"/>
      <c r="E115" s="961"/>
      <c r="F115" s="961"/>
      <c r="G115" s="961"/>
      <c r="H115" s="961"/>
      <c r="I115" s="961"/>
      <c r="J115" s="961"/>
      <c r="K115" s="961"/>
      <c r="L115" s="961"/>
      <c r="M115" s="961"/>
      <c r="N115" s="96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3"/>
      <c r="K125" s="963"/>
      <c r="L125" s="963"/>
      <c r="M125" s="963"/>
      <c r="N125" s="964"/>
    </row>
    <row r="126" spans="2:14" ht="15" thickBot="1">
      <c r="B126" s="428" t="s">
        <v>2327</v>
      </c>
      <c r="C126" s="429"/>
      <c r="D126" s="429"/>
      <c r="E126" s="268"/>
      <c r="F126" s="268"/>
      <c r="G126" s="268"/>
      <c r="H126" s="268"/>
      <c r="I126" s="268"/>
      <c r="J126" s="965"/>
      <c r="K126" s="965"/>
      <c r="L126" s="965"/>
      <c r="M126" s="965"/>
      <c r="N126" s="96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190</v>
      </c>
      <c r="B36" s="862" t="str">
        <f>VLOOKUP(A36,EQUIPOS!A6:D154,3,FALSE)</f>
        <v>Diferencial de 3 ton</v>
      </c>
      <c r="C36" s="863"/>
      <c r="D36" s="863"/>
      <c r="E36" s="863"/>
      <c r="F36" s="863"/>
      <c r="G36" s="863"/>
      <c r="H36" s="864"/>
      <c r="I36" s="276"/>
      <c r="J36" s="277"/>
      <c r="K36" s="278">
        <f>VLOOKUP(A36,EQUIPOS!A6:D163,4,FALSE)</f>
        <v>5390.9750000000004</v>
      </c>
      <c r="L36" s="279"/>
      <c r="M36" s="345">
        <v>40</v>
      </c>
      <c r="N36" s="281">
        <f t="shared" ref="N36:N41" si="0">K36/M36</f>
        <v>134.77437500000002</v>
      </c>
    </row>
    <row r="37" spans="1:14">
      <c r="A37" s="119" t="s">
        <v>334</v>
      </c>
      <c r="B37" s="862" t="str">
        <f>VLOOKUP(A37,EQUIPOS!A7:D154,3,FALSE)</f>
        <v>Taladro industrial</v>
      </c>
      <c r="C37" s="863"/>
      <c r="D37" s="863"/>
      <c r="E37" s="863"/>
      <c r="F37" s="863"/>
      <c r="G37" s="863"/>
      <c r="H37" s="864"/>
      <c r="I37" s="430"/>
      <c r="J37" s="431"/>
      <c r="K37" s="278">
        <f>VLOOKUP(A37,EQUIPOS!A7:D164,4,FALSE)</f>
        <v>3762.4049999999997</v>
      </c>
      <c r="L37" s="344"/>
      <c r="M37" s="345">
        <v>40</v>
      </c>
      <c r="N37" s="281">
        <f t="shared" si="0"/>
        <v>94.060124999999999</v>
      </c>
    </row>
    <row r="38" spans="1:14">
      <c r="A38" s="119" t="s">
        <v>195</v>
      </c>
      <c r="B38" s="862" t="str">
        <f>VLOOKUP(A38,EQUIPOS!A8:D154,3,FALSE)</f>
        <v xml:space="preserve">Equipo de oxicorte, Capacidad de corte: hasta 6´´ (152mm) </v>
      </c>
      <c r="C38" s="863"/>
      <c r="D38" s="863"/>
      <c r="E38" s="863"/>
      <c r="F38" s="863"/>
      <c r="G38" s="863"/>
      <c r="H38" s="864"/>
      <c r="I38" s="430"/>
      <c r="J38" s="431"/>
      <c r="K38" s="278">
        <f>VLOOKUP(A38,EQUIPOS!A8:D165,4,FALSE)</f>
        <v>16173.93</v>
      </c>
      <c r="L38" s="344"/>
      <c r="M38" s="345">
        <v>40</v>
      </c>
      <c r="N38" s="281">
        <f t="shared" si="0"/>
        <v>404.34825000000001</v>
      </c>
    </row>
    <row r="39" spans="1:14">
      <c r="A39" s="119" t="s">
        <v>204</v>
      </c>
      <c r="B39" s="862" t="str">
        <f>VLOOKUP(A39,EQUIPOS!A9:D154,3,FALSE)</f>
        <v xml:space="preserve">Equipo de soldadura 250 AMP
</v>
      </c>
      <c r="C39" s="863"/>
      <c r="D39" s="863"/>
      <c r="E39" s="863"/>
      <c r="F39" s="863"/>
      <c r="G39" s="863"/>
      <c r="H39" s="864"/>
      <c r="I39" s="430"/>
      <c r="J39" s="431"/>
      <c r="K39" s="278">
        <f>VLOOKUP(A39,EQUIPOS!A9:D166,4,FALSE)</f>
        <v>12179.645</v>
      </c>
      <c r="L39" s="344"/>
      <c r="M39" s="345">
        <v>40</v>
      </c>
      <c r="N39" s="281">
        <f t="shared" si="0"/>
        <v>304.49112500000001</v>
      </c>
    </row>
    <row r="40" spans="1:14">
      <c r="A40" s="119" t="s">
        <v>208</v>
      </c>
      <c r="B40" s="862" t="str">
        <f>VLOOKUP(A40,EQUIPOS!A10:D154,3,FALSE)</f>
        <v>Equipo de soldadura 400</v>
      </c>
      <c r="C40" s="863"/>
      <c r="D40" s="863"/>
      <c r="E40" s="863"/>
      <c r="F40" s="863"/>
      <c r="G40" s="863"/>
      <c r="H40" s="864"/>
      <c r="I40" s="430"/>
      <c r="J40" s="431"/>
      <c r="K40" s="278">
        <f>VLOOKUP(A40,EQUIPOS!A10:D167,4,FALSE)</f>
        <v>14522.795</v>
      </c>
      <c r="L40" s="344"/>
      <c r="M40" s="345">
        <v>40</v>
      </c>
      <c r="N40" s="281">
        <f t="shared" si="0"/>
        <v>363.06987500000002</v>
      </c>
    </row>
    <row r="41" spans="1:14">
      <c r="A41" s="119" t="s">
        <v>210</v>
      </c>
      <c r="B41" s="862" t="str">
        <f>VLOOKUP(A41,EQUIPOS!A11:D155,3,FALSE)</f>
        <v>Equipo de soldadura 600</v>
      </c>
      <c r="C41" s="863"/>
      <c r="D41" s="863"/>
      <c r="E41" s="863"/>
      <c r="F41" s="863"/>
      <c r="G41" s="863"/>
      <c r="H41" s="864"/>
      <c r="I41" s="430"/>
      <c r="J41" s="431"/>
      <c r="K41" s="278">
        <f>VLOOKUP(A41,EQUIPOS!A11:D168,4,FALSE)</f>
        <v>16827.665000000001</v>
      </c>
      <c r="L41" s="344"/>
      <c r="M41" s="345">
        <v>40</v>
      </c>
      <c r="N41" s="281">
        <f t="shared" si="0"/>
        <v>420.69162500000004</v>
      </c>
    </row>
    <row r="42" spans="1:14">
      <c r="B42" s="862"/>
      <c r="C42" s="863"/>
      <c r="D42" s="863"/>
      <c r="E42" s="863"/>
      <c r="F42" s="863"/>
      <c r="G42" s="863"/>
      <c r="H42" s="864"/>
      <c r="I42" s="42"/>
      <c r="J42" s="43"/>
      <c r="K42" s="278"/>
      <c r="L42" s="285"/>
      <c r="M42" s="345"/>
      <c r="N42" s="281"/>
    </row>
    <row r="43" spans="1:14">
      <c r="B43" s="329"/>
      <c r="C43" s="330"/>
      <c r="D43" s="330"/>
      <c r="E43" s="330"/>
      <c r="F43" s="332"/>
      <c r="G43" s="332"/>
      <c r="H43" s="131"/>
      <c r="I43" s="42"/>
      <c r="J43" s="43"/>
      <c r="K43" s="278"/>
      <c r="L43" s="285"/>
      <c r="M43" s="286"/>
      <c r="N43" s="282"/>
    </row>
    <row r="44" spans="1:14">
      <c r="B44" s="870" t="s">
        <v>1036</v>
      </c>
      <c r="C44" s="871"/>
      <c r="D44" s="871"/>
      <c r="E44" s="44"/>
      <c r="F44" s="45"/>
      <c r="G44" s="45"/>
      <c r="H44" s="46"/>
      <c r="I44" s="42"/>
      <c r="J44" s="43"/>
      <c r="K44" s="288"/>
      <c r="L44" s="285"/>
      <c r="M44" s="410">
        <v>0.05</v>
      </c>
      <c r="N44" s="353">
        <f>N81*M44</f>
        <v>96.149218750000003</v>
      </c>
    </row>
    <row r="45" spans="1:14" ht="15" thickBot="1">
      <c r="B45" s="862"/>
      <c r="C45" s="863"/>
      <c r="D45" s="863"/>
      <c r="E45" s="863"/>
      <c r="F45" s="863"/>
      <c r="G45" s="863"/>
      <c r="H45" s="864"/>
      <c r="I45" s="872"/>
      <c r="J45" s="873"/>
      <c r="K45" s="47"/>
      <c r="L45" s="874"/>
      <c r="M45" s="875"/>
      <c r="N45" s="111"/>
    </row>
    <row r="46" spans="1:14" ht="15" thickBot="1">
      <c r="B46" s="813" t="s">
        <v>1037</v>
      </c>
      <c r="C46" s="814"/>
      <c r="D46" s="814"/>
      <c r="E46" s="814"/>
      <c r="F46" s="814"/>
      <c r="G46" s="814"/>
      <c r="H46" s="814"/>
      <c r="I46" s="814"/>
      <c r="J46" s="814"/>
      <c r="K46" s="814"/>
      <c r="L46" s="814"/>
      <c r="M46" s="815"/>
      <c r="N46" s="403">
        <f>SUM(N36:N44)</f>
        <v>1817.5845937500001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58" t="s">
        <v>1028</v>
      </c>
      <c r="C50" s="859"/>
      <c r="D50" s="859"/>
      <c r="E50" s="859"/>
      <c r="F50" s="859"/>
      <c r="G50" s="859"/>
      <c r="H50" s="859"/>
      <c r="I50" s="893"/>
      <c r="J50" s="324" t="s">
        <v>1029</v>
      </c>
      <c r="K50" s="91" t="s">
        <v>1030</v>
      </c>
      <c r="L50" s="894" t="s">
        <v>1039</v>
      </c>
      <c r="M50" s="893"/>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21824.91</v>
      </c>
      <c r="N51" s="281">
        <f t="shared" ref="N51:N56" si="1">K51*M51</f>
        <v>109.12455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3728</v>
      </c>
      <c r="N52" s="281">
        <f t="shared" si="1"/>
        <v>18.64</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705666.5</v>
      </c>
      <c r="N53" s="281">
        <f t="shared" si="1"/>
        <v>3528.3325</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9699.5</v>
      </c>
      <c r="N54" s="281">
        <f t="shared" si="1"/>
        <v>96.995000000000005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17297.73</v>
      </c>
      <c r="N55" s="281">
        <f t="shared" si="1"/>
        <v>172.97729999999999</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3032.0749999999998</v>
      </c>
      <c r="N56" s="281">
        <f t="shared" si="1"/>
        <v>3032.0749999999998</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3" t="s">
        <v>1037</v>
      </c>
      <c r="C59" s="814"/>
      <c r="D59" s="814"/>
      <c r="E59" s="814"/>
      <c r="F59" s="814"/>
      <c r="G59" s="814"/>
      <c r="H59" s="814"/>
      <c r="I59" s="814"/>
      <c r="J59" s="814"/>
      <c r="K59" s="814"/>
      <c r="L59" s="814"/>
      <c r="M59" s="815"/>
      <c r="N59" s="403">
        <f>SUM(N51:N58)</f>
        <v>6958.1443499999996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B64" s="52"/>
      <c r="C64" s="326"/>
      <c r="D64" s="326"/>
      <c r="E64" s="326"/>
      <c r="F64" s="326"/>
      <c r="G64" s="326"/>
      <c r="H64" s="320"/>
      <c r="I64" s="288"/>
      <c r="J64" s="295"/>
      <c r="K64" s="288"/>
      <c r="L64" s="900"/>
      <c r="M64" s="901"/>
      <c r="N64" s="296"/>
    </row>
    <row r="65" spans="1:15">
      <c r="B65" s="52"/>
      <c r="C65" s="53"/>
      <c r="D65" s="53"/>
      <c r="E65" s="53"/>
      <c r="F65" s="53"/>
      <c r="G65" s="53"/>
      <c r="H65" s="320"/>
      <c r="I65" s="288"/>
      <c r="J65" s="295"/>
      <c r="K65" s="288"/>
      <c r="L65" s="900"/>
      <c r="M65" s="901"/>
      <c r="N65" s="296"/>
    </row>
    <row r="66" spans="1:15">
      <c r="B66" s="52"/>
      <c r="C66" s="53"/>
      <c r="D66" s="53"/>
      <c r="E66" s="53"/>
      <c r="F66" s="53"/>
      <c r="G66" s="53"/>
      <c r="H66" s="320"/>
      <c r="I66" s="288"/>
      <c r="J66" s="295"/>
      <c r="K66" s="288"/>
      <c r="L66" s="900"/>
      <c r="M66" s="901"/>
      <c r="N66" s="296"/>
    </row>
    <row r="67" spans="1:15">
      <c r="B67" s="52"/>
      <c r="C67" s="53"/>
      <c r="D67" s="53"/>
      <c r="E67" s="53"/>
      <c r="F67" s="53"/>
      <c r="G67" s="53"/>
      <c r="H67" s="320"/>
      <c r="I67" s="288"/>
      <c r="J67" s="295"/>
      <c r="K67" s="288"/>
      <c r="L67" s="900"/>
      <c r="M67" s="90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70" t="s">
        <v>2</v>
      </c>
      <c r="B75" s="55" t="str">
        <f>VLOOKUP(A75,'MANO DE OBRA'!A8:D68,3,FALSE)</f>
        <v>Soldador (2)</v>
      </c>
      <c r="C75" s="53"/>
      <c r="D75" s="53"/>
      <c r="E75" s="53"/>
      <c r="F75" s="53"/>
      <c r="G75" s="53"/>
      <c r="H75" s="53"/>
      <c r="I75" s="301">
        <f>K75/J75*100</f>
        <v>110415.13513513515</v>
      </c>
      <c r="J75" s="302">
        <v>185</v>
      </c>
      <c r="K75" s="303">
        <f>VLOOKUP(A75,'MANO DE OBRA'!A8:D99,4,FALSE)</f>
        <v>204268</v>
      </c>
      <c r="L75" s="56"/>
      <c r="M75" s="443">
        <v>320</v>
      </c>
      <c r="N75" s="404">
        <f>K75/M75</f>
        <v>638.33749999999998</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82811.351351351361</v>
      </c>
      <c r="J77" s="302">
        <v>185</v>
      </c>
      <c r="K77" s="303">
        <f>VLOOKUP(A77,'MANO DE OBRA'!A9:D101,4,FALSE)</f>
        <v>153201</v>
      </c>
      <c r="L77" s="56"/>
      <c r="M77" s="443">
        <v>320</v>
      </c>
      <c r="N77" s="404">
        <f>K77/M77</f>
        <v>478.75312500000001</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0"/>
      <c r="N79" s="404"/>
    </row>
    <row r="80" spans="1:15" ht="15" thickBot="1">
      <c r="B80" s="889"/>
      <c r="C80" s="890"/>
      <c r="D80" s="890"/>
      <c r="E80" s="890"/>
      <c r="F80" s="890"/>
      <c r="G80" s="890"/>
      <c r="H80" s="890"/>
      <c r="I80" s="479"/>
      <c r="J80" s="480"/>
      <c r="K80" s="481"/>
      <c r="L80" s="484"/>
      <c r="M80" s="485"/>
      <c r="N80" s="449"/>
    </row>
    <row r="81" spans="1:14" ht="15" thickBot="1">
      <c r="B81" s="902" t="s">
        <v>1037</v>
      </c>
      <c r="C81" s="856"/>
      <c r="D81" s="856"/>
      <c r="E81" s="856"/>
      <c r="F81" s="856"/>
      <c r="G81" s="856"/>
      <c r="H81" s="856"/>
      <c r="I81" s="856"/>
      <c r="J81" s="856"/>
      <c r="K81" s="856"/>
      <c r="L81" s="856"/>
      <c r="M81" s="857"/>
      <c r="N81" s="310">
        <f>SUM(N75:N80)</f>
        <v>1922.984375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N46+N59+N70+N81</f>
        <v>10698.71331875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2139.7426637500002</v>
      </c>
      <c r="M88" s="849"/>
      <c r="N88" s="57"/>
    </row>
    <row r="89" spans="1:14">
      <c r="B89" s="95" t="s">
        <v>1057</v>
      </c>
      <c r="C89" s="96"/>
      <c r="D89" s="96"/>
      <c r="E89" s="96"/>
      <c r="F89" s="96"/>
      <c r="G89" s="96"/>
      <c r="H89" s="96"/>
      <c r="I89" s="93"/>
      <c r="J89" s="94"/>
      <c r="K89" s="313">
        <v>0.05</v>
      </c>
      <c r="L89" s="848">
        <f>N83*K89</f>
        <v>534.93566593750006</v>
      </c>
      <c r="M89" s="849"/>
      <c r="N89" s="57"/>
    </row>
    <row r="90" spans="1:14" ht="15" thickBot="1">
      <c r="B90" s="97" t="s">
        <v>1058</v>
      </c>
      <c r="C90" s="98"/>
      <c r="D90" s="98"/>
      <c r="E90" s="98"/>
      <c r="F90" s="98"/>
      <c r="G90" s="98"/>
      <c r="H90" s="98"/>
      <c r="I90" s="99"/>
      <c r="J90" s="100"/>
      <c r="K90" s="314">
        <v>0.05</v>
      </c>
      <c r="L90" s="850">
        <f>N83*K90</f>
        <v>534.93566593750006</v>
      </c>
      <c r="M90" s="851"/>
      <c r="N90" s="57"/>
    </row>
    <row r="91" spans="1:14" ht="15" thickBot="1">
      <c r="B91" s="813" t="s">
        <v>1037</v>
      </c>
      <c r="C91" s="814"/>
      <c r="D91" s="814"/>
      <c r="E91" s="814"/>
      <c r="F91" s="814"/>
      <c r="G91" s="814"/>
      <c r="H91" s="814"/>
      <c r="I91" s="814"/>
      <c r="J91" s="814"/>
      <c r="K91" s="814"/>
      <c r="L91" s="814"/>
      <c r="M91" s="815"/>
      <c r="N91" s="58">
        <f>L88+L89+L90</f>
        <v>3209.6139956249999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13908.327314375001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3" t="s">
        <v>1037</v>
      </c>
      <c r="C56" s="814"/>
      <c r="D56" s="814"/>
      <c r="E56" s="814"/>
      <c r="F56" s="814"/>
      <c r="G56" s="814"/>
      <c r="H56" s="814"/>
      <c r="I56" s="814"/>
      <c r="J56" s="814"/>
      <c r="K56" s="814"/>
      <c r="L56" s="814"/>
      <c r="M56" s="815"/>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99" t="s">
        <v>1045</v>
      </c>
      <c r="M60" s="878"/>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0">
        <f>VLOOKUP(A61,TRANSPORTE!A3:D117,4,FALSE)</f>
        <v>0.215</v>
      </c>
      <c r="M61" s="901"/>
      <c r="N61" s="296">
        <f>K61*L61</f>
        <v>0.215</v>
      </c>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320"/>
      <c r="I64" s="288"/>
      <c r="J64" s="295"/>
      <c r="K64" s="288"/>
      <c r="L64" s="900"/>
      <c r="M64" s="90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1"/>
      <c r="M66" s="892"/>
      <c r="N66" s="133"/>
    </row>
    <row r="67" spans="1:15" ht="15" thickBot="1">
      <c r="B67" s="902" t="s">
        <v>1037</v>
      </c>
      <c r="C67" s="856"/>
      <c r="D67" s="856"/>
      <c r="E67" s="856"/>
      <c r="F67" s="856"/>
      <c r="G67" s="856"/>
      <c r="H67" s="856"/>
      <c r="I67" s="856"/>
      <c r="J67" s="856"/>
      <c r="K67" s="856"/>
      <c r="L67" s="856"/>
      <c r="M67" s="857"/>
      <c r="N67" s="110">
        <f>N61+N62+N63+N64+N65</f>
        <v>0.215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2" t="s">
        <v>1047</v>
      </c>
      <c r="C71" s="853"/>
      <c r="D71" s="853"/>
      <c r="E71" s="853"/>
      <c r="F71" s="853"/>
      <c r="G71" s="853"/>
      <c r="H71" s="853"/>
      <c r="I71" s="79" t="s">
        <v>1048</v>
      </c>
      <c r="J71" s="81" t="s">
        <v>1494</v>
      </c>
      <c r="K71" s="80" t="s">
        <v>1050</v>
      </c>
      <c r="L71" s="854" t="s">
        <v>1034</v>
      </c>
      <c r="M71" s="855"/>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89"/>
      <c r="C77" s="890"/>
      <c r="D77" s="890"/>
      <c r="E77" s="890"/>
      <c r="F77" s="890"/>
      <c r="G77" s="890"/>
      <c r="H77" s="890"/>
      <c r="I77" s="132"/>
      <c r="J77" s="132"/>
      <c r="K77" s="132"/>
      <c r="L77" s="903"/>
      <c r="M77" s="903"/>
      <c r="N77" s="133"/>
    </row>
    <row r="78" spans="1:15" ht="15" thickBot="1">
      <c r="B78" s="902" t="s">
        <v>1037</v>
      </c>
      <c r="C78" s="856"/>
      <c r="D78" s="856"/>
      <c r="E78" s="856"/>
      <c r="F78" s="856"/>
      <c r="G78" s="856"/>
      <c r="H78" s="856"/>
      <c r="I78" s="856"/>
      <c r="J78" s="856"/>
      <c r="K78" s="856"/>
      <c r="L78" s="856"/>
      <c r="M78" s="857"/>
      <c r="N78" s="469"/>
    </row>
    <row r="79" spans="1:15" ht="15" thickBot="1">
      <c r="B79" s="39"/>
      <c r="C79" s="40"/>
      <c r="D79" s="40"/>
      <c r="E79" s="40"/>
      <c r="F79" s="40"/>
      <c r="G79" s="40"/>
      <c r="H79" s="40"/>
      <c r="I79" s="40"/>
      <c r="J79" s="40"/>
      <c r="K79" s="40"/>
      <c r="L79" s="40"/>
      <c r="M79" s="40"/>
      <c r="N79" s="41"/>
    </row>
    <row r="80" spans="1:15" ht="15" thickBot="1">
      <c r="B80" s="813" t="s">
        <v>1051</v>
      </c>
      <c r="C80" s="814"/>
      <c r="D80" s="814"/>
      <c r="E80" s="814"/>
      <c r="F80" s="814"/>
      <c r="G80" s="814"/>
      <c r="H80" s="814"/>
      <c r="I80" s="814"/>
      <c r="J80" s="814"/>
      <c r="K80" s="814"/>
      <c r="L80" s="814"/>
      <c r="M80" s="815"/>
      <c r="N80" s="105">
        <f>N43+N56+N67+N78</f>
        <v>0.215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58" t="s">
        <v>1053</v>
      </c>
      <c r="C84" s="859"/>
      <c r="D84" s="859"/>
      <c r="E84" s="859"/>
      <c r="F84" s="859"/>
      <c r="G84" s="859"/>
      <c r="H84" s="859"/>
      <c r="I84" s="323"/>
      <c r="J84" s="343"/>
      <c r="K84" s="311" t="s">
        <v>1054</v>
      </c>
      <c r="L84" s="860" t="s">
        <v>1055</v>
      </c>
      <c r="M84" s="861"/>
      <c r="N84" s="312"/>
    </row>
    <row r="85" spans="1:14">
      <c r="B85" s="846" t="s">
        <v>1056</v>
      </c>
      <c r="C85" s="847"/>
      <c r="D85" s="847"/>
      <c r="E85" s="847"/>
      <c r="F85" s="847"/>
      <c r="G85" s="847"/>
      <c r="H85" s="847"/>
      <c r="I85" s="93"/>
      <c r="J85" s="94"/>
      <c r="K85" s="313">
        <v>0.2</v>
      </c>
      <c r="L85" s="848">
        <f>N80*K85</f>
        <v>4.3000000000000003E-2</v>
      </c>
      <c r="M85" s="849"/>
      <c r="N85" s="57"/>
    </row>
    <row r="86" spans="1:14">
      <c r="B86" s="95" t="s">
        <v>1057</v>
      </c>
      <c r="C86" s="96"/>
      <c r="D86" s="96"/>
      <c r="E86" s="96"/>
      <c r="F86" s="96"/>
      <c r="G86" s="96"/>
      <c r="H86" s="96"/>
      <c r="I86" s="93"/>
      <c r="J86" s="94"/>
      <c r="K86" s="313">
        <v>0.05</v>
      </c>
      <c r="L86" s="848">
        <f>N80*K86</f>
        <v>1.0750000000000001E-2</v>
      </c>
      <c r="M86" s="849"/>
      <c r="N86" s="57"/>
    </row>
    <row r="87" spans="1:14" ht="15" thickBot="1">
      <c r="B87" s="97" t="s">
        <v>1058</v>
      </c>
      <c r="C87" s="98"/>
      <c r="D87" s="98"/>
      <c r="E87" s="98"/>
      <c r="F87" s="98"/>
      <c r="G87" s="98"/>
      <c r="H87" s="98"/>
      <c r="I87" s="99"/>
      <c r="J87" s="100"/>
      <c r="K87" s="314">
        <v>0.05</v>
      </c>
      <c r="L87" s="850">
        <f>N80*K87</f>
        <v>1.0750000000000001E-2</v>
      </c>
      <c r="M87" s="851"/>
      <c r="N87" s="57"/>
    </row>
    <row r="88" spans="1:14" ht="15" thickBot="1">
      <c r="B88" s="813" t="s">
        <v>1037</v>
      </c>
      <c r="C88" s="814"/>
      <c r="D88" s="814"/>
      <c r="E88" s="814"/>
      <c r="F88" s="814"/>
      <c r="G88" s="814"/>
      <c r="H88" s="814"/>
      <c r="I88" s="814"/>
      <c r="J88" s="814"/>
      <c r="K88" s="814"/>
      <c r="L88" s="814"/>
      <c r="M88" s="815"/>
      <c r="N88" s="58">
        <f>L85+L86+L87</f>
        <v>6.4500000000000002E-2</v>
      </c>
    </row>
    <row r="89" spans="1:14" ht="15" thickBot="1">
      <c r="B89" s="39"/>
      <c r="C89" s="40"/>
      <c r="D89" s="40"/>
      <c r="E89" s="40"/>
      <c r="F89" s="40"/>
      <c r="G89" s="40"/>
      <c r="H89" s="40"/>
      <c r="I89" s="40"/>
      <c r="J89" s="40"/>
      <c r="K89" s="40"/>
      <c r="L89" s="40"/>
      <c r="M89" s="40"/>
      <c r="N89" s="41"/>
    </row>
    <row r="90" spans="1:14" ht="15" thickBot="1">
      <c r="A90" t="s">
        <v>2122</v>
      </c>
      <c r="B90" s="813" t="s">
        <v>1059</v>
      </c>
      <c r="C90" s="814"/>
      <c r="D90" s="814"/>
      <c r="E90" s="814"/>
      <c r="F90" s="814"/>
      <c r="G90" s="814"/>
      <c r="H90" s="814"/>
      <c r="I90" s="814"/>
      <c r="J90" s="814"/>
      <c r="K90" s="814"/>
      <c r="L90" s="814"/>
      <c r="M90" s="815"/>
      <c r="N90" s="58">
        <f>N80+N88</f>
        <v>0.27949999999999997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190</v>
      </c>
      <c r="B36" s="862" t="str">
        <f>VLOOKUP(A36,EQUIPOS!A6:D154,3,FALSE)</f>
        <v>Diferencial de 3 ton</v>
      </c>
      <c r="C36" s="863"/>
      <c r="D36" s="863"/>
      <c r="E36" s="863"/>
      <c r="F36" s="863"/>
      <c r="G36" s="863"/>
      <c r="H36" s="864"/>
      <c r="I36" s="276"/>
      <c r="J36" s="277"/>
      <c r="K36" s="278">
        <f>VLOOKUP(A36,EQUIPOS!A6:D163,4,FALSE)</f>
        <v>5390.9750000000004</v>
      </c>
      <c r="L36" s="279"/>
      <c r="M36" s="345">
        <v>40</v>
      </c>
      <c r="N36" s="281">
        <f t="shared" ref="N36:N41" si="0">K36/M36</f>
        <v>134.77437500000002</v>
      </c>
    </row>
    <row r="37" spans="1:14">
      <c r="A37" s="119" t="s">
        <v>195</v>
      </c>
      <c r="B37" s="862" t="str">
        <f>VLOOKUP(A37,EQUIPOS!A7:D154,3,FALSE)</f>
        <v xml:space="preserve">Equipo de oxicorte, Capacidad de corte: hasta 6´´ (152mm) </v>
      </c>
      <c r="C37" s="863"/>
      <c r="D37" s="863"/>
      <c r="E37" s="863"/>
      <c r="F37" s="863"/>
      <c r="G37" s="863"/>
      <c r="H37" s="864"/>
      <c r="I37" s="430"/>
      <c r="J37" s="431"/>
      <c r="K37" s="278">
        <f>VLOOKUP(A37,EQUIPOS!A7:D164,4,FALSE)</f>
        <v>16173.93</v>
      </c>
      <c r="L37" s="344"/>
      <c r="M37" s="345">
        <v>400</v>
      </c>
      <c r="N37" s="281">
        <f t="shared" si="0"/>
        <v>40.434825000000004</v>
      </c>
    </row>
    <row r="38" spans="1:14">
      <c r="A38" s="119" t="s">
        <v>204</v>
      </c>
      <c r="B38" s="862" t="str">
        <f>VLOOKUP(A38,EQUIPOS!A8:D154,3,FALSE)</f>
        <v xml:space="preserve">Equipo de soldadura 250 AMP
</v>
      </c>
      <c r="C38" s="863"/>
      <c r="D38" s="863"/>
      <c r="E38" s="863"/>
      <c r="F38" s="863"/>
      <c r="G38" s="863"/>
      <c r="H38" s="864"/>
      <c r="I38" s="430"/>
      <c r="J38" s="431"/>
      <c r="K38" s="278">
        <f>VLOOKUP(A38,EQUIPOS!A8:D165,4,FALSE)</f>
        <v>12179.645</v>
      </c>
      <c r="L38" s="344"/>
      <c r="M38" s="345">
        <v>400</v>
      </c>
      <c r="N38" s="281">
        <f t="shared" si="0"/>
        <v>30.449112500000002</v>
      </c>
    </row>
    <row r="39" spans="1:14">
      <c r="A39" s="119" t="s">
        <v>208</v>
      </c>
      <c r="B39" s="862" t="str">
        <f>VLOOKUP(A39,EQUIPOS!A9:D154,3,FALSE)</f>
        <v>Equipo de soldadura 400</v>
      </c>
      <c r="C39" s="863"/>
      <c r="D39" s="863"/>
      <c r="E39" s="863"/>
      <c r="F39" s="863"/>
      <c r="G39" s="863"/>
      <c r="H39" s="864"/>
      <c r="I39" s="430"/>
      <c r="J39" s="431"/>
      <c r="K39" s="278">
        <f>VLOOKUP(A39,EQUIPOS!A9:D166,4,FALSE)</f>
        <v>14522.795</v>
      </c>
      <c r="L39" s="344"/>
      <c r="M39" s="345">
        <v>400</v>
      </c>
      <c r="N39" s="281">
        <f t="shared" si="0"/>
        <v>36.306987499999998</v>
      </c>
    </row>
    <row r="40" spans="1:14">
      <c r="A40" s="119" t="s">
        <v>210</v>
      </c>
      <c r="B40" s="862" t="str">
        <f>VLOOKUP(A40,EQUIPOS!A10:D154,3,FALSE)</f>
        <v>Equipo de soldadura 600</v>
      </c>
      <c r="C40" s="863"/>
      <c r="D40" s="863"/>
      <c r="E40" s="863"/>
      <c r="F40" s="863"/>
      <c r="G40" s="863"/>
      <c r="H40" s="864"/>
      <c r="I40" s="430"/>
      <c r="J40" s="431"/>
      <c r="K40" s="278">
        <f>VLOOKUP(A40,EQUIPOS!A10:D167,4,FALSE)</f>
        <v>16827.665000000001</v>
      </c>
      <c r="L40" s="344"/>
      <c r="M40" s="345">
        <v>400</v>
      </c>
      <c r="N40" s="281">
        <f t="shared" si="0"/>
        <v>42.069162500000004</v>
      </c>
    </row>
    <row r="41" spans="1:14">
      <c r="A41" s="119" t="s">
        <v>243</v>
      </c>
      <c r="B41" s="862" t="str">
        <f>VLOOKUP(A41,EQUIPOS!A11:D155,3,FALSE)</f>
        <v>Grúa 10 ton</v>
      </c>
      <c r="C41" s="863"/>
      <c r="D41" s="863"/>
      <c r="E41" s="863"/>
      <c r="F41" s="863"/>
      <c r="G41" s="863"/>
      <c r="H41" s="864"/>
      <c r="I41" s="430"/>
      <c r="J41" s="431"/>
      <c r="K41" s="278">
        <f>VLOOKUP(A41,EQUIPOS!A11:D168,4,FALSE)</f>
        <v>190318.30499999999</v>
      </c>
      <c r="L41" s="344"/>
      <c r="M41" s="345">
        <v>400</v>
      </c>
      <c r="N41" s="281">
        <f t="shared" si="0"/>
        <v>475.79576249999997</v>
      </c>
    </row>
    <row r="42" spans="1:14">
      <c r="B42" s="862"/>
      <c r="C42" s="863"/>
      <c r="D42" s="863"/>
      <c r="E42" s="863"/>
      <c r="F42" s="863"/>
      <c r="G42" s="863"/>
      <c r="H42" s="864"/>
      <c r="I42" s="42"/>
      <c r="J42" s="43"/>
      <c r="K42" s="278"/>
      <c r="L42" s="285"/>
      <c r="M42" s="345"/>
      <c r="N42" s="281"/>
    </row>
    <row r="43" spans="1:14">
      <c r="B43" s="329"/>
      <c r="C43" s="330"/>
      <c r="D43" s="330"/>
      <c r="E43" s="330"/>
      <c r="F43" s="332"/>
      <c r="G43" s="332"/>
      <c r="H43" s="131"/>
      <c r="I43" s="42"/>
      <c r="J43" s="43"/>
      <c r="K43" s="278"/>
      <c r="L43" s="285"/>
      <c r="M43" s="286"/>
      <c r="N43" s="282"/>
    </row>
    <row r="44" spans="1:14">
      <c r="B44" s="870" t="s">
        <v>1036</v>
      </c>
      <c r="C44" s="871"/>
      <c r="D44" s="871"/>
      <c r="E44" s="44"/>
      <c r="F44" s="45"/>
      <c r="G44" s="45"/>
      <c r="H44" s="46"/>
      <c r="I44" s="42"/>
      <c r="J44" s="43"/>
      <c r="K44" s="288"/>
      <c r="L44" s="285"/>
      <c r="M44" s="410">
        <v>0.05</v>
      </c>
      <c r="N44" s="353">
        <f>N81*M44</f>
        <v>96.149218750000003</v>
      </c>
    </row>
    <row r="45" spans="1:14" ht="15" thickBot="1">
      <c r="B45" s="862"/>
      <c r="C45" s="863"/>
      <c r="D45" s="863"/>
      <c r="E45" s="863"/>
      <c r="F45" s="863"/>
      <c r="G45" s="863"/>
      <c r="H45" s="864"/>
      <c r="I45" s="872"/>
      <c r="J45" s="873"/>
      <c r="K45" s="47"/>
      <c r="L45" s="874"/>
      <c r="M45" s="875"/>
      <c r="N45" s="111"/>
    </row>
    <row r="46" spans="1:14" ht="15" thickBot="1">
      <c r="B46" s="813" t="s">
        <v>1037</v>
      </c>
      <c r="C46" s="814"/>
      <c r="D46" s="814"/>
      <c r="E46" s="814"/>
      <c r="F46" s="814"/>
      <c r="G46" s="814"/>
      <c r="H46" s="814"/>
      <c r="I46" s="814"/>
      <c r="J46" s="814"/>
      <c r="K46" s="814"/>
      <c r="L46" s="814"/>
      <c r="M46" s="815"/>
      <c r="N46" s="403">
        <f>SUM(N36:N44)</f>
        <v>855.97944374999997</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58" t="s">
        <v>1028</v>
      </c>
      <c r="C50" s="859"/>
      <c r="D50" s="859"/>
      <c r="E50" s="859"/>
      <c r="F50" s="859"/>
      <c r="G50" s="859"/>
      <c r="H50" s="859"/>
      <c r="I50" s="893"/>
      <c r="J50" s="324" t="s">
        <v>1029</v>
      </c>
      <c r="K50" s="91" t="s">
        <v>1030</v>
      </c>
      <c r="L50" s="894" t="s">
        <v>1039</v>
      </c>
      <c r="M50" s="893"/>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21824.91</v>
      </c>
      <c r="N51" s="281">
        <f>K51*M51</f>
        <v>109.12455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3728</v>
      </c>
      <c r="N52" s="281">
        <f t="shared" ref="N52:N58" si="1">K52*M52</f>
        <v>18.64</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705666.5</v>
      </c>
      <c r="N53" s="281">
        <f t="shared" si="1"/>
        <v>3528.3325</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9699.5</v>
      </c>
      <c r="N54" s="281">
        <f t="shared" si="1"/>
        <v>96.995000000000005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17297.73</v>
      </c>
      <c r="N55" s="281">
        <f t="shared" si="1"/>
        <v>172.97729999999999</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37308.199999999997</v>
      </c>
      <c r="N56" s="281">
        <f t="shared" si="1"/>
        <v>18.6541</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68900</v>
      </c>
      <c r="N57" s="281">
        <f t="shared" si="1"/>
        <v>68.900000000000006</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19000</v>
      </c>
      <c r="N58" s="281">
        <f t="shared" si="1"/>
        <v>19</v>
      </c>
    </row>
    <row r="59" spans="1:14" ht="15" thickBot="1">
      <c r="B59" s="813" t="s">
        <v>1037</v>
      </c>
      <c r="C59" s="814"/>
      <c r="D59" s="814"/>
      <c r="E59" s="814"/>
      <c r="F59" s="814"/>
      <c r="G59" s="814"/>
      <c r="H59" s="814"/>
      <c r="I59" s="814"/>
      <c r="J59" s="814"/>
      <c r="K59" s="814"/>
      <c r="L59" s="814"/>
      <c r="M59" s="815"/>
      <c r="N59" s="403">
        <f>SUM(N51:N58)</f>
        <v>4032.62345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99" t="s">
        <v>1045</v>
      </c>
      <c r="M63" s="878"/>
      <c r="N63" s="82" t="s">
        <v>1035</v>
      </c>
    </row>
    <row r="64" spans="1:14">
      <c r="B64" s="52"/>
      <c r="C64" s="326"/>
      <c r="D64" s="326"/>
      <c r="E64" s="326"/>
      <c r="F64" s="326"/>
      <c r="G64" s="326"/>
      <c r="H64" s="320"/>
      <c r="I64" s="288"/>
      <c r="J64" s="295"/>
      <c r="K64" s="288"/>
      <c r="L64" s="900"/>
      <c r="M64" s="901"/>
      <c r="N64" s="296"/>
    </row>
    <row r="65" spans="1:15">
      <c r="B65" s="52"/>
      <c r="C65" s="53"/>
      <c r="D65" s="53"/>
      <c r="E65" s="53"/>
      <c r="F65" s="53"/>
      <c r="G65" s="53"/>
      <c r="H65" s="320"/>
      <c r="I65" s="288"/>
      <c r="J65" s="295"/>
      <c r="K65" s="288"/>
      <c r="L65" s="900"/>
      <c r="M65" s="901"/>
      <c r="N65" s="296"/>
    </row>
    <row r="66" spans="1:15">
      <c r="B66" s="52"/>
      <c r="C66" s="53"/>
      <c r="D66" s="53"/>
      <c r="E66" s="53"/>
      <c r="F66" s="53"/>
      <c r="G66" s="53"/>
      <c r="H66" s="320"/>
      <c r="I66" s="288"/>
      <c r="J66" s="295"/>
      <c r="K66" s="288"/>
      <c r="L66" s="900"/>
      <c r="M66" s="901"/>
      <c r="N66" s="296"/>
    </row>
    <row r="67" spans="1:15">
      <c r="B67" s="52"/>
      <c r="C67" s="53"/>
      <c r="D67" s="53"/>
      <c r="E67" s="53"/>
      <c r="F67" s="53"/>
      <c r="G67" s="53"/>
      <c r="H67" s="320"/>
      <c r="I67" s="288"/>
      <c r="J67" s="295"/>
      <c r="K67" s="288"/>
      <c r="L67" s="900"/>
      <c r="M67" s="90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1"/>
      <c r="M69" s="892"/>
      <c r="N69" s="133"/>
    </row>
    <row r="70" spans="1:15" ht="15" thickBot="1">
      <c r="B70" s="902" t="s">
        <v>1037</v>
      </c>
      <c r="C70" s="856"/>
      <c r="D70" s="856"/>
      <c r="E70" s="856"/>
      <c r="F70" s="856"/>
      <c r="G70" s="856"/>
      <c r="H70" s="856"/>
      <c r="I70" s="856"/>
      <c r="J70" s="856"/>
      <c r="K70" s="856"/>
      <c r="L70" s="856"/>
      <c r="M70" s="857"/>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2" t="s">
        <v>1047</v>
      </c>
      <c r="C74" s="853"/>
      <c r="D74" s="853"/>
      <c r="E74" s="853"/>
      <c r="F74" s="853"/>
      <c r="G74" s="853"/>
      <c r="H74" s="853"/>
      <c r="I74" s="79" t="s">
        <v>1048</v>
      </c>
      <c r="J74" s="81" t="s">
        <v>1494</v>
      </c>
      <c r="K74" s="80" t="s">
        <v>1050</v>
      </c>
      <c r="L74" s="854" t="s">
        <v>1034</v>
      </c>
      <c r="M74" s="855"/>
      <c r="N74" s="104" t="s">
        <v>1035</v>
      </c>
    </row>
    <row r="75" spans="1:15">
      <c r="A75" s="170" t="s">
        <v>2</v>
      </c>
      <c r="B75" s="55" t="str">
        <f>VLOOKUP(A75,'MANO DE OBRA'!A8:D68,3,FALSE)</f>
        <v>Soldador (2)</v>
      </c>
      <c r="C75" s="53"/>
      <c r="D75" s="53"/>
      <c r="E75" s="53"/>
      <c r="F75" s="53"/>
      <c r="G75" s="53"/>
      <c r="H75" s="53"/>
      <c r="I75" s="301">
        <f>K75/J75*100</f>
        <v>110415.13513513515</v>
      </c>
      <c r="J75" s="302">
        <v>185</v>
      </c>
      <c r="K75" s="303">
        <f>VLOOKUP(A75,'MANO DE OBRA'!A8:D99,4,FALSE)</f>
        <v>204268</v>
      </c>
      <c r="L75" s="56"/>
      <c r="M75" s="443">
        <v>320</v>
      </c>
      <c r="N75" s="404">
        <f>K75/M75</f>
        <v>638.33749999999998</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82811.351351351361</v>
      </c>
      <c r="J77" s="302">
        <v>185</v>
      </c>
      <c r="K77" s="303">
        <f>VLOOKUP(A77,'MANO DE OBRA'!A9:D101,4,FALSE)</f>
        <v>153201</v>
      </c>
      <c r="L77" s="56"/>
      <c r="M77" s="443">
        <v>320</v>
      </c>
      <c r="N77" s="404">
        <f>K77/M77</f>
        <v>478.75312500000001</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3"/>
      <c r="N79" s="404"/>
    </row>
    <row r="80" spans="1:15" ht="15" thickBot="1">
      <c r="B80" s="889"/>
      <c r="C80" s="890"/>
      <c r="D80" s="890"/>
      <c r="E80" s="890"/>
      <c r="F80" s="890"/>
      <c r="G80" s="890"/>
      <c r="H80" s="890"/>
      <c r="I80" s="479"/>
      <c r="J80" s="480"/>
      <c r="K80" s="483"/>
      <c r="L80" s="484"/>
      <c r="M80" s="485"/>
      <c r="N80" s="404"/>
    </row>
    <row r="81" spans="1:14" ht="15" thickBot="1">
      <c r="B81" s="902" t="s">
        <v>1037</v>
      </c>
      <c r="C81" s="856"/>
      <c r="D81" s="856"/>
      <c r="E81" s="856"/>
      <c r="F81" s="856"/>
      <c r="G81" s="856"/>
      <c r="H81" s="856"/>
      <c r="I81" s="856"/>
      <c r="J81" s="856"/>
      <c r="K81" s="856"/>
      <c r="L81" s="856"/>
      <c r="M81" s="857"/>
      <c r="N81" s="310">
        <f>SUM(N75:N80)</f>
        <v>1922.984375</v>
      </c>
    </row>
    <row r="82" spans="1:14" ht="15" thickBot="1">
      <c r="B82" s="39"/>
      <c r="C82" s="40"/>
      <c r="D82" s="40"/>
      <c r="E82" s="40"/>
      <c r="F82" s="40"/>
      <c r="G82" s="40"/>
      <c r="H82" s="40"/>
      <c r="I82" s="40"/>
      <c r="J82" s="40"/>
      <c r="K82" s="40"/>
      <c r="L82" s="40"/>
      <c r="M82" s="40"/>
      <c r="N82" s="41"/>
    </row>
    <row r="83" spans="1:14" ht="15" thickBot="1">
      <c r="B83" s="813" t="s">
        <v>1051</v>
      </c>
      <c r="C83" s="814"/>
      <c r="D83" s="814"/>
      <c r="E83" s="814"/>
      <c r="F83" s="814"/>
      <c r="G83" s="814"/>
      <c r="H83" s="814"/>
      <c r="I83" s="814"/>
      <c r="J83" s="814"/>
      <c r="K83" s="814"/>
      <c r="L83" s="814"/>
      <c r="M83" s="815"/>
      <c r="N83" s="105">
        <f>N46+N59+N70+N81</f>
        <v>6811.5872687499996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58" t="s">
        <v>1053</v>
      </c>
      <c r="C87" s="859"/>
      <c r="D87" s="859"/>
      <c r="E87" s="859"/>
      <c r="F87" s="859"/>
      <c r="G87" s="859"/>
      <c r="H87" s="859"/>
      <c r="I87" s="323"/>
      <c r="J87" s="343"/>
      <c r="K87" s="311" t="s">
        <v>1054</v>
      </c>
      <c r="L87" s="860" t="s">
        <v>1055</v>
      </c>
      <c r="M87" s="861"/>
      <c r="N87" s="312"/>
    </row>
    <row r="88" spans="1:14">
      <c r="B88" s="846" t="s">
        <v>1056</v>
      </c>
      <c r="C88" s="847"/>
      <c r="D88" s="847"/>
      <c r="E88" s="847"/>
      <c r="F88" s="847"/>
      <c r="G88" s="847"/>
      <c r="H88" s="847"/>
      <c r="I88" s="93"/>
      <c r="J88" s="94"/>
      <c r="K88" s="313">
        <v>0.2</v>
      </c>
      <c r="L88" s="848">
        <f>N83*K88</f>
        <v>1362.3174537499999</v>
      </c>
      <c r="M88" s="849"/>
      <c r="N88" s="57"/>
    </row>
    <row r="89" spans="1:14">
      <c r="B89" s="95" t="s">
        <v>1057</v>
      </c>
      <c r="C89" s="96"/>
      <c r="D89" s="96"/>
      <c r="E89" s="96"/>
      <c r="F89" s="96"/>
      <c r="G89" s="96"/>
      <c r="H89" s="96"/>
      <c r="I89" s="93"/>
      <c r="J89" s="94"/>
      <c r="K89" s="313">
        <v>0.05</v>
      </c>
      <c r="L89" s="848">
        <f>N83*K89</f>
        <v>340.57936343749998</v>
      </c>
      <c r="M89" s="849"/>
      <c r="N89" s="57"/>
    </row>
    <row r="90" spans="1:14" ht="15" thickBot="1">
      <c r="B90" s="97" t="s">
        <v>1058</v>
      </c>
      <c r="C90" s="98"/>
      <c r="D90" s="98"/>
      <c r="E90" s="98"/>
      <c r="F90" s="98"/>
      <c r="G90" s="98"/>
      <c r="H90" s="98"/>
      <c r="I90" s="99"/>
      <c r="J90" s="100"/>
      <c r="K90" s="314">
        <v>0.05</v>
      </c>
      <c r="L90" s="850">
        <f>N83*K90</f>
        <v>340.57936343749998</v>
      </c>
      <c r="M90" s="851"/>
      <c r="N90" s="57"/>
    </row>
    <row r="91" spans="1:14" ht="15" thickBot="1">
      <c r="B91" s="813" t="s">
        <v>1037</v>
      </c>
      <c r="C91" s="814"/>
      <c r="D91" s="814"/>
      <c r="E91" s="814"/>
      <c r="F91" s="814"/>
      <c r="G91" s="814"/>
      <c r="H91" s="814"/>
      <c r="I91" s="814"/>
      <c r="J91" s="814"/>
      <c r="K91" s="814"/>
      <c r="L91" s="814"/>
      <c r="M91" s="815"/>
      <c r="N91" s="58">
        <f>L88+L89+L90</f>
        <v>2043.4761806249999</v>
      </c>
    </row>
    <row r="92" spans="1:14" ht="15" thickBot="1">
      <c r="B92" s="39"/>
      <c r="C92" s="40"/>
      <c r="D92" s="40"/>
      <c r="E92" s="40"/>
      <c r="F92" s="40"/>
      <c r="G92" s="40"/>
      <c r="H92" s="40"/>
      <c r="I92" s="40"/>
      <c r="J92" s="40"/>
      <c r="K92" s="40"/>
      <c r="L92" s="40"/>
      <c r="M92" s="40"/>
      <c r="N92" s="41"/>
    </row>
    <row r="93" spans="1:14" ht="15" thickBot="1">
      <c r="A93" t="s">
        <v>2122</v>
      </c>
      <c r="B93" s="813" t="s">
        <v>1059</v>
      </c>
      <c r="C93" s="814"/>
      <c r="D93" s="814"/>
      <c r="E93" s="814"/>
      <c r="F93" s="814"/>
      <c r="G93" s="814"/>
      <c r="H93" s="814"/>
      <c r="I93" s="814"/>
      <c r="J93" s="814"/>
      <c r="K93" s="814"/>
      <c r="L93" s="814"/>
      <c r="M93" s="815"/>
      <c r="N93" s="196">
        <f>N83+N91</f>
        <v>8855.0634493750003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42.75" customHeight="1" thickBot="1">
      <c r="A31" t="s">
        <v>1929</v>
      </c>
      <c r="B31" s="86" t="s">
        <v>1212</v>
      </c>
      <c r="C31" s="955" t="s">
        <v>2238</v>
      </c>
      <c r="D31" s="956"/>
      <c r="E31" s="956"/>
      <c r="F31" s="956"/>
      <c r="G31" s="956"/>
      <c r="H31" s="956"/>
      <c r="I31" s="956"/>
      <c r="J31" s="956"/>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188</v>
      </c>
      <c r="B36" s="862" t="str">
        <f>VLOOKUP(A36,EQUIPOS!A6:D154,3,FALSE)</f>
        <v>Diferencial</v>
      </c>
      <c r="C36" s="863"/>
      <c r="D36" s="863"/>
      <c r="E36" s="863"/>
      <c r="F36" s="863"/>
      <c r="G36" s="863"/>
      <c r="H36" s="864"/>
      <c r="I36" s="276"/>
      <c r="J36" s="277"/>
      <c r="K36" s="278">
        <f>VLOOKUP(A36,EQUIPOS!A6:D163,4,FALSE)</f>
        <v>3420.1849999999999</v>
      </c>
      <c r="L36" s="279"/>
      <c r="M36" s="345">
        <v>4</v>
      </c>
      <c r="N36" s="281">
        <f>K36/M36</f>
        <v>855.04624999999999</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N75*M41</f>
        <v>957.50625000000002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1812.5525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390215.17499999999</v>
      </c>
      <c r="N48" s="281">
        <f>K48*M48</f>
        <v>3902.15175</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165527</v>
      </c>
      <c r="N49" s="281">
        <f>K49*M49</f>
        <v>165527</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406550</v>
      </c>
      <c r="N50" s="281">
        <f>K50*M50</f>
        <v>148390.75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317819.90174999996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0">
        <f>VLOOKUP(A58,TRANSPORTE!A1:D117,4,FALSE)</f>
        <v>2.0249999999999999</v>
      </c>
      <c r="M58" s="901"/>
      <c r="N58" s="296">
        <f>K58*L58</f>
        <v>0.56700000000000006</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f>
        <v>0.56700000000000006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32</v>
      </c>
      <c r="N69" s="404">
        <f>K69/M69</f>
        <v>6383.375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9575.0625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329208.08374999993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65841.616749999986</v>
      </c>
      <c r="M82" s="849"/>
      <c r="N82" s="57"/>
    </row>
    <row r="83" spans="1:14">
      <c r="B83" s="95" t="s">
        <v>1057</v>
      </c>
      <c r="C83" s="96"/>
      <c r="D83" s="96"/>
      <c r="E83" s="96"/>
      <c r="F83" s="96"/>
      <c r="G83" s="96"/>
      <c r="H83" s="96"/>
      <c r="I83" s="93"/>
      <c r="J83" s="94"/>
      <c r="K83" s="313">
        <v>0.05</v>
      </c>
      <c r="L83" s="848">
        <f>N77*K83</f>
        <v>16460.404187499997</v>
      </c>
      <c r="M83" s="849"/>
      <c r="N83" s="57"/>
    </row>
    <row r="84" spans="1:14" ht="15" thickBot="1">
      <c r="B84" s="97" t="s">
        <v>1058</v>
      </c>
      <c r="C84" s="98"/>
      <c r="D84" s="98"/>
      <c r="E84" s="98"/>
      <c r="F84" s="98"/>
      <c r="G84" s="98"/>
      <c r="H84" s="98"/>
      <c r="I84" s="99"/>
      <c r="J84" s="100"/>
      <c r="K84" s="314">
        <v>0.05</v>
      </c>
      <c r="L84" s="850">
        <f>N77*K84</f>
        <v>16460.404187499997</v>
      </c>
      <c r="M84" s="851"/>
      <c r="N84" s="57"/>
    </row>
    <row r="85" spans="1:14" ht="15" thickBot="1">
      <c r="B85" s="813" t="s">
        <v>1037</v>
      </c>
      <c r="C85" s="814"/>
      <c r="D85" s="814"/>
      <c r="E85" s="814"/>
      <c r="F85" s="814"/>
      <c r="G85" s="814"/>
      <c r="H85" s="814"/>
      <c r="I85" s="814"/>
      <c r="J85" s="814"/>
      <c r="K85" s="814"/>
      <c r="L85" s="814"/>
      <c r="M85" s="815"/>
      <c r="N85" s="58">
        <f>L82+L83+L84</f>
        <v>98762.42512499998</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427970.50887499994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45" customHeight="1" thickBot="1">
      <c r="A31" t="s">
        <v>1929</v>
      </c>
      <c r="B31" s="86" t="s">
        <v>1213</v>
      </c>
      <c r="C31" s="976" t="s">
        <v>2239</v>
      </c>
      <c r="D31" s="977"/>
      <c r="E31" s="977"/>
      <c r="F31" s="977"/>
      <c r="G31" s="977"/>
      <c r="H31" s="977"/>
      <c r="I31" s="977"/>
      <c r="J31" s="977"/>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188</v>
      </c>
      <c r="B36" s="862" t="str">
        <f>VLOOKUP(A36,EQUIPOS!A6:D154,3,FALSE)</f>
        <v>Diferencial</v>
      </c>
      <c r="C36" s="863"/>
      <c r="D36" s="863"/>
      <c r="E36" s="863"/>
      <c r="F36" s="863"/>
      <c r="G36" s="863"/>
      <c r="H36" s="864"/>
      <c r="I36" s="276"/>
      <c r="J36" s="277"/>
      <c r="K36" s="278">
        <f>VLOOKUP(A36,EQUIPOS!A6:D163,4,FALSE)</f>
        <v>3420.1849999999999</v>
      </c>
      <c r="L36" s="279"/>
      <c r="M36" s="450">
        <v>4</v>
      </c>
      <c r="N36" s="281">
        <f>K36/M36</f>
        <v>855.04624999999999</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N75*M41</f>
        <v>957.50625000000002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1812.5525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390215.17499999999</v>
      </c>
      <c r="N48" s="281">
        <f>K48*M48</f>
        <v>7804.3035</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165527</v>
      </c>
      <c r="N49" s="281">
        <f>K49*M49</f>
        <v>165527</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406550</v>
      </c>
      <c r="N50" s="281">
        <f>K50*M50</f>
        <v>187013</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360344.30350000004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0">
        <f>VLOOKUP(A58,TRANSPORTE!A1:D117,4,FALSE)</f>
        <v>2.0249999999999999</v>
      </c>
      <c r="M58" s="901"/>
      <c r="N58" s="296">
        <f>K58*L58</f>
        <v>0.56700000000000006</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f>
        <v>0.56700000000000006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32</v>
      </c>
      <c r="N69" s="404">
        <f>K69/M69</f>
        <v>6383.375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9575.0625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371732.48550000001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74346.497100000008</v>
      </c>
      <c r="M82" s="849"/>
      <c r="N82" s="57"/>
    </row>
    <row r="83" spans="1:14">
      <c r="B83" s="95" t="s">
        <v>1057</v>
      </c>
      <c r="C83" s="96"/>
      <c r="D83" s="96"/>
      <c r="E83" s="96"/>
      <c r="F83" s="96"/>
      <c r="G83" s="96"/>
      <c r="H83" s="96"/>
      <c r="I83" s="93"/>
      <c r="J83" s="94"/>
      <c r="K83" s="313">
        <v>0.05</v>
      </c>
      <c r="L83" s="848">
        <f>N77*K83</f>
        <v>18586.624275000002</v>
      </c>
      <c r="M83" s="849"/>
      <c r="N83" s="57"/>
    </row>
    <row r="84" spans="1:14" ht="15" thickBot="1">
      <c r="B84" s="97" t="s">
        <v>1058</v>
      </c>
      <c r="C84" s="98"/>
      <c r="D84" s="98"/>
      <c r="E84" s="98"/>
      <c r="F84" s="98"/>
      <c r="G84" s="98"/>
      <c r="H84" s="98"/>
      <c r="I84" s="99"/>
      <c r="J84" s="100"/>
      <c r="K84" s="314">
        <v>0.05</v>
      </c>
      <c r="L84" s="850">
        <f>N77*K84</f>
        <v>18586.624275000002</v>
      </c>
      <c r="M84" s="851"/>
      <c r="N84" s="57"/>
    </row>
    <row r="85" spans="1:14" ht="15" thickBot="1">
      <c r="B85" s="813" t="s">
        <v>1037</v>
      </c>
      <c r="C85" s="814"/>
      <c r="D85" s="814"/>
      <c r="E85" s="814"/>
      <c r="F85" s="814"/>
      <c r="G85" s="814"/>
      <c r="H85" s="814"/>
      <c r="I85" s="814"/>
      <c r="J85" s="814"/>
      <c r="K85" s="814"/>
      <c r="L85" s="814"/>
      <c r="M85" s="815"/>
      <c r="N85" s="58">
        <f>L82+L83+L84</f>
        <v>111519.74565000003</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483252.23115000001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310</v>
      </c>
      <c r="B36" s="862" t="str">
        <f>VLOOKUP(A36,EQUIPOS!A6:D154,3,FALSE)</f>
        <v>Retroexcavadora A25C</v>
      </c>
      <c r="C36" s="863"/>
      <c r="D36" s="863"/>
      <c r="E36" s="863"/>
      <c r="F36" s="863"/>
      <c r="G36" s="863"/>
      <c r="H36" s="864"/>
      <c r="I36" s="276"/>
      <c r="J36" s="277"/>
      <c r="K36" s="278">
        <f>VLOOKUP(A36,EQUIPOS!A6:D163,4,FALSE)</f>
        <v>118612.51000000001</v>
      </c>
      <c r="L36" s="279"/>
      <c r="M36" s="345">
        <v>3</v>
      </c>
      <c r="N36" s="281">
        <f>K36/M36</f>
        <v>39537.503333333334</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N75*M41</f>
        <v>1276.6750000000002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40814.178333333337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390215.17499999999</v>
      </c>
      <c r="N48" s="281">
        <f>K48*M48</f>
        <v>7804.3035</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36582.050000000003</v>
      </c>
      <c r="N49" s="281">
        <f>K49*M49</f>
        <v>16827.743000000002</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345100</v>
      </c>
      <c r="N50" s="281">
        <f>K50*M50</f>
        <v>345100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369732.0465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0">
        <f>VLOOKUP(A58,TRANSPORTE!A1:D117,4,FALSE)</f>
        <v>2.0249999999999999</v>
      </c>
      <c r="M58" s="901"/>
      <c r="N58" s="296">
        <f>K58*L58</f>
        <v>0.56700000000000006</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0">
        <f>VLOOKUP(A59,TRANSPORTE!A1:D117,4,FALSE)</f>
        <v>983.32</v>
      </c>
      <c r="M59" s="901"/>
      <c r="N59" s="296">
        <f>K59*L59</f>
        <v>452.32720000000006</v>
      </c>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452.89420000000007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24</v>
      </c>
      <c r="N69" s="404">
        <f>K69/M69</f>
        <v>8511.1666666666661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24</v>
      </c>
      <c r="N70" s="404">
        <f>K70/M70</f>
        <v>4255.583333333333</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12766.75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423765.86903333332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84753.173806666673</v>
      </c>
      <c r="M82" s="849"/>
      <c r="N82" s="57"/>
    </row>
    <row r="83" spans="1:14">
      <c r="B83" s="95" t="s">
        <v>1057</v>
      </c>
      <c r="C83" s="96"/>
      <c r="D83" s="96"/>
      <c r="E83" s="96"/>
      <c r="F83" s="96"/>
      <c r="G83" s="96"/>
      <c r="H83" s="96"/>
      <c r="I83" s="93"/>
      <c r="J83" s="94"/>
      <c r="K83" s="313">
        <v>0.05</v>
      </c>
      <c r="L83" s="848">
        <f>N77*K83</f>
        <v>21188.293451666668</v>
      </c>
      <c r="M83" s="849"/>
      <c r="N83" s="57"/>
    </row>
    <row r="84" spans="1:14" ht="15" thickBot="1">
      <c r="B84" s="97" t="s">
        <v>1058</v>
      </c>
      <c r="C84" s="98"/>
      <c r="D84" s="98"/>
      <c r="E84" s="98"/>
      <c r="F84" s="98"/>
      <c r="G84" s="98"/>
      <c r="H84" s="98"/>
      <c r="I84" s="99"/>
      <c r="J84" s="100"/>
      <c r="K84" s="314">
        <v>0.05</v>
      </c>
      <c r="L84" s="850">
        <f>N77*K84</f>
        <v>21188.293451666668</v>
      </c>
      <c r="M84" s="851"/>
      <c r="N84" s="57"/>
    </row>
    <row r="85" spans="1:14" ht="15" thickBot="1">
      <c r="B85" s="813" t="s">
        <v>1037</v>
      </c>
      <c r="C85" s="814"/>
      <c r="D85" s="814"/>
      <c r="E85" s="814"/>
      <c r="F85" s="814"/>
      <c r="G85" s="814"/>
      <c r="H85" s="814"/>
      <c r="I85" s="814"/>
      <c r="J85" s="814"/>
      <c r="K85" s="814"/>
      <c r="L85" s="814"/>
      <c r="M85" s="815"/>
      <c r="N85" s="58">
        <f>L82+L83+L84</f>
        <v>127129.76071000002</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550895.62974333332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6"/>
      <c r="J36" s="277"/>
      <c r="K36" s="278">
        <f>VLOOKUP(A36,EQUIPOS!A6:D163,4,FALSE)</f>
        <v>6034.5</v>
      </c>
      <c r="L36" s="279"/>
      <c r="M36" s="345">
        <v>0.5</v>
      </c>
      <c r="N36" s="281">
        <f>K36/M36</f>
        <v>12069</v>
      </c>
    </row>
    <row r="37" spans="1:14">
      <c r="A37" s="119" t="s">
        <v>320</v>
      </c>
      <c r="B37" s="862" t="str">
        <f>VLOOKUP(A37,EQUIPOS!A7:D154,3,FALSE)</f>
        <v>Retroexcavadora sobre llantas, motor 62HP, Profundidad de excavación de 5.41 metros.</v>
      </c>
      <c r="C37" s="863"/>
      <c r="D37" s="863"/>
      <c r="E37" s="863"/>
      <c r="F37" s="863"/>
      <c r="G37" s="863"/>
      <c r="H37" s="864"/>
      <c r="I37" s="430"/>
      <c r="J37" s="431"/>
      <c r="K37" s="278">
        <f>VLOOKUP(A37,EQUIPOS!A7:D164,4,FALSE)</f>
        <v>117261.485</v>
      </c>
      <c r="L37" s="344"/>
      <c r="M37" s="345">
        <v>1.5</v>
      </c>
      <c r="N37" s="281">
        <f>K37/M37</f>
        <v>78174.323333333334</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N75*M41</f>
        <v>2553.3500000000004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92796.67333333334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36582.050000000003</v>
      </c>
      <c r="N48" s="281">
        <f>K48*M48</f>
        <v>21217.589</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178773.08000000002</v>
      </c>
      <c r="N49" s="281">
        <f>K49*M49</f>
        <v>178773.08000000002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199990.66900000002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0">
        <f>VLOOKUP(A58,TRANSPORTE!A1:D117,4,FALSE)</f>
        <v>710.16499999999996</v>
      </c>
      <c r="M58" s="901"/>
      <c r="N58" s="296">
        <f>K58*L58</f>
        <v>710.16499999999996</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0">
        <f>VLOOKUP(A59,TRANSPORTE!A1:D117,4,FALSE)</f>
        <v>983.32</v>
      </c>
      <c r="M59" s="901"/>
      <c r="N59" s="296">
        <f>K59*L59</f>
        <v>570.32560000000001</v>
      </c>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f>
        <v>1280.4906000000001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12</v>
      </c>
      <c r="N69" s="404">
        <f>K69/M69</f>
        <v>17022.333333333332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25533.5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319601.33293333335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63920.266586666672</v>
      </c>
      <c r="M82" s="849"/>
      <c r="N82" s="57"/>
    </row>
    <row r="83" spans="1:14">
      <c r="B83" s="95" t="s">
        <v>1057</v>
      </c>
      <c r="C83" s="96"/>
      <c r="D83" s="96"/>
      <c r="E83" s="96"/>
      <c r="F83" s="96"/>
      <c r="G83" s="96"/>
      <c r="H83" s="96"/>
      <c r="I83" s="93"/>
      <c r="J83" s="94"/>
      <c r="K83" s="313">
        <v>0.05</v>
      </c>
      <c r="L83" s="848">
        <f>N77*K83</f>
        <v>15980.066646666668</v>
      </c>
      <c r="M83" s="849"/>
      <c r="N83" s="57"/>
    </row>
    <row r="84" spans="1:14" ht="15" thickBot="1">
      <c r="B84" s="97" t="s">
        <v>1058</v>
      </c>
      <c r="C84" s="98"/>
      <c r="D84" s="98"/>
      <c r="E84" s="98"/>
      <c r="F84" s="98"/>
      <c r="G84" s="98"/>
      <c r="H84" s="98"/>
      <c r="I84" s="99"/>
      <c r="J84" s="100"/>
      <c r="K84" s="314">
        <v>0.05</v>
      </c>
      <c r="L84" s="850">
        <f>N77*K84</f>
        <v>15980.066646666668</v>
      </c>
      <c r="M84" s="851"/>
      <c r="N84" s="57"/>
    </row>
    <row r="85" spans="1:14" ht="15" thickBot="1">
      <c r="B85" s="813" t="s">
        <v>1037</v>
      </c>
      <c r="C85" s="814"/>
      <c r="D85" s="814"/>
      <c r="E85" s="814"/>
      <c r="F85" s="814"/>
      <c r="G85" s="814"/>
      <c r="H85" s="814"/>
      <c r="I85" s="814"/>
      <c r="J85" s="814"/>
      <c r="K85" s="814"/>
      <c r="L85" s="814"/>
      <c r="M85" s="815"/>
      <c r="N85" s="58">
        <f>L82+L83+L84</f>
        <v>95880.399880000012</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415481.73281333339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6"/>
      <c r="J36" s="277"/>
      <c r="K36" s="278">
        <f>VLOOKUP(A36,EQUIPOS!A6:D163,4,FALSE)</f>
        <v>6034.5</v>
      </c>
      <c r="L36" s="279"/>
      <c r="M36" s="345">
        <v>0.5</v>
      </c>
      <c r="N36" s="281">
        <f>K36/M36</f>
        <v>12069</v>
      </c>
    </row>
    <row r="37" spans="1:14">
      <c r="A37" s="119" t="s">
        <v>303</v>
      </c>
      <c r="B37" s="862" t="str">
        <f>VLOOKUP(A37,EQUIPOS!A7:D154,3,FALSE)</f>
        <v>Retrocargador, pala de 1,1 m3 de capacidad, profundidad de excavación de 4.400 mm y una altura de 5.680 mm</v>
      </c>
      <c r="C37" s="863"/>
      <c r="D37" s="863"/>
      <c r="E37" s="863"/>
      <c r="F37" s="863"/>
      <c r="G37" s="863"/>
      <c r="H37" s="864"/>
      <c r="I37" s="430"/>
      <c r="J37" s="431"/>
      <c r="K37" s="278">
        <f>VLOOKUP(A37,EQUIPOS!A7:D164,4,FALSE)</f>
        <v>123005.625</v>
      </c>
      <c r="L37" s="344"/>
      <c r="M37" s="345">
        <v>1.5</v>
      </c>
      <c r="N37" s="281">
        <f>K37/M37</f>
        <v>82003.75</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N75*M41</f>
        <v>2553.3500000000004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96626.1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36582.050000000003</v>
      </c>
      <c r="N48" s="281">
        <f>K48*M48</f>
        <v>21217.589</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178773.08000000002</v>
      </c>
      <c r="N49" s="281">
        <f>K49*M49</f>
        <v>178773.08000000002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199990.66900000002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0">
        <f>VLOOKUP(A58,TRANSPORTE!A1:D117,4,FALSE)</f>
        <v>710.16499999999996</v>
      </c>
      <c r="M58" s="901"/>
      <c r="N58" s="296">
        <f>K58*L58</f>
        <v>710.16499999999996</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0">
        <f>VLOOKUP(A59,TRANSPORTE!A1:D117,4,FALSE)</f>
        <v>983.32</v>
      </c>
      <c r="M59" s="901"/>
      <c r="N59" s="296">
        <f>K59*L59</f>
        <v>570.32560000000001</v>
      </c>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1280.4906000000001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12</v>
      </c>
      <c r="N69" s="404">
        <f>K69/M69</f>
        <v>17022.333333333332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25533.5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323430.75960000005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64686.151920000011</v>
      </c>
      <c r="M82" s="849"/>
      <c r="N82" s="57"/>
    </row>
    <row r="83" spans="1:14">
      <c r="B83" s="95" t="s">
        <v>1057</v>
      </c>
      <c r="C83" s="96"/>
      <c r="D83" s="96"/>
      <c r="E83" s="96"/>
      <c r="F83" s="96"/>
      <c r="G83" s="96"/>
      <c r="H83" s="96"/>
      <c r="I83" s="93"/>
      <c r="J83" s="94"/>
      <c r="K83" s="313">
        <v>0.05</v>
      </c>
      <c r="L83" s="848">
        <f>N77*K83</f>
        <v>16171.537980000003</v>
      </c>
      <c r="M83" s="849"/>
      <c r="N83" s="57"/>
    </row>
    <row r="84" spans="1:14" ht="15" thickBot="1">
      <c r="B84" s="97" t="s">
        <v>1058</v>
      </c>
      <c r="C84" s="98"/>
      <c r="D84" s="98"/>
      <c r="E84" s="98"/>
      <c r="F84" s="98"/>
      <c r="G84" s="98"/>
      <c r="H84" s="98"/>
      <c r="I84" s="99"/>
      <c r="J84" s="100"/>
      <c r="K84" s="314">
        <v>0.05</v>
      </c>
      <c r="L84" s="850">
        <f>N77*K84</f>
        <v>16171.537980000003</v>
      </c>
      <c r="M84" s="851"/>
      <c r="N84" s="57"/>
    </row>
    <row r="85" spans="1:14" ht="15" thickBot="1">
      <c r="B85" s="813" t="s">
        <v>1037</v>
      </c>
      <c r="C85" s="814"/>
      <c r="D85" s="814"/>
      <c r="E85" s="814"/>
      <c r="F85" s="814"/>
      <c r="G85" s="814"/>
      <c r="H85" s="814"/>
      <c r="I85" s="814"/>
      <c r="J85" s="814"/>
      <c r="K85" s="814"/>
      <c r="L85" s="814"/>
      <c r="M85" s="815"/>
      <c r="N85" s="58">
        <f>L82+L83+L84</f>
        <v>97029.22788000002</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420459.98748000007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127.6675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127.6675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10673.924999999999</v>
      </c>
      <c r="N48" s="281">
        <f>K48*M48</f>
        <v>10673.924999999999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10673.924999999999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B58" s="52"/>
      <c r="C58" s="326"/>
      <c r="D58" s="326"/>
      <c r="E58" s="326"/>
      <c r="F58" s="326"/>
      <c r="G58" s="326"/>
      <c r="H58" s="320"/>
      <c r="I58" s="288"/>
      <c r="J58" s="295"/>
      <c r="K58" s="288"/>
      <c r="L58" s="900"/>
      <c r="M58" s="901"/>
      <c r="N58" s="296"/>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9</v>
      </c>
      <c r="B69" s="55" t="str">
        <f>VLOOKUP(A69,'MANO DE OBRA'!A8:D68,3,FALSE)</f>
        <v>Obrero (3)</v>
      </c>
      <c r="C69" s="53"/>
      <c r="D69" s="53"/>
      <c r="E69" s="53"/>
      <c r="F69" s="53"/>
      <c r="G69" s="53"/>
      <c r="H69" s="53"/>
      <c r="I69" s="301">
        <f>K69/J69*100</f>
        <v>82811.351351351361</v>
      </c>
      <c r="J69" s="302">
        <v>185</v>
      </c>
      <c r="K69" s="303">
        <f>VLOOKUP(A69,'MANO DE OBRA'!A8:D99,4,FALSE)</f>
        <v>153201</v>
      </c>
      <c r="L69" s="56"/>
      <c r="M69" s="443">
        <v>100</v>
      </c>
      <c r="N69" s="404">
        <f>K69/M69</f>
        <v>1532.01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2553.35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13354.942499999999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2670.9884999999999</v>
      </c>
      <c r="M82" s="849"/>
      <c r="N82" s="57"/>
    </row>
    <row r="83" spans="1:14">
      <c r="B83" s="95" t="s">
        <v>1057</v>
      </c>
      <c r="C83" s="96"/>
      <c r="D83" s="96"/>
      <c r="E83" s="96"/>
      <c r="F83" s="96"/>
      <c r="G83" s="96"/>
      <c r="H83" s="96"/>
      <c r="I83" s="93"/>
      <c r="J83" s="94"/>
      <c r="K83" s="313">
        <v>0.05</v>
      </c>
      <c r="L83" s="848">
        <f>N77*K83</f>
        <v>667.74712499999998</v>
      </c>
      <c r="M83" s="849"/>
      <c r="N83" s="57"/>
    </row>
    <row r="84" spans="1:14" ht="15" thickBot="1">
      <c r="B84" s="97" t="s">
        <v>1058</v>
      </c>
      <c r="C84" s="98"/>
      <c r="D84" s="98"/>
      <c r="E84" s="98"/>
      <c r="F84" s="98"/>
      <c r="G84" s="98"/>
      <c r="H84" s="98"/>
      <c r="I84" s="99"/>
      <c r="J84" s="100"/>
      <c r="K84" s="314">
        <v>0.05</v>
      </c>
      <c r="L84" s="850">
        <f>N77*K84</f>
        <v>667.74712499999998</v>
      </c>
      <c r="M84" s="851"/>
      <c r="N84" s="57"/>
    </row>
    <row r="85" spans="1:14" ht="15" thickBot="1">
      <c r="B85" s="813" t="s">
        <v>1037</v>
      </c>
      <c r="C85" s="814"/>
      <c r="D85" s="814"/>
      <c r="E85" s="814"/>
      <c r="F85" s="814"/>
      <c r="G85" s="814"/>
      <c r="H85" s="814"/>
      <c r="I85" s="814"/>
      <c r="J85" s="814"/>
      <c r="K85" s="814"/>
      <c r="L85" s="814"/>
      <c r="M85" s="815"/>
      <c r="N85" s="58">
        <f>L82+L83+L84</f>
        <v>4006.4827499999997</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17361.42525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978" t="s">
        <v>1028</v>
      </c>
      <c r="D30" s="979"/>
      <c r="E30" s="979"/>
      <c r="F30" s="979"/>
      <c r="G30" s="979"/>
      <c r="H30" s="979"/>
      <c r="I30" s="979"/>
      <c r="J30" s="463"/>
      <c r="K30" s="316"/>
      <c r="L30" s="789" t="s">
        <v>1029</v>
      </c>
      <c r="M30" s="790"/>
      <c r="N30" s="77" t="s">
        <v>1030</v>
      </c>
    </row>
    <row r="31" spans="1:14" ht="30" customHeight="1" thickBot="1">
      <c r="A31" t="s">
        <v>1929</v>
      </c>
      <c r="B31" s="86" t="s">
        <v>1216</v>
      </c>
      <c r="C31" s="980" t="s">
        <v>2243</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1915.0125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1915.0125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5759.5</v>
      </c>
      <c r="N49" s="281">
        <f>K49*M49</f>
        <v>6623.4249999999993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390215.17499999999</v>
      </c>
      <c r="N50" s="281">
        <f>K50*M50</f>
        <v>46825.820999999996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3257</v>
      </c>
      <c r="N51" s="281">
        <f>K51*M51</f>
        <v>6514</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134970</v>
      </c>
      <c r="N52" s="281">
        <f>K52*M52</f>
        <v>67485</v>
      </c>
    </row>
    <row r="53" spans="1:14" ht="15" thickBot="1">
      <c r="B53" s="813" t="s">
        <v>1037</v>
      </c>
      <c r="C53" s="814"/>
      <c r="D53" s="814"/>
      <c r="E53" s="814"/>
      <c r="F53" s="814"/>
      <c r="G53" s="814"/>
      <c r="H53" s="814"/>
      <c r="I53" s="814"/>
      <c r="J53" s="814"/>
      <c r="K53" s="814"/>
      <c r="L53" s="814"/>
      <c r="M53" s="815"/>
      <c r="N53" s="403">
        <f>SUM(N48:N52)</f>
        <v>197023.24599999998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0">
        <f>VLOOKUP(A58,TRANSPORTE!A1:D117,4,FALSE)</f>
        <v>916.5</v>
      </c>
      <c r="M58" s="901"/>
      <c r="N58" s="296">
        <f>K58*L58</f>
        <v>1008.1500000000001</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1008.1500000000001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8</v>
      </c>
      <c r="N69" s="404">
        <f>K69/M69</f>
        <v>25533.5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38300.25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238246.65849999999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47649.331700000002</v>
      </c>
      <c r="M82" s="849"/>
      <c r="N82" s="57"/>
    </row>
    <row r="83" spans="1:14">
      <c r="B83" s="95" t="s">
        <v>1057</v>
      </c>
      <c r="C83" s="96"/>
      <c r="D83" s="96"/>
      <c r="E83" s="96"/>
      <c r="F83" s="96"/>
      <c r="G83" s="96"/>
      <c r="H83" s="96"/>
      <c r="I83" s="93"/>
      <c r="J83" s="94"/>
      <c r="K83" s="313">
        <v>0.05</v>
      </c>
      <c r="L83" s="848">
        <f>N77*K83</f>
        <v>11912.332925000001</v>
      </c>
      <c r="M83" s="849"/>
      <c r="N83" s="57"/>
    </row>
    <row r="84" spans="1:14" ht="15" thickBot="1">
      <c r="B84" s="97" t="s">
        <v>1058</v>
      </c>
      <c r="C84" s="98"/>
      <c r="D84" s="98"/>
      <c r="E84" s="98"/>
      <c r="F84" s="98"/>
      <c r="G84" s="98"/>
      <c r="H84" s="98"/>
      <c r="I84" s="99"/>
      <c r="J84" s="100"/>
      <c r="K84" s="314">
        <v>0.05</v>
      </c>
      <c r="L84" s="850">
        <f>N77*K84</f>
        <v>11912.332925000001</v>
      </c>
      <c r="M84" s="851"/>
      <c r="N84" s="57"/>
    </row>
    <row r="85" spans="1:14" ht="15" thickBot="1">
      <c r="B85" s="813" t="s">
        <v>1037</v>
      </c>
      <c r="C85" s="814"/>
      <c r="D85" s="814"/>
      <c r="E85" s="814"/>
      <c r="F85" s="814"/>
      <c r="G85" s="814"/>
      <c r="H85" s="814"/>
      <c r="I85" s="814"/>
      <c r="J85" s="814"/>
      <c r="K85" s="814"/>
      <c r="L85" s="814"/>
      <c r="M85" s="815"/>
      <c r="N85" s="58">
        <f>L82+L83+L84</f>
        <v>71473.99755</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309720.65604999999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978" t="s">
        <v>1028</v>
      </c>
      <c r="D30" s="979"/>
      <c r="E30" s="979"/>
      <c r="F30" s="979"/>
      <c r="G30" s="979"/>
      <c r="H30" s="979"/>
      <c r="I30" s="979"/>
      <c r="J30" s="463"/>
      <c r="K30" s="316"/>
      <c r="L30" s="789" t="s">
        <v>1029</v>
      </c>
      <c r="M30" s="790"/>
      <c r="N30" s="77" t="s">
        <v>1030</v>
      </c>
    </row>
    <row r="31" spans="1:14" ht="27" customHeight="1" thickBot="1">
      <c r="A31" t="s">
        <v>1929</v>
      </c>
      <c r="B31" s="86" t="s">
        <v>1217</v>
      </c>
      <c r="C31" s="980" t="s">
        <v>2244</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1915.0125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1915.0125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5759.5</v>
      </c>
      <c r="N49" s="281">
        <f>K49*M49</f>
        <v>6623.4249999999993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390215.17499999999</v>
      </c>
      <c r="N50" s="281">
        <f>K50*M50</f>
        <v>46825.820999999996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3257</v>
      </c>
      <c r="N51" s="281">
        <f>K51*M51</f>
        <v>6514</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90885</v>
      </c>
      <c r="N52" s="281">
        <f>K52*M52</f>
        <v>45442.5</v>
      </c>
    </row>
    <row r="53" spans="1:14" ht="15" thickBot="1">
      <c r="B53" s="813" t="s">
        <v>1037</v>
      </c>
      <c r="C53" s="814"/>
      <c r="D53" s="814"/>
      <c r="E53" s="814"/>
      <c r="F53" s="814"/>
      <c r="G53" s="814"/>
      <c r="H53" s="814"/>
      <c r="I53" s="814"/>
      <c r="J53" s="814"/>
      <c r="K53" s="814"/>
      <c r="L53" s="814"/>
      <c r="M53" s="815"/>
      <c r="N53" s="403">
        <f>SUM(N48:N52)</f>
        <v>174980.74599999998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0">
        <f>VLOOKUP(A58,TRANSPORTE!A1:D117,4,FALSE)</f>
        <v>916.5</v>
      </c>
      <c r="M58" s="901"/>
      <c r="N58" s="296">
        <f>K58*L58</f>
        <v>1008.1500000000001</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1008.1500000000001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8</v>
      </c>
      <c r="N69" s="404">
        <f>K69/M69</f>
        <v>25533.5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38300.25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216204.15849999999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43240.831700000002</v>
      </c>
      <c r="M82" s="849"/>
      <c r="N82" s="57"/>
    </row>
    <row r="83" spans="1:14">
      <c r="B83" s="95" t="s">
        <v>1057</v>
      </c>
      <c r="C83" s="96"/>
      <c r="D83" s="96"/>
      <c r="E83" s="96"/>
      <c r="F83" s="96"/>
      <c r="G83" s="96"/>
      <c r="H83" s="96"/>
      <c r="I83" s="93"/>
      <c r="J83" s="94"/>
      <c r="K83" s="313">
        <v>0.05</v>
      </c>
      <c r="L83" s="848">
        <f>N77*K83</f>
        <v>10810.207925000001</v>
      </c>
      <c r="M83" s="849"/>
      <c r="N83" s="57"/>
    </row>
    <row r="84" spans="1:14" ht="15" thickBot="1">
      <c r="B84" s="97" t="s">
        <v>1058</v>
      </c>
      <c r="C84" s="98"/>
      <c r="D84" s="98"/>
      <c r="E84" s="98"/>
      <c r="F84" s="98"/>
      <c r="G84" s="98"/>
      <c r="H84" s="98"/>
      <c r="I84" s="99"/>
      <c r="J84" s="100"/>
      <c r="K84" s="314">
        <v>0.05</v>
      </c>
      <c r="L84" s="850">
        <f>N77*K84</f>
        <v>10810.207925000001</v>
      </c>
      <c r="M84" s="851"/>
      <c r="N84" s="57"/>
    </row>
    <row r="85" spans="1:14" ht="15" thickBot="1">
      <c r="B85" s="813" t="s">
        <v>1037</v>
      </c>
      <c r="C85" s="814"/>
      <c r="D85" s="814"/>
      <c r="E85" s="814"/>
      <c r="F85" s="814"/>
      <c r="G85" s="814"/>
      <c r="H85" s="814"/>
      <c r="I85" s="814"/>
      <c r="J85" s="814"/>
      <c r="K85" s="814"/>
      <c r="L85" s="814"/>
      <c r="M85" s="815"/>
      <c r="N85" s="58">
        <f>L82+L83+L84</f>
        <v>64861.247550000007</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281065.40604999999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978" t="s">
        <v>1028</v>
      </c>
      <c r="D30" s="979"/>
      <c r="E30" s="979"/>
      <c r="F30" s="979"/>
      <c r="G30" s="979"/>
      <c r="H30" s="979"/>
      <c r="I30" s="979"/>
      <c r="J30" s="463"/>
      <c r="K30" s="316"/>
      <c r="L30" s="789" t="s">
        <v>1029</v>
      </c>
      <c r="M30" s="790"/>
      <c r="N30" s="77" t="s">
        <v>1030</v>
      </c>
    </row>
    <row r="31" spans="1:14" ht="27" customHeight="1" thickBot="1">
      <c r="A31" t="s">
        <v>1929</v>
      </c>
      <c r="B31" s="86" t="s">
        <v>1764</v>
      </c>
      <c r="C31" s="980" t="s">
        <v>2245</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1915.0125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1915.0125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5759.5</v>
      </c>
      <c r="N49" s="281">
        <f>K49*M49</f>
        <v>6623.4249999999993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390215.17499999999</v>
      </c>
      <c r="N50" s="281">
        <f>K50*M50</f>
        <v>46825.820999999996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3257</v>
      </c>
      <c r="N51" s="281">
        <f>K51*M51</f>
        <v>6514</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99996.475000000006</v>
      </c>
      <c r="N52" s="281">
        <f>K52*M52</f>
        <v>49998.237500000003</v>
      </c>
    </row>
    <row r="53" spans="1:14" ht="15" thickBot="1">
      <c r="B53" s="813" t="s">
        <v>1037</v>
      </c>
      <c r="C53" s="814"/>
      <c r="D53" s="814"/>
      <c r="E53" s="814"/>
      <c r="F53" s="814"/>
      <c r="G53" s="814"/>
      <c r="H53" s="814"/>
      <c r="I53" s="814"/>
      <c r="J53" s="814"/>
      <c r="K53" s="814"/>
      <c r="L53" s="814"/>
      <c r="M53" s="815"/>
      <c r="N53" s="403">
        <f>SUM(N48:N52)</f>
        <v>179536.4835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0">
        <f>VLOOKUP(A58,TRANSPORTE!A1:D117,4,FALSE)</f>
        <v>916.5</v>
      </c>
      <c r="M58" s="901"/>
      <c r="N58" s="296">
        <f>K58*L58</f>
        <v>1008.1500000000001</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1008.1500000000001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67"/>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8</v>
      </c>
      <c r="N69" s="404">
        <f>K69/M69</f>
        <v>25533.5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38300.25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220759.89600000001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44151.979200000002</v>
      </c>
      <c r="M82" s="849"/>
      <c r="N82" s="57"/>
    </row>
    <row r="83" spans="1:14">
      <c r="B83" s="95" t="s">
        <v>1057</v>
      </c>
      <c r="C83" s="96"/>
      <c r="D83" s="96"/>
      <c r="E83" s="96"/>
      <c r="F83" s="96"/>
      <c r="G83" s="96"/>
      <c r="H83" s="96"/>
      <c r="I83" s="93"/>
      <c r="J83" s="94"/>
      <c r="K83" s="313">
        <v>0.05</v>
      </c>
      <c r="L83" s="848">
        <f>N77*K83</f>
        <v>11037.9948</v>
      </c>
      <c r="M83" s="849"/>
      <c r="N83" s="57"/>
    </row>
    <row r="84" spans="1:14" ht="15" thickBot="1">
      <c r="B84" s="97" t="s">
        <v>1058</v>
      </c>
      <c r="C84" s="98"/>
      <c r="D84" s="98"/>
      <c r="E84" s="98"/>
      <c r="F84" s="98"/>
      <c r="G84" s="98"/>
      <c r="H84" s="98"/>
      <c r="I84" s="99"/>
      <c r="J84" s="100"/>
      <c r="K84" s="314">
        <v>0.05</v>
      </c>
      <c r="L84" s="850">
        <f>N77*K84</f>
        <v>11037.9948</v>
      </c>
      <c r="M84" s="851"/>
      <c r="N84" s="57"/>
    </row>
    <row r="85" spans="1:14" ht="15" thickBot="1">
      <c r="B85" s="813" t="s">
        <v>1037</v>
      </c>
      <c r="C85" s="814"/>
      <c r="D85" s="814"/>
      <c r="E85" s="814"/>
      <c r="F85" s="814"/>
      <c r="G85" s="814"/>
      <c r="H85" s="814"/>
      <c r="I85" s="814"/>
      <c r="J85" s="814"/>
      <c r="K85" s="814"/>
      <c r="L85" s="814"/>
      <c r="M85" s="815"/>
      <c r="N85" s="58">
        <f>L82+L83+L84</f>
        <v>66227.968800000002</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286987.86479999998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978" t="s">
        <v>1028</v>
      </c>
      <c r="D30" s="979"/>
      <c r="E30" s="979"/>
      <c r="F30" s="979"/>
      <c r="G30" s="979"/>
      <c r="H30" s="979"/>
      <c r="I30" s="979"/>
      <c r="J30" s="463"/>
      <c r="K30" s="316"/>
      <c r="L30" s="789" t="s">
        <v>1029</v>
      </c>
      <c r="M30" s="790"/>
      <c r="N30" s="77" t="s">
        <v>1030</v>
      </c>
    </row>
    <row r="31" spans="1:14" ht="28.5" customHeight="1" thickBot="1">
      <c r="A31" t="s">
        <v>1929</v>
      </c>
      <c r="B31" s="86" t="s">
        <v>1765</v>
      </c>
      <c r="C31" s="980" t="s">
        <v>2246</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1915.0125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1915.0125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5759.5</v>
      </c>
      <c r="N49" s="281">
        <f>K49*M49</f>
        <v>6623.4249999999993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390215.17499999999</v>
      </c>
      <c r="N50" s="281">
        <f>K50*M50</f>
        <v>46825.820999999996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3257</v>
      </c>
      <c r="N51" s="281">
        <f>K51*M51</f>
        <v>6514</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119450.30499999999</v>
      </c>
      <c r="N52" s="281">
        <f>K52*M52</f>
        <v>59725.152499999997</v>
      </c>
    </row>
    <row r="53" spans="1:14" ht="15" thickBot="1">
      <c r="B53" s="813" t="s">
        <v>1037</v>
      </c>
      <c r="C53" s="814"/>
      <c r="D53" s="814"/>
      <c r="E53" s="814"/>
      <c r="F53" s="814"/>
      <c r="G53" s="814"/>
      <c r="H53" s="814"/>
      <c r="I53" s="814"/>
      <c r="J53" s="814"/>
      <c r="K53" s="814"/>
      <c r="L53" s="814"/>
      <c r="M53" s="815"/>
      <c r="N53" s="403">
        <f>SUM(N48:N52)</f>
        <v>189263.39850000001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0">
        <f>VLOOKUP(A58,TRANSPORTE!A1:D117,4,FALSE)</f>
        <v>916.5</v>
      </c>
      <c r="M58" s="901"/>
      <c r="N58" s="296">
        <f>K58*L58</f>
        <v>1008.1500000000001</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1008.1500000000001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67"/>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8</v>
      </c>
      <c r="N69" s="404">
        <f>K69/M69</f>
        <v>25533.5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38300.25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230486.81100000002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46097.362200000003</v>
      </c>
      <c r="M82" s="849"/>
      <c r="N82" s="57"/>
    </row>
    <row r="83" spans="1:14">
      <c r="B83" s="95" t="s">
        <v>1057</v>
      </c>
      <c r="C83" s="96"/>
      <c r="D83" s="96"/>
      <c r="E83" s="96"/>
      <c r="F83" s="96"/>
      <c r="G83" s="96"/>
      <c r="H83" s="96"/>
      <c r="I83" s="93"/>
      <c r="J83" s="94"/>
      <c r="K83" s="313">
        <v>0.05</v>
      </c>
      <c r="L83" s="848">
        <f>N77*K83</f>
        <v>11524.340550000001</v>
      </c>
      <c r="M83" s="849"/>
      <c r="N83" s="57"/>
    </row>
    <row r="84" spans="1:14" ht="15" thickBot="1">
      <c r="B84" s="97" t="s">
        <v>1058</v>
      </c>
      <c r="C84" s="98"/>
      <c r="D84" s="98"/>
      <c r="E84" s="98"/>
      <c r="F84" s="98"/>
      <c r="G84" s="98"/>
      <c r="H84" s="98"/>
      <c r="I84" s="99"/>
      <c r="J84" s="100"/>
      <c r="K84" s="314">
        <v>0.05</v>
      </c>
      <c r="L84" s="850">
        <f>N77*K84</f>
        <v>11524.340550000001</v>
      </c>
      <c r="M84" s="851"/>
      <c r="N84" s="57"/>
    </row>
    <row r="85" spans="1:14" ht="15" thickBot="1">
      <c r="B85" s="813" t="s">
        <v>1037</v>
      </c>
      <c r="C85" s="814"/>
      <c r="D85" s="814"/>
      <c r="E85" s="814"/>
      <c r="F85" s="814"/>
      <c r="G85" s="814"/>
      <c r="H85" s="814"/>
      <c r="I85" s="814"/>
      <c r="J85" s="814"/>
      <c r="K85" s="814"/>
      <c r="L85" s="814"/>
      <c r="M85" s="815"/>
      <c r="N85" s="58">
        <f>L82+L83+L84</f>
        <v>69146.043300000005</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299632.85430000001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257</v>
      </c>
      <c r="B36" s="862" t="str">
        <f>VLOOKUP(A36,EQUIPOS!A6:D154,3,FALSE)</f>
        <v>Mezcladora de concreto 1 bulto</v>
      </c>
      <c r="C36" s="863"/>
      <c r="D36" s="863"/>
      <c r="E36" s="863"/>
      <c r="F36" s="863"/>
      <c r="G36" s="863"/>
      <c r="H36" s="864"/>
      <c r="I36" s="276"/>
      <c r="J36" s="277"/>
      <c r="K36" s="278">
        <f>VLOOKUP(A36,EQUIPOS!A6:D163,4,FALSE)</f>
        <v>5000</v>
      </c>
      <c r="L36" s="279"/>
      <c r="M36" s="345">
        <v>1</v>
      </c>
      <c r="N36" s="281">
        <f>K36*M36</f>
        <v>5000</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3191.6875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8191.6875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70034</v>
      </c>
      <c r="N48" s="281">
        <f t="shared" ref="N48:N53" si="0">K48*M48</f>
        <v>35297.135999999999</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3257</v>
      </c>
      <c r="N49" s="281">
        <f t="shared" si="0"/>
        <v>6514</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12</v>
      </c>
      <c r="N50" s="281">
        <f t="shared" si="0"/>
        <v>1332</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66162.5</v>
      </c>
      <c r="N51" s="281">
        <f t="shared" si="0"/>
        <v>26465</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46221.3</v>
      </c>
      <c r="N52" s="282">
        <f t="shared" si="0"/>
        <v>17471.651400000002</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452</v>
      </c>
      <c r="N53" s="282">
        <f t="shared" si="0"/>
        <v>70512</v>
      </c>
    </row>
    <row r="54" spans="1:14">
      <c r="B54" s="329"/>
      <c r="C54" s="326"/>
      <c r="D54" s="326"/>
      <c r="E54" s="326"/>
      <c r="F54" s="326"/>
      <c r="G54" s="326"/>
      <c r="H54" s="326"/>
      <c r="I54" s="326"/>
      <c r="J54" s="320"/>
      <c r="K54" s="50"/>
      <c r="L54" s="327"/>
      <c r="M54" s="435"/>
      <c r="N54" s="282"/>
    </row>
    <row r="55" spans="1:14" ht="15" thickBot="1">
      <c r="B55" s="902" t="s">
        <v>1037</v>
      </c>
      <c r="C55" s="856"/>
      <c r="D55" s="856"/>
      <c r="E55" s="856"/>
      <c r="F55" s="856"/>
      <c r="G55" s="856"/>
      <c r="H55" s="856"/>
      <c r="I55" s="856"/>
      <c r="J55" s="856"/>
      <c r="K55" s="856"/>
      <c r="L55" s="856"/>
      <c r="M55" s="857"/>
      <c r="N55" s="110">
        <f>SUM(N48:N54)</f>
        <v>157591.7874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0">
        <f>VLOOKUP(A60,TRANSPORTE!A1:D117,4,FALSE)</f>
        <v>916.5</v>
      </c>
      <c r="M60" s="901"/>
      <c r="N60" s="296">
        <f>K60*L60</f>
        <v>366.6</v>
      </c>
    </row>
    <row r="61" spans="1:14">
      <c r="A61" t="s">
        <v>1313</v>
      </c>
      <c r="B61" s="52" t="str">
        <f>VLOOKUP(A61,TRANSPORTE!A1:D117,3,FALSE)</f>
        <v>Transporte de arena</v>
      </c>
      <c r="C61" s="53"/>
      <c r="D61" s="53"/>
      <c r="E61" s="53"/>
      <c r="F61" s="53"/>
      <c r="G61" s="53"/>
      <c r="H61" s="320" t="s">
        <v>339</v>
      </c>
      <c r="I61" s="288">
        <v>0.378</v>
      </c>
      <c r="J61" s="295">
        <v>1</v>
      </c>
      <c r="K61" s="288">
        <f>I61*J61</f>
        <v>0.378</v>
      </c>
      <c r="L61" s="900">
        <f>VLOOKUP(A61,TRANSPORTE!A1:D117,4,FALSE)</f>
        <v>850</v>
      </c>
      <c r="M61" s="901"/>
      <c r="N61" s="296">
        <f t="shared" ref="N61:N62" si="1">K61*L61</f>
        <v>321.3</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0">
        <f>VLOOKUP(A62,TRANSPORTE!A1:D117,4,FALSE)</f>
        <v>850</v>
      </c>
      <c r="M62" s="901"/>
      <c r="N62" s="296">
        <f t="shared" si="1"/>
        <v>428.4</v>
      </c>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1116.3000000000002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0" t="s">
        <v>19</v>
      </c>
      <c r="B71" s="55" t="str">
        <f>VLOOKUP(A71,'MANO DE OBRA'!A8:D68,3,FALSE)</f>
        <v>Obrero (8)</v>
      </c>
      <c r="C71" s="53"/>
      <c r="D71" s="53"/>
      <c r="E71" s="53"/>
      <c r="F71" s="53"/>
      <c r="G71" s="53"/>
      <c r="H71" s="53"/>
      <c r="I71" s="301">
        <f>K71/J71*100</f>
        <v>220830.2702702703</v>
      </c>
      <c r="J71" s="302">
        <v>185</v>
      </c>
      <c r="K71" s="303">
        <f>VLOOKUP(A71,'MANO DE OBRA'!A8:D99,4,FALSE)</f>
        <v>408536</v>
      </c>
      <c r="L71" s="56"/>
      <c r="M71" s="443">
        <v>8</v>
      </c>
      <c r="N71" s="404">
        <f>K71/M71</f>
        <v>51067</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63833.75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230733.52489999999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46146.704980000002</v>
      </c>
      <c r="M84" s="849"/>
      <c r="N84" s="57"/>
    </row>
    <row r="85" spans="1:14">
      <c r="B85" s="95" t="s">
        <v>1057</v>
      </c>
      <c r="C85" s="96"/>
      <c r="D85" s="96"/>
      <c r="E85" s="96"/>
      <c r="F85" s="96"/>
      <c r="G85" s="96"/>
      <c r="H85" s="96"/>
      <c r="I85" s="93"/>
      <c r="J85" s="94"/>
      <c r="K85" s="313">
        <v>0.05</v>
      </c>
      <c r="L85" s="848">
        <f>N79*K85</f>
        <v>11536.676245000001</v>
      </c>
      <c r="M85" s="849"/>
      <c r="N85" s="57"/>
    </row>
    <row r="86" spans="1:14" ht="15" thickBot="1">
      <c r="B86" s="97" t="s">
        <v>1058</v>
      </c>
      <c r="C86" s="98"/>
      <c r="D86" s="98"/>
      <c r="E86" s="98"/>
      <c r="F86" s="98"/>
      <c r="G86" s="98"/>
      <c r="H86" s="98"/>
      <c r="I86" s="99"/>
      <c r="J86" s="100"/>
      <c r="K86" s="314">
        <v>0.05</v>
      </c>
      <c r="L86" s="850">
        <f>N79*K86</f>
        <v>11536.676245000001</v>
      </c>
      <c r="M86" s="851"/>
      <c r="N86" s="57"/>
    </row>
    <row r="87" spans="1:14" ht="15" thickBot="1">
      <c r="B87" s="813" t="s">
        <v>1037</v>
      </c>
      <c r="C87" s="814"/>
      <c r="D87" s="814"/>
      <c r="E87" s="814"/>
      <c r="F87" s="814"/>
      <c r="G87" s="814"/>
      <c r="H87" s="814"/>
      <c r="I87" s="814"/>
      <c r="J87" s="814"/>
      <c r="K87" s="814"/>
      <c r="L87" s="814"/>
      <c r="M87" s="815"/>
      <c r="N87" s="58">
        <f>L84+L85+L86</f>
        <v>69220.05747</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299953.58236999996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1276.6750000000002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1276.6750000000002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1500.165</v>
      </c>
      <c r="N48" s="281">
        <f>K48*M48</f>
        <v>750.08249999999998</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406550</v>
      </c>
      <c r="N49" s="281">
        <f>K49*M49</f>
        <v>410615.5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3257</v>
      </c>
      <c r="N50" s="281">
        <f>K50*M50</f>
        <v>977.09999999999991</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902" t="s">
        <v>1037</v>
      </c>
      <c r="C55" s="856"/>
      <c r="D55" s="856"/>
      <c r="E55" s="856"/>
      <c r="F55" s="856"/>
      <c r="G55" s="856"/>
      <c r="H55" s="856"/>
      <c r="I55" s="856"/>
      <c r="J55" s="856"/>
      <c r="K55" s="856"/>
      <c r="L55" s="856"/>
      <c r="M55" s="857"/>
      <c r="N55" s="110">
        <f>SUM(N48:N54)</f>
        <v>412342.6825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0">
        <f>VLOOKUP(A60,TRANSPORTE!A1:D117,4,FALSE)</f>
        <v>983.16000000000008</v>
      </c>
      <c r="M60" s="901"/>
      <c r="N60" s="296">
        <f>K60*L60</f>
        <v>992.99160000000006</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992.99160000000006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0"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10</v>
      </c>
      <c r="N71" s="404">
        <f>K71/M71</f>
        <v>15320.1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25533.5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440145.84909999999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88029.16982000001</v>
      </c>
      <c r="M84" s="849"/>
      <c r="N84" s="57"/>
    </row>
    <row r="85" spans="1:14">
      <c r="B85" s="95" t="s">
        <v>1057</v>
      </c>
      <c r="C85" s="96"/>
      <c r="D85" s="96"/>
      <c r="E85" s="96"/>
      <c r="F85" s="96"/>
      <c r="G85" s="96"/>
      <c r="H85" s="96"/>
      <c r="I85" s="93"/>
      <c r="J85" s="94"/>
      <c r="K85" s="313">
        <v>0.05</v>
      </c>
      <c r="L85" s="848">
        <f>N79*K85</f>
        <v>22007.292455000003</v>
      </c>
      <c r="M85" s="849"/>
      <c r="N85" s="57"/>
    </row>
    <row r="86" spans="1:14" ht="15" thickBot="1">
      <c r="B86" s="97" t="s">
        <v>1058</v>
      </c>
      <c r="C86" s="98"/>
      <c r="D86" s="98"/>
      <c r="E86" s="98"/>
      <c r="F86" s="98"/>
      <c r="G86" s="98"/>
      <c r="H86" s="98"/>
      <c r="I86" s="99"/>
      <c r="J86" s="100"/>
      <c r="K86" s="314">
        <v>0.05</v>
      </c>
      <c r="L86" s="850">
        <f>N79*K86</f>
        <v>22007.292455000003</v>
      </c>
      <c r="M86" s="851"/>
      <c r="N86" s="57"/>
    </row>
    <row r="87" spans="1:14" ht="15" thickBot="1">
      <c r="B87" s="813" t="s">
        <v>1037</v>
      </c>
      <c r="C87" s="814"/>
      <c r="D87" s="814"/>
      <c r="E87" s="814"/>
      <c r="F87" s="814"/>
      <c r="G87" s="814"/>
      <c r="H87" s="814"/>
      <c r="I87" s="814"/>
      <c r="J87" s="814"/>
      <c r="K87" s="814"/>
      <c r="L87" s="814"/>
      <c r="M87" s="815"/>
      <c r="N87" s="58">
        <f>L84+L85+L86</f>
        <v>132043.75473000002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572189.60383000004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29.25" customHeight="1" thickBot="1">
      <c r="A31" t="s">
        <v>1929</v>
      </c>
      <c r="B31" s="86" t="s">
        <v>1219</v>
      </c>
      <c r="C31" s="955" t="s">
        <v>2249</v>
      </c>
      <c r="D31" s="956"/>
      <c r="E31" s="956"/>
      <c r="F31" s="956"/>
      <c r="G31" s="956"/>
      <c r="H31" s="956"/>
      <c r="I31" s="956"/>
      <c r="J31" s="982"/>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68.089333333333329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1500.165</v>
      </c>
      <c r="N48" s="281">
        <f>K48*M48</f>
        <v>75.008250000000004</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33589.78</v>
      </c>
      <c r="N49" s="281">
        <f>K49*M49</f>
        <v>33589.78</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33664.788249999998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150</v>
      </c>
      <c r="N72" s="404">
        <f>K72/M72</f>
        <v>680.89333333333332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1361.7866666666666</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35094.664249999994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7018.9328499999992</v>
      </c>
      <c r="M84" s="849"/>
      <c r="N84" s="57"/>
    </row>
    <row r="85" spans="1:14">
      <c r="B85" s="95" t="s">
        <v>1057</v>
      </c>
      <c r="C85" s="96"/>
      <c r="D85" s="96"/>
      <c r="E85" s="96"/>
      <c r="F85" s="96"/>
      <c r="G85" s="96"/>
      <c r="H85" s="96"/>
      <c r="I85" s="93"/>
      <c r="J85" s="94"/>
      <c r="K85" s="313">
        <v>0.05</v>
      </c>
      <c r="L85" s="848">
        <f>N79*K85</f>
        <v>1754.7332124999998</v>
      </c>
      <c r="M85" s="849"/>
      <c r="N85" s="57"/>
    </row>
    <row r="86" spans="1:14" ht="15" thickBot="1">
      <c r="B86" s="97" t="s">
        <v>1058</v>
      </c>
      <c r="C86" s="98"/>
      <c r="D86" s="98"/>
      <c r="E86" s="98"/>
      <c r="F86" s="98"/>
      <c r="G86" s="98"/>
      <c r="H86" s="98"/>
      <c r="I86" s="99"/>
      <c r="J86" s="100"/>
      <c r="K86" s="314">
        <v>0.05</v>
      </c>
      <c r="L86" s="850">
        <f>N79*K86</f>
        <v>1754.7332124999998</v>
      </c>
      <c r="M86" s="851"/>
      <c r="N86" s="57"/>
    </row>
    <row r="87" spans="1:14" ht="15" thickBot="1">
      <c r="B87" s="813" t="s">
        <v>1037</v>
      </c>
      <c r="C87" s="814"/>
      <c r="D87" s="814"/>
      <c r="E87" s="814"/>
      <c r="F87" s="814"/>
      <c r="G87" s="814"/>
      <c r="H87" s="814"/>
      <c r="I87" s="814"/>
      <c r="J87" s="814"/>
      <c r="K87" s="814"/>
      <c r="L87" s="814"/>
      <c r="M87" s="815"/>
      <c r="N87" s="58">
        <f>L84+L85+L86</f>
        <v>10528.399274999998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45623.06352499999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1767</v>
      </c>
      <c r="C31" s="955" t="s">
        <v>2250</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6"/>
      <c r="J36" s="277"/>
      <c r="K36" s="278">
        <f>VLOOKUP(A36,EQUIPOS!A6:D163,4,FALSE)</f>
        <v>6034.5</v>
      </c>
      <c r="L36" s="279"/>
      <c r="M36" s="345">
        <v>1.25</v>
      </c>
      <c r="N36" s="281">
        <f>K36/M36</f>
        <v>4827.6000000000004</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1787.3450000000003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6614.9450000000006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23205</v>
      </c>
      <c r="N48" s="281">
        <f>K48*M48</f>
        <v>11602.5</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1500.165</v>
      </c>
      <c r="N49" s="281">
        <f>K49*M49</f>
        <v>750.08249999999998</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406550</v>
      </c>
      <c r="N50" s="281">
        <f>K50*M50</f>
        <v>410615.5</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3257</v>
      </c>
      <c r="N51" s="281">
        <f>K51*M51</f>
        <v>977.09999999999991</v>
      </c>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423945.1825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0">
        <f>VLOOKUP(A58,TRANSPORTE!A1:D117,4,FALSE)</f>
        <v>983.16000000000008</v>
      </c>
      <c r="M58" s="901"/>
      <c r="N58" s="296">
        <f>K58*L58</f>
        <v>992.99160000000006</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0">
        <f>VLOOKUP(A59,TRANSPORTE!A1:D117,4,FALSE)</f>
        <v>850</v>
      </c>
      <c r="M59" s="901"/>
      <c r="N59" s="296">
        <f>K59*L59</f>
        <v>425</v>
      </c>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1417.9916000000001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13</v>
      </c>
      <c r="B69" s="55" t="str">
        <f>VLOOKUP(A69,'MANO DE OBRA'!A8:D68,3,FALSE)</f>
        <v>Obrero (5)</v>
      </c>
      <c r="C69" s="53"/>
      <c r="D69" s="53"/>
      <c r="E69" s="53"/>
      <c r="F69" s="53"/>
      <c r="G69" s="53"/>
      <c r="H69" s="53"/>
      <c r="I69" s="301">
        <f>K69/J69*100</f>
        <v>138018.91891891891</v>
      </c>
      <c r="J69" s="302">
        <v>185</v>
      </c>
      <c r="K69" s="303">
        <f>VLOOKUP(A69,'MANO DE OBRA'!A8:D99,4,FALSE)</f>
        <v>255335</v>
      </c>
      <c r="L69" s="56"/>
      <c r="M69" s="443">
        <v>10</v>
      </c>
      <c r="N69" s="404">
        <f>K69/M69</f>
        <v>25533.5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35746.9</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467725.01910000003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93545.003820000013</v>
      </c>
      <c r="M82" s="849"/>
      <c r="N82" s="57"/>
    </row>
    <row r="83" spans="1:14">
      <c r="B83" s="95" t="s">
        <v>1057</v>
      </c>
      <c r="C83" s="96"/>
      <c r="D83" s="96"/>
      <c r="E83" s="96"/>
      <c r="F83" s="96"/>
      <c r="G83" s="96"/>
      <c r="H83" s="96"/>
      <c r="I83" s="93"/>
      <c r="J83" s="94"/>
      <c r="K83" s="313">
        <v>0.05</v>
      </c>
      <c r="L83" s="848">
        <f>N77*K83</f>
        <v>23386.250955000003</v>
      </c>
      <c r="M83" s="849"/>
      <c r="N83" s="57"/>
    </row>
    <row r="84" spans="1:14" ht="15" thickBot="1">
      <c r="B84" s="97" t="s">
        <v>1058</v>
      </c>
      <c r="C84" s="98"/>
      <c r="D84" s="98"/>
      <c r="E84" s="98"/>
      <c r="F84" s="98"/>
      <c r="G84" s="98"/>
      <c r="H84" s="98"/>
      <c r="I84" s="99"/>
      <c r="J84" s="100"/>
      <c r="K84" s="314">
        <v>0.05</v>
      </c>
      <c r="L84" s="850">
        <f>N77*K84</f>
        <v>23386.250955000003</v>
      </c>
      <c r="M84" s="851"/>
      <c r="N84" s="57"/>
    </row>
    <row r="85" spans="1:14" ht="15" thickBot="1">
      <c r="B85" s="813" t="s">
        <v>1037</v>
      </c>
      <c r="C85" s="814"/>
      <c r="D85" s="814"/>
      <c r="E85" s="814"/>
      <c r="F85" s="814"/>
      <c r="G85" s="814"/>
      <c r="H85" s="814"/>
      <c r="I85" s="814"/>
      <c r="J85" s="814"/>
      <c r="K85" s="814"/>
      <c r="L85" s="814"/>
      <c r="M85" s="815"/>
      <c r="N85" s="58">
        <f>L82+L83+L84</f>
        <v>140317.50573</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608042.52483000001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1.5" customHeight="1" thickBot="1">
      <c r="A31" t="s">
        <v>1929</v>
      </c>
      <c r="B31" s="86" t="s">
        <v>1768</v>
      </c>
      <c r="C31" s="955" t="s">
        <v>2251</v>
      </c>
      <c r="D31" s="956"/>
      <c r="E31" s="956"/>
      <c r="F31" s="956"/>
      <c r="G31" s="956"/>
      <c r="H31" s="956"/>
      <c r="I31" s="956"/>
      <c r="J31" s="982"/>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6"/>
      <c r="J36" s="277"/>
      <c r="K36" s="278">
        <f>VLOOKUP(A36,EQUIPOS!A6:D163,4,FALSE)</f>
        <v>6034.5</v>
      </c>
      <c r="L36" s="279"/>
      <c r="M36" s="345">
        <v>18.75</v>
      </c>
      <c r="N36" s="281">
        <f>K36/M36</f>
        <v>321.83999999999997</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102.134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423.97399999999999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23205</v>
      </c>
      <c r="N48" s="281">
        <f>K48*M48</f>
        <v>1160.25</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1500.165</v>
      </c>
      <c r="N49" s="281">
        <f>K49*M49</f>
        <v>75.008250000000004</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33589.78</v>
      </c>
      <c r="N50" s="281">
        <f>K50*M50</f>
        <v>33589.78</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34825.038249999998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0">
        <f>VLOOKUP(A58,TRANSPORTE!A1:D117,4,FALSE)</f>
        <v>850</v>
      </c>
      <c r="M58" s="901"/>
      <c r="N58" s="296">
        <f>K58*L58</f>
        <v>42.5</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42.5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150</v>
      </c>
      <c r="N69" s="404">
        <f>K69/M69</f>
        <v>1361.7866666666666</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2042.6799999999998</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37334.19225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7466.8384500000002</v>
      </c>
      <c r="M82" s="849"/>
      <c r="N82" s="57"/>
    </row>
    <row r="83" spans="1:14">
      <c r="B83" s="95" t="s">
        <v>1057</v>
      </c>
      <c r="C83" s="96"/>
      <c r="D83" s="96"/>
      <c r="E83" s="96"/>
      <c r="F83" s="96"/>
      <c r="G83" s="96"/>
      <c r="H83" s="96"/>
      <c r="I83" s="93"/>
      <c r="J83" s="94"/>
      <c r="K83" s="313">
        <v>0.05</v>
      </c>
      <c r="L83" s="848">
        <f>N77*K83</f>
        <v>1866.7096125</v>
      </c>
      <c r="M83" s="849"/>
      <c r="N83" s="57"/>
    </row>
    <row r="84" spans="1:14" ht="15" thickBot="1">
      <c r="B84" s="97" t="s">
        <v>1058</v>
      </c>
      <c r="C84" s="98"/>
      <c r="D84" s="98"/>
      <c r="E84" s="98"/>
      <c r="F84" s="98"/>
      <c r="G84" s="98"/>
      <c r="H84" s="98"/>
      <c r="I84" s="99"/>
      <c r="J84" s="100"/>
      <c r="K84" s="314">
        <v>0.05</v>
      </c>
      <c r="L84" s="850">
        <f>N77*K84</f>
        <v>1866.7096125</v>
      </c>
      <c r="M84" s="851"/>
      <c r="N84" s="57"/>
    </row>
    <row r="85" spans="1:14" ht="15" thickBot="1">
      <c r="B85" s="813" t="s">
        <v>1037</v>
      </c>
      <c r="C85" s="814"/>
      <c r="D85" s="814"/>
      <c r="E85" s="814"/>
      <c r="F85" s="814"/>
      <c r="G85" s="814"/>
      <c r="H85" s="814"/>
      <c r="I85" s="814"/>
      <c r="J85" s="814"/>
      <c r="K85" s="814"/>
      <c r="L85" s="814"/>
      <c r="M85" s="815"/>
      <c r="N85" s="58">
        <f>L82+L83+L84</f>
        <v>11200.257675000001</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48534.449925000001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127.6675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127.6675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406550</v>
      </c>
      <c r="N48" s="281">
        <f>K48*M48</f>
        <v>28458.500000000004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3257</v>
      </c>
      <c r="N49" s="281">
        <f>K49*M49</f>
        <v>977.09999999999991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29435.600000000002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0">
        <f>VLOOKUP(A58,TRANSPORTE!A1:D117,4,FALSE)</f>
        <v>983.16000000000008</v>
      </c>
      <c r="M58" s="901"/>
      <c r="N58" s="296">
        <f>K58*L58</f>
        <v>68.821200000000019</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68.821200000000019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67"/>
      <c r="N68" s="104" t="s">
        <v>1035</v>
      </c>
    </row>
    <row r="69" spans="1:15">
      <c r="A69" s="170" t="s">
        <v>9</v>
      </c>
      <c r="B69" s="55" t="str">
        <f>VLOOKUP(A69,'MANO DE OBRA'!A8:D68,3,FALSE)</f>
        <v>Obrero (3)</v>
      </c>
      <c r="C69" s="53"/>
      <c r="D69" s="53"/>
      <c r="E69" s="53"/>
      <c r="F69" s="53"/>
      <c r="G69" s="53"/>
      <c r="H69" s="53"/>
      <c r="I69" s="301">
        <f>K69/J69*100</f>
        <v>82811.351351351361</v>
      </c>
      <c r="J69" s="302">
        <v>185</v>
      </c>
      <c r="K69" s="303">
        <f>VLOOKUP(A69,'MANO DE OBRA'!A8:D99,4,FALSE)</f>
        <v>153201</v>
      </c>
      <c r="L69" s="56"/>
      <c r="M69" s="440">
        <v>100</v>
      </c>
      <c r="N69" s="404">
        <f>K69/M69</f>
        <v>1532.01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2553.35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32185.438699999999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6437.0877399999999</v>
      </c>
      <c r="M82" s="849"/>
      <c r="N82" s="57"/>
    </row>
    <row r="83" spans="1:14">
      <c r="B83" s="95" t="s">
        <v>1057</v>
      </c>
      <c r="C83" s="96"/>
      <c r="D83" s="96"/>
      <c r="E83" s="96"/>
      <c r="F83" s="96"/>
      <c r="G83" s="96"/>
      <c r="H83" s="96"/>
      <c r="I83" s="93"/>
      <c r="J83" s="94"/>
      <c r="K83" s="313">
        <v>0.05</v>
      </c>
      <c r="L83" s="848">
        <f>N77*K83</f>
        <v>1609.271935</v>
      </c>
      <c r="M83" s="849"/>
      <c r="N83" s="57"/>
    </row>
    <row r="84" spans="1:14" ht="15" thickBot="1">
      <c r="B84" s="97" t="s">
        <v>1058</v>
      </c>
      <c r="C84" s="98"/>
      <c r="D84" s="98"/>
      <c r="E84" s="98"/>
      <c r="F84" s="98"/>
      <c r="G84" s="98"/>
      <c r="H84" s="98"/>
      <c r="I84" s="99"/>
      <c r="J84" s="100"/>
      <c r="K84" s="314">
        <v>0.05</v>
      </c>
      <c r="L84" s="850">
        <f>N77*K84</f>
        <v>1609.271935</v>
      </c>
      <c r="M84" s="851"/>
      <c r="N84" s="57"/>
    </row>
    <row r="85" spans="1:14" ht="15" thickBot="1">
      <c r="B85" s="813" t="s">
        <v>1037</v>
      </c>
      <c r="C85" s="814"/>
      <c r="D85" s="814"/>
      <c r="E85" s="814"/>
      <c r="F85" s="814"/>
      <c r="G85" s="814"/>
      <c r="H85" s="814"/>
      <c r="I85" s="814"/>
      <c r="J85" s="814"/>
      <c r="K85" s="814"/>
      <c r="L85" s="814"/>
      <c r="M85" s="815"/>
      <c r="N85" s="58">
        <f>L82+L83+L84</f>
        <v>9655.6316100000004</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41841.070309999996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68.089333333333329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31220</v>
      </c>
      <c r="N48" s="281">
        <f>K48*M48</f>
        <v>39025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39025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B58" s="52"/>
      <c r="C58" s="326"/>
      <c r="D58" s="326"/>
      <c r="E58" s="326"/>
      <c r="F58" s="326"/>
      <c r="G58" s="326"/>
      <c r="H58" s="320"/>
      <c r="I58" s="288"/>
      <c r="J58" s="295"/>
      <c r="K58" s="288"/>
      <c r="L58" s="900"/>
      <c r="M58" s="901"/>
      <c r="N58" s="296"/>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67"/>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150</v>
      </c>
      <c r="N69" s="404">
        <f>K69/M69</f>
        <v>680.89333333333332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1361.7866666666666</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40454.875999999997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8090.9751999999999</v>
      </c>
      <c r="M82" s="849"/>
      <c r="N82" s="57"/>
    </row>
    <row r="83" spans="1:14">
      <c r="B83" s="95" t="s">
        <v>1057</v>
      </c>
      <c r="C83" s="96"/>
      <c r="D83" s="96"/>
      <c r="E83" s="96"/>
      <c r="F83" s="96"/>
      <c r="G83" s="96"/>
      <c r="H83" s="96"/>
      <c r="I83" s="93"/>
      <c r="J83" s="94"/>
      <c r="K83" s="313">
        <v>0.05</v>
      </c>
      <c r="L83" s="848">
        <f>N77*K83</f>
        <v>2022.7438</v>
      </c>
      <c r="M83" s="849"/>
      <c r="N83" s="57"/>
    </row>
    <row r="84" spans="1:14" ht="15" thickBot="1">
      <c r="B84" s="97" t="s">
        <v>1058</v>
      </c>
      <c r="C84" s="98"/>
      <c r="D84" s="98"/>
      <c r="E84" s="98"/>
      <c r="F84" s="98"/>
      <c r="G84" s="98"/>
      <c r="H84" s="98"/>
      <c r="I84" s="99"/>
      <c r="J84" s="100"/>
      <c r="K84" s="314">
        <v>0.05</v>
      </c>
      <c r="L84" s="850">
        <f>N77*K84</f>
        <v>2022.7438</v>
      </c>
      <c r="M84" s="851"/>
      <c r="N84" s="57"/>
    </row>
    <row r="85" spans="1:14" ht="15" thickBot="1">
      <c r="B85" s="813" t="s">
        <v>1037</v>
      </c>
      <c r="C85" s="814"/>
      <c r="D85" s="814"/>
      <c r="E85" s="814"/>
      <c r="F85" s="814"/>
      <c r="G85" s="814"/>
      <c r="H85" s="814"/>
      <c r="I85" s="814"/>
      <c r="J85" s="814"/>
      <c r="K85" s="814"/>
      <c r="L85" s="814"/>
      <c r="M85" s="815"/>
      <c r="N85" s="58">
        <f>L82+L83+L84</f>
        <v>12136.462799999999</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52591.338799999998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153.20099999999999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153.20099999999999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390215.17499999999</v>
      </c>
      <c r="N48" s="281">
        <f>K48*M48</f>
        <v>780.43034999999998</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406550</v>
      </c>
      <c r="N49" s="281">
        <f>K49*M49</f>
        <v>28458.500000000004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3257</v>
      </c>
      <c r="N50" s="281">
        <f>K50*M50</f>
        <v>977.09999999999991</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30216.030350000001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0">
        <f>VLOOKUP(A58,TRANSPORTE!A1:D117,4,FALSE)</f>
        <v>983.16000000000008</v>
      </c>
      <c r="M58" s="901"/>
      <c r="N58" s="296">
        <f>K58*L58</f>
        <v>70.787520000000015</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70.787520000000015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100</v>
      </c>
      <c r="N69" s="404">
        <f>K69/M69</f>
        <v>2042.68</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3064.02</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33504.038870000004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6700.8077740000008</v>
      </c>
      <c r="M82" s="849"/>
      <c r="N82" s="57"/>
    </row>
    <row r="83" spans="1:14">
      <c r="B83" s="95" t="s">
        <v>1057</v>
      </c>
      <c r="C83" s="96"/>
      <c r="D83" s="96"/>
      <c r="E83" s="96"/>
      <c r="F83" s="96"/>
      <c r="G83" s="96"/>
      <c r="H83" s="96"/>
      <c r="I83" s="93"/>
      <c r="J83" s="94"/>
      <c r="K83" s="313">
        <v>0.05</v>
      </c>
      <c r="L83" s="848">
        <f>N77*K83</f>
        <v>1675.2019435000002</v>
      </c>
      <c r="M83" s="849"/>
      <c r="N83" s="57"/>
    </row>
    <row r="84" spans="1:14" ht="15" thickBot="1">
      <c r="B84" s="97" t="s">
        <v>1058</v>
      </c>
      <c r="C84" s="98"/>
      <c r="D84" s="98"/>
      <c r="E84" s="98"/>
      <c r="F84" s="98"/>
      <c r="G84" s="98"/>
      <c r="H84" s="98"/>
      <c r="I84" s="99"/>
      <c r="J84" s="100"/>
      <c r="K84" s="314">
        <v>0.05</v>
      </c>
      <c r="L84" s="850">
        <f>N77*K84</f>
        <v>1675.2019435000002</v>
      </c>
      <c r="M84" s="851"/>
      <c r="N84" s="57"/>
    </row>
    <row r="85" spans="1:14" ht="15" thickBot="1">
      <c r="B85" s="813" t="s">
        <v>1037</v>
      </c>
      <c r="C85" s="814"/>
      <c r="D85" s="814"/>
      <c r="E85" s="814"/>
      <c r="F85" s="814"/>
      <c r="G85" s="814"/>
      <c r="H85" s="814"/>
      <c r="I85" s="814"/>
      <c r="J85" s="814"/>
      <c r="K85" s="814"/>
      <c r="L85" s="814"/>
      <c r="M85" s="815"/>
      <c r="N85" s="58">
        <f>L82+L83+L84</f>
        <v>10051.211661000001</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43555.250531000005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85.111666666666679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85.111666666666679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390215.17499999999</v>
      </c>
      <c r="N48" s="281">
        <f>K48*M48</f>
        <v>780.43034999999998</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31220</v>
      </c>
      <c r="N49" s="281">
        <f>K49*M49</f>
        <v>39025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39805.430350000002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0">
        <f>VLOOKUP(A58,TRANSPORTE!A1:D117,4,FALSE)</f>
        <v>983.16000000000008</v>
      </c>
      <c r="M58" s="901"/>
      <c r="N58" s="296">
        <f>K58*L58</f>
        <v>1.9663200000000003</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1.9663200000000003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855"/>
      <c r="N68" s="104" t="s">
        <v>1035</v>
      </c>
    </row>
    <row r="69" spans="1:15">
      <c r="A69" s="170" t="s">
        <v>9</v>
      </c>
      <c r="B69" s="55" t="str">
        <f>VLOOKUP(A69,'MANO DE OBRA'!A8:D68,3,FALSE)</f>
        <v>Obrero (3)</v>
      </c>
      <c r="C69" s="53"/>
      <c r="D69" s="53"/>
      <c r="E69" s="53"/>
      <c r="F69" s="53"/>
      <c r="G69" s="53"/>
      <c r="H69" s="53"/>
      <c r="I69" s="301">
        <f>K69/J69*100</f>
        <v>82811.351351351361</v>
      </c>
      <c r="J69" s="302">
        <v>185</v>
      </c>
      <c r="K69" s="303">
        <f>VLOOKUP(A69,'MANO DE OBRA'!A8:D99,4,FALSE)</f>
        <v>153201</v>
      </c>
      <c r="L69" s="56"/>
      <c r="M69" s="443">
        <v>150</v>
      </c>
      <c r="N69" s="404">
        <f>K69/M69</f>
        <v>1021.34</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1702.2333333333333</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41594.741669999996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8318.9483339999988</v>
      </c>
      <c r="M82" s="849"/>
      <c r="N82" s="57"/>
    </row>
    <row r="83" spans="1:14">
      <c r="B83" s="95" t="s">
        <v>1057</v>
      </c>
      <c r="C83" s="96"/>
      <c r="D83" s="96"/>
      <c r="E83" s="96"/>
      <c r="F83" s="96"/>
      <c r="G83" s="96"/>
      <c r="H83" s="96"/>
      <c r="I83" s="93"/>
      <c r="J83" s="94"/>
      <c r="K83" s="313">
        <v>0.05</v>
      </c>
      <c r="L83" s="848">
        <f>N77*K83</f>
        <v>2079.7370834999997</v>
      </c>
      <c r="M83" s="849"/>
      <c r="N83" s="57"/>
    </row>
    <row r="84" spans="1:14" ht="15" thickBot="1">
      <c r="B84" s="97" t="s">
        <v>1058</v>
      </c>
      <c r="C84" s="98"/>
      <c r="D84" s="98"/>
      <c r="E84" s="98"/>
      <c r="F84" s="98"/>
      <c r="G84" s="98"/>
      <c r="H84" s="98"/>
      <c r="I84" s="99"/>
      <c r="J84" s="100"/>
      <c r="K84" s="314">
        <v>0.05</v>
      </c>
      <c r="L84" s="850">
        <f>N77*K84</f>
        <v>2079.7370834999997</v>
      </c>
      <c r="M84" s="851"/>
      <c r="N84" s="57"/>
    </row>
    <row r="85" spans="1:14" ht="15" thickBot="1">
      <c r="B85" s="813" t="s">
        <v>1037</v>
      </c>
      <c r="C85" s="814"/>
      <c r="D85" s="814"/>
      <c r="E85" s="814"/>
      <c r="F85" s="814"/>
      <c r="G85" s="814"/>
      <c r="H85" s="814"/>
      <c r="I85" s="814"/>
      <c r="J85" s="814"/>
      <c r="K85" s="814"/>
      <c r="L85" s="814"/>
      <c r="M85" s="815"/>
      <c r="N85" s="58">
        <f>L82+L83+L84</f>
        <v>12478.422500999999</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54073.164170999997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21.27791666666667</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5445.96</v>
      </c>
      <c r="N48" s="281">
        <f>K48*M48</f>
        <v>5990.5560000000005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5990.5560000000005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B58" s="52"/>
      <c r="C58" s="326"/>
      <c r="D58" s="326"/>
      <c r="E58" s="326"/>
      <c r="F58" s="326"/>
      <c r="G58" s="326"/>
      <c r="H58" s="320"/>
      <c r="I58" s="288"/>
      <c r="J58" s="295"/>
      <c r="K58" s="288"/>
      <c r="L58" s="900"/>
      <c r="M58" s="901"/>
      <c r="N58" s="296"/>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67"/>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425.55833333333334</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6437.3922500000008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1287.4784500000003</v>
      </c>
      <c r="M82" s="849"/>
      <c r="N82" s="57"/>
    </row>
    <row r="83" spans="1:14">
      <c r="B83" s="95" t="s">
        <v>1057</v>
      </c>
      <c r="C83" s="96"/>
      <c r="D83" s="96"/>
      <c r="E83" s="96"/>
      <c r="F83" s="96"/>
      <c r="G83" s="96"/>
      <c r="H83" s="96"/>
      <c r="I83" s="93"/>
      <c r="J83" s="94"/>
      <c r="K83" s="313">
        <v>0.05</v>
      </c>
      <c r="L83" s="848">
        <f>N77*K83</f>
        <v>321.86961250000007</v>
      </c>
      <c r="M83" s="849"/>
      <c r="N83" s="57"/>
    </row>
    <row r="84" spans="1:14" ht="15" thickBot="1">
      <c r="B84" s="97" t="s">
        <v>1058</v>
      </c>
      <c r="C84" s="98"/>
      <c r="D84" s="98"/>
      <c r="E84" s="98"/>
      <c r="F84" s="98"/>
      <c r="G84" s="98"/>
      <c r="H84" s="98"/>
      <c r="I84" s="99"/>
      <c r="J84" s="100"/>
      <c r="K84" s="314">
        <v>0.05</v>
      </c>
      <c r="L84" s="850">
        <f>N77*K84</f>
        <v>321.86961250000007</v>
      </c>
      <c r="M84" s="851"/>
      <c r="N84" s="57"/>
    </row>
    <row r="85" spans="1:14" ht="15" thickBot="1">
      <c r="B85" s="813" t="s">
        <v>1037</v>
      </c>
      <c r="C85" s="814"/>
      <c r="D85" s="814"/>
      <c r="E85" s="814"/>
      <c r="F85" s="814"/>
      <c r="G85" s="814"/>
      <c r="H85" s="814"/>
      <c r="I85" s="814"/>
      <c r="J85" s="814"/>
      <c r="K85" s="814"/>
      <c r="L85" s="814"/>
      <c r="M85" s="815"/>
      <c r="N85" s="58">
        <f>L82+L83+L84</f>
        <v>1931.2176750000006</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8368.6099250000007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21.27791666666667</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6006</v>
      </c>
      <c r="N48" s="281">
        <f>K48*M48</f>
        <v>6606.6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6606.6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B58" s="52"/>
      <c r="C58" s="326"/>
      <c r="D58" s="326"/>
      <c r="E58" s="326"/>
      <c r="F58" s="326"/>
      <c r="G58" s="326"/>
      <c r="H58" s="320"/>
      <c r="I58" s="288"/>
      <c r="J58" s="295"/>
      <c r="K58" s="288"/>
      <c r="L58" s="900"/>
      <c r="M58" s="901"/>
      <c r="N58" s="296"/>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67"/>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425.55833333333334</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7053.4362500000007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1410.6872500000002</v>
      </c>
      <c r="M82" s="849"/>
      <c r="N82" s="57"/>
    </row>
    <row r="83" spans="1:14">
      <c r="B83" s="95" t="s">
        <v>1057</v>
      </c>
      <c r="C83" s="96"/>
      <c r="D83" s="96"/>
      <c r="E83" s="96"/>
      <c r="F83" s="96"/>
      <c r="G83" s="96"/>
      <c r="H83" s="96"/>
      <c r="I83" s="93"/>
      <c r="J83" s="94"/>
      <c r="K83" s="313">
        <v>0.05</v>
      </c>
      <c r="L83" s="848">
        <f>N77*K83</f>
        <v>352.67181250000004</v>
      </c>
      <c r="M83" s="849"/>
      <c r="N83" s="57"/>
    </row>
    <row r="84" spans="1:14" ht="15" thickBot="1">
      <c r="B84" s="97" t="s">
        <v>1058</v>
      </c>
      <c r="C84" s="98"/>
      <c r="D84" s="98"/>
      <c r="E84" s="98"/>
      <c r="F84" s="98"/>
      <c r="G84" s="98"/>
      <c r="H84" s="98"/>
      <c r="I84" s="99"/>
      <c r="J84" s="100"/>
      <c r="K84" s="314">
        <v>0.05</v>
      </c>
      <c r="L84" s="850">
        <f>N77*K84</f>
        <v>352.67181250000004</v>
      </c>
      <c r="M84" s="851"/>
      <c r="N84" s="57"/>
    </row>
    <row r="85" spans="1:14" ht="15" thickBot="1">
      <c r="B85" s="813" t="s">
        <v>1037</v>
      </c>
      <c r="C85" s="814"/>
      <c r="D85" s="814"/>
      <c r="E85" s="814"/>
      <c r="F85" s="814"/>
      <c r="G85" s="814"/>
      <c r="H85" s="814"/>
      <c r="I85" s="814"/>
      <c r="J85" s="814"/>
      <c r="K85" s="814"/>
      <c r="L85" s="814"/>
      <c r="M85" s="815"/>
      <c r="N85" s="58">
        <f>L82+L83+L84</f>
        <v>2116.0308750000004</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9169.467125000001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306.40199999999999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306.40199999999999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72875</v>
      </c>
      <c r="N48" s="281">
        <f>K48*M48</f>
        <v>80162.5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80162.5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0">
        <f>VLOOKUP(A58,TRANSPORTE!A1:D117,4,FALSE)</f>
        <v>850</v>
      </c>
      <c r="M58" s="901"/>
      <c r="N58" s="296">
        <f>K58*L58</f>
        <v>935.00000000000011</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935.00000000000011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67"/>
      <c r="N68" s="104" t="s">
        <v>1035</v>
      </c>
    </row>
    <row r="69" spans="1:15">
      <c r="A69" s="170" t="s">
        <v>9</v>
      </c>
      <c r="B69" s="55" t="str">
        <f>VLOOKUP(A69,'MANO DE OBRA'!A8:D68,3,FALSE)</f>
        <v>Obrero (3)</v>
      </c>
      <c r="C69" s="53"/>
      <c r="D69" s="53"/>
      <c r="E69" s="53"/>
      <c r="F69" s="53"/>
      <c r="G69" s="53"/>
      <c r="H69" s="53"/>
      <c r="I69" s="301">
        <f>K69/J69*100</f>
        <v>82811.351351351361</v>
      </c>
      <c r="J69" s="302">
        <v>185</v>
      </c>
      <c r="K69" s="303">
        <f>VLOOKUP(A69,'MANO DE OBRA'!A8:D99,4,FALSE)</f>
        <v>153201</v>
      </c>
      <c r="L69" s="56"/>
      <c r="M69" s="443">
        <v>25</v>
      </c>
      <c r="N69" s="404">
        <f>K69/M69</f>
        <v>6128.04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6128.04</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87531.941999999995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17506.3884</v>
      </c>
      <c r="M82" s="849"/>
      <c r="N82" s="57"/>
    </row>
    <row r="83" spans="1:14">
      <c r="B83" s="95" t="s">
        <v>1057</v>
      </c>
      <c r="C83" s="96"/>
      <c r="D83" s="96"/>
      <c r="E83" s="96"/>
      <c r="F83" s="96"/>
      <c r="G83" s="96"/>
      <c r="H83" s="96"/>
      <c r="I83" s="93"/>
      <c r="J83" s="94"/>
      <c r="K83" s="313">
        <v>0.05</v>
      </c>
      <c r="L83" s="848">
        <f>N77*K83</f>
        <v>4376.5971</v>
      </c>
      <c r="M83" s="849"/>
      <c r="N83" s="57"/>
    </row>
    <row r="84" spans="1:14" ht="15" thickBot="1">
      <c r="B84" s="97" t="s">
        <v>1058</v>
      </c>
      <c r="C84" s="98"/>
      <c r="D84" s="98"/>
      <c r="E84" s="98"/>
      <c r="F84" s="98"/>
      <c r="G84" s="98"/>
      <c r="H84" s="98"/>
      <c r="I84" s="99"/>
      <c r="J84" s="100"/>
      <c r="K84" s="314">
        <v>0.05</v>
      </c>
      <c r="L84" s="850">
        <f>N77*K84</f>
        <v>4376.5971</v>
      </c>
      <c r="M84" s="851"/>
      <c r="N84" s="57"/>
    </row>
    <row r="85" spans="1:14" ht="15" thickBot="1">
      <c r="B85" s="813" t="s">
        <v>1037</v>
      </c>
      <c r="C85" s="814"/>
      <c r="D85" s="814"/>
      <c r="E85" s="814"/>
      <c r="F85" s="814"/>
      <c r="G85" s="814"/>
      <c r="H85" s="814"/>
      <c r="I85" s="814"/>
      <c r="J85" s="814"/>
      <c r="K85" s="814"/>
      <c r="L85" s="814"/>
      <c r="M85" s="815"/>
      <c r="N85" s="58">
        <f>L82+L83+L84</f>
        <v>26259.582599999998</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113791.52459999999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160</v>
      </c>
      <c r="B36" s="862" t="str">
        <f>VLOOKUP(A36,EQUIPOS!A6:D154,3,FALSE)</f>
        <v>COMPACTADOR MANUAL VIBRATORIO (RANA) con motor de 6 HP</v>
      </c>
      <c r="C36" s="863"/>
      <c r="D36" s="863"/>
      <c r="E36" s="863"/>
      <c r="F36" s="863"/>
      <c r="G36" s="863"/>
      <c r="H36" s="864"/>
      <c r="I36" s="276"/>
      <c r="J36" s="277"/>
      <c r="K36" s="278">
        <f>VLOOKUP(A36,EQUIPOS!A6:D163,4,FALSE)</f>
        <v>6034.5</v>
      </c>
      <c r="L36" s="279"/>
      <c r="M36" s="345">
        <v>3</v>
      </c>
      <c r="N36" s="281">
        <f>K36/M36</f>
        <v>2011.5</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425.55833333333334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2437.0583333333334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100000</v>
      </c>
      <c r="N48" s="281">
        <f>K48*M48</f>
        <v>125000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125000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0">
        <f>VLOOKUP(A60,TRANSPORTE!A1:D117,4,FALSE)</f>
        <v>652.82999999999993</v>
      </c>
      <c r="M60" s="901"/>
      <c r="N60" s="296">
        <f>K60*L60</f>
        <v>816.03749999999991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816.03749999999991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4255.583333333333</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132508.67916666667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26501.735833333336</v>
      </c>
      <c r="M84" s="849"/>
      <c r="N84" s="57"/>
    </row>
    <row r="85" spans="1:14">
      <c r="B85" s="95" t="s">
        <v>1057</v>
      </c>
      <c r="C85" s="96"/>
      <c r="D85" s="96"/>
      <c r="E85" s="96"/>
      <c r="F85" s="96"/>
      <c r="G85" s="96"/>
      <c r="H85" s="96"/>
      <c r="I85" s="93"/>
      <c r="J85" s="94"/>
      <c r="K85" s="313">
        <v>0.05</v>
      </c>
      <c r="L85" s="848">
        <f>N79*K85</f>
        <v>6625.433958333334</v>
      </c>
      <c r="M85" s="849"/>
      <c r="N85" s="57"/>
    </row>
    <row r="86" spans="1:14" ht="15" thickBot="1">
      <c r="B86" s="97" t="s">
        <v>1058</v>
      </c>
      <c r="C86" s="98"/>
      <c r="D86" s="98"/>
      <c r="E86" s="98"/>
      <c r="F86" s="98"/>
      <c r="G86" s="98"/>
      <c r="H86" s="98"/>
      <c r="I86" s="99"/>
      <c r="J86" s="100"/>
      <c r="K86" s="314">
        <v>0.05</v>
      </c>
      <c r="L86" s="850">
        <f>N79*K86</f>
        <v>6625.433958333334</v>
      </c>
      <c r="M86" s="851"/>
      <c r="N86" s="57"/>
    </row>
    <row r="87" spans="1:14" ht="15" thickBot="1">
      <c r="B87" s="813" t="s">
        <v>1037</v>
      </c>
      <c r="C87" s="814"/>
      <c r="D87" s="814"/>
      <c r="E87" s="814"/>
      <c r="F87" s="814"/>
      <c r="G87" s="814"/>
      <c r="H87" s="814"/>
      <c r="I87" s="814"/>
      <c r="J87" s="814"/>
      <c r="K87" s="814"/>
      <c r="L87" s="814"/>
      <c r="M87" s="815"/>
      <c r="N87" s="58">
        <f>L84+L85+L86</f>
        <v>39752.603750000002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172261.28291666668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197</v>
      </c>
      <c r="B36" s="862" t="str">
        <f>VLOOKUP(A36,EQUIPOS!A6:D154,3,FALSE)</f>
        <v>Equipo de perforación (TRACKDRILL), potencia 40 HP, 2100 golpes / minuto</v>
      </c>
      <c r="C36" s="863"/>
      <c r="D36" s="863"/>
      <c r="E36" s="863"/>
      <c r="F36" s="863"/>
      <c r="G36" s="863"/>
      <c r="H36" s="864"/>
      <c r="I36" s="276"/>
      <c r="J36" s="277"/>
      <c r="K36" s="278">
        <f>VLOOKUP(A36,EQUIPOS!A6:D163,4,FALSE)</f>
        <v>148786.405</v>
      </c>
      <c r="L36" s="279"/>
      <c r="M36" s="345">
        <v>2.5</v>
      </c>
      <c r="N36" s="281">
        <f>K36/M36</f>
        <v>59514.561999999998</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383.0025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59897.5645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18374.72</v>
      </c>
      <c r="N48" s="281">
        <f>K48*M48</f>
        <v>18558.467200000003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18558.467200000003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0"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20</v>
      </c>
      <c r="N71" s="404">
        <f>K71/M71</f>
        <v>2553.35</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7660.0499999999993</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86116.08170000001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17223.216340000003</v>
      </c>
      <c r="M84" s="849"/>
      <c r="N84" s="57"/>
    </row>
    <row r="85" spans="1:14">
      <c r="B85" s="95" t="s">
        <v>1057</v>
      </c>
      <c r="C85" s="96"/>
      <c r="D85" s="96"/>
      <c r="E85" s="96"/>
      <c r="F85" s="96"/>
      <c r="G85" s="96"/>
      <c r="H85" s="96"/>
      <c r="I85" s="93"/>
      <c r="J85" s="94"/>
      <c r="K85" s="313">
        <v>0.05</v>
      </c>
      <c r="L85" s="848">
        <f>N79*K85</f>
        <v>4305.8040850000007</v>
      </c>
      <c r="M85" s="849"/>
      <c r="N85" s="57"/>
    </row>
    <row r="86" spans="1:14" ht="15" thickBot="1">
      <c r="B86" s="97" t="s">
        <v>1058</v>
      </c>
      <c r="C86" s="98"/>
      <c r="D86" s="98"/>
      <c r="E86" s="98"/>
      <c r="F86" s="98"/>
      <c r="G86" s="98"/>
      <c r="H86" s="98"/>
      <c r="I86" s="99"/>
      <c r="J86" s="100"/>
      <c r="K86" s="314">
        <v>0.05</v>
      </c>
      <c r="L86" s="850">
        <f>N79*K86</f>
        <v>4305.8040850000007</v>
      </c>
      <c r="M86" s="851"/>
      <c r="N86" s="57"/>
    </row>
    <row r="87" spans="1:14" ht="15" thickBot="1">
      <c r="B87" s="813" t="s">
        <v>1037</v>
      </c>
      <c r="C87" s="814"/>
      <c r="D87" s="814"/>
      <c r="E87" s="814"/>
      <c r="F87" s="814"/>
      <c r="G87" s="814"/>
      <c r="H87" s="814"/>
      <c r="I87" s="814"/>
      <c r="J87" s="814"/>
      <c r="K87" s="814"/>
      <c r="L87" s="814"/>
      <c r="M87" s="815"/>
      <c r="N87" s="58">
        <f>L84+L85+L86</f>
        <v>25834.824510000002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111950.90621000002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197</v>
      </c>
      <c r="B36" s="862" t="str">
        <f>VLOOKUP(A36,EQUIPOS!A6:D154,3,FALSE)</f>
        <v>Equipo de perforación (TRACKDRILL), potencia 40 HP, 2100 golpes / minuto</v>
      </c>
      <c r="C36" s="863"/>
      <c r="D36" s="863"/>
      <c r="E36" s="863"/>
      <c r="F36" s="863"/>
      <c r="G36" s="863"/>
      <c r="H36" s="864"/>
      <c r="I36" s="276"/>
      <c r="J36" s="277"/>
      <c r="K36" s="278">
        <f>VLOOKUP(A36,EQUIPOS!A6:D163,4,FALSE)</f>
        <v>148786.405</v>
      </c>
      <c r="L36" s="279"/>
      <c r="M36" s="345">
        <v>1.25</v>
      </c>
      <c r="N36" s="281">
        <f>K36/M36</f>
        <v>119029.124</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1021.34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120050.46399999999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18374.72</v>
      </c>
      <c r="N48" s="281">
        <f>K48*M48</f>
        <v>18558.467200000003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18558.467200000003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20426.8</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159035.73119999998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31807.146239999998</v>
      </c>
      <c r="M84" s="849"/>
      <c r="N84" s="57"/>
    </row>
    <row r="85" spans="1:14">
      <c r="B85" s="95" t="s">
        <v>1057</v>
      </c>
      <c r="C85" s="96"/>
      <c r="D85" s="96"/>
      <c r="E85" s="96"/>
      <c r="F85" s="96"/>
      <c r="G85" s="96"/>
      <c r="H85" s="96"/>
      <c r="I85" s="93"/>
      <c r="J85" s="94"/>
      <c r="K85" s="313">
        <v>0.05</v>
      </c>
      <c r="L85" s="848">
        <f>N79*K85</f>
        <v>7951.7865599999996</v>
      </c>
      <c r="M85" s="849"/>
      <c r="N85" s="57"/>
    </row>
    <row r="86" spans="1:14" ht="15" thickBot="1">
      <c r="B86" s="97" t="s">
        <v>1058</v>
      </c>
      <c r="C86" s="98"/>
      <c r="D86" s="98"/>
      <c r="E86" s="98"/>
      <c r="F86" s="98"/>
      <c r="G86" s="98"/>
      <c r="H86" s="98"/>
      <c r="I86" s="99"/>
      <c r="J86" s="100"/>
      <c r="K86" s="314">
        <v>0.05</v>
      </c>
      <c r="L86" s="850">
        <f>N79*K86</f>
        <v>7951.7865599999996</v>
      </c>
      <c r="M86" s="851"/>
      <c r="N86" s="57"/>
    </row>
    <row r="87" spans="1:14" ht="15" thickBot="1">
      <c r="B87" s="813" t="s">
        <v>1037</v>
      </c>
      <c r="C87" s="814"/>
      <c r="D87" s="814"/>
      <c r="E87" s="814"/>
      <c r="F87" s="814"/>
      <c r="G87" s="814"/>
      <c r="H87" s="814"/>
      <c r="I87" s="814"/>
      <c r="J87" s="814"/>
      <c r="K87" s="814"/>
      <c r="L87" s="814"/>
      <c r="M87" s="815"/>
      <c r="N87" s="58">
        <f>L84+L85+L86</f>
        <v>47710.719359999996</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206746.45055999997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314</v>
      </c>
      <c r="B36" s="862" t="str">
        <f>VLOOKUP(A36,EQUIPOS!A6:D154,3,FALSE)</f>
        <v xml:space="preserve">Retroexcavadora E-200 sobre orugas
</v>
      </c>
      <c r="C36" s="863"/>
      <c r="D36" s="863"/>
      <c r="E36" s="863"/>
      <c r="F36" s="863"/>
      <c r="G36" s="863"/>
      <c r="H36" s="864"/>
      <c r="I36" s="276"/>
      <c r="J36" s="277"/>
      <c r="K36" s="278">
        <f>VLOOKUP(A36,EQUIPOS!A6:D163,4,FALSE)</f>
        <v>157204.07</v>
      </c>
      <c r="L36" s="279"/>
      <c r="M36" s="345">
        <v>23</v>
      </c>
      <c r="N36" s="281">
        <f>K36/M36</f>
        <v>6834.9595652173912</v>
      </c>
    </row>
    <row r="37" spans="1:14">
      <c r="A37" s="119" t="s">
        <v>328</v>
      </c>
      <c r="B37" s="862" t="str">
        <f>VLOOKUP(A37,EQUIPOS!A7:D154,3,FALSE)</f>
        <v xml:space="preserve">Taco metálico o puntal (escamas en concreto)
</v>
      </c>
      <c r="C37" s="863"/>
      <c r="D37" s="863"/>
      <c r="E37" s="863"/>
      <c r="F37" s="863"/>
      <c r="G37" s="863"/>
      <c r="H37" s="864"/>
      <c r="I37" s="430"/>
      <c r="J37" s="431"/>
      <c r="K37" s="278">
        <f>VLOOKUP(A37,EQUIPOS!A7:D164,4,FALSE)</f>
        <v>58.774999999999999</v>
      </c>
      <c r="L37" s="344"/>
      <c r="M37" s="345">
        <v>1</v>
      </c>
      <c r="N37" s="281">
        <f>K37/M37</f>
        <v>58.774999999999999</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N75*M41</f>
        <v>1021.34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7915.074565217391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4083</v>
      </c>
      <c r="N48" s="281">
        <f>K48*M48</f>
        <v>1429.05</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5460</v>
      </c>
      <c r="N49" s="281">
        <f>K49*M49</f>
        <v>5460</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3232.5</v>
      </c>
      <c r="N50" s="281">
        <f>K50*M50</f>
        <v>12283.5</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451050</v>
      </c>
      <c r="N51" s="281">
        <f>K51*M51</f>
        <v>81189</v>
      </c>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100361.55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0">
        <f>VLOOKUP(A58,TRANSPORTE!A1:D117,4,FALSE)</f>
        <v>983.16000000000008</v>
      </c>
      <c r="M58" s="901"/>
      <c r="N58" s="296">
        <f>K58*L58</f>
        <v>176.96880000000002</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176.96880000000002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67"/>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10</v>
      </c>
      <c r="N69" s="404">
        <f>K69/M69</f>
        <v>10213.4</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20426.8</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128880.3933652174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25776.078673043481</v>
      </c>
      <c r="M82" s="849"/>
      <c r="N82" s="57"/>
    </row>
    <row r="83" spans="1:14">
      <c r="B83" s="95" t="s">
        <v>1057</v>
      </c>
      <c r="C83" s="96"/>
      <c r="D83" s="96"/>
      <c r="E83" s="96"/>
      <c r="F83" s="96"/>
      <c r="G83" s="96"/>
      <c r="H83" s="96"/>
      <c r="I83" s="93"/>
      <c r="J83" s="94"/>
      <c r="K83" s="313">
        <v>0.05</v>
      </c>
      <c r="L83" s="848">
        <f>N77*K83</f>
        <v>6444.0196682608703</v>
      </c>
      <c r="M83" s="849"/>
      <c r="N83" s="57"/>
    </row>
    <row r="84" spans="1:14" ht="15" thickBot="1">
      <c r="B84" s="97" t="s">
        <v>1058</v>
      </c>
      <c r="C84" s="98"/>
      <c r="D84" s="98"/>
      <c r="E84" s="98"/>
      <c r="F84" s="98"/>
      <c r="G84" s="98"/>
      <c r="H84" s="98"/>
      <c r="I84" s="99"/>
      <c r="J84" s="100"/>
      <c r="K84" s="314">
        <v>0.05</v>
      </c>
      <c r="L84" s="850">
        <f>N77*K84</f>
        <v>6444.0196682608703</v>
      </c>
      <c r="M84" s="851"/>
      <c r="N84" s="57"/>
    </row>
    <row r="85" spans="1:14" ht="15" thickBot="1">
      <c r="B85" s="813" t="s">
        <v>1037</v>
      </c>
      <c r="C85" s="814"/>
      <c r="D85" s="814"/>
      <c r="E85" s="814"/>
      <c r="F85" s="814"/>
      <c r="G85" s="814"/>
      <c r="H85" s="814"/>
      <c r="I85" s="814"/>
      <c r="J85" s="814"/>
      <c r="K85" s="814"/>
      <c r="L85" s="814"/>
      <c r="M85" s="815"/>
      <c r="N85" s="58">
        <f>L82+L83+L84</f>
        <v>38664.118009565223</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167544.51137478263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N75*M41</f>
        <v>51.067000000000007</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3123.9049999999997</v>
      </c>
      <c r="N48" s="281">
        <f>K48*M48</f>
        <v>3123.9049999999997</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615.18000000000006</v>
      </c>
      <c r="N49" s="281">
        <f>K49*M49</f>
        <v>2460.7200000000003</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3" t="s">
        <v>1037</v>
      </c>
      <c r="C53" s="814"/>
      <c r="D53" s="814"/>
      <c r="E53" s="814"/>
      <c r="F53" s="814"/>
      <c r="G53" s="814"/>
      <c r="H53" s="814"/>
      <c r="I53" s="814"/>
      <c r="J53" s="814"/>
      <c r="K53" s="814"/>
      <c r="L53" s="814"/>
      <c r="M53" s="815"/>
      <c r="N53" s="403">
        <f>SUM(N48:N52)</f>
        <v>5584.625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B58" s="52"/>
      <c r="C58" s="326"/>
      <c r="D58" s="326"/>
      <c r="E58" s="326"/>
      <c r="F58" s="326"/>
      <c r="G58" s="326"/>
      <c r="H58" s="320"/>
      <c r="I58" s="288"/>
      <c r="J58" s="295"/>
      <c r="K58" s="288"/>
      <c r="L58" s="900"/>
      <c r="M58" s="901"/>
      <c r="N58" s="296"/>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67"/>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400</v>
      </c>
      <c r="N69" s="404">
        <f>K69/M69</f>
        <v>255.33500000000001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400</v>
      </c>
      <c r="N70" s="404">
        <f>K70/M70</f>
        <v>255.33500000000001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133"/>
    </row>
    <row r="75" spans="1:15" ht="15" thickBot="1">
      <c r="B75" s="902" t="s">
        <v>1037</v>
      </c>
      <c r="C75" s="856"/>
      <c r="D75" s="856"/>
      <c r="E75" s="856"/>
      <c r="F75" s="856"/>
      <c r="G75" s="856"/>
      <c r="H75" s="856"/>
      <c r="I75" s="856"/>
      <c r="J75" s="856"/>
      <c r="K75" s="856"/>
      <c r="L75" s="856"/>
      <c r="M75" s="857"/>
      <c r="N75" s="469">
        <f>SUM(N69:N74)</f>
        <v>510.67</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6146.3620000000001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1229.2724000000001</v>
      </c>
      <c r="M82" s="849"/>
      <c r="N82" s="57"/>
    </row>
    <row r="83" spans="1:14">
      <c r="B83" s="95" t="s">
        <v>1057</v>
      </c>
      <c r="C83" s="96"/>
      <c r="D83" s="96"/>
      <c r="E83" s="96"/>
      <c r="F83" s="96"/>
      <c r="G83" s="96"/>
      <c r="H83" s="96"/>
      <c r="I83" s="93"/>
      <c r="J83" s="94"/>
      <c r="K83" s="313">
        <v>0.05</v>
      </c>
      <c r="L83" s="848">
        <f>N77*K83</f>
        <v>307.31810000000002</v>
      </c>
      <c r="M83" s="849"/>
      <c r="N83" s="57"/>
    </row>
    <row r="84" spans="1:14" ht="15" thickBot="1">
      <c r="B84" s="97" t="s">
        <v>1058</v>
      </c>
      <c r="C84" s="98"/>
      <c r="D84" s="98"/>
      <c r="E84" s="98"/>
      <c r="F84" s="98"/>
      <c r="G84" s="98"/>
      <c r="H84" s="98"/>
      <c r="I84" s="99"/>
      <c r="J84" s="100"/>
      <c r="K84" s="314">
        <v>0.05</v>
      </c>
      <c r="L84" s="850">
        <f>N77*K84</f>
        <v>307.31810000000002</v>
      </c>
      <c r="M84" s="851"/>
      <c r="N84" s="57"/>
    </row>
    <row r="85" spans="1:14" ht="15" thickBot="1">
      <c r="B85" s="813" t="s">
        <v>1037</v>
      </c>
      <c r="C85" s="814"/>
      <c r="D85" s="814"/>
      <c r="E85" s="814"/>
      <c r="F85" s="814"/>
      <c r="G85" s="814"/>
      <c r="H85" s="814"/>
      <c r="I85" s="814"/>
      <c r="J85" s="814"/>
      <c r="K85" s="814"/>
      <c r="L85" s="814"/>
      <c r="M85" s="815"/>
      <c r="N85" s="58">
        <f>L82+L83+L84</f>
        <v>1843.9086</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7990.2705999999998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269</v>
      </c>
      <c r="B36" s="862" t="str">
        <f>VLOOKUP(A36,EQUIPOS!A6:D154,3,FALSE)</f>
        <v>Motoniveladora  potencia 215 HP, ancho de cuchilla 4,27 m, peso 18 ton.</v>
      </c>
      <c r="C36" s="863"/>
      <c r="D36" s="863"/>
      <c r="E36" s="863"/>
      <c r="F36" s="863"/>
      <c r="G36" s="863"/>
      <c r="H36" s="864"/>
      <c r="I36" s="276"/>
      <c r="J36" s="277"/>
      <c r="K36" s="278">
        <f>VLOOKUP(A36,EQUIPOS!A6:D163,4,FALSE)</f>
        <v>180000</v>
      </c>
      <c r="L36" s="279"/>
      <c r="M36" s="345">
        <v>15</v>
      </c>
      <c r="N36" s="281">
        <f>K36/M36</f>
        <v>12000</v>
      </c>
    </row>
    <row r="37" spans="1:14">
      <c r="A37" s="119" t="s">
        <v>365</v>
      </c>
      <c r="B37" s="862" t="str">
        <f>VLOOKUP(A37,EQUIPOS!A7:D154,3,FALSE)</f>
        <v xml:space="preserve">Vibrocompatador, potencia 153 HP, peso 10 Ton. </v>
      </c>
      <c r="C37" s="863"/>
      <c r="D37" s="863"/>
      <c r="E37" s="863"/>
      <c r="F37" s="863"/>
      <c r="G37" s="863"/>
      <c r="H37" s="864"/>
      <c r="I37" s="430"/>
      <c r="J37" s="431"/>
      <c r="K37" s="278">
        <f>VLOOKUP(A37,EQUIPOS!A7:D164,4,FALSE)</f>
        <v>142753.24</v>
      </c>
      <c r="L37" s="344"/>
      <c r="M37" s="345">
        <v>15</v>
      </c>
      <c r="N37" s="281">
        <f>K37/M37</f>
        <v>9516.8826666666664</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106.38958333333333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21623.272249999998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23205</v>
      </c>
      <c r="N48" s="281">
        <f>K48*M48</f>
        <v>24365.25</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12</v>
      </c>
      <c r="N49" s="281">
        <f>K49*M49</f>
        <v>360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24725.25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0">
        <f>VLOOKUP(A60,TRANSPORTE!A1:D117,4,FALSE)</f>
        <v>850</v>
      </c>
      <c r="M60" s="901"/>
      <c r="N60" s="296">
        <f>K60*L60</f>
        <v>892.5</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892.5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0"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120</v>
      </c>
      <c r="N71" s="404">
        <f>K71/M71</f>
        <v>851.11666666666667</v>
      </c>
      <c r="O71" s="112"/>
    </row>
    <row r="72" spans="1:15">
      <c r="A72" s="170"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120</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2127.7916666666665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49368.813916666659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9873.7627833333318</v>
      </c>
      <c r="M84" s="849"/>
      <c r="N84" s="57"/>
    </row>
    <row r="85" spans="1:14">
      <c r="B85" s="95" t="s">
        <v>1057</v>
      </c>
      <c r="C85" s="96"/>
      <c r="D85" s="96"/>
      <c r="E85" s="96"/>
      <c r="F85" s="96"/>
      <c r="G85" s="96"/>
      <c r="H85" s="96"/>
      <c r="I85" s="93"/>
      <c r="J85" s="94"/>
      <c r="K85" s="313">
        <v>0.05</v>
      </c>
      <c r="L85" s="848">
        <f>N79*K85</f>
        <v>2468.4406958333329</v>
      </c>
      <c r="M85" s="849"/>
      <c r="N85" s="57"/>
    </row>
    <row r="86" spans="1:14" ht="15" thickBot="1">
      <c r="B86" s="97" t="s">
        <v>1058</v>
      </c>
      <c r="C86" s="98"/>
      <c r="D86" s="98"/>
      <c r="E86" s="98"/>
      <c r="F86" s="98"/>
      <c r="G86" s="98"/>
      <c r="H86" s="98"/>
      <c r="I86" s="99"/>
      <c r="J86" s="100"/>
      <c r="K86" s="314">
        <v>0.05</v>
      </c>
      <c r="L86" s="850">
        <f>N79*K86</f>
        <v>2468.4406958333329</v>
      </c>
      <c r="M86" s="851"/>
      <c r="N86" s="57"/>
    </row>
    <row r="87" spans="1:14" ht="15" thickBot="1">
      <c r="B87" s="813" t="s">
        <v>1037</v>
      </c>
      <c r="C87" s="814"/>
      <c r="D87" s="814"/>
      <c r="E87" s="814"/>
      <c r="F87" s="814"/>
      <c r="G87" s="814"/>
      <c r="H87" s="814"/>
      <c r="I87" s="814"/>
      <c r="J87" s="814"/>
      <c r="K87" s="814"/>
      <c r="L87" s="814"/>
      <c r="M87" s="815"/>
      <c r="N87" s="58">
        <f>L84+L85+L86</f>
        <v>14810.644174999998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64179.45809166666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2.25" customHeight="1" thickBot="1">
      <c r="A31" t="s">
        <v>1929</v>
      </c>
      <c r="B31" s="86" t="s">
        <v>1228</v>
      </c>
      <c r="C31" s="955" t="s">
        <v>2261</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SUM(N36:N41)</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5759.5</v>
      </c>
      <c r="N49" s="281">
        <f>K49*M49</f>
        <v>6623.4249999999993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3257</v>
      </c>
      <c r="N50" s="281">
        <f>K50*M50</f>
        <v>6514</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134970</v>
      </c>
      <c r="N51" s="281">
        <f>K51*M51</f>
        <v>67485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150197.42499999999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0">
        <f>VLOOKUP(A60,TRANSPORTE!A1:D117,4,FALSE)</f>
        <v>916.5</v>
      </c>
      <c r="M60" s="901"/>
      <c r="N60" s="296">
        <f>K60*L60</f>
        <v>1008.1500000000001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1008.1500000000001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0"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15320.099999999999</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167291.68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33458.336000000003</v>
      </c>
      <c r="M84" s="849"/>
      <c r="N84" s="57"/>
    </row>
    <row r="85" spans="1:14">
      <c r="B85" s="95" t="s">
        <v>1057</v>
      </c>
      <c r="C85" s="96"/>
      <c r="D85" s="96"/>
      <c r="E85" s="96"/>
      <c r="F85" s="96"/>
      <c r="G85" s="96"/>
      <c r="H85" s="96"/>
      <c r="I85" s="93"/>
      <c r="J85" s="94"/>
      <c r="K85" s="313">
        <v>0.05</v>
      </c>
      <c r="L85" s="848">
        <f>N79*K85</f>
        <v>8364.5840000000007</v>
      </c>
      <c r="M85" s="849"/>
      <c r="N85" s="57"/>
    </row>
    <row r="86" spans="1:14" ht="15" thickBot="1">
      <c r="B86" s="97" t="s">
        <v>1058</v>
      </c>
      <c r="C86" s="98"/>
      <c r="D86" s="98"/>
      <c r="E86" s="98"/>
      <c r="F86" s="98"/>
      <c r="G86" s="98"/>
      <c r="H86" s="98"/>
      <c r="I86" s="99"/>
      <c r="J86" s="100"/>
      <c r="K86" s="314">
        <v>0.05</v>
      </c>
      <c r="L86" s="850">
        <f>N79*K86</f>
        <v>8364.5840000000007</v>
      </c>
      <c r="M86" s="851"/>
      <c r="N86" s="57"/>
    </row>
    <row r="87" spans="1:14" ht="15" thickBot="1">
      <c r="B87" s="813" t="s">
        <v>1037</v>
      </c>
      <c r="C87" s="814"/>
      <c r="D87" s="814"/>
      <c r="E87" s="814"/>
      <c r="F87" s="814"/>
      <c r="G87" s="814"/>
      <c r="H87" s="814"/>
      <c r="I87" s="814"/>
      <c r="J87" s="814"/>
      <c r="K87" s="814"/>
      <c r="L87" s="814"/>
      <c r="M87" s="815"/>
      <c r="N87" s="58">
        <f>L84+L85+L86</f>
        <v>50187.504000000008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217479.18400000001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1.5" customHeight="1" thickBot="1">
      <c r="A31" t="s">
        <v>1929</v>
      </c>
      <c r="B31" s="86" t="s">
        <v>1776</v>
      </c>
      <c r="C31" s="955" t="s">
        <v>2262</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SUM(N36:N41)</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5759.5</v>
      </c>
      <c r="N49" s="281">
        <f>K49*M49</f>
        <v>6623.4249999999993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3257</v>
      </c>
      <c r="N50" s="281">
        <f>K50*M50</f>
        <v>6514</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90885</v>
      </c>
      <c r="N51" s="281">
        <f>K51*M51</f>
        <v>45442.5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128154.925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0">
        <f>VLOOKUP(A60,TRANSPORTE!A1:D117,4,FALSE)</f>
        <v>916.5</v>
      </c>
      <c r="M60" s="901"/>
      <c r="N60" s="296">
        <f>K60*L60</f>
        <v>1008.1500000000001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1008.1500000000001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0"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15320.099999999999</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145249.18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29049.835999999999</v>
      </c>
      <c r="M84" s="849"/>
      <c r="N84" s="57"/>
    </row>
    <row r="85" spans="1:14">
      <c r="B85" s="95" t="s">
        <v>1057</v>
      </c>
      <c r="C85" s="96"/>
      <c r="D85" s="96"/>
      <c r="E85" s="96"/>
      <c r="F85" s="96"/>
      <c r="G85" s="96"/>
      <c r="H85" s="96"/>
      <c r="I85" s="93"/>
      <c r="J85" s="94"/>
      <c r="K85" s="313">
        <v>0.05</v>
      </c>
      <c r="L85" s="848">
        <f>N79*K85</f>
        <v>7262.4589999999998</v>
      </c>
      <c r="M85" s="849"/>
      <c r="N85" s="57"/>
    </row>
    <row r="86" spans="1:14" ht="15" thickBot="1">
      <c r="B86" s="97" t="s">
        <v>1058</v>
      </c>
      <c r="C86" s="98"/>
      <c r="D86" s="98"/>
      <c r="E86" s="98"/>
      <c r="F86" s="98"/>
      <c r="G86" s="98"/>
      <c r="H86" s="98"/>
      <c r="I86" s="99"/>
      <c r="J86" s="100"/>
      <c r="K86" s="314">
        <v>0.05</v>
      </c>
      <c r="L86" s="850">
        <f>N79*K86</f>
        <v>7262.4589999999998</v>
      </c>
      <c r="M86" s="851"/>
      <c r="N86" s="57"/>
    </row>
    <row r="87" spans="1:14" ht="15" thickBot="1">
      <c r="B87" s="813" t="s">
        <v>1037</v>
      </c>
      <c r="C87" s="814"/>
      <c r="D87" s="814"/>
      <c r="E87" s="814"/>
      <c r="F87" s="814"/>
      <c r="G87" s="814"/>
      <c r="H87" s="814"/>
      <c r="I87" s="814"/>
      <c r="J87" s="814"/>
      <c r="K87" s="814"/>
      <c r="L87" s="814"/>
      <c r="M87" s="815"/>
      <c r="N87" s="58">
        <f>L84+L85+L86</f>
        <v>43574.754000000001</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188823.93400000001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0.75" customHeight="1" thickBot="1">
      <c r="A31" t="s">
        <v>1929</v>
      </c>
      <c r="B31" s="86" t="s">
        <v>1777</v>
      </c>
      <c r="C31" s="955" t="s">
        <v>2263</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5759.5</v>
      </c>
      <c r="N49" s="281">
        <f>K49*M49</f>
        <v>6623.4249999999993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3257</v>
      </c>
      <c r="N50" s="281">
        <f>K50*M50</f>
        <v>6514</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99996.475000000006</v>
      </c>
      <c r="N51" s="281">
        <f>K51*M51</f>
        <v>49998.237500000003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132710.66250000001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0">
        <f>VLOOKUP(A60,TRANSPORTE!A1:D117,4,FALSE)</f>
        <v>916.5</v>
      </c>
      <c r="M60" s="901"/>
      <c r="N60" s="296">
        <f>K60*L60</f>
        <v>1008.1500000000001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1008.1500000000001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0"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15320.099999999999</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149804.91750000001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29960.983500000002</v>
      </c>
      <c r="M84" s="849"/>
      <c r="N84" s="57"/>
    </row>
    <row r="85" spans="1:14">
      <c r="B85" s="95" t="s">
        <v>1057</v>
      </c>
      <c r="C85" s="96"/>
      <c r="D85" s="96"/>
      <c r="E85" s="96"/>
      <c r="F85" s="96"/>
      <c r="G85" s="96"/>
      <c r="H85" s="96"/>
      <c r="I85" s="93"/>
      <c r="J85" s="94"/>
      <c r="K85" s="313">
        <v>0.05</v>
      </c>
      <c r="L85" s="848">
        <f>N79*K85</f>
        <v>7490.2458750000005</v>
      </c>
      <c r="M85" s="849"/>
      <c r="N85" s="57"/>
    </row>
    <row r="86" spans="1:14" ht="15" thickBot="1">
      <c r="B86" s="97" t="s">
        <v>1058</v>
      </c>
      <c r="C86" s="98"/>
      <c r="D86" s="98"/>
      <c r="E86" s="98"/>
      <c r="F86" s="98"/>
      <c r="G86" s="98"/>
      <c r="H86" s="98"/>
      <c r="I86" s="99"/>
      <c r="J86" s="100"/>
      <c r="K86" s="314">
        <v>0.05</v>
      </c>
      <c r="L86" s="850">
        <f>N79*K86</f>
        <v>7490.2458750000005</v>
      </c>
      <c r="M86" s="851"/>
      <c r="N86" s="57"/>
    </row>
    <row r="87" spans="1:14" ht="15" thickBot="1">
      <c r="B87" s="813" t="s">
        <v>1037</v>
      </c>
      <c r="C87" s="814"/>
      <c r="D87" s="814"/>
      <c r="E87" s="814"/>
      <c r="F87" s="814"/>
      <c r="G87" s="814"/>
      <c r="H87" s="814"/>
      <c r="I87" s="814"/>
      <c r="J87" s="814"/>
      <c r="K87" s="814"/>
      <c r="L87" s="814"/>
      <c r="M87" s="815"/>
      <c r="N87" s="58">
        <f>L84+L85+L86</f>
        <v>44941.475250000003</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194746.39275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7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29.25" customHeight="1" thickBot="1">
      <c r="A31" t="s">
        <v>1929</v>
      </c>
      <c r="B31" s="86" t="s">
        <v>1778</v>
      </c>
      <c r="C31" s="955" t="s">
        <v>2264</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5759.5</v>
      </c>
      <c r="N49" s="281">
        <f>K49*M49</f>
        <v>6623.4249999999993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3257</v>
      </c>
      <c r="N50" s="281">
        <f>K50*M50</f>
        <v>6514</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119450.30499999999</v>
      </c>
      <c r="N51" s="281">
        <f>K51*M51</f>
        <v>59725.152499999997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142437.57750000001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0">
        <f>VLOOKUP(A60,TRANSPORTE!A1:D117,4,FALSE)</f>
        <v>916.5</v>
      </c>
      <c r="M60" s="901"/>
      <c r="N60" s="296">
        <f>K60*L60</f>
        <v>1008.1500000000001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1008.1500000000001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15320.099999999999</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159531.83250000002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31906.366500000004</v>
      </c>
      <c r="M84" s="849"/>
      <c r="N84" s="57"/>
    </row>
    <row r="85" spans="1:14">
      <c r="B85" s="95" t="s">
        <v>1057</v>
      </c>
      <c r="C85" s="96"/>
      <c r="D85" s="96"/>
      <c r="E85" s="96"/>
      <c r="F85" s="96"/>
      <c r="G85" s="96"/>
      <c r="H85" s="96"/>
      <c r="I85" s="93"/>
      <c r="J85" s="94"/>
      <c r="K85" s="313">
        <v>0.05</v>
      </c>
      <c r="L85" s="848">
        <f>N79*K85</f>
        <v>7976.5916250000009</v>
      </c>
      <c r="M85" s="849"/>
      <c r="N85" s="57"/>
    </row>
    <row r="86" spans="1:14" ht="15" thickBot="1">
      <c r="B86" s="97" t="s">
        <v>1058</v>
      </c>
      <c r="C86" s="98"/>
      <c r="D86" s="98"/>
      <c r="E86" s="98"/>
      <c r="F86" s="98"/>
      <c r="G86" s="98"/>
      <c r="H86" s="98"/>
      <c r="I86" s="99"/>
      <c r="J86" s="100"/>
      <c r="K86" s="314">
        <v>0.05</v>
      </c>
      <c r="L86" s="850">
        <f>N79*K86</f>
        <v>7976.5916250000009</v>
      </c>
      <c r="M86" s="851"/>
      <c r="N86" s="57"/>
    </row>
    <row r="87" spans="1:14" ht="15" thickBot="1">
      <c r="B87" s="813" t="s">
        <v>1037</v>
      </c>
      <c r="C87" s="814"/>
      <c r="D87" s="814"/>
      <c r="E87" s="814"/>
      <c r="F87" s="814"/>
      <c r="G87" s="814"/>
      <c r="H87" s="814"/>
      <c r="I87" s="814"/>
      <c r="J87" s="814"/>
      <c r="K87" s="814"/>
      <c r="L87" s="814"/>
      <c r="M87" s="815"/>
      <c r="N87" s="58">
        <f>L84+L85+L86</f>
        <v>47859.549750000006</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207391.38225000002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0.75" customHeight="1" thickBot="1">
      <c r="A31" t="s">
        <v>1929</v>
      </c>
      <c r="B31" s="86" t="s">
        <v>1229</v>
      </c>
      <c r="C31" s="955" t="s">
        <v>1818</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5759.5</v>
      </c>
      <c r="N49" s="281">
        <f>K49*M49</f>
        <v>2879.75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3257</v>
      </c>
      <c r="N50" s="281">
        <f>K50*M50</f>
        <v>3257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113185.63</v>
      </c>
      <c r="N51" s="281">
        <f>K51*M51</f>
        <v>113185.63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188897.38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0">
        <f>VLOOKUP(A60,TRANSPORTE!A1:D117,4,FALSE)</f>
        <v>916.5</v>
      </c>
      <c r="M60" s="901"/>
      <c r="N60" s="296">
        <f>K60*L60</f>
        <v>1008.1500000000001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1008.1500000000001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15320.099999999999</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205991.63500000001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41198.327000000005</v>
      </c>
      <c r="M84" s="849"/>
      <c r="N84" s="57"/>
    </row>
    <row r="85" spans="1:14">
      <c r="B85" s="95" t="s">
        <v>1057</v>
      </c>
      <c r="C85" s="96"/>
      <c r="D85" s="96"/>
      <c r="E85" s="96"/>
      <c r="F85" s="96"/>
      <c r="G85" s="96"/>
      <c r="H85" s="96"/>
      <c r="I85" s="93"/>
      <c r="J85" s="94"/>
      <c r="K85" s="313">
        <v>0.05</v>
      </c>
      <c r="L85" s="848">
        <f>N79*K85</f>
        <v>10299.581750000001</v>
      </c>
      <c r="M85" s="849"/>
      <c r="N85" s="57"/>
    </row>
    <row r="86" spans="1:14" ht="15" thickBot="1">
      <c r="B86" s="97" t="s">
        <v>1058</v>
      </c>
      <c r="C86" s="98"/>
      <c r="D86" s="98"/>
      <c r="E86" s="98"/>
      <c r="F86" s="98"/>
      <c r="G86" s="98"/>
      <c r="H86" s="98"/>
      <c r="I86" s="99"/>
      <c r="J86" s="100"/>
      <c r="K86" s="314">
        <v>0.05</v>
      </c>
      <c r="L86" s="850">
        <f>N79*K86</f>
        <v>10299.581750000001</v>
      </c>
      <c r="M86" s="851"/>
      <c r="N86" s="57"/>
    </row>
    <row r="87" spans="1:14" ht="15" thickBot="1">
      <c r="B87" s="813" t="s">
        <v>1037</v>
      </c>
      <c r="C87" s="814"/>
      <c r="D87" s="814"/>
      <c r="E87" s="814"/>
      <c r="F87" s="814"/>
      <c r="G87" s="814"/>
      <c r="H87" s="814"/>
      <c r="I87" s="814"/>
      <c r="J87" s="814"/>
      <c r="K87" s="814"/>
      <c r="L87" s="814"/>
      <c r="M87" s="815"/>
      <c r="N87" s="58">
        <f>L84+L85+L86</f>
        <v>61797.4905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267789.12550000002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0.75" customHeight="1" thickBot="1">
      <c r="A31" t="s">
        <v>1929</v>
      </c>
      <c r="B31" s="86" t="s">
        <v>1779</v>
      </c>
      <c r="C31" s="955" t="s">
        <v>1780</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5759.5</v>
      </c>
      <c r="N49" s="281">
        <f>K49*M49</f>
        <v>2879.75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3257</v>
      </c>
      <c r="N50" s="281">
        <f>K50*M50</f>
        <v>3257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113185.63</v>
      </c>
      <c r="N51" s="281">
        <f>K51*M51</f>
        <v>113185.63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188897.38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0">
        <f>VLOOKUP(A60,TRANSPORTE!A1:D117,4,FALSE)</f>
        <v>916.5</v>
      </c>
      <c r="M60" s="901"/>
      <c r="N60" s="296">
        <f>K60*L60</f>
        <v>1008.1500000000001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1008.1500000000001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15320.099999999999</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205991.63500000001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41198.327000000005</v>
      </c>
      <c r="M84" s="849"/>
      <c r="N84" s="57"/>
    </row>
    <row r="85" spans="1:14">
      <c r="B85" s="95" t="s">
        <v>1057</v>
      </c>
      <c r="C85" s="96"/>
      <c r="D85" s="96"/>
      <c r="E85" s="96"/>
      <c r="F85" s="96"/>
      <c r="G85" s="96"/>
      <c r="H85" s="96"/>
      <c r="I85" s="93"/>
      <c r="J85" s="94"/>
      <c r="K85" s="313">
        <v>0.05</v>
      </c>
      <c r="L85" s="848">
        <f>N79*K85</f>
        <v>10299.581750000001</v>
      </c>
      <c r="M85" s="849"/>
      <c r="N85" s="57"/>
    </row>
    <row r="86" spans="1:14" ht="15" thickBot="1">
      <c r="B86" s="97" t="s">
        <v>1058</v>
      </c>
      <c r="C86" s="98"/>
      <c r="D86" s="98"/>
      <c r="E86" s="98"/>
      <c r="F86" s="98"/>
      <c r="G86" s="98"/>
      <c r="H86" s="98"/>
      <c r="I86" s="99"/>
      <c r="J86" s="100"/>
      <c r="K86" s="314">
        <v>0.05</v>
      </c>
      <c r="L86" s="850">
        <f>N79*K86</f>
        <v>10299.581750000001</v>
      </c>
      <c r="M86" s="851"/>
      <c r="N86" s="57"/>
    </row>
    <row r="87" spans="1:14" ht="15" thickBot="1">
      <c r="B87" s="813" t="s">
        <v>1037</v>
      </c>
      <c r="C87" s="814"/>
      <c r="D87" s="814"/>
      <c r="E87" s="814"/>
      <c r="F87" s="814"/>
      <c r="G87" s="814"/>
      <c r="H87" s="814"/>
      <c r="I87" s="814"/>
      <c r="J87" s="814"/>
      <c r="K87" s="814"/>
      <c r="L87" s="814"/>
      <c r="M87" s="815"/>
      <c r="N87" s="58">
        <f>L84+L85+L86</f>
        <v>61797.4905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267789.12550000002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0.75" customHeight="1" thickBot="1">
      <c r="A31" t="s">
        <v>1929</v>
      </c>
      <c r="B31" s="86" t="s">
        <v>1781</v>
      </c>
      <c r="C31" s="955" t="s">
        <v>1782</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5759.5</v>
      </c>
      <c r="N49" s="281">
        <f>K49*M49</f>
        <v>2879.75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3257</v>
      </c>
      <c r="N50" s="281">
        <f>K50*M50</f>
        <v>3257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113185.63</v>
      </c>
      <c r="N51" s="281">
        <f>K51*M51</f>
        <v>113185.63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188897.38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0">
        <f>VLOOKUP(A60,TRANSPORTE!A1:D117,4,FALSE)</f>
        <v>916.5</v>
      </c>
      <c r="M60" s="901"/>
      <c r="N60" s="296">
        <f>K60*L60</f>
        <v>1008.1500000000001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1008.1500000000001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15320.099999999999</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205991.63500000001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41198.327000000005</v>
      </c>
      <c r="M84" s="849"/>
      <c r="N84" s="57"/>
    </row>
    <row r="85" spans="1:14">
      <c r="B85" s="95" t="s">
        <v>1057</v>
      </c>
      <c r="C85" s="96"/>
      <c r="D85" s="96"/>
      <c r="E85" s="96"/>
      <c r="F85" s="96"/>
      <c r="G85" s="96"/>
      <c r="H85" s="96"/>
      <c r="I85" s="93"/>
      <c r="J85" s="94"/>
      <c r="K85" s="313">
        <v>0.05</v>
      </c>
      <c r="L85" s="848">
        <f>N79*K85</f>
        <v>10299.581750000001</v>
      </c>
      <c r="M85" s="849"/>
      <c r="N85" s="57"/>
    </row>
    <row r="86" spans="1:14" ht="15" thickBot="1">
      <c r="B86" s="97" t="s">
        <v>1058</v>
      </c>
      <c r="C86" s="98"/>
      <c r="D86" s="98"/>
      <c r="E86" s="98"/>
      <c r="F86" s="98"/>
      <c r="G86" s="98"/>
      <c r="H86" s="98"/>
      <c r="I86" s="99"/>
      <c r="J86" s="100"/>
      <c r="K86" s="314">
        <v>0.05</v>
      </c>
      <c r="L86" s="850">
        <f>N79*K86</f>
        <v>10299.581750000001</v>
      </c>
      <c r="M86" s="851"/>
      <c r="N86" s="57"/>
    </row>
    <row r="87" spans="1:14" ht="15" thickBot="1">
      <c r="B87" s="813" t="s">
        <v>1037</v>
      </c>
      <c r="C87" s="814"/>
      <c r="D87" s="814"/>
      <c r="E87" s="814"/>
      <c r="F87" s="814"/>
      <c r="G87" s="814"/>
      <c r="H87" s="814"/>
      <c r="I87" s="814"/>
      <c r="J87" s="814"/>
      <c r="K87" s="814"/>
      <c r="L87" s="814"/>
      <c r="M87" s="815"/>
      <c r="N87" s="58">
        <f>L84+L85+L86</f>
        <v>61797.4905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267789.12550000002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0.75" customHeight="1" thickBot="1">
      <c r="A31" t="s">
        <v>1929</v>
      </c>
      <c r="B31" s="86" t="s">
        <v>1783</v>
      </c>
      <c r="C31" s="955" t="s">
        <v>1784</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766.005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63250</v>
      </c>
      <c r="N48" s="281">
        <f>K48*M48</f>
        <v>69575</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5759.5</v>
      </c>
      <c r="N49" s="281">
        <f>K49*M49</f>
        <v>2879.75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3257</v>
      </c>
      <c r="N50" s="281">
        <f>K50*M50</f>
        <v>3257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113185.63</v>
      </c>
      <c r="N51" s="281">
        <f>K51*M51</f>
        <v>113185.63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188897.38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0">
        <f>VLOOKUP(A60,TRANSPORTE!A1:D117,4,FALSE)</f>
        <v>916.5</v>
      </c>
      <c r="M60" s="901"/>
      <c r="N60" s="296">
        <f>K60*L60</f>
        <v>1008.1500000000001</v>
      </c>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f>N60+N61+N62+N63+N64</f>
        <v>1008.1500000000001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15320.099999999999</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205991.63500000001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41198.327000000005</v>
      </c>
      <c r="M84" s="849"/>
      <c r="N84" s="57"/>
    </row>
    <row r="85" spans="1:14">
      <c r="B85" s="95" t="s">
        <v>1057</v>
      </c>
      <c r="C85" s="96"/>
      <c r="D85" s="96"/>
      <c r="E85" s="96"/>
      <c r="F85" s="96"/>
      <c r="G85" s="96"/>
      <c r="H85" s="96"/>
      <c r="I85" s="93"/>
      <c r="J85" s="94"/>
      <c r="K85" s="313">
        <v>0.05</v>
      </c>
      <c r="L85" s="848">
        <f>N79*K85</f>
        <v>10299.581750000001</v>
      </c>
      <c r="M85" s="849"/>
      <c r="N85" s="57"/>
    </row>
    <row r="86" spans="1:14" ht="15" thickBot="1">
      <c r="B86" s="97" t="s">
        <v>1058</v>
      </c>
      <c r="C86" s="98"/>
      <c r="D86" s="98"/>
      <c r="E86" s="98"/>
      <c r="F86" s="98"/>
      <c r="G86" s="98"/>
      <c r="H86" s="98"/>
      <c r="I86" s="99"/>
      <c r="J86" s="100"/>
      <c r="K86" s="314">
        <v>0.05</v>
      </c>
      <c r="L86" s="850">
        <f>N79*K86</f>
        <v>10299.581750000001</v>
      </c>
      <c r="M86" s="851"/>
      <c r="N86" s="57"/>
    </row>
    <row r="87" spans="1:14" ht="15" thickBot="1">
      <c r="B87" s="813" t="s">
        <v>1037</v>
      </c>
      <c r="C87" s="814"/>
      <c r="D87" s="814"/>
      <c r="E87" s="814"/>
      <c r="F87" s="814"/>
      <c r="G87" s="814"/>
      <c r="H87" s="814"/>
      <c r="I87" s="814"/>
      <c r="J87" s="814"/>
      <c r="K87" s="814"/>
      <c r="L87" s="814"/>
      <c r="M87" s="815"/>
      <c r="N87" s="58">
        <f>L84+L85+L86</f>
        <v>61797.4905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267789.12550000002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28.5" customHeight="1" thickBot="1">
      <c r="A31" t="s">
        <v>1929</v>
      </c>
      <c r="B31" s="86" t="s">
        <v>1785</v>
      </c>
      <c r="C31" s="955" t="s">
        <v>1786</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6145.1450000000004</v>
      </c>
      <c r="N48" s="281">
        <f>K48*M48</f>
        <v>7988.6885000000011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7988.6885000000011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1532.01</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9520.6985000000004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1904.1397000000002</v>
      </c>
      <c r="M84" s="849"/>
      <c r="N84" s="57"/>
    </row>
    <row r="85" spans="1:14">
      <c r="B85" s="95" t="s">
        <v>1057</v>
      </c>
      <c r="C85" s="96"/>
      <c r="D85" s="96"/>
      <c r="E85" s="96"/>
      <c r="F85" s="96"/>
      <c r="G85" s="96"/>
      <c r="H85" s="96"/>
      <c r="I85" s="93"/>
      <c r="J85" s="94"/>
      <c r="K85" s="313">
        <v>0.05</v>
      </c>
      <c r="L85" s="848">
        <f>N79*K85</f>
        <v>476.03492500000004</v>
      </c>
      <c r="M85" s="849"/>
      <c r="N85" s="57"/>
    </row>
    <row r="86" spans="1:14" ht="15" thickBot="1">
      <c r="B86" s="97" t="s">
        <v>1058</v>
      </c>
      <c r="C86" s="98"/>
      <c r="D86" s="98"/>
      <c r="E86" s="98"/>
      <c r="F86" s="98"/>
      <c r="G86" s="98"/>
      <c r="H86" s="98"/>
      <c r="I86" s="99"/>
      <c r="J86" s="100"/>
      <c r="K86" s="314">
        <v>0.05</v>
      </c>
      <c r="L86" s="850">
        <f>N79*K86</f>
        <v>476.03492500000004</v>
      </c>
      <c r="M86" s="851"/>
      <c r="N86" s="57"/>
    </row>
    <row r="87" spans="1:14" ht="15" thickBot="1">
      <c r="B87" s="813" t="s">
        <v>1037</v>
      </c>
      <c r="C87" s="814"/>
      <c r="D87" s="814"/>
      <c r="E87" s="814"/>
      <c r="F87" s="814"/>
      <c r="G87" s="814"/>
      <c r="H87" s="814"/>
      <c r="I87" s="814"/>
      <c r="J87" s="814"/>
      <c r="K87" s="814"/>
      <c r="L87" s="814"/>
      <c r="M87" s="815"/>
      <c r="N87" s="58">
        <f>L84+L85+L86</f>
        <v>2856.20955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12376.90805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0" customHeight="1" thickBot="1">
      <c r="A31" t="s">
        <v>1929</v>
      </c>
      <c r="B31" s="86" t="s">
        <v>1787</v>
      </c>
      <c r="C31" s="955" t="s">
        <v>1788</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14587.07</v>
      </c>
      <c r="N48" s="281">
        <f>K48*M48</f>
        <v>18963.190999999999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18963.190999999999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1532.01</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20495.200999999997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4099.0401999999995</v>
      </c>
      <c r="M84" s="849"/>
      <c r="N84" s="57"/>
    </row>
    <row r="85" spans="1:14">
      <c r="B85" s="95" t="s">
        <v>1057</v>
      </c>
      <c r="C85" s="96"/>
      <c r="D85" s="96"/>
      <c r="E85" s="96"/>
      <c r="F85" s="96"/>
      <c r="G85" s="96"/>
      <c r="H85" s="96"/>
      <c r="I85" s="93"/>
      <c r="J85" s="94"/>
      <c r="K85" s="313">
        <v>0.05</v>
      </c>
      <c r="L85" s="848">
        <f>N79*K85</f>
        <v>1024.7600499999999</v>
      </c>
      <c r="M85" s="849"/>
      <c r="N85" s="57"/>
    </row>
    <row r="86" spans="1:14" ht="15" thickBot="1">
      <c r="B86" s="97" t="s">
        <v>1058</v>
      </c>
      <c r="C86" s="98"/>
      <c r="D86" s="98"/>
      <c r="E86" s="98"/>
      <c r="F86" s="98"/>
      <c r="G86" s="98"/>
      <c r="H86" s="98"/>
      <c r="I86" s="99"/>
      <c r="J86" s="100"/>
      <c r="K86" s="314">
        <v>0.05</v>
      </c>
      <c r="L86" s="850">
        <f>N79*K86</f>
        <v>1024.7600499999999</v>
      </c>
      <c r="M86" s="851"/>
      <c r="N86" s="57"/>
    </row>
    <row r="87" spans="1:14" ht="15" thickBot="1">
      <c r="B87" s="813" t="s">
        <v>1037</v>
      </c>
      <c r="C87" s="814"/>
      <c r="D87" s="814"/>
      <c r="E87" s="814"/>
      <c r="F87" s="814"/>
      <c r="G87" s="814"/>
      <c r="H87" s="814"/>
      <c r="I87" s="814"/>
      <c r="J87" s="814"/>
      <c r="K87" s="814"/>
      <c r="L87" s="814"/>
      <c r="M87" s="815"/>
      <c r="N87" s="58">
        <f>L84+L85+L86</f>
        <v>6148.5602999999992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26643.761299999998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0.75" customHeight="1" thickBot="1">
      <c r="A31" t="s">
        <v>1929</v>
      </c>
      <c r="B31" s="86" t="s">
        <v>1789</v>
      </c>
      <c r="C31" s="955" t="s">
        <v>2265</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6145.1450000000004</v>
      </c>
      <c r="N48" s="281">
        <f>K48*M48</f>
        <v>7988.6885000000011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7988.6885000000011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1532.01</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9520.6985000000004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1904.1397000000002</v>
      </c>
      <c r="M84" s="849"/>
      <c r="N84" s="57"/>
    </row>
    <row r="85" spans="1:14">
      <c r="B85" s="95" t="s">
        <v>1057</v>
      </c>
      <c r="C85" s="96"/>
      <c r="D85" s="96"/>
      <c r="E85" s="96"/>
      <c r="F85" s="96"/>
      <c r="G85" s="96"/>
      <c r="H85" s="96"/>
      <c r="I85" s="93"/>
      <c r="J85" s="94"/>
      <c r="K85" s="313">
        <v>0.05</v>
      </c>
      <c r="L85" s="848">
        <f>N79*K85</f>
        <v>476.03492500000004</v>
      </c>
      <c r="M85" s="849"/>
      <c r="N85" s="57"/>
    </row>
    <row r="86" spans="1:14" ht="15" thickBot="1">
      <c r="B86" s="97" t="s">
        <v>1058</v>
      </c>
      <c r="C86" s="98"/>
      <c r="D86" s="98"/>
      <c r="E86" s="98"/>
      <c r="F86" s="98"/>
      <c r="G86" s="98"/>
      <c r="H86" s="98"/>
      <c r="I86" s="99"/>
      <c r="J86" s="100"/>
      <c r="K86" s="314">
        <v>0.05</v>
      </c>
      <c r="L86" s="850">
        <f>N79*K86</f>
        <v>476.03492500000004</v>
      </c>
      <c r="M86" s="851"/>
      <c r="N86" s="57"/>
    </row>
    <row r="87" spans="1:14" ht="15" thickBot="1">
      <c r="B87" s="813" t="s">
        <v>1037</v>
      </c>
      <c r="C87" s="814"/>
      <c r="D87" s="814"/>
      <c r="E87" s="814"/>
      <c r="F87" s="814"/>
      <c r="G87" s="814"/>
      <c r="H87" s="814"/>
      <c r="I87" s="814"/>
      <c r="J87" s="814"/>
      <c r="K87" s="814"/>
      <c r="L87" s="814"/>
      <c r="M87" s="815"/>
      <c r="N87" s="58">
        <f>L84+L85+L86</f>
        <v>2856.20955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12376.90805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30" customHeight="1" thickBot="1">
      <c r="A31" t="s">
        <v>1929</v>
      </c>
      <c r="B31" s="86" t="s">
        <v>1790</v>
      </c>
      <c r="C31" s="955" t="s">
        <v>2266</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c r="C41" s="871"/>
      <c r="D41" s="871"/>
      <c r="E41" s="44"/>
      <c r="F41" s="45"/>
      <c r="G41" s="45"/>
      <c r="H41" s="46"/>
      <c r="I41" s="42"/>
      <c r="J41" s="43"/>
      <c r="K41" s="288"/>
      <c r="L41" s="285"/>
      <c r="M41" s="410"/>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14587.07</v>
      </c>
      <c r="N48" s="281">
        <f>K48*M48</f>
        <v>18963.190999999999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18963.190999999999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1532.01</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20495.200999999997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4099.0401999999995</v>
      </c>
      <c r="M84" s="849"/>
      <c r="N84" s="57"/>
    </row>
    <row r="85" spans="1:14">
      <c r="B85" s="95" t="s">
        <v>1057</v>
      </c>
      <c r="C85" s="96"/>
      <c r="D85" s="96"/>
      <c r="E85" s="96"/>
      <c r="F85" s="96"/>
      <c r="G85" s="96"/>
      <c r="H85" s="96"/>
      <c r="I85" s="93"/>
      <c r="J85" s="94"/>
      <c r="K85" s="313">
        <v>0.05</v>
      </c>
      <c r="L85" s="848">
        <f>N79*K85</f>
        <v>1024.7600499999999</v>
      </c>
      <c r="M85" s="849"/>
      <c r="N85" s="57"/>
    </row>
    <row r="86" spans="1:14" ht="15" thickBot="1">
      <c r="B86" s="97" t="s">
        <v>1058</v>
      </c>
      <c r="C86" s="98"/>
      <c r="D86" s="98"/>
      <c r="E86" s="98"/>
      <c r="F86" s="98"/>
      <c r="G86" s="98"/>
      <c r="H86" s="98"/>
      <c r="I86" s="99"/>
      <c r="J86" s="100"/>
      <c r="K86" s="314">
        <v>0.05</v>
      </c>
      <c r="L86" s="850">
        <f>N79*K86</f>
        <v>1024.7600499999999</v>
      </c>
      <c r="M86" s="851"/>
      <c r="N86" s="57"/>
    </row>
    <row r="87" spans="1:14" ht="15" thickBot="1">
      <c r="B87" s="813" t="s">
        <v>1037</v>
      </c>
      <c r="C87" s="814"/>
      <c r="D87" s="814"/>
      <c r="E87" s="814"/>
      <c r="F87" s="814"/>
      <c r="G87" s="814"/>
      <c r="H87" s="814"/>
      <c r="I87" s="814"/>
      <c r="J87" s="814"/>
      <c r="K87" s="814"/>
      <c r="L87" s="814"/>
      <c r="M87" s="815"/>
      <c r="N87" s="58">
        <f>L84+L85+L86</f>
        <v>6148.5602999999992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26643.761299999998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152</v>
      </c>
      <c r="B36" s="862" t="str">
        <f>VLOOKUP(A36,EQUIPOS!A6:D154,3,FALSE)</f>
        <v xml:space="preserve">Carrotanque de agua(1000 Galones) </v>
      </c>
      <c r="C36" s="863"/>
      <c r="D36" s="863"/>
      <c r="E36" s="863"/>
      <c r="F36" s="863"/>
      <c r="G36" s="863"/>
      <c r="H36" s="864"/>
      <c r="I36" s="276"/>
      <c r="J36" s="277"/>
      <c r="K36" s="278">
        <f>VLOOKUP(A36,EQUIPOS!A6:D163,4,FALSE)</f>
        <v>55000</v>
      </c>
      <c r="L36" s="279"/>
      <c r="M36" s="345">
        <v>15</v>
      </c>
      <c r="N36" s="281">
        <f>K36/M36</f>
        <v>3666.6666666666665</v>
      </c>
    </row>
    <row r="37" spans="1:14">
      <c r="A37" s="119" t="s">
        <v>174</v>
      </c>
      <c r="B37" s="862" t="str">
        <f>VLOOKUP(A37,EQUIPOS!A7:D154,3,FALSE)</f>
        <v>Compactador vibratorio tipo DD-20</v>
      </c>
      <c r="C37" s="863"/>
      <c r="D37" s="863"/>
      <c r="E37" s="863"/>
      <c r="F37" s="863"/>
      <c r="G37" s="863"/>
      <c r="H37" s="864"/>
      <c r="I37" s="430"/>
      <c r="J37" s="431"/>
      <c r="K37" s="278">
        <f>VLOOKUP(A37,EQUIPOS!A7:D164,4,FALSE)</f>
        <v>85000</v>
      </c>
      <c r="L37" s="344"/>
      <c r="M37" s="345">
        <v>15</v>
      </c>
      <c r="N37" s="281">
        <f>K37/M37</f>
        <v>5666.666666666667</v>
      </c>
    </row>
    <row r="38" spans="1:14">
      <c r="A38" s="119" t="s">
        <v>269</v>
      </c>
      <c r="B38" s="862" t="str">
        <f>VLOOKUP(A38,EQUIPOS!A8:D154,3,FALSE)</f>
        <v>Motoniveladora  potencia 215 HP, ancho de cuchilla 4,27 m, peso 18 ton.</v>
      </c>
      <c r="C38" s="863"/>
      <c r="D38" s="863"/>
      <c r="E38" s="863"/>
      <c r="F38" s="863"/>
      <c r="G38" s="863"/>
      <c r="H38" s="864"/>
      <c r="I38" s="337"/>
      <c r="J38" s="339"/>
      <c r="K38" s="278">
        <f>VLOOKUP(A38,EQUIPOS!A8:D165,4,FALSE)</f>
        <v>180000</v>
      </c>
      <c r="L38" s="432"/>
      <c r="M38" s="433">
        <v>15</v>
      </c>
      <c r="N38" s="281">
        <f>K38/M38</f>
        <v>12000</v>
      </c>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0.02</v>
      </c>
      <c r="N41" s="353">
        <f>N75*M41</f>
        <v>42.555833333333332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SUM(N36:N41)</f>
        <v>21375.889166666668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23205</v>
      </c>
      <c r="N48" s="281">
        <f>K48*M48</f>
        <v>30166.5</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12</v>
      </c>
      <c r="N49" s="281">
        <f>K49*M49</f>
        <v>360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902" t="s">
        <v>1037</v>
      </c>
      <c r="C53" s="856"/>
      <c r="D53" s="856"/>
      <c r="E53" s="856"/>
      <c r="F53" s="856"/>
      <c r="G53" s="856"/>
      <c r="H53" s="856"/>
      <c r="I53" s="856"/>
      <c r="J53" s="856"/>
      <c r="K53" s="856"/>
      <c r="L53" s="856"/>
      <c r="M53" s="857"/>
      <c r="N53" s="110">
        <f>SUM(N48:N52)</f>
        <v>30526.5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99" t="s">
        <v>1045</v>
      </c>
      <c r="M57" s="878"/>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0">
        <f>VLOOKUP(A58,TRANSPORTE!A1:D117,4,FALSE)</f>
        <v>850</v>
      </c>
      <c r="M58" s="901"/>
      <c r="N58" s="296">
        <f>K58*L58</f>
        <v>1105</v>
      </c>
    </row>
    <row r="59" spans="1:14">
      <c r="B59" s="52"/>
      <c r="C59" s="53"/>
      <c r="D59" s="53"/>
      <c r="E59" s="53"/>
      <c r="F59" s="53"/>
      <c r="G59" s="53"/>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1"/>
      <c r="M63" s="892"/>
      <c r="N63" s="133"/>
    </row>
    <row r="64" spans="1:14" ht="15" thickBot="1">
      <c r="B64" s="902" t="s">
        <v>1037</v>
      </c>
      <c r="C64" s="856"/>
      <c r="D64" s="856"/>
      <c r="E64" s="856"/>
      <c r="F64" s="856"/>
      <c r="G64" s="856"/>
      <c r="H64" s="856"/>
      <c r="I64" s="856"/>
      <c r="J64" s="856"/>
      <c r="K64" s="856"/>
      <c r="L64" s="856"/>
      <c r="M64" s="857"/>
      <c r="N64" s="110">
        <f>N58+N59+N60+N61+N62</f>
        <v>1105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2" t="s">
        <v>1047</v>
      </c>
      <c r="C68" s="853"/>
      <c r="D68" s="853"/>
      <c r="E68" s="853"/>
      <c r="F68" s="853"/>
      <c r="G68" s="853"/>
      <c r="H68" s="853"/>
      <c r="I68" s="79" t="s">
        <v>1048</v>
      </c>
      <c r="J68" s="81" t="s">
        <v>1494</v>
      </c>
      <c r="K68" s="80" t="s">
        <v>1050</v>
      </c>
      <c r="L68" s="854" t="s">
        <v>1034</v>
      </c>
      <c r="M68" s="967"/>
      <c r="N68" s="104" t="s">
        <v>1035</v>
      </c>
    </row>
    <row r="69" spans="1:15">
      <c r="A69" s="173" t="s">
        <v>9</v>
      </c>
      <c r="B69" s="55" t="str">
        <f>VLOOKUP(A69,'MANO DE OBRA'!A8:D68,3,FALSE)</f>
        <v>Obrero (3)</v>
      </c>
      <c r="C69" s="53"/>
      <c r="D69" s="53"/>
      <c r="E69" s="53"/>
      <c r="F69" s="53"/>
      <c r="G69" s="53"/>
      <c r="H69" s="53"/>
      <c r="I69" s="301">
        <f>K69/J69*100</f>
        <v>82811.351351351361</v>
      </c>
      <c r="J69" s="302">
        <v>185</v>
      </c>
      <c r="K69" s="303">
        <f>VLOOKUP(A69,'MANO DE OBRA'!A8:D99,4,FALSE)</f>
        <v>153201</v>
      </c>
      <c r="L69" s="56"/>
      <c r="M69" s="443">
        <v>120</v>
      </c>
      <c r="N69" s="404">
        <f>K69/M69</f>
        <v>1276.675</v>
      </c>
      <c r="O69" s="112"/>
    </row>
    <row r="70" spans="1:15">
      <c r="A70" s="173"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120</v>
      </c>
      <c r="N70" s="404">
        <f>K70/M70</f>
        <v>851.11666666666667</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89"/>
      <c r="C74" s="890"/>
      <c r="D74" s="890"/>
      <c r="E74" s="890"/>
      <c r="F74" s="890"/>
      <c r="G74" s="890"/>
      <c r="H74" s="890"/>
      <c r="I74" s="132"/>
      <c r="J74" s="132"/>
      <c r="K74" s="132"/>
      <c r="L74" s="903"/>
      <c r="M74" s="903"/>
      <c r="N74" s="51"/>
    </row>
    <row r="75" spans="1:15" ht="15" thickBot="1">
      <c r="B75" s="902" t="s">
        <v>1037</v>
      </c>
      <c r="C75" s="856"/>
      <c r="D75" s="856"/>
      <c r="E75" s="856"/>
      <c r="F75" s="856"/>
      <c r="G75" s="856"/>
      <c r="H75" s="856"/>
      <c r="I75" s="856"/>
      <c r="J75" s="856"/>
      <c r="K75" s="856"/>
      <c r="L75" s="856"/>
      <c r="M75" s="857"/>
      <c r="N75" s="310">
        <f>SUM(N69:N74)</f>
        <v>2127.7916666666665</v>
      </c>
    </row>
    <row r="76" spans="1:15" ht="15" thickBot="1">
      <c r="B76" s="39"/>
      <c r="C76" s="40"/>
      <c r="D76" s="40"/>
      <c r="E76" s="40"/>
      <c r="F76" s="40"/>
      <c r="G76" s="40"/>
      <c r="H76" s="40"/>
      <c r="I76" s="40"/>
      <c r="J76" s="40"/>
      <c r="K76" s="40"/>
      <c r="L76" s="40"/>
      <c r="M76" s="40"/>
      <c r="N76" s="41"/>
    </row>
    <row r="77" spans="1:15" ht="15" thickBot="1">
      <c r="B77" s="813" t="s">
        <v>1051</v>
      </c>
      <c r="C77" s="814"/>
      <c r="D77" s="814"/>
      <c r="E77" s="814"/>
      <c r="F77" s="814"/>
      <c r="G77" s="814"/>
      <c r="H77" s="814"/>
      <c r="I77" s="814"/>
      <c r="J77" s="814"/>
      <c r="K77" s="814"/>
      <c r="L77" s="814"/>
      <c r="M77" s="815"/>
      <c r="N77" s="105">
        <f>N43+N53+N64+N75</f>
        <v>55135.180833333332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58" t="s">
        <v>1053</v>
      </c>
      <c r="C81" s="859"/>
      <c r="D81" s="859"/>
      <c r="E81" s="859"/>
      <c r="F81" s="859"/>
      <c r="G81" s="859"/>
      <c r="H81" s="859"/>
      <c r="I81" s="323"/>
      <c r="J81" s="343"/>
      <c r="K81" s="311" t="s">
        <v>1054</v>
      </c>
      <c r="L81" s="860" t="s">
        <v>1055</v>
      </c>
      <c r="M81" s="861"/>
      <c r="N81" s="312"/>
    </row>
    <row r="82" spans="1:14">
      <c r="B82" s="846" t="s">
        <v>1056</v>
      </c>
      <c r="C82" s="847"/>
      <c r="D82" s="847"/>
      <c r="E82" s="847"/>
      <c r="F82" s="847"/>
      <c r="G82" s="847"/>
      <c r="H82" s="847"/>
      <c r="I82" s="93"/>
      <c r="J82" s="94"/>
      <c r="K82" s="313">
        <v>0.2</v>
      </c>
      <c r="L82" s="848">
        <f>N77*K82</f>
        <v>11027.036166666667</v>
      </c>
      <c r="M82" s="849"/>
      <c r="N82" s="57"/>
    </row>
    <row r="83" spans="1:14">
      <c r="B83" s="95" t="s">
        <v>1057</v>
      </c>
      <c r="C83" s="96"/>
      <c r="D83" s="96"/>
      <c r="E83" s="96"/>
      <c r="F83" s="96"/>
      <c r="G83" s="96"/>
      <c r="H83" s="96"/>
      <c r="I83" s="93"/>
      <c r="J83" s="94"/>
      <c r="K83" s="313">
        <v>0.05</v>
      </c>
      <c r="L83" s="848">
        <f>N77*K83</f>
        <v>2756.7590416666667</v>
      </c>
      <c r="M83" s="849"/>
      <c r="N83" s="57"/>
    </row>
    <row r="84" spans="1:14" ht="15" thickBot="1">
      <c r="B84" s="97" t="s">
        <v>1058</v>
      </c>
      <c r="C84" s="98"/>
      <c r="D84" s="98"/>
      <c r="E84" s="98"/>
      <c r="F84" s="98"/>
      <c r="G84" s="98"/>
      <c r="H84" s="98"/>
      <c r="I84" s="99"/>
      <c r="J84" s="100"/>
      <c r="K84" s="314">
        <v>0.05</v>
      </c>
      <c r="L84" s="850">
        <f>N77*K84</f>
        <v>2756.7590416666667</v>
      </c>
      <c r="M84" s="851"/>
      <c r="N84" s="57"/>
    </row>
    <row r="85" spans="1:14" ht="15" thickBot="1">
      <c r="B85" s="813" t="s">
        <v>1037</v>
      </c>
      <c r="C85" s="814"/>
      <c r="D85" s="814"/>
      <c r="E85" s="814"/>
      <c r="F85" s="814"/>
      <c r="G85" s="814"/>
      <c r="H85" s="814"/>
      <c r="I85" s="814"/>
      <c r="J85" s="814"/>
      <c r="K85" s="814"/>
      <c r="L85" s="814"/>
      <c r="M85" s="815"/>
      <c r="N85" s="58">
        <f>L82+L83+L84</f>
        <v>16540.554250000001</v>
      </c>
    </row>
    <row r="86" spans="1:14" ht="15" thickBot="1">
      <c r="B86" s="39"/>
      <c r="C86" s="40"/>
      <c r="D86" s="40"/>
      <c r="E86" s="40"/>
      <c r="F86" s="40"/>
      <c r="G86" s="40"/>
      <c r="H86" s="40"/>
      <c r="I86" s="40"/>
      <c r="J86" s="40"/>
      <c r="K86" s="40"/>
      <c r="L86" s="40"/>
      <c r="M86" s="40"/>
      <c r="N86" s="41"/>
    </row>
    <row r="87" spans="1:14" ht="15" thickBot="1">
      <c r="A87" t="s">
        <v>2122</v>
      </c>
      <c r="B87" s="813" t="s">
        <v>1059</v>
      </c>
      <c r="C87" s="814"/>
      <c r="D87" s="814"/>
      <c r="E87" s="814"/>
      <c r="F87" s="814"/>
      <c r="G87" s="814"/>
      <c r="H87" s="814"/>
      <c r="I87" s="814"/>
      <c r="J87" s="814"/>
      <c r="K87" s="814"/>
      <c r="L87" s="814"/>
      <c r="M87" s="815"/>
      <c r="N87" s="196">
        <f>N77+N85</f>
        <v>71675.735083333333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102.13400000000001</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12509.5</v>
      </c>
      <c r="N48" s="281">
        <f>K48*M48</f>
        <v>8756.65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8756.65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50</v>
      </c>
      <c r="N71" s="404">
        <f>K71/M71</f>
        <v>2042.68</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51"/>
    </row>
    <row r="77" spans="1:15" ht="15" thickBot="1">
      <c r="B77" s="902" t="s">
        <v>1037</v>
      </c>
      <c r="C77" s="856"/>
      <c r="D77" s="856"/>
      <c r="E77" s="856"/>
      <c r="F77" s="856"/>
      <c r="G77" s="856"/>
      <c r="H77" s="856"/>
      <c r="I77" s="856"/>
      <c r="J77" s="856"/>
      <c r="K77" s="856"/>
      <c r="L77" s="856"/>
      <c r="M77" s="857"/>
      <c r="N77" s="310">
        <f>SUM(N71:N76)</f>
        <v>2042.68</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10901.464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2180.2928000000002</v>
      </c>
      <c r="M84" s="849"/>
      <c r="N84" s="57"/>
    </row>
    <row r="85" spans="1:14">
      <c r="B85" s="95" t="s">
        <v>1057</v>
      </c>
      <c r="C85" s="96"/>
      <c r="D85" s="96"/>
      <c r="E85" s="96"/>
      <c r="F85" s="96"/>
      <c r="G85" s="96"/>
      <c r="H85" s="96"/>
      <c r="I85" s="93"/>
      <c r="J85" s="94"/>
      <c r="K85" s="313">
        <v>0.05</v>
      </c>
      <c r="L85" s="848">
        <f>N79*K85</f>
        <v>545.07320000000004</v>
      </c>
      <c r="M85" s="849"/>
      <c r="N85" s="57"/>
    </row>
    <row r="86" spans="1:14" ht="15" thickBot="1">
      <c r="B86" s="97" t="s">
        <v>1058</v>
      </c>
      <c r="C86" s="98"/>
      <c r="D86" s="98"/>
      <c r="E86" s="98"/>
      <c r="F86" s="98"/>
      <c r="G86" s="98"/>
      <c r="H86" s="98"/>
      <c r="I86" s="99"/>
      <c r="J86" s="100"/>
      <c r="K86" s="314">
        <v>0.05</v>
      </c>
      <c r="L86" s="850">
        <f>N79*K86</f>
        <v>545.07320000000004</v>
      </c>
      <c r="M86" s="851"/>
      <c r="N86" s="57"/>
    </row>
    <row r="87" spans="1:14" ht="15" thickBot="1">
      <c r="B87" s="813" t="s">
        <v>1037</v>
      </c>
      <c r="C87" s="814"/>
      <c r="D87" s="814"/>
      <c r="E87" s="814"/>
      <c r="F87" s="814"/>
      <c r="G87" s="814"/>
      <c r="H87" s="814"/>
      <c r="I87" s="814"/>
      <c r="J87" s="814"/>
      <c r="K87" s="814"/>
      <c r="L87" s="814"/>
      <c r="M87" s="815"/>
      <c r="N87" s="58">
        <f>L84+L85+L86</f>
        <v>3270.4391999999998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58">
        <f>N79+N87</f>
        <v>14171.903200000001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510.67</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510.67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32513.408071866059</v>
      </c>
      <c r="N48" s="281">
        <f>K48*M48</f>
        <v>6502.6816143732121</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1774.7649999999999</v>
      </c>
      <c r="N49" s="281">
        <f>K49*M49</f>
        <v>1863.50325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2" t="s">
        <v>1037</v>
      </c>
      <c r="C55" s="856"/>
      <c r="D55" s="856"/>
      <c r="E55" s="856"/>
      <c r="F55" s="856"/>
      <c r="G55" s="856"/>
      <c r="H55" s="856"/>
      <c r="I55" s="856"/>
      <c r="J55" s="856"/>
      <c r="K55" s="856"/>
      <c r="L55" s="856"/>
      <c r="M55" s="857"/>
      <c r="N55" s="110">
        <f>SUM(N48:N54)</f>
        <v>8366.1848643732119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1"/>
      <c r="M65" s="892"/>
      <c r="N65" s="133"/>
    </row>
    <row r="66" spans="1:15" ht="15" thickBot="1">
      <c r="B66" s="902" t="s">
        <v>1037</v>
      </c>
      <c r="C66" s="856"/>
      <c r="D66" s="856"/>
      <c r="E66" s="856"/>
      <c r="F66" s="856"/>
      <c r="G66" s="856"/>
      <c r="H66" s="856"/>
      <c r="I66" s="856"/>
      <c r="J66" s="856"/>
      <c r="K66" s="856"/>
      <c r="L66" s="856"/>
      <c r="M66" s="85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7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89"/>
      <c r="C76" s="890"/>
      <c r="D76" s="890"/>
      <c r="E76" s="890"/>
      <c r="F76" s="890"/>
      <c r="G76" s="890"/>
      <c r="H76" s="890"/>
      <c r="I76" s="132"/>
      <c r="J76" s="132"/>
      <c r="K76" s="132"/>
      <c r="L76" s="903"/>
      <c r="M76" s="903"/>
      <c r="N76" s="133"/>
    </row>
    <row r="77" spans="1:15" ht="15" thickBot="1">
      <c r="B77" s="902" t="s">
        <v>1037</v>
      </c>
      <c r="C77" s="856"/>
      <c r="D77" s="856"/>
      <c r="E77" s="856"/>
      <c r="F77" s="856"/>
      <c r="G77" s="856"/>
      <c r="H77" s="856"/>
      <c r="I77" s="856"/>
      <c r="J77" s="856"/>
      <c r="K77" s="856"/>
      <c r="L77" s="856"/>
      <c r="M77" s="857"/>
      <c r="N77" s="469">
        <f>SUM(N71:N76)</f>
        <v>10213.4</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19090.254864373212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3818.0509728746424</v>
      </c>
      <c r="M84" s="849"/>
      <c r="N84" s="57"/>
    </row>
    <row r="85" spans="1:14">
      <c r="B85" s="95" t="s">
        <v>1057</v>
      </c>
      <c r="C85" s="96"/>
      <c r="D85" s="96"/>
      <c r="E85" s="96"/>
      <c r="F85" s="96"/>
      <c r="G85" s="96"/>
      <c r="H85" s="96"/>
      <c r="I85" s="93"/>
      <c r="J85" s="94"/>
      <c r="K85" s="313">
        <v>0.05</v>
      </c>
      <c r="L85" s="848">
        <f>N79*K85</f>
        <v>954.5127432186606</v>
      </c>
      <c r="M85" s="849"/>
      <c r="N85" s="57"/>
    </row>
    <row r="86" spans="1:14" ht="15" thickBot="1">
      <c r="B86" s="97" t="s">
        <v>1058</v>
      </c>
      <c r="C86" s="98"/>
      <c r="D86" s="98"/>
      <c r="E86" s="98"/>
      <c r="F86" s="98"/>
      <c r="G86" s="98"/>
      <c r="H86" s="98"/>
      <c r="I86" s="99"/>
      <c r="J86" s="100"/>
      <c r="K86" s="314">
        <v>0.05</v>
      </c>
      <c r="L86" s="850">
        <f>N79*K86</f>
        <v>954.5127432186606</v>
      </c>
      <c r="M86" s="851"/>
      <c r="N86" s="57"/>
    </row>
    <row r="87" spans="1:14" ht="15" thickBot="1">
      <c r="B87" s="813" t="s">
        <v>1037</v>
      </c>
      <c r="C87" s="814"/>
      <c r="D87" s="814"/>
      <c r="E87" s="814"/>
      <c r="F87" s="814"/>
      <c r="G87" s="814"/>
      <c r="H87" s="814"/>
      <c r="I87" s="814"/>
      <c r="J87" s="814"/>
      <c r="K87" s="814"/>
      <c r="L87" s="814"/>
      <c r="M87" s="815"/>
      <c r="N87" s="58">
        <f>L84+L85+L86</f>
        <v>5727.0764593119638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24817.331323685175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8.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6"/>
      <c r="J36" s="277"/>
      <c r="K36" s="278">
        <f>VLOOKUP(A36,EQUIPOS!A6:D163,4,FALSE)</f>
        <v>49618.595000000001</v>
      </c>
      <c r="L36" s="279"/>
      <c r="M36" s="345">
        <v>1500</v>
      </c>
      <c r="N36" s="281">
        <f>K36/M36</f>
        <v>33.079063333333337</v>
      </c>
    </row>
    <row r="37" spans="1:14">
      <c r="A37" s="119" t="s">
        <v>361</v>
      </c>
      <c r="B37" s="862" t="str">
        <f>VLOOKUP(A37,EQUIPOS!A7:D154,3,FALSE)</f>
        <v>Vehículo delineador</v>
      </c>
      <c r="C37" s="863"/>
      <c r="D37" s="863"/>
      <c r="E37" s="863"/>
      <c r="F37" s="863"/>
      <c r="G37" s="863"/>
      <c r="H37" s="864"/>
      <c r="I37" s="430"/>
      <c r="J37" s="431"/>
      <c r="K37" s="278">
        <f>VLOOKUP(A37,EQUIPOS!A7:D164,4,FALSE)</f>
        <v>134786.435</v>
      </c>
      <c r="L37" s="344"/>
      <c r="M37" s="345">
        <v>1500</v>
      </c>
      <c r="N37" s="281">
        <f>K37/M37</f>
        <v>89.857623333333336</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0.21277916666666666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123.14946583333334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3197.0050000000001</v>
      </c>
      <c r="N48" s="281">
        <f>K48*M48</f>
        <v>147.06223</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93350</v>
      </c>
      <c r="N49" s="281">
        <f>K49*M49</f>
        <v>1306.9000000000001</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41627</v>
      </c>
      <c r="N50" s="281">
        <f>K50*M50</f>
        <v>17.899609999999999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1471.86184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12000</v>
      </c>
      <c r="N71" s="404">
        <f>K71/M71</f>
        <v>12.76675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12000</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21.277916666666666</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1616.2892225000001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323.25784450000003</v>
      </c>
      <c r="M84" s="849"/>
      <c r="N84" s="57"/>
    </row>
    <row r="85" spans="1:14">
      <c r="B85" s="95" t="s">
        <v>1057</v>
      </c>
      <c r="C85" s="96"/>
      <c r="D85" s="96"/>
      <c r="E85" s="96"/>
      <c r="F85" s="96"/>
      <c r="G85" s="96"/>
      <c r="H85" s="96"/>
      <c r="I85" s="93"/>
      <c r="J85" s="94"/>
      <c r="K85" s="313">
        <v>0.05</v>
      </c>
      <c r="L85" s="848">
        <f>N79*K85</f>
        <v>80.814461125000008</v>
      </c>
      <c r="M85" s="849"/>
      <c r="N85" s="57"/>
    </row>
    <row r="86" spans="1:14" ht="15" thickBot="1">
      <c r="B86" s="97" t="s">
        <v>1058</v>
      </c>
      <c r="C86" s="98"/>
      <c r="D86" s="98"/>
      <c r="E86" s="98"/>
      <c r="F86" s="98"/>
      <c r="G86" s="98"/>
      <c r="H86" s="98"/>
      <c r="I86" s="99"/>
      <c r="J86" s="100"/>
      <c r="K86" s="314">
        <v>0.05</v>
      </c>
      <c r="L86" s="850">
        <f>N79*K86</f>
        <v>80.814461125000008</v>
      </c>
      <c r="M86" s="851"/>
      <c r="N86" s="57"/>
    </row>
    <row r="87" spans="1:14" ht="15" thickBot="1">
      <c r="B87" s="813" t="s">
        <v>1037</v>
      </c>
      <c r="C87" s="814"/>
      <c r="D87" s="814"/>
      <c r="E87" s="814"/>
      <c r="F87" s="814"/>
      <c r="G87" s="814"/>
      <c r="H87" s="814"/>
      <c r="I87" s="814"/>
      <c r="J87" s="814"/>
      <c r="K87" s="814"/>
      <c r="L87" s="814"/>
      <c r="M87" s="815"/>
      <c r="N87" s="58">
        <f>L84+L85+L86</f>
        <v>484.88676674999999</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2101.1759892499999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6"/>
      <c r="J36" s="277"/>
      <c r="K36" s="278">
        <f>VLOOKUP(A36,EQUIPOS!A6:D163,4,FALSE)</f>
        <v>49618.595000000001</v>
      </c>
      <c r="L36" s="279"/>
      <c r="M36" s="345">
        <v>1200</v>
      </c>
      <c r="N36" s="281">
        <f>K36/M36</f>
        <v>41.348829166666668</v>
      </c>
    </row>
    <row r="37" spans="1:14">
      <c r="A37" s="119" t="s">
        <v>201</v>
      </c>
      <c r="B37" s="862" t="str">
        <f>VLOOKUP(A37,EQUIPOS!A7:D154,3,FALSE)</f>
        <v>Equipo autopropulsado para pintura termoplástica</v>
      </c>
      <c r="C37" s="863"/>
      <c r="D37" s="863"/>
      <c r="E37" s="863"/>
      <c r="F37" s="863"/>
      <c r="G37" s="863"/>
      <c r="H37" s="864"/>
      <c r="I37" s="430"/>
      <c r="J37" s="431"/>
      <c r="K37" s="278">
        <f>VLOOKUP(A37,EQUIPOS!A7:D164,4,FALSE)</f>
        <v>102131.43</v>
      </c>
      <c r="L37" s="344"/>
      <c r="M37" s="345">
        <v>1200</v>
      </c>
      <c r="N37" s="281">
        <f>K37/M37</f>
        <v>85.109524999999991</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0.37236354166666663</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126.83071770833332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3197.0050000000001</v>
      </c>
      <c r="N48" s="281">
        <f>K48*M48</f>
        <v>345.27654000000001</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5415.9449999999997</v>
      </c>
      <c r="N49" s="281">
        <f>K49*M49</f>
        <v>422.44370999999995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767.72024999999996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13</v>
      </c>
      <c r="B71" s="55" t="str">
        <f>VLOOKUP(A71,'MANO DE OBRA'!A8:D68,3,FALSE)</f>
        <v>Obrero (5)</v>
      </c>
      <c r="C71" s="53"/>
      <c r="D71" s="53"/>
      <c r="E71" s="53"/>
      <c r="F71" s="53"/>
      <c r="G71" s="53"/>
      <c r="H71" s="53"/>
      <c r="I71" s="301">
        <f>K71/J71*100</f>
        <v>138018.91891891891</v>
      </c>
      <c r="J71" s="302">
        <v>185</v>
      </c>
      <c r="K71" s="303">
        <f>VLOOKUP(A71,'MANO DE OBRA'!A8:D99,4,FALSE)</f>
        <v>255335</v>
      </c>
      <c r="L71" s="56"/>
      <c r="M71" s="443">
        <v>9600</v>
      </c>
      <c r="N71" s="404">
        <f>K71/M71</f>
        <v>26.597395833333334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9600</v>
      </c>
      <c r="N72" s="404">
        <f>K72/M72</f>
        <v>10.638958333333333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37.236354166666665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931.78732187499986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186.35746437499998</v>
      </c>
      <c r="M84" s="849"/>
      <c r="N84" s="57"/>
    </row>
    <row r="85" spans="1:14">
      <c r="B85" s="95" t="s">
        <v>1057</v>
      </c>
      <c r="C85" s="96"/>
      <c r="D85" s="96"/>
      <c r="E85" s="96"/>
      <c r="F85" s="96"/>
      <c r="G85" s="96"/>
      <c r="H85" s="96"/>
      <c r="I85" s="93"/>
      <c r="J85" s="94"/>
      <c r="K85" s="313">
        <v>0.05</v>
      </c>
      <c r="L85" s="848">
        <f>N79*K85</f>
        <v>46.589366093749994</v>
      </c>
      <c r="M85" s="849"/>
      <c r="N85" s="57"/>
    </row>
    <row r="86" spans="1:14" ht="15" thickBot="1">
      <c r="B86" s="97" t="s">
        <v>1058</v>
      </c>
      <c r="C86" s="98"/>
      <c r="D86" s="98"/>
      <c r="E86" s="98"/>
      <c r="F86" s="98"/>
      <c r="G86" s="98"/>
      <c r="H86" s="98"/>
      <c r="I86" s="99"/>
      <c r="J86" s="100"/>
      <c r="K86" s="314">
        <v>0.05</v>
      </c>
      <c r="L86" s="850">
        <f>N79*K86</f>
        <v>46.589366093749994</v>
      </c>
      <c r="M86" s="851"/>
      <c r="N86" s="57"/>
    </row>
    <row r="87" spans="1:14" ht="15" thickBot="1">
      <c r="B87" s="813" t="s">
        <v>1037</v>
      </c>
      <c r="C87" s="814"/>
      <c r="D87" s="814"/>
      <c r="E87" s="814"/>
      <c r="F87" s="814"/>
      <c r="G87" s="814"/>
      <c r="H87" s="814"/>
      <c r="I87" s="814"/>
      <c r="J87" s="814"/>
      <c r="K87" s="814"/>
      <c r="L87" s="814"/>
      <c r="M87" s="815"/>
      <c r="N87" s="58">
        <f>L84+L85+L86</f>
        <v>279.53619656249998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1211.3235184374998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199</v>
      </c>
      <c r="B36" s="862" t="str">
        <f>VLOOKUP(A36,EQUIPOS!A6:D154,3,FALSE)</f>
        <v xml:space="preserve">Equipo de pintura (Compresor), Presión máxima de trabajo 3300 psi.
</v>
      </c>
      <c r="C36" s="863"/>
      <c r="D36" s="863"/>
      <c r="E36" s="863"/>
      <c r="F36" s="863"/>
      <c r="G36" s="863"/>
      <c r="H36" s="864"/>
      <c r="I36" s="276"/>
      <c r="J36" s="277"/>
      <c r="K36" s="278">
        <f>VLOOKUP(A36,EQUIPOS!A6:D163,4,FALSE)</f>
        <v>8293.5</v>
      </c>
      <c r="L36" s="279"/>
      <c r="M36" s="345">
        <v>6.1</v>
      </c>
      <c r="N36" s="281">
        <f>K36/M36</f>
        <v>1359.5901639344263</v>
      </c>
    </row>
    <row r="37" spans="1:14">
      <c r="A37" s="119" t="s">
        <v>138</v>
      </c>
      <c r="B37" s="862" t="str">
        <f>VLOOKUP(A37,EQUIPOS!A7:D154,3,FALSE)</f>
        <v>Camioneta D-300</v>
      </c>
      <c r="C37" s="863"/>
      <c r="D37" s="863"/>
      <c r="E37" s="863"/>
      <c r="F37" s="863"/>
      <c r="G37" s="863"/>
      <c r="H37" s="864"/>
      <c r="I37" s="430"/>
      <c r="J37" s="431"/>
      <c r="K37" s="278">
        <f>VLOOKUP(A37,EQUIPOS!A7:D164,4,FALSE)</f>
        <v>49618.595000000001</v>
      </c>
      <c r="L37" s="344"/>
      <c r="M37" s="345">
        <v>6.1</v>
      </c>
      <c r="N37" s="281">
        <f>K37/M37</f>
        <v>8134.1959016393448</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73.251844262295094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9567.0379098360663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3197.0050000000001</v>
      </c>
      <c r="N48" s="281">
        <f>K48*M48</f>
        <v>1221.2559100000001</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41627</v>
      </c>
      <c r="N49" s="281">
        <f>K49*M49</f>
        <v>2081.35</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93350</v>
      </c>
      <c r="N50" s="281">
        <f>K50*M50</f>
        <v>11202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14504.60591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855"/>
      <c r="N70" s="104" t="s">
        <v>1035</v>
      </c>
    </row>
    <row r="71" spans="1:15">
      <c r="A71" s="173" t="s">
        <v>13</v>
      </c>
      <c r="B71" s="55" t="str">
        <f>VLOOKUP(A71,'MANO DE OBRA'!A8:D68,3,FALSE)</f>
        <v>Obrero (5)</v>
      </c>
      <c r="C71" s="53"/>
      <c r="D71" s="53"/>
      <c r="E71" s="53"/>
      <c r="F71" s="53"/>
      <c r="G71" s="53"/>
      <c r="H71" s="53"/>
      <c r="I71" s="301">
        <f>K71/J71*100</f>
        <v>138018.91891891891</v>
      </c>
      <c r="J71" s="302">
        <v>185</v>
      </c>
      <c r="K71" s="303">
        <f>VLOOKUP(A71,'MANO DE OBRA'!A8:D99,4,FALSE)</f>
        <v>255335</v>
      </c>
      <c r="L71" s="56"/>
      <c r="M71" s="443">
        <v>48.8</v>
      </c>
      <c r="N71" s="404">
        <f>K71/M71</f>
        <v>5232.2745901639346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48.8</v>
      </c>
      <c r="N72" s="404">
        <f>K72/M72</f>
        <v>2092.9098360655739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7325.184426229509</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31396.828246065576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6279.3656492131158</v>
      </c>
      <c r="M84" s="849"/>
      <c r="N84" s="57"/>
    </row>
    <row r="85" spans="1:14">
      <c r="B85" s="95" t="s">
        <v>1057</v>
      </c>
      <c r="C85" s="96"/>
      <c r="D85" s="96"/>
      <c r="E85" s="96"/>
      <c r="F85" s="96"/>
      <c r="G85" s="96"/>
      <c r="H85" s="96"/>
      <c r="I85" s="93"/>
      <c r="J85" s="94"/>
      <c r="K85" s="313">
        <v>0.05</v>
      </c>
      <c r="L85" s="848">
        <f>N79*K85</f>
        <v>1569.841412303279</v>
      </c>
      <c r="M85" s="849"/>
      <c r="N85" s="57"/>
    </row>
    <row r="86" spans="1:14" ht="15" thickBot="1">
      <c r="B86" s="97" t="s">
        <v>1058</v>
      </c>
      <c r="C86" s="98"/>
      <c r="D86" s="98"/>
      <c r="E86" s="98"/>
      <c r="F86" s="98"/>
      <c r="G86" s="98"/>
      <c r="H86" s="98"/>
      <c r="I86" s="99"/>
      <c r="J86" s="100"/>
      <c r="K86" s="314">
        <v>0.05</v>
      </c>
      <c r="L86" s="850">
        <f>N79*K86</f>
        <v>1569.841412303279</v>
      </c>
      <c r="M86" s="851"/>
      <c r="N86" s="57"/>
    </row>
    <row r="87" spans="1:14" ht="15" thickBot="1">
      <c r="B87" s="813" t="s">
        <v>1037</v>
      </c>
      <c r="C87" s="814"/>
      <c r="D87" s="814"/>
      <c r="E87" s="814"/>
      <c r="F87" s="814"/>
      <c r="G87" s="814"/>
      <c r="H87" s="814"/>
      <c r="I87" s="814"/>
      <c r="J87" s="814"/>
      <c r="K87" s="814"/>
      <c r="L87" s="814"/>
      <c r="M87" s="815"/>
      <c r="N87" s="58">
        <f>L84+L85+L86</f>
        <v>9419.0484738196737</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40815.876719885251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6"/>
      <c r="J36" s="277"/>
      <c r="K36" s="278">
        <f>VLOOKUP(A36,EQUIPOS!A6:D163,4,FALSE)</f>
        <v>49618.595000000001</v>
      </c>
      <c r="L36" s="279"/>
      <c r="M36" s="345">
        <v>6</v>
      </c>
      <c r="N36" s="281">
        <f>K36/M36</f>
        <v>8269.7658333333329</v>
      </c>
    </row>
    <row r="37" spans="1:14">
      <c r="A37" s="119" t="s">
        <v>1795</v>
      </c>
      <c r="B37" s="862" t="str">
        <f>VLOOKUP(A37,EQUIPOS!A7:D154,3,FALSE)</f>
        <v>Caldera para pintura termoplástica</v>
      </c>
      <c r="C37" s="863"/>
      <c r="D37" s="863"/>
      <c r="E37" s="863"/>
      <c r="F37" s="863"/>
      <c r="G37" s="863"/>
      <c r="H37" s="864"/>
      <c r="I37" s="430"/>
      <c r="J37" s="431"/>
      <c r="K37" s="278">
        <f>VLOOKUP(A37,EQUIPOS!A7:D164,4,FALSE)</f>
        <v>60650.595000000001</v>
      </c>
      <c r="L37" s="344"/>
      <c r="M37" s="345">
        <v>6</v>
      </c>
      <c r="N37" s="281">
        <f>K37/M37</f>
        <v>10108.432500000001</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85.111666666666665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18463.310000000001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3197.0050000000001</v>
      </c>
      <c r="N48" s="281">
        <f>K48*M48</f>
        <v>2877.3045000000002</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5415.9449999999997</v>
      </c>
      <c r="N49" s="281">
        <f>K49*M49</f>
        <v>3520.3642500000001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6397.6687500000007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15</v>
      </c>
      <c r="B71" s="55" t="str">
        <f>VLOOKUP(A71,'MANO DE OBRA'!A8:D68,3,FALSE)</f>
        <v>Obrero (6)</v>
      </c>
      <c r="C71" s="53"/>
      <c r="D71" s="53"/>
      <c r="E71" s="53"/>
      <c r="F71" s="53"/>
      <c r="G71" s="53"/>
      <c r="H71" s="53"/>
      <c r="I71" s="301">
        <f>K71/J71*100</f>
        <v>165622.70270270272</v>
      </c>
      <c r="J71" s="302">
        <v>185</v>
      </c>
      <c r="K71" s="303">
        <f>VLOOKUP(A71,'MANO DE OBRA'!A8:D99,4,FALSE)</f>
        <v>306402</v>
      </c>
      <c r="L71" s="56"/>
      <c r="M71" s="443">
        <v>48</v>
      </c>
      <c r="N71" s="404">
        <f>K71/M71</f>
        <v>6383.375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v>
      </c>
      <c r="N72" s="404">
        <f>K72/M72</f>
        <v>2127.7916666666665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8511.1666666666661</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33372.145416666666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6674.4290833333334</v>
      </c>
      <c r="M84" s="849"/>
      <c r="N84" s="57"/>
    </row>
    <row r="85" spans="1:14">
      <c r="B85" s="95" t="s">
        <v>1057</v>
      </c>
      <c r="C85" s="96"/>
      <c r="D85" s="96"/>
      <c r="E85" s="96"/>
      <c r="F85" s="96"/>
      <c r="G85" s="96"/>
      <c r="H85" s="96"/>
      <c r="I85" s="93"/>
      <c r="J85" s="94"/>
      <c r="K85" s="313">
        <v>0.05</v>
      </c>
      <c r="L85" s="848">
        <f>N79*K85</f>
        <v>1668.6072708333334</v>
      </c>
      <c r="M85" s="849"/>
      <c r="N85" s="57"/>
    </row>
    <row r="86" spans="1:14" ht="15" thickBot="1">
      <c r="B86" s="97" t="s">
        <v>1058</v>
      </c>
      <c r="C86" s="98"/>
      <c r="D86" s="98"/>
      <c r="E86" s="98"/>
      <c r="F86" s="98"/>
      <c r="G86" s="98"/>
      <c r="H86" s="98"/>
      <c r="I86" s="99"/>
      <c r="J86" s="100"/>
      <c r="K86" s="314">
        <v>0.05</v>
      </c>
      <c r="L86" s="850">
        <f>N79*K86</f>
        <v>1668.6072708333334</v>
      </c>
      <c r="M86" s="851"/>
      <c r="N86" s="57"/>
    </row>
    <row r="87" spans="1:14" ht="15" thickBot="1">
      <c r="B87" s="813" t="s">
        <v>1037</v>
      </c>
      <c r="C87" s="814"/>
      <c r="D87" s="814"/>
      <c r="E87" s="814"/>
      <c r="F87" s="814"/>
      <c r="G87" s="814"/>
      <c r="H87" s="814"/>
      <c r="I87" s="814"/>
      <c r="J87" s="814"/>
      <c r="K87" s="814"/>
      <c r="L87" s="814"/>
      <c r="M87" s="815"/>
      <c r="N87" s="58">
        <f>L84+L85+L86</f>
        <v>10011.643625000001</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43383.789041666663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6"/>
      <c r="J36" s="277"/>
      <c r="K36" s="278">
        <f>VLOOKUP(A36,EQUIPOS!A6:D163,4,FALSE)</f>
        <v>49618.595000000001</v>
      </c>
      <c r="L36" s="279"/>
      <c r="M36" s="345">
        <v>250</v>
      </c>
      <c r="N36" s="281">
        <f>K36/M36</f>
        <v>198.47438</v>
      </c>
    </row>
    <row r="37" spans="1:14">
      <c r="A37" s="119" t="s">
        <v>251</v>
      </c>
      <c r="B37" s="862" t="str">
        <f>VLOOKUP(A37,EQUIPOS!A7:D154,3,FALSE)</f>
        <v>Maquina térmica pegatachas</v>
      </c>
      <c r="C37" s="863"/>
      <c r="D37" s="863"/>
      <c r="E37" s="863"/>
      <c r="F37" s="863"/>
      <c r="G37" s="863"/>
      <c r="H37" s="864"/>
      <c r="I37" s="430"/>
      <c r="J37" s="431"/>
      <c r="K37" s="278">
        <f>VLOOKUP(A37,EQUIPOS!A7:D164,4,FALSE)</f>
        <v>21565.91</v>
      </c>
      <c r="L37" s="344"/>
      <c r="M37" s="345">
        <v>250</v>
      </c>
      <c r="N37" s="281">
        <f>K37/M37</f>
        <v>86.263639999999995</v>
      </c>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1.0213399999999999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285.75936000000002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5415.9449999999997</v>
      </c>
      <c r="N48" s="281">
        <f>K48*M48</f>
        <v>433.2756</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6477.9949999999999</v>
      </c>
      <c r="N49" s="281">
        <f>K49*M49</f>
        <v>6477.9949999999999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6911.2705999999998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2000</v>
      </c>
      <c r="N71" s="404">
        <f>K71/M71</f>
        <v>51.067</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102.134</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7299.1639599999999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1459.8327920000002</v>
      </c>
      <c r="M84" s="849"/>
      <c r="N84" s="57"/>
    </row>
    <row r="85" spans="1:14">
      <c r="B85" s="95" t="s">
        <v>1057</v>
      </c>
      <c r="C85" s="96"/>
      <c r="D85" s="96"/>
      <c r="E85" s="96"/>
      <c r="F85" s="96"/>
      <c r="G85" s="96"/>
      <c r="H85" s="96"/>
      <c r="I85" s="93"/>
      <c r="J85" s="94"/>
      <c r="K85" s="313">
        <v>0.05</v>
      </c>
      <c r="L85" s="848">
        <f>N79*K85</f>
        <v>364.95819800000004</v>
      </c>
      <c r="M85" s="849"/>
      <c r="N85" s="57"/>
    </row>
    <row r="86" spans="1:14" ht="15" thickBot="1">
      <c r="B86" s="97" t="s">
        <v>1058</v>
      </c>
      <c r="C86" s="98"/>
      <c r="D86" s="98"/>
      <c r="E86" s="98"/>
      <c r="F86" s="98"/>
      <c r="G86" s="98"/>
      <c r="H86" s="98"/>
      <c r="I86" s="99"/>
      <c r="J86" s="100"/>
      <c r="K86" s="314">
        <v>0.05</v>
      </c>
      <c r="L86" s="850">
        <f>N79*K86</f>
        <v>364.95819800000004</v>
      </c>
      <c r="M86" s="851"/>
      <c r="N86" s="57"/>
    </row>
    <row r="87" spans="1:14" ht="15" thickBot="1">
      <c r="B87" s="813" t="s">
        <v>1037</v>
      </c>
      <c r="C87" s="814"/>
      <c r="D87" s="814"/>
      <c r="E87" s="814"/>
      <c r="F87" s="814"/>
      <c r="G87" s="814"/>
      <c r="H87" s="814"/>
      <c r="I87" s="814"/>
      <c r="J87" s="814"/>
      <c r="K87" s="814"/>
      <c r="L87" s="814"/>
      <c r="M87" s="815"/>
      <c r="N87" s="58">
        <f>L84+L85+L86</f>
        <v>2189.7491880000002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9488.9131479999996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6"/>
      <c r="J36" s="277"/>
      <c r="K36" s="278">
        <f>VLOOKUP(A36,EQUIPOS!A6:D163,4,FALSE)</f>
        <v>49618.595000000001</v>
      </c>
      <c r="L36" s="279"/>
      <c r="M36" s="345">
        <v>3.75</v>
      </c>
      <c r="N36" s="281">
        <f>K36/M36</f>
        <v>13231.625333333333</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85.111666666666665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13316.736999999999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67914.574999999997</v>
      </c>
      <c r="N48" s="281">
        <f>K48*M48</f>
        <v>67914.574999999997</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263919.48</v>
      </c>
      <c r="N49" s="281">
        <f>K49*M49</f>
        <v>263919.48</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406550</v>
      </c>
      <c r="N50" s="281">
        <f>K50*M50</f>
        <v>12196.5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344030.55499999999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30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8511.1666666666661</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365858.4586666667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73171.69173333334</v>
      </c>
      <c r="M84" s="849"/>
      <c r="N84" s="57"/>
    </row>
    <row r="85" spans="1:14">
      <c r="B85" s="95" t="s">
        <v>1057</v>
      </c>
      <c r="C85" s="96"/>
      <c r="D85" s="96"/>
      <c r="E85" s="96"/>
      <c r="F85" s="96"/>
      <c r="G85" s="96"/>
      <c r="H85" s="96"/>
      <c r="I85" s="93"/>
      <c r="J85" s="94"/>
      <c r="K85" s="313">
        <v>0.05</v>
      </c>
      <c r="L85" s="848">
        <f>N79*K85</f>
        <v>18292.922933333335</v>
      </c>
      <c r="M85" s="849"/>
      <c r="N85" s="57"/>
    </row>
    <row r="86" spans="1:14" ht="15" thickBot="1">
      <c r="B86" s="97" t="s">
        <v>1058</v>
      </c>
      <c r="C86" s="98"/>
      <c r="D86" s="98"/>
      <c r="E86" s="98"/>
      <c r="F86" s="98"/>
      <c r="G86" s="98"/>
      <c r="H86" s="98"/>
      <c r="I86" s="99"/>
      <c r="J86" s="100"/>
      <c r="K86" s="314">
        <v>0.05</v>
      </c>
      <c r="L86" s="850">
        <f>N79*K86</f>
        <v>18292.922933333335</v>
      </c>
      <c r="M86" s="851"/>
      <c r="N86" s="57"/>
    </row>
    <row r="87" spans="1:14" ht="15" thickBot="1">
      <c r="B87" s="813" t="s">
        <v>1037</v>
      </c>
      <c r="C87" s="814"/>
      <c r="D87" s="814"/>
      <c r="E87" s="814"/>
      <c r="F87" s="814"/>
      <c r="G87" s="814"/>
      <c r="H87" s="814"/>
      <c r="I87" s="814"/>
      <c r="J87" s="814"/>
      <c r="K87" s="814"/>
      <c r="L87" s="814"/>
      <c r="M87" s="815"/>
      <c r="N87" s="58">
        <f>L84+L85+L86</f>
        <v>109757.53760000001</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475615.99626666668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8.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6"/>
      <c r="J36" s="277"/>
      <c r="K36" s="278">
        <f>VLOOKUP(A36,EQUIPOS!A6:D163,4,FALSE)</f>
        <v>49618.595000000001</v>
      </c>
      <c r="L36" s="279"/>
      <c r="M36" s="345">
        <v>3.75</v>
      </c>
      <c r="N36" s="281">
        <f>K36/M36</f>
        <v>13231.625333333333</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85.111666666666665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13316.736999999999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67914.574999999997</v>
      </c>
      <c r="N48" s="281">
        <f>K48*M48</f>
        <v>67914.574999999997</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226869.11499999999</v>
      </c>
      <c r="N49" s="281">
        <f>K49*M49</f>
        <v>226869.11499999999</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406550</v>
      </c>
      <c r="N50" s="281">
        <f>K50*M50</f>
        <v>12196.5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306980.19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30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8511.1666666666661</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328808.09366666671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65761.618733333351</v>
      </c>
      <c r="M84" s="849"/>
      <c r="N84" s="57"/>
    </row>
    <row r="85" spans="1:14">
      <c r="B85" s="95" t="s">
        <v>1057</v>
      </c>
      <c r="C85" s="96"/>
      <c r="D85" s="96"/>
      <c r="E85" s="96"/>
      <c r="F85" s="96"/>
      <c r="G85" s="96"/>
      <c r="H85" s="96"/>
      <c r="I85" s="93"/>
      <c r="J85" s="94"/>
      <c r="K85" s="313">
        <v>0.05</v>
      </c>
      <c r="L85" s="848">
        <f>N79*K85</f>
        <v>16440.404683333338</v>
      </c>
      <c r="M85" s="849"/>
      <c r="N85" s="57"/>
    </row>
    <row r="86" spans="1:14" ht="15" thickBot="1">
      <c r="B86" s="97" t="s">
        <v>1058</v>
      </c>
      <c r="C86" s="98"/>
      <c r="D86" s="98"/>
      <c r="E86" s="98"/>
      <c r="F86" s="98"/>
      <c r="G86" s="98"/>
      <c r="H86" s="98"/>
      <c r="I86" s="99"/>
      <c r="J86" s="100"/>
      <c r="K86" s="314">
        <v>0.05</v>
      </c>
      <c r="L86" s="850">
        <f>N79*K86</f>
        <v>16440.404683333338</v>
      </c>
      <c r="M86" s="851"/>
      <c r="N86" s="57"/>
    </row>
    <row r="87" spans="1:14" ht="15" thickBot="1">
      <c r="B87" s="813" t="s">
        <v>1037</v>
      </c>
      <c r="C87" s="814"/>
      <c r="D87" s="814"/>
      <c r="E87" s="814"/>
      <c r="F87" s="814"/>
      <c r="G87" s="814"/>
      <c r="H87" s="814"/>
      <c r="I87" s="814"/>
      <c r="J87" s="814"/>
      <c r="K87" s="814"/>
      <c r="L87" s="814"/>
      <c r="M87" s="815"/>
      <c r="N87" s="58">
        <f>L84+L85+L86</f>
        <v>98642.428100000034</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427450.52176666673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6"/>
      <c r="J36" s="277"/>
      <c r="K36" s="278">
        <f>VLOOKUP(A36,EQUIPOS!A6:D163,4,FALSE)</f>
        <v>49618.595000000001</v>
      </c>
      <c r="L36" s="279"/>
      <c r="M36" s="345">
        <v>3</v>
      </c>
      <c r="N36" s="281">
        <f>K36/M36</f>
        <v>16539.531666666666</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42.555833333333332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16582.087499999998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113526</v>
      </c>
      <c r="N48" s="281">
        <f>K48*M48</f>
        <v>113526</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406550</v>
      </c>
      <c r="N49" s="281">
        <f>K49*M49</f>
        <v>24393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137919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4255.583333333333</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158756.67083333334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31751.334166666667</v>
      </c>
      <c r="M84" s="849"/>
      <c r="N84" s="57"/>
    </row>
    <row r="85" spans="1:14">
      <c r="B85" s="95" t="s">
        <v>1057</v>
      </c>
      <c r="C85" s="96"/>
      <c r="D85" s="96"/>
      <c r="E85" s="96"/>
      <c r="F85" s="96"/>
      <c r="G85" s="96"/>
      <c r="H85" s="96"/>
      <c r="I85" s="93"/>
      <c r="J85" s="94"/>
      <c r="K85" s="313">
        <v>0.05</v>
      </c>
      <c r="L85" s="848">
        <f>N79*K85</f>
        <v>7937.8335416666669</v>
      </c>
      <c r="M85" s="849"/>
      <c r="N85" s="57"/>
    </row>
    <row r="86" spans="1:14" ht="15" thickBot="1">
      <c r="B86" s="97" t="s">
        <v>1058</v>
      </c>
      <c r="C86" s="98"/>
      <c r="D86" s="98"/>
      <c r="E86" s="98"/>
      <c r="F86" s="98"/>
      <c r="G86" s="98"/>
      <c r="H86" s="98"/>
      <c r="I86" s="99"/>
      <c r="J86" s="100"/>
      <c r="K86" s="314">
        <v>0.05</v>
      </c>
      <c r="L86" s="850">
        <f>N79*K86</f>
        <v>7937.8335416666669</v>
      </c>
      <c r="M86" s="851"/>
      <c r="N86" s="57"/>
    </row>
    <row r="87" spans="1:14" ht="15" thickBot="1">
      <c r="B87" s="813" t="s">
        <v>1037</v>
      </c>
      <c r="C87" s="814"/>
      <c r="D87" s="814"/>
      <c r="E87" s="814"/>
      <c r="F87" s="814"/>
      <c r="G87" s="814"/>
      <c r="H87" s="814"/>
      <c r="I87" s="814"/>
      <c r="J87" s="814"/>
      <c r="K87" s="814"/>
      <c r="L87" s="814"/>
      <c r="M87" s="815"/>
      <c r="N87" s="58">
        <f>L84+L85+L86</f>
        <v>47627.001250000001</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206383.67208333334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135</v>
      </c>
      <c r="B36" s="862" t="str">
        <f>VLOOKUP(A36,EQUIPOS!A6:D154,3,FALSE)</f>
        <v>Camión 350</v>
      </c>
      <c r="C36" s="863"/>
      <c r="D36" s="863"/>
      <c r="E36" s="863"/>
      <c r="F36" s="863"/>
      <c r="G36" s="863"/>
      <c r="H36" s="864"/>
      <c r="I36" s="276"/>
      <c r="J36" s="277"/>
      <c r="K36" s="278">
        <f>VLOOKUP(A36,EQUIPOS!A6:D163,4,FALSE)</f>
        <v>55415.705000000002</v>
      </c>
      <c r="L36" s="279"/>
      <c r="M36" s="345">
        <v>6.25</v>
      </c>
      <c r="N36" s="281">
        <f>K36/M36</f>
        <v>8866.5128000000004</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306.40199999999999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9172.9148000000005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108897.375</v>
      </c>
      <c r="N48" s="281">
        <f>K48*M48</f>
        <v>27224.34375</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143956.125</v>
      </c>
      <c r="N49" s="281">
        <f>K49*M49</f>
        <v>34856.204600484263</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62080.548350484263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50</v>
      </c>
      <c r="N71" s="404">
        <f>K71/M71</f>
        <v>4085.36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50</v>
      </c>
      <c r="N72" s="404">
        <f>K72/M72</f>
        <v>2042.68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6128.04</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77381.503150484263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15476.300630096854</v>
      </c>
      <c r="M84" s="849"/>
      <c r="N84" s="57"/>
    </row>
    <row r="85" spans="1:14">
      <c r="B85" s="95" t="s">
        <v>1057</v>
      </c>
      <c r="C85" s="96"/>
      <c r="D85" s="96"/>
      <c r="E85" s="96"/>
      <c r="F85" s="96"/>
      <c r="G85" s="96"/>
      <c r="H85" s="96"/>
      <c r="I85" s="93"/>
      <c r="J85" s="94"/>
      <c r="K85" s="313">
        <v>0.05</v>
      </c>
      <c r="L85" s="848">
        <f>N79*K85</f>
        <v>3869.0751575242134</v>
      </c>
      <c r="M85" s="849"/>
      <c r="N85" s="57"/>
    </row>
    <row r="86" spans="1:14" ht="15" thickBot="1">
      <c r="B86" s="97" t="s">
        <v>1058</v>
      </c>
      <c r="C86" s="98"/>
      <c r="D86" s="98"/>
      <c r="E86" s="98"/>
      <c r="F86" s="98"/>
      <c r="G86" s="98"/>
      <c r="H86" s="98"/>
      <c r="I86" s="99"/>
      <c r="J86" s="100"/>
      <c r="K86" s="314">
        <v>0.05</v>
      </c>
      <c r="L86" s="850">
        <f>N79*K86</f>
        <v>3869.0751575242134</v>
      </c>
      <c r="M86" s="851"/>
      <c r="N86" s="57"/>
    </row>
    <row r="87" spans="1:14" ht="15" thickBot="1">
      <c r="B87" s="813" t="s">
        <v>1037</v>
      </c>
      <c r="C87" s="814"/>
      <c r="D87" s="814"/>
      <c r="E87" s="814"/>
      <c r="F87" s="814"/>
      <c r="G87" s="814"/>
      <c r="H87" s="814"/>
      <c r="I87" s="814"/>
      <c r="J87" s="814"/>
      <c r="K87" s="814"/>
      <c r="L87" s="814"/>
      <c r="M87" s="815"/>
      <c r="N87" s="58">
        <f>L84+L85+L86</f>
        <v>23214.45094514528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100595.95409562954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34.044666666666664</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34.044666666666664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44027.735000000001</v>
      </c>
      <c r="N48" s="281">
        <f>K48*M48</f>
        <v>44027.735000000001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44027.735000000001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3404.4666666666667</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47466.246333333336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9493.2492666666676</v>
      </c>
      <c r="M84" s="849"/>
      <c r="N84" s="57"/>
    </row>
    <row r="85" spans="1:14">
      <c r="B85" s="95" t="s">
        <v>1057</v>
      </c>
      <c r="C85" s="96"/>
      <c r="D85" s="96"/>
      <c r="E85" s="96"/>
      <c r="F85" s="96"/>
      <c r="G85" s="96"/>
      <c r="H85" s="96"/>
      <c r="I85" s="93"/>
      <c r="J85" s="94"/>
      <c r="K85" s="313">
        <v>0.05</v>
      </c>
      <c r="L85" s="848">
        <f>N79*K85</f>
        <v>2373.3123166666669</v>
      </c>
      <c r="M85" s="849"/>
      <c r="N85" s="57"/>
    </row>
    <row r="86" spans="1:14" ht="15" thickBot="1">
      <c r="B86" s="97" t="s">
        <v>1058</v>
      </c>
      <c r="C86" s="98"/>
      <c r="D86" s="98"/>
      <c r="E86" s="98"/>
      <c r="F86" s="98"/>
      <c r="G86" s="98"/>
      <c r="H86" s="98"/>
      <c r="I86" s="99"/>
      <c r="J86" s="100"/>
      <c r="K86" s="314">
        <v>0.05</v>
      </c>
      <c r="L86" s="850">
        <f>N79*K86</f>
        <v>2373.3123166666669</v>
      </c>
      <c r="M86" s="851"/>
      <c r="N86" s="57"/>
    </row>
    <row r="87" spans="1:14" ht="15" thickBot="1">
      <c r="B87" s="813" t="s">
        <v>1037</v>
      </c>
      <c r="C87" s="814"/>
      <c r="D87" s="814"/>
      <c r="E87" s="814"/>
      <c r="F87" s="814"/>
      <c r="G87" s="814"/>
      <c r="H87" s="814"/>
      <c r="I87" s="814"/>
      <c r="J87" s="814"/>
      <c r="K87" s="814"/>
      <c r="L87" s="814"/>
      <c r="M87" s="815"/>
      <c r="N87" s="58">
        <f>L84+L85+L86</f>
        <v>14239.873900000001</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61706.120233333335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35.218620689655175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38201.794999999998</v>
      </c>
      <c r="N48" s="281">
        <f>K48*M48</f>
        <v>38201.794999999998</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38201.794999999998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9"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3521.8620689655172</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41758.875689655171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8351.7751379310339</v>
      </c>
      <c r="M84" s="849"/>
      <c r="N84" s="57"/>
    </row>
    <row r="85" spans="1:14">
      <c r="B85" s="95" t="s">
        <v>1057</v>
      </c>
      <c r="C85" s="96"/>
      <c r="D85" s="96"/>
      <c r="E85" s="96"/>
      <c r="F85" s="96"/>
      <c r="G85" s="96"/>
      <c r="H85" s="96"/>
      <c r="I85" s="93"/>
      <c r="J85" s="94"/>
      <c r="K85" s="313">
        <v>0.05</v>
      </c>
      <c r="L85" s="848">
        <f>N79*K85</f>
        <v>2087.9437844827585</v>
      </c>
      <c r="M85" s="849"/>
      <c r="N85" s="57"/>
    </row>
    <row r="86" spans="1:14" ht="15" thickBot="1">
      <c r="B86" s="97" t="s">
        <v>1058</v>
      </c>
      <c r="C86" s="98"/>
      <c r="D86" s="98"/>
      <c r="E86" s="98"/>
      <c r="F86" s="98"/>
      <c r="G86" s="98"/>
      <c r="H86" s="98"/>
      <c r="I86" s="99"/>
      <c r="J86" s="100"/>
      <c r="K86" s="314">
        <v>0.05</v>
      </c>
      <c r="L86" s="850">
        <f>N79*K86</f>
        <v>2087.9437844827585</v>
      </c>
      <c r="M86" s="851"/>
      <c r="N86" s="57"/>
    </row>
    <row r="87" spans="1:14" ht="15" thickBot="1">
      <c r="B87" s="813" t="s">
        <v>1037</v>
      </c>
      <c r="C87" s="814"/>
      <c r="D87" s="814"/>
      <c r="E87" s="814"/>
      <c r="F87" s="814"/>
      <c r="G87" s="814"/>
      <c r="H87" s="814"/>
      <c r="I87" s="814"/>
      <c r="J87" s="814"/>
      <c r="K87" s="814"/>
      <c r="L87" s="814"/>
      <c r="M87" s="815"/>
      <c r="N87" s="58">
        <f>L84+L85+L86</f>
        <v>12527.662706896552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54286.538396551725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35.218620689655175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28357.995000000003</v>
      </c>
      <c r="N48" s="281">
        <f>K48*M48</f>
        <v>28357.995000000003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28357.995000000003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3521.8620689655172</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31915.075689655176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6383.0151379310355</v>
      </c>
      <c r="M84" s="849"/>
      <c r="N84" s="57"/>
    </row>
    <row r="85" spans="1:14">
      <c r="B85" s="95" t="s">
        <v>1057</v>
      </c>
      <c r="C85" s="96"/>
      <c r="D85" s="96"/>
      <c r="E85" s="96"/>
      <c r="F85" s="96"/>
      <c r="G85" s="96"/>
      <c r="H85" s="96"/>
      <c r="I85" s="93"/>
      <c r="J85" s="94"/>
      <c r="K85" s="313">
        <v>0.05</v>
      </c>
      <c r="L85" s="848">
        <f>N79*K85</f>
        <v>1595.7537844827589</v>
      </c>
      <c r="M85" s="849"/>
      <c r="N85" s="57"/>
    </row>
    <row r="86" spans="1:14" ht="15" thickBot="1">
      <c r="B86" s="97" t="s">
        <v>1058</v>
      </c>
      <c r="C86" s="98"/>
      <c r="D86" s="98"/>
      <c r="E86" s="98"/>
      <c r="F86" s="98"/>
      <c r="G86" s="98"/>
      <c r="H86" s="98"/>
      <c r="I86" s="99"/>
      <c r="J86" s="100"/>
      <c r="K86" s="314">
        <v>0.05</v>
      </c>
      <c r="L86" s="850">
        <f>N79*K86</f>
        <v>1595.7537844827589</v>
      </c>
      <c r="M86" s="851"/>
      <c r="N86" s="57"/>
    </row>
    <row r="87" spans="1:14" ht="15" thickBot="1">
      <c r="B87" s="813" t="s">
        <v>1037</v>
      </c>
      <c r="C87" s="814"/>
      <c r="D87" s="814"/>
      <c r="E87" s="814"/>
      <c r="F87" s="814"/>
      <c r="G87" s="814"/>
      <c r="H87" s="814"/>
      <c r="I87" s="814"/>
      <c r="J87" s="814"/>
      <c r="K87" s="814"/>
      <c r="L87" s="814"/>
      <c r="M87" s="815"/>
      <c r="N87" s="58">
        <f>L84+L85+L86</f>
        <v>9574.5227068965523</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41489.59839655173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363</v>
      </c>
      <c r="B36" s="862" t="str">
        <f>VLOOKUP(A36,EQUIPOS!A6:D154,3,FALSE)</f>
        <v>Vibrador de concreto, Motor de 3 hp a 18.000 rpm Mangueras de 4 mt</v>
      </c>
      <c r="C36" s="863"/>
      <c r="D36" s="863"/>
      <c r="E36" s="863"/>
      <c r="F36" s="863"/>
      <c r="G36" s="863"/>
      <c r="H36" s="864"/>
      <c r="I36" s="276"/>
      <c r="J36" s="277"/>
      <c r="K36" s="278">
        <f>VLOOKUP(A36,EQUIPOS!A6:D163,4,FALSE)</f>
        <v>5000</v>
      </c>
      <c r="L36" s="279"/>
      <c r="M36" s="345">
        <v>1.25</v>
      </c>
      <c r="N36" s="281">
        <f>K36/M36</f>
        <v>4000</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0.02</v>
      </c>
      <c r="N41" s="353">
        <f>N77*M41</f>
        <v>510.67</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4510.67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3232.5</v>
      </c>
      <c r="N48" s="281">
        <f>K48*M48</f>
        <v>31032</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451050</v>
      </c>
      <c r="N49" s="281">
        <f>K49*M49</f>
        <v>54126</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29172.635000000002</v>
      </c>
      <c r="N50" s="281">
        <f>K50*M50</f>
        <v>14586.317500000001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99744.317500000005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10</v>
      </c>
      <c r="N71" s="404">
        <f>K71/M71</f>
        <v>15320.1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25533.5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129788.4875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25957.697500000002</v>
      </c>
      <c r="M84" s="849"/>
      <c r="N84" s="57"/>
    </row>
    <row r="85" spans="1:14">
      <c r="B85" s="95" t="s">
        <v>1057</v>
      </c>
      <c r="C85" s="96"/>
      <c r="D85" s="96"/>
      <c r="E85" s="96"/>
      <c r="F85" s="96"/>
      <c r="G85" s="96"/>
      <c r="H85" s="96"/>
      <c r="I85" s="93"/>
      <c r="J85" s="94"/>
      <c r="K85" s="313">
        <v>0.05</v>
      </c>
      <c r="L85" s="848">
        <f>N79*K85</f>
        <v>6489.4243750000005</v>
      </c>
      <c r="M85" s="849"/>
      <c r="N85" s="57"/>
    </row>
    <row r="86" spans="1:14" ht="15" thickBot="1">
      <c r="B86" s="97" t="s">
        <v>1058</v>
      </c>
      <c r="C86" s="98"/>
      <c r="D86" s="98"/>
      <c r="E86" s="98"/>
      <c r="F86" s="98"/>
      <c r="G86" s="98"/>
      <c r="H86" s="98"/>
      <c r="I86" s="99"/>
      <c r="J86" s="100"/>
      <c r="K86" s="314">
        <v>0.05</v>
      </c>
      <c r="L86" s="850">
        <f>N79*K86</f>
        <v>6489.4243750000005</v>
      </c>
      <c r="M86" s="851"/>
      <c r="N86" s="57"/>
    </row>
    <row r="87" spans="1:14" ht="15" thickBot="1">
      <c r="B87" s="813" t="s">
        <v>1037</v>
      </c>
      <c r="C87" s="814"/>
      <c r="D87" s="814"/>
      <c r="E87" s="814"/>
      <c r="F87" s="814"/>
      <c r="G87" s="814"/>
      <c r="H87" s="814"/>
      <c r="I87" s="814"/>
      <c r="J87" s="814"/>
      <c r="K87" s="814"/>
      <c r="L87" s="814"/>
      <c r="M87" s="815"/>
      <c r="N87" s="58">
        <f>L84+L85+L86</f>
        <v>38936.546250000007</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168725.03375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7.2952857142857148</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7.2952857142857148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7857.915</v>
      </c>
      <c r="N48" s="281">
        <f>K48*M48</f>
        <v>7857.915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7857.915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70</v>
      </c>
      <c r="N71" s="404">
        <f>K71/M71</f>
        <v>729.52857142857147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729.52857142857147</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8594.7388571428564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1718.9477714285713</v>
      </c>
      <c r="M84" s="849"/>
      <c r="N84" s="57"/>
    </row>
    <row r="85" spans="1:14">
      <c r="B85" s="95" t="s">
        <v>1057</v>
      </c>
      <c r="C85" s="96"/>
      <c r="D85" s="96"/>
      <c r="E85" s="96"/>
      <c r="F85" s="96"/>
      <c r="G85" s="96"/>
      <c r="H85" s="96"/>
      <c r="I85" s="93"/>
      <c r="J85" s="94"/>
      <c r="K85" s="313">
        <v>0.05</v>
      </c>
      <c r="L85" s="848">
        <f>N79*K85</f>
        <v>429.73694285714282</v>
      </c>
      <c r="M85" s="849"/>
      <c r="N85" s="57"/>
    </row>
    <row r="86" spans="1:14" ht="15" thickBot="1">
      <c r="B86" s="97" t="s">
        <v>1058</v>
      </c>
      <c r="C86" s="98"/>
      <c r="D86" s="98"/>
      <c r="E86" s="98"/>
      <c r="F86" s="98"/>
      <c r="G86" s="98"/>
      <c r="H86" s="98"/>
      <c r="I86" s="99"/>
      <c r="J86" s="100"/>
      <c r="K86" s="314">
        <v>0.05</v>
      </c>
      <c r="L86" s="850">
        <f>N79*K86</f>
        <v>429.73694285714282</v>
      </c>
      <c r="M86" s="851"/>
      <c r="N86" s="57"/>
    </row>
    <row r="87" spans="1:14" ht="15" thickBot="1">
      <c r="B87" s="813" t="s">
        <v>1037</v>
      </c>
      <c r="C87" s="814"/>
      <c r="D87" s="814"/>
      <c r="E87" s="814"/>
      <c r="F87" s="814"/>
      <c r="G87" s="814"/>
      <c r="H87" s="814"/>
      <c r="I87" s="814"/>
      <c r="J87" s="814"/>
      <c r="K87" s="814"/>
      <c r="L87" s="814"/>
      <c r="M87" s="815"/>
      <c r="N87" s="58">
        <f>L84+L85+L86</f>
        <v>2578.4216571428569</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11173.160514285713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07"/>
      <c r="C1" s="919"/>
      <c r="D1" s="920"/>
      <c r="E1" s="920"/>
      <c r="F1" s="920"/>
      <c r="G1" s="920"/>
      <c r="H1" s="920"/>
      <c r="I1" s="920"/>
      <c r="J1" s="921"/>
      <c r="K1" s="922" t="s">
        <v>1017</v>
      </c>
      <c r="L1" s="924" t="s">
        <v>2304</v>
      </c>
      <c r="M1" s="925"/>
      <c r="N1" s="926"/>
    </row>
    <row r="2" spans="2:14" ht="24.75" customHeight="1">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6"/>
      <c r="J36" s="277"/>
      <c r="K36" s="278">
        <f>VLOOKUP(A36,EQUIPOS!A6:D163,4,FALSE)</f>
        <v>49618.595000000001</v>
      </c>
      <c r="L36" s="279"/>
      <c r="M36" s="345">
        <v>160</v>
      </c>
      <c r="N36" s="281">
        <f>K36/M36</f>
        <v>310.11621875000003</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19.150124999999999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329.26634375000003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36623.61</v>
      </c>
      <c r="N48" s="281">
        <f>K48*M48</f>
        <v>36623.61</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406550</v>
      </c>
      <c r="N49" s="281">
        <f>K49*M49</f>
        <v>12196.5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48820.11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80</v>
      </c>
      <c r="N71" s="404">
        <f>K71/M71</f>
        <v>1276.675</v>
      </c>
      <c r="O71" s="112"/>
    </row>
    <row r="72" spans="1:15">
      <c r="A72" s="173" t="s">
        <v>6</v>
      </c>
      <c r="B72" s="55" t="str">
        <f>VLOOKUP(A72,'MANO DE OBRA'!A8:D69,3,FALSE)</f>
        <v xml:space="preserve">Obrero </v>
      </c>
      <c r="C72" s="53"/>
      <c r="D72" s="53"/>
      <c r="E72" s="53"/>
      <c r="F72" s="53"/>
      <c r="G72" s="53"/>
      <c r="H72" s="53"/>
      <c r="I72" s="301">
        <f>K72/J72*100</f>
        <v>27603.783783783787</v>
      </c>
      <c r="J72" s="302">
        <v>185</v>
      </c>
      <c r="K72" s="303">
        <f>VLOOKUP(A72,'MANO DE OBRA'!A8:D100,4,FALSE)</f>
        <v>51067</v>
      </c>
      <c r="L72" s="56"/>
      <c r="M72" s="443">
        <v>80</v>
      </c>
      <c r="N72" s="404">
        <f>K72/M72</f>
        <v>638.33749999999998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1915.0124999999998</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51064.388843749999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10212.877768750001</v>
      </c>
      <c r="M84" s="849"/>
      <c r="N84" s="57"/>
    </row>
    <row r="85" spans="1:14">
      <c r="B85" s="95" t="s">
        <v>1057</v>
      </c>
      <c r="C85" s="96"/>
      <c r="D85" s="96"/>
      <c r="E85" s="96"/>
      <c r="F85" s="96"/>
      <c r="G85" s="96"/>
      <c r="H85" s="96"/>
      <c r="I85" s="93"/>
      <c r="J85" s="94"/>
      <c r="K85" s="313">
        <v>0.05</v>
      </c>
      <c r="L85" s="848">
        <f>N79*K85</f>
        <v>2553.2194421875001</v>
      </c>
      <c r="M85" s="849"/>
      <c r="N85" s="57"/>
    </row>
    <row r="86" spans="1:14" ht="15" thickBot="1">
      <c r="B86" s="97" t="s">
        <v>1058</v>
      </c>
      <c r="C86" s="98"/>
      <c r="D86" s="98"/>
      <c r="E86" s="98"/>
      <c r="F86" s="98"/>
      <c r="G86" s="98"/>
      <c r="H86" s="98"/>
      <c r="I86" s="99"/>
      <c r="J86" s="100"/>
      <c r="K86" s="314">
        <v>0.05</v>
      </c>
      <c r="L86" s="850">
        <f>N79*K86</f>
        <v>2553.2194421875001</v>
      </c>
      <c r="M86" s="851"/>
      <c r="N86" s="57"/>
    </row>
    <row r="87" spans="1:14" ht="15" thickBot="1">
      <c r="B87" s="813" t="s">
        <v>1037</v>
      </c>
      <c r="C87" s="814"/>
      <c r="D87" s="814"/>
      <c r="E87" s="814"/>
      <c r="F87" s="814"/>
      <c r="G87" s="814"/>
      <c r="H87" s="814"/>
      <c r="I87" s="814"/>
      <c r="J87" s="814"/>
      <c r="K87" s="814"/>
      <c r="L87" s="814"/>
      <c r="M87" s="815"/>
      <c r="N87" s="58">
        <f>L84+L85+L86</f>
        <v>15319.316653124999</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66383.705496875002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68.089333333333329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6526.5</v>
      </c>
      <c r="N48" s="281">
        <f>K48*M48</f>
        <v>261.06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30121.5</v>
      </c>
      <c r="N49" s="281">
        <f>K49*M49</f>
        <v>12048.6</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363.5</v>
      </c>
      <c r="N50" s="281">
        <f>K50*M50</f>
        <v>1090.5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13400.16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680.89333333333332</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14149.142666666667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2829.8285333333333</v>
      </c>
      <c r="M84" s="849"/>
      <c r="N84" s="57"/>
    </row>
    <row r="85" spans="1:14">
      <c r="B85" s="95" t="s">
        <v>1057</v>
      </c>
      <c r="C85" s="96"/>
      <c r="D85" s="96"/>
      <c r="E85" s="96"/>
      <c r="F85" s="96"/>
      <c r="G85" s="96"/>
      <c r="H85" s="96"/>
      <c r="I85" s="93"/>
      <c r="J85" s="94"/>
      <c r="K85" s="313">
        <v>0.05</v>
      </c>
      <c r="L85" s="848">
        <f>N79*K85</f>
        <v>707.45713333333333</v>
      </c>
      <c r="M85" s="849"/>
      <c r="N85" s="57"/>
    </row>
    <row r="86" spans="1:14" ht="15" thickBot="1">
      <c r="B86" s="97" t="s">
        <v>1058</v>
      </c>
      <c r="C86" s="98"/>
      <c r="D86" s="98"/>
      <c r="E86" s="98"/>
      <c r="F86" s="98"/>
      <c r="G86" s="98"/>
      <c r="H86" s="98"/>
      <c r="I86" s="99"/>
      <c r="J86" s="100"/>
      <c r="K86" s="314">
        <v>0.05</v>
      </c>
      <c r="L86" s="850">
        <f>N79*K86</f>
        <v>707.45713333333333</v>
      </c>
      <c r="M86" s="851"/>
      <c r="N86" s="57"/>
    </row>
    <row r="87" spans="1:14" ht="15" thickBot="1">
      <c r="B87" s="813" t="s">
        <v>1037</v>
      </c>
      <c r="C87" s="814"/>
      <c r="D87" s="814"/>
      <c r="E87" s="814"/>
      <c r="F87" s="814"/>
      <c r="G87" s="814"/>
      <c r="H87" s="814"/>
      <c r="I87" s="814"/>
      <c r="J87" s="814"/>
      <c r="K87" s="814"/>
      <c r="L87" s="814"/>
      <c r="M87" s="815"/>
      <c r="N87" s="58">
        <f>L84+L85+L86</f>
        <v>4244.7428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18393.885466666667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68.089333333333329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40055.4</v>
      </c>
      <c r="N48" s="281">
        <f>K48*M48</f>
        <v>16022.160000000002</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363.5</v>
      </c>
      <c r="N49" s="281">
        <f>K49*M49</f>
        <v>1090.5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17112.660000000003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680.89333333333332</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17861.64266666667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3572.3285333333342</v>
      </c>
      <c r="M84" s="849"/>
      <c r="N84" s="57"/>
    </row>
    <row r="85" spans="1:14">
      <c r="B85" s="95" t="s">
        <v>1057</v>
      </c>
      <c r="C85" s="96"/>
      <c r="D85" s="96"/>
      <c r="E85" s="96"/>
      <c r="F85" s="96"/>
      <c r="G85" s="96"/>
      <c r="H85" s="96"/>
      <c r="I85" s="93"/>
      <c r="J85" s="94"/>
      <c r="K85" s="313">
        <v>0.05</v>
      </c>
      <c r="L85" s="848">
        <f>N79*K85</f>
        <v>893.08213333333356</v>
      </c>
      <c r="M85" s="849"/>
      <c r="N85" s="57"/>
    </row>
    <row r="86" spans="1:14" ht="15" thickBot="1">
      <c r="B86" s="97" t="s">
        <v>1058</v>
      </c>
      <c r="C86" s="98"/>
      <c r="D86" s="98"/>
      <c r="E86" s="98"/>
      <c r="F86" s="98"/>
      <c r="G86" s="98"/>
      <c r="H86" s="98"/>
      <c r="I86" s="99"/>
      <c r="J86" s="100"/>
      <c r="K86" s="314">
        <v>0.05</v>
      </c>
      <c r="L86" s="850">
        <f>N79*K86</f>
        <v>893.08213333333356</v>
      </c>
      <c r="M86" s="851"/>
      <c r="N86" s="57"/>
    </row>
    <row r="87" spans="1:14" ht="15" thickBot="1">
      <c r="B87" s="813" t="s">
        <v>1037</v>
      </c>
      <c r="C87" s="814"/>
      <c r="D87" s="814"/>
      <c r="E87" s="814"/>
      <c r="F87" s="814"/>
      <c r="G87" s="814"/>
      <c r="H87" s="814"/>
      <c r="I87" s="814"/>
      <c r="J87" s="814"/>
      <c r="K87" s="814"/>
      <c r="L87" s="814"/>
      <c r="M87" s="815"/>
      <c r="N87" s="58">
        <f>L84+L85+L86</f>
        <v>5358.4928000000009</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23220.13546666667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272.35733333333332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6526.5</v>
      </c>
      <c r="N48" s="281">
        <f>K48*M48</f>
        <v>522.12</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30121.5</v>
      </c>
      <c r="N49" s="281">
        <f>K49*M49</f>
        <v>12048.6</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363.5</v>
      </c>
      <c r="N50" s="281">
        <f>K50*M50</f>
        <v>1090.5</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14680</v>
      </c>
      <c r="N51" s="281">
        <f>K51*M51</f>
        <v>22020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35681.22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51"/>
    </row>
    <row r="77" spans="1:15" ht="15" thickBot="1">
      <c r="B77" s="813" t="s">
        <v>1037</v>
      </c>
      <c r="C77" s="814"/>
      <c r="D77" s="814"/>
      <c r="E77" s="814"/>
      <c r="F77" s="814"/>
      <c r="G77" s="814"/>
      <c r="H77" s="814"/>
      <c r="I77" s="814"/>
      <c r="J77" s="814"/>
      <c r="K77" s="814"/>
      <c r="L77" s="814"/>
      <c r="M77" s="815"/>
      <c r="N77" s="310">
        <f>SUM(N71:N76)</f>
        <v>2723.5733333333333</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38677.150666666668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7735.4301333333342</v>
      </c>
      <c r="M84" s="849"/>
      <c r="N84" s="57"/>
    </row>
    <row r="85" spans="1:14">
      <c r="B85" s="95" t="s">
        <v>1057</v>
      </c>
      <c r="C85" s="96"/>
      <c r="D85" s="96"/>
      <c r="E85" s="96"/>
      <c r="F85" s="96"/>
      <c r="G85" s="96"/>
      <c r="H85" s="96"/>
      <c r="I85" s="93"/>
      <c r="J85" s="94"/>
      <c r="K85" s="313">
        <v>0.05</v>
      </c>
      <c r="L85" s="848">
        <f>N79*K85</f>
        <v>1933.8575333333335</v>
      </c>
      <c r="M85" s="849"/>
      <c r="N85" s="57"/>
    </row>
    <row r="86" spans="1:14" ht="15" thickBot="1">
      <c r="B86" s="97" t="s">
        <v>1058</v>
      </c>
      <c r="C86" s="98"/>
      <c r="D86" s="98"/>
      <c r="E86" s="98"/>
      <c r="F86" s="98"/>
      <c r="G86" s="98"/>
      <c r="H86" s="98"/>
      <c r="I86" s="99"/>
      <c r="J86" s="100"/>
      <c r="K86" s="314">
        <v>0.05</v>
      </c>
      <c r="L86" s="850">
        <f>N79*K86</f>
        <v>1933.8575333333335</v>
      </c>
      <c r="M86" s="851"/>
      <c r="N86" s="57"/>
    </row>
    <row r="87" spans="1:14" ht="15" thickBot="1">
      <c r="B87" s="813" t="s">
        <v>1037</v>
      </c>
      <c r="C87" s="814"/>
      <c r="D87" s="814"/>
      <c r="E87" s="814"/>
      <c r="F87" s="814"/>
      <c r="G87" s="814"/>
      <c r="H87" s="814"/>
      <c r="I87" s="814"/>
      <c r="J87" s="814"/>
      <c r="K87" s="814"/>
      <c r="L87" s="814"/>
      <c r="M87" s="815"/>
      <c r="N87" s="58">
        <f>L84+L85+L86</f>
        <v>11603.145200000001</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50280.295866666667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272.35733333333332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40055.4</v>
      </c>
      <c r="N48" s="281">
        <f>K48*M48</f>
        <v>16022.160000000002</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363.5</v>
      </c>
      <c r="N49" s="281">
        <f>K49*M49</f>
        <v>1090.5</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14680</v>
      </c>
      <c r="N50" s="281">
        <f>K50*M50</f>
        <v>22020</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39132.660000000003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2723.5733333333333</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42128.590666666671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8425.7181333333338</v>
      </c>
      <c r="M84" s="849"/>
      <c r="N84" s="57"/>
    </row>
    <row r="85" spans="1:14">
      <c r="B85" s="95" t="s">
        <v>1057</v>
      </c>
      <c r="C85" s="96"/>
      <c r="D85" s="96"/>
      <c r="E85" s="96"/>
      <c r="F85" s="96"/>
      <c r="G85" s="96"/>
      <c r="H85" s="96"/>
      <c r="I85" s="93"/>
      <c r="J85" s="94"/>
      <c r="K85" s="313">
        <v>0.05</v>
      </c>
      <c r="L85" s="848">
        <f>N79*K85</f>
        <v>2106.4295333333334</v>
      </c>
      <c r="M85" s="849"/>
      <c r="N85" s="57"/>
    </row>
    <row r="86" spans="1:14" ht="15" thickBot="1">
      <c r="B86" s="97" t="s">
        <v>1058</v>
      </c>
      <c r="C86" s="98"/>
      <c r="D86" s="98"/>
      <c r="E86" s="98"/>
      <c r="F86" s="98"/>
      <c r="G86" s="98"/>
      <c r="H86" s="98"/>
      <c r="I86" s="99"/>
      <c r="J86" s="100"/>
      <c r="K86" s="314">
        <v>0.05</v>
      </c>
      <c r="L86" s="850">
        <f>N79*K86</f>
        <v>2106.4295333333334</v>
      </c>
      <c r="M86" s="851"/>
      <c r="N86" s="57"/>
    </row>
    <row r="87" spans="1:14" ht="15" thickBot="1">
      <c r="B87" s="813" t="s">
        <v>1037</v>
      </c>
      <c r="C87" s="814"/>
      <c r="D87" s="814"/>
      <c r="E87" s="814"/>
      <c r="F87" s="814"/>
      <c r="G87" s="814"/>
      <c r="H87" s="814"/>
      <c r="I87" s="814"/>
      <c r="J87" s="814"/>
      <c r="K87" s="814"/>
      <c r="L87" s="814"/>
      <c r="M87" s="815"/>
      <c r="N87" s="58">
        <f>L84+L85+L86</f>
        <v>12638.577200000002</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54767.16786666667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241</v>
      </c>
      <c r="B36" s="862" t="str">
        <f>VLOOKUP(A36,EQUIPOS!A6:D154,3,FALSE)</f>
        <v>Grúa (capacidad 15 ton)</v>
      </c>
      <c r="C36" s="863"/>
      <c r="D36" s="863"/>
      <c r="E36" s="863"/>
      <c r="F36" s="863"/>
      <c r="G36" s="863"/>
      <c r="H36" s="864"/>
      <c r="I36" s="276"/>
      <c r="J36" s="277"/>
      <c r="K36" s="278">
        <f>VLOOKUP(A36,EQUIPOS!A6:D163,4,FALSE)</f>
        <v>107829.55499999999</v>
      </c>
      <c r="L36" s="279"/>
      <c r="M36" s="345">
        <v>0.75</v>
      </c>
      <c r="N36" s="281">
        <f>K36/M36</f>
        <v>143772.74</v>
      </c>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0.2</v>
      </c>
      <c r="N41" s="353">
        <f>N77*M41</f>
        <v>8511.1666666666661</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152283.90666666665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12416.035</v>
      </c>
      <c r="N48" s="281">
        <f>K48*M48</f>
        <v>12416.035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12416.035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v>
      </c>
      <c r="N71" s="404">
        <f>K71/M71</f>
        <v>17022.333333333332</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6</v>
      </c>
      <c r="N72" s="404">
        <f>K72/M72</f>
        <v>25533.5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42555.833333333328</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207255.77499999997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41451.154999999999</v>
      </c>
      <c r="M84" s="849"/>
      <c r="N84" s="57"/>
    </row>
    <row r="85" spans="1:14">
      <c r="B85" s="95" t="s">
        <v>1057</v>
      </c>
      <c r="C85" s="96"/>
      <c r="D85" s="96"/>
      <c r="E85" s="96"/>
      <c r="F85" s="96"/>
      <c r="G85" s="96"/>
      <c r="H85" s="96"/>
      <c r="I85" s="93"/>
      <c r="J85" s="94"/>
      <c r="K85" s="313">
        <v>0.05</v>
      </c>
      <c r="L85" s="848">
        <f>N79*K85</f>
        <v>10362.78875</v>
      </c>
      <c r="M85" s="849"/>
      <c r="N85" s="57"/>
    </row>
    <row r="86" spans="1:14" ht="15" thickBot="1">
      <c r="B86" s="97" t="s">
        <v>1058</v>
      </c>
      <c r="C86" s="98"/>
      <c r="D86" s="98"/>
      <c r="E86" s="98"/>
      <c r="F86" s="98"/>
      <c r="G86" s="98"/>
      <c r="H86" s="98"/>
      <c r="I86" s="99"/>
      <c r="J86" s="100"/>
      <c r="K86" s="314">
        <v>0.05</v>
      </c>
      <c r="L86" s="850">
        <f>N79*K86</f>
        <v>10362.78875</v>
      </c>
      <c r="M86" s="851"/>
      <c r="N86" s="57"/>
    </row>
    <row r="87" spans="1:14" ht="15" thickBot="1">
      <c r="B87" s="813" t="s">
        <v>1037</v>
      </c>
      <c r="C87" s="814"/>
      <c r="D87" s="814"/>
      <c r="E87" s="814"/>
      <c r="F87" s="814"/>
      <c r="G87" s="814"/>
      <c r="H87" s="814"/>
      <c r="I87" s="814"/>
      <c r="J87" s="814"/>
      <c r="K87" s="814"/>
      <c r="L87" s="814"/>
      <c r="M87" s="815"/>
      <c r="N87" s="58">
        <f>L84+L85+L86</f>
        <v>62176.732499999998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269432.50749999995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0.2</v>
      </c>
      <c r="N41" s="353">
        <f>N77*M41</f>
        <v>6383.375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6383.375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12416.035</v>
      </c>
      <c r="N48" s="281">
        <f>K48*M48</f>
        <v>12416.035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12416.035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v>
      </c>
      <c r="N71" s="404">
        <f>K71/M71</f>
        <v>12766.75</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8</v>
      </c>
      <c r="N72" s="404">
        <f>K72/M72</f>
        <v>19150.125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51"/>
    </row>
    <row r="77" spans="1:15" ht="15" thickBot="1">
      <c r="B77" s="813" t="s">
        <v>1037</v>
      </c>
      <c r="C77" s="814"/>
      <c r="D77" s="814"/>
      <c r="E77" s="814"/>
      <c r="F77" s="814"/>
      <c r="G77" s="814"/>
      <c r="H77" s="814"/>
      <c r="I77" s="814"/>
      <c r="J77" s="814"/>
      <c r="K77" s="814"/>
      <c r="L77" s="814"/>
      <c r="M77" s="815"/>
      <c r="N77" s="310">
        <f>SUM(N71:N76)</f>
        <v>31916.875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50716.285000000003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10143.257000000001</v>
      </c>
      <c r="M84" s="849"/>
      <c r="N84" s="57"/>
    </row>
    <row r="85" spans="1:14">
      <c r="B85" s="95" t="s">
        <v>1057</v>
      </c>
      <c r="C85" s="96"/>
      <c r="D85" s="96"/>
      <c r="E85" s="96"/>
      <c r="F85" s="96"/>
      <c r="G85" s="96"/>
      <c r="H85" s="96"/>
      <c r="I85" s="93"/>
      <c r="J85" s="94"/>
      <c r="K85" s="313">
        <v>0.05</v>
      </c>
      <c r="L85" s="848">
        <f>N79*K85</f>
        <v>2535.8142500000004</v>
      </c>
      <c r="M85" s="849"/>
      <c r="N85" s="57"/>
    </row>
    <row r="86" spans="1:14" ht="15" thickBot="1">
      <c r="B86" s="97" t="s">
        <v>1058</v>
      </c>
      <c r="C86" s="98"/>
      <c r="D86" s="98"/>
      <c r="E86" s="98"/>
      <c r="F86" s="98"/>
      <c r="G86" s="98"/>
      <c r="H86" s="98"/>
      <c r="I86" s="99"/>
      <c r="J86" s="100"/>
      <c r="K86" s="314">
        <v>0.05</v>
      </c>
      <c r="L86" s="850">
        <f>N79*K86</f>
        <v>2535.8142500000004</v>
      </c>
      <c r="M86" s="851"/>
      <c r="N86" s="57"/>
    </row>
    <row r="87" spans="1:14" ht="15" thickBot="1">
      <c r="B87" s="813" t="s">
        <v>1037</v>
      </c>
      <c r="C87" s="814"/>
      <c r="D87" s="814"/>
      <c r="E87" s="814"/>
      <c r="F87" s="814"/>
      <c r="G87" s="814"/>
      <c r="H87" s="814"/>
      <c r="I87" s="814"/>
      <c r="J87" s="814"/>
      <c r="K87" s="814"/>
      <c r="L87" s="814"/>
      <c r="M87" s="815"/>
      <c r="N87" s="58">
        <f>L84+L85+L86</f>
        <v>15214.8855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65931.170500000007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0.15</v>
      </c>
      <c r="N41" s="353">
        <f>N77*M41</f>
        <v>2553.35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2553.35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12416.035</v>
      </c>
      <c r="N48" s="281">
        <f>K48*M48</f>
        <v>12416.035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12416.035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v>
      </c>
      <c r="N71" s="404">
        <f>K71/M71</f>
        <v>8511.1666666666661</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12</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51"/>
    </row>
    <row r="77" spans="1:15" ht="15" thickBot="1">
      <c r="B77" s="813" t="s">
        <v>1037</v>
      </c>
      <c r="C77" s="814"/>
      <c r="D77" s="814"/>
      <c r="E77" s="814"/>
      <c r="F77" s="814"/>
      <c r="G77" s="814"/>
      <c r="H77" s="814"/>
      <c r="I77" s="814"/>
      <c r="J77" s="814"/>
      <c r="K77" s="814"/>
      <c r="L77" s="814"/>
      <c r="M77" s="815"/>
      <c r="N77" s="310">
        <f>SUM(N71:N76)</f>
        <v>17022.333333333332</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31991.718333333331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6398.3436666666666</v>
      </c>
      <c r="M84" s="849"/>
      <c r="N84" s="57"/>
    </row>
    <row r="85" spans="1:14">
      <c r="B85" s="95" t="s">
        <v>1057</v>
      </c>
      <c r="C85" s="96"/>
      <c r="D85" s="96"/>
      <c r="E85" s="96"/>
      <c r="F85" s="96"/>
      <c r="G85" s="96"/>
      <c r="H85" s="96"/>
      <c r="I85" s="93"/>
      <c r="J85" s="94"/>
      <c r="K85" s="313">
        <v>0.05</v>
      </c>
      <c r="L85" s="848">
        <f>N79*K85</f>
        <v>1599.5859166666667</v>
      </c>
      <c r="M85" s="849"/>
      <c r="N85" s="57"/>
    </row>
    <row r="86" spans="1:14" ht="15" thickBot="1">
      <c r="B86" s="97" t="s">
        <v>1058</v>
      </c>
      <c r="C86" s="98"/>
      <c r="D86" s="98"/>
      <c r="E86" s="98"/>
      <c r="F86" s="98"/>
      <c r="G86" s="98"/>
      <c r="H86" s="98"/>
      <c r="I86" s="99"/>
      <c r="J86" s="100"/>
      <c r="K86" s="314">
        <v>0.05</v>
      </c>
      <c r="L86" s="850">
        <f>N79*K86</f>
        <v>1599.5859166666667</v>
      </c>
      <c r="M86" s="851"/>
      <c r="N86" s="57"/>
    </row>
    <row r="87" spans="1:14" ht="15" thickBot="1">
      <c r="B87" s="813" t="s">
        <v>1037</v>
      </c>
      <c r="C87" s="814"/>
      <c r="D87" s="814"/>
      <c r="E87" s="814"/>
      <c r="F87" s="814"/>
      <c r="G87" s="814"/>
      <c r="H87" s="814"/>
      <c r="I87" s="814"/>
      <c r="J87" s="814"/>
      <c r="K87" s="814"/>
      <c r="L87" s="814"/>
      <c r="M87" s="815"/>
      <c r="N87" s="58">
        <f>L84+L85+L86</f>
        <v>9597.5154999999995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41589.233833333332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0.15</v>
      </c>
      <c r="N41" s="353">
        <f>N77*M41</f>
        <v>1915.0124999999998</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1915.0124999999998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12416.035</v>
      </c>
      <c r="N48" s="281">
        <f>K48*M48</f>
        <v>12416.035</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12416.035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16</v>
      </c>
      <c r="N71" s="404">
        <f>K71/M71</f>
        <v>6383.375</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12766.75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27097.797500000001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5419.5595000000003</v>
      </c>
      <c r="M84" s="849"/>
      <c r="N84" s="57"/>
    </row>
    <row r="85" spans="1:14">
      <c r="B85" s="95" t="s">
        <v>1057</v>
      </c>
      <c r="C85" s="96"/>
      <c r="D85" s="96"/>
      <c r="E85" s="96"/>
      <c r="F85" s="96"/>
      <c r="G85" s="96"/>
      <c r="H85" s="96"/>
      <c r="I85" s="93"/>
      <c r="J85" s="94"/>
      <c r="K85" s="313">
        <v>0.05</v>
      </c>
      <c r="L85" s="848">
        <f>N79*K85</f>
        <v>1354.8898750000001</v>
      </c>
      <c r="M85" s="849"/>
      <c r="N85" s="57"/>
    </row>
    <row r="86" spans="1:14" ht="15" thickBot="1">
      <c r="B86" s="97" t="s">
        <v>1058</v>
      </c>
      <c r="C86" s="98"/>
      <c r="D86" s="98"/>
      <c r="E86" s="98"/>
      <c r="F86" s="98"/>
      <c r="G86" s="98"/>
      <c r="H86" s="98"/>
      <c r="I86" s="99"/>
      <c r="J86" s="100"/>
      <c r="K86" s="314">
        <v>0.05</v>
      </c>
      <c r="L86" s="850">
        <f>N79*K86</f>
        <v>1354.8898750000001</v>
      </c>
      <c r="M86" s="851"/>
      <c r="N86" s="57"/>
    </row>
    <row r="87" spans="1:14" ht="15" thickBot="1">
      <c r="B87" s="813" t="s">
        <v>1037</v>
      </c>
      <c r="C87" s="814"/>
      <c r="D87" s="814"/>
      <c r="E87" s="814"/>
      <c r="F87" s="814"/>
      <c r="G87" s="814"/>
      <c r="H87" s="814"/>
      <c r="I87" s="814"/>
      <c r="J87" s="814"/>
      <c r="K87" s="814"/>
      <c r="L87" s="814"/>
      <c r="M87" s="815"/>
      <c r="N87" s="58">
        <f>L84+L85+L86</f>
        <v>8129.33925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35227.136749999998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0.15</v>
      </c>
      <c r="N41" s="353">
        <f>N77*M41</f>
        <v>10728.361344537816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10728.361344537816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40753.854566380884</v>
      </c>
      <c r="N48" s="281">
        <f>K48*M48</f>
        <v>85583.094589399858</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12416.035</v>
      </c>
      <c r="N49" s="281">
        <f>K49*M49</f>
        <v>12416.035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97999.129589399861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3.57</v>
      </c>
      <c r="N72" s="404">
        <f>K72/M72</f>
        <v>42913.445378151264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71522.408963585447</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180249.89989752311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36049.97997950462</v>
      </c>
      <c r="M84" s="849"/>
      <c r="N84" s="57"/>
    </row>
    <row r="85" spans="1:14">
      <c r="B85" s="95" t="s">
        <v>1057</v>
      </c>
      <c r="C85" s="96"/>
      <c r="D85" s="96"/>
      <c r="E85" s="96"/>
      <c r="F85" s="96"/>
      <c r="G85" s="96"/>
      <c r="H85" s="96"/>
      <c r="I85" s="93"/>
      <c r="J85" s="94"/>
      <c r="K85" s="313">
        <v>0.05</v>
      </c>
      <c r="L85" s="848">
        <f>N79*K85</f>
        <v>9012.494994876155</v>
      </c>
      <c r="M85" s="849"/>
      <c r="N85" s="57"/>
    </row>
    <row r="86" spans="1:14" ht="15" thickBot="1">
      <c r="B86" s="97" t="s">
        <v>1058</v>
      </c>
      <c r="C86" s="98"/>
      <c r="D86" s="98"/>
      <c r="E86" s="98"/>
      <c r="F86" s="98"/>
      <c r="G86" s="98"/>
      <c r="H86" s="98"/>
      <c r="I86" s="99"/>
      <c r="J86" s="100"/>
      <c r="K86" s="314">
        <v>0.05</v>
      </c>
      <c r="L86" s="850">
        <f>N79*K86</f>
        <v>9012.494994876155</v>
      </c>
      <c r="M86" s="851"/>
      <c r="N86" s="57"/>
    </row>
    <row r="87" spans="1:14" ht="15" thickBot="1">
      <c r="B87" s="813" t="s">
        <v>1037</v>
      </c>
      <c r="C87" s="814"/>
      <c r="D87" s="814"/>
      <c r="E87" s="814"/>
      <c r="F87" s="814"/>
      <c r="G87" s="814"/>
      <c r="H87" s="814"/>
      <c r="I87" s="814"/>
      <c r="J87" s="814"/>
      <c r="K87" s="814"/>
      <c r="L87" s="814"/>
      <c r="M87" s="815"/>
      <c r="N87" s="58">
        <f>L84+L85+L86</f>
        <v>54074.969969256934</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234324.86986678003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0.15</v>
      </c>
      <c r="N41" s="353">
        <f>N77*M41</f>
        <v>10728.361344537816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10728.361344537816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40753.854566380884</v>
      </c>
      <c r="N48" s="281">
        <f>K48*M48</f>
        <v>81507.709132761767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12416.035</v>
      </c>
      <c r="N49" s="281">
        <f>K49*M49</f>
        <v>12416.035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93923.744132761771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3.57</v>
      </c>
      <c r="N72" s="404">
        <f>K72/M72</f>
        <v>42913.445378151264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71522.408963585447</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176174.51444088505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35234.902888177014</v>
      </c>
      <c r="M84" s="849"/>
      <c r="N84" s="57"/>
    </row>
    <row r="85" spans="1:14">
      <c r="B85" s="95" t="s">
        <v>1057</v>
      </c>
      <c r="C85" s="96"/>
      <c r="D85" s="96"/>
      <c r="E85" s="96"/>
      <c r="F85" s="96"/>
      <c r="G85" s="96"/>
      <c r="H85" s="96"/>
      <c r="I85" s="93"/>
      <c r="J85" s="94"/>
      <c r="K85" s="313">
        <v>0.05</v>
      </c>
      <c r="L85" s="848">
        <f>N79*K85</f>
        <v>8808.7257220442534</v>
      </c>
      <c r="M85" s="849"/>
      <c r="N85" s="57"/>
    </row>
    <row r="86" spans="1:14" ht="15" thickBot="1">
      <c r="B86" s="97" t="s">
        <v>1058</v>
      </c>
      <c r="C86" s="98"/>
      <c r="D86" s="98"/>
      <c r="E86" s="98"/>
      <c r="F86" s="98"/>
      <c r="G86" s="98"/>
      <c r="H86" s="98"/>
      <c r="I86" s="99"/>
      <c r="J86" s="100"/>
      <c r="K86" s="314">
        <v>0.05</v>
      </c>
      <c r="L86" s="850">
        <f>N79*K86</f>
        <v>8808.7257220442534</v>
      </c>
      <c r="M86" s="851"/>
      <c r="N86" s="57"/>
    </row>
    <row r="87" spans="1:14" ht="15" thickBot="1">
      <c r="B87" s="813" t="s">
        <v>1037</v>
      </c>
      <c r="C87" s="814"/>
      <c r="D87" s="814"/>
      <c r="E87" s="814"/>
      <c r="F87" s="814"/>
      <c r="G87" s="814"/>
      <c r="H87" s="814"/>
      <c r="I87" s="814"/>
      <c r="J87" s="814"/>
      <c r="K87" s="814"/>
      <c r="L87" s="814"/>
      <c r="M87" s="815"/>
      <c r="N87" s="58">
        <f>L84+L85+L86</f>
        <v>52852.354332265524</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229026.86877315058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4479.5614035087719</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4479.5614035087719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40753.854566380884</v>
      </c>
      <c r="N48" s="281">
        <f>K48*M48</f>
        <v>53387.549481958958</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12416.035</v>
      </c>
      <c r="N49" s="281">
        <f>K49*M49</f>
        <v>12416.035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65803.584481958955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5.7</v>
      </c>
      <c r="N71" s="404">
        <f>K71/M71</f>
        <v>17918.245614035088</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5.7</v>
      </c>
      <c r="N72" s="404">
        <f>K72/M72</f>
        <v>26877.36842105263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44795.614035087718</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115078.75992055546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23015.751984111092</v>
      </c>
      <c r="M84" s="849"/>
      <c r="N84" s="57"/>
    </row>
    <row r="85" spans="1:14">
      <c r="B85" s="95" t="s">
        <v>1057</v>
      </c>
      <c r="C85" s="96"/>
      <c r="D85" s="96"/>
      <c r="E85" s="96"/>
      <c r="F85" s="96"/>
      <c r="G85" s="96"/>
      <c r="H85" s="96"/>
      <c r="I85" s="93"/>
      <c r="J85" s="94"/>
      <c r="K85" s="313">
        <v>0.05</v>
      </c>
      <c r="L85" s="848">
        <f>N79*K85</f>
        <v>5753.9379960277729</v>
      </c>
      <c r="M85" s="849"/>
      <c r="N85" s="57"/>
    </row>
    <row r="86" spans="1:14" ht="15" thickBot="1">
      <c r="B86" s="97" t="s">
        <v>1058</v>
      </c>
      <c r="C86" s="98"/>
      <c r="D86" s="98"/>
      <c r="E86" s="98"/>
      <c r="F86" s="98"/>
      <c r="G86" s="98"/>
      <c r="H86" s="98"/>
      <c r="I86" s="99"/>
      <c r="J86" s="100"/>
      <c r="K86" s="314">
        <v>0.05</v>
      </c>
      <c r="L86" s="850">
        <f>N79*K86</f>
        <v>5753.9379960277729</v>
      </c>
      <c r="M86" s="851"/>
      <c r="N86" s="57"/>
    </row>
    <row r="87" spans="1:14" ht="15" thickBot="1">
      <c r="B87" s="813" t="s">
        <v>1037</v>
      </c>
      <c r="C87" s="814"/>
      <c r="D87" s="814"/>
      <c r="E87" s="814"/>
      <c r="F87" s="814"/>
      <c r="G87" s="814"/>
      <c r="H87" s="814"/>
      <c r="I87" s="814"/>
      <c r="J87" s="814"/>
      <c r="K87" s="814"/>
      <c r="L87" s="814"/>
      <c r="M87" s="815"/>
      <c r="N87" s="58">
        <f>L84+L85+L86</f>
        <v>34523.627976166637</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149602.3878967221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3754.926470588236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3754.926470588236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40753.854566380884</v>
      </c>
      <c r="N48" s="281">
        <f>K48*M48</f>
        <v>44829.240023018974</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12416.035</v>
      </c>
      <c r="N49" s="281">
        <f>K49*M49</f>
        <v>12416.035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57245.27502301897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6.8</v>
      </c>
      <c r="N71" s="404">
        <f>K71/M71</f>
        <v>15019.705882352942</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6.8</v>
      </c>
      <c r="N72" s="404">
        <f>K72/M72</f>
        <v>22529.558823529413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37549.264705882357</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98549.466199489572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19709.893239897916</v>
      </c>
      <c r="M84" s="849"/>
      <c r="N84" s="57"/>
    </row>
    <row r="85" spans="1:14">
      <c r="B85" s="95" t="s">
        <v>1057</v>
      </c>
      <c r="C85" s="96"/>
      <c r="D85" s="96"/>
      <c r="E85" s="96"/>
      <c r="F85" s="96"/>
      <c r="G85" s="96"/>
      <c r="H85" s="96"/>
      <c r="I85" s="93"/>
      <c r="J85" s="94"/>
      <c r="K85" s="313">
        <v>0.05</v>
      </c>
      <c r="L85" s="848">
        <f>N79*K85</f>
        <v>4927.473309974479</v>
      </c>
      <c r="M85" s="849"/>
      <c r="N85" s="57"/>
    </row>
    <row r="86" spans="1:14" ht="15" thickBot="1">
      <c r="B86" s="97" t="s">
        <v>1058</v>
      </c>
      <c r="C86" s="98"/>
      <c r="D86" s="98"/>
      <c r="E86" s="98"/>
      <c r="F86" s="98"/>
      <c r="G86" s="98"/>
      <c r="H86" s="98"/>
      <c r="I86" s="99"/>
      <c r="J86" s="100"/>
      <c r="K86" s="314">
        <v>0.05</v>
      </c>
      <c r="L86" s="850">
        <f>N79*K86</f>
        <v>4927.473309974479</v>
      </c>
      <c r="M86" s="851"/>
      <c r="N86" s="57"/>
    </row>
    <row r="87" spans="1:14" ht="15" thickBot="1">
      <c r="B87" s="813" t="s">
        <v>1037</v>
      </c>
      <c r="C87" s="814"/>
      <c r="D87" s="814"/>
      <c r="E87" s="814"/>
      <c r="F87" s="814"/>
      <c r="G87" s="814"/>
      <c r="H87" s="814"/>
      <c r="I87" s="814"/>
      <c r="J87" s="814"/>
      <c r="K87" s="814"/>
      <c r="L87" s="814"/>
      <c r="M87" s="815"/>
      <c r="N87" s="58">
        <f>L84+L85+L86</f>
        <v>29564.83985984687</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128114.30605933644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A38" s="119"/>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255.33500000000001</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255.33500000000001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40753.854566380884</v>
      </c>
      <c r="N48" s="281">
        <f>K48*M48</f>
        <v>2037.6927283190444</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12</v>
      </c>
      <c r="N49" s="281">
        <f>K49*M49</f>
        <v>60</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4745.1900000000005</v>
      </c>
      <c r="N50" s="281">
        <f>K50*M50</f>
        <v>4745.1900000000005</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6842.8827283190449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100</v>
      </c>
      <c r="N72" s="404">
        <f>K72/M72</f>
        <v>1532.01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2553.35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9651.5677283190453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1930.3135456638092</v>
      </c>
      <c r="M84" s="849"/>
      <c r="N84" s="57"/>
    </row>
    <row r="85" spans="1:14">
      <c r="B85" s="95" t="s">
        <v>1057</v>
      </c>
      <c r="C85" s="96"/>
      <c r="D85" s="96"/>
      <c r="E85" s="96"/>
      <c r="F85" s="96"/>
      <c r="G85" s="96"/>
      <c r="H85" s="96"/>
      <c r="I85" s="93"/>
      <c r="J85" s="94"/>
      <c r="K85" s="313">
        <v>0.05</v>
      </c>
      <c r="L85" s="848">
        <f>N79*K85</f>
        <v>482.57838641595231</v>
      </c>
      <c r="M85" s="849"/>
      <c r="N85" s="57"/>
    </row>
    <row r="86" spans="1:14" ht="15" thickBot="1">
      <c r="B86" s="97" t="s">
        <v>1058</v>
      </c>
      <c r="C86" s="98"/>
      <c r="D86" s="98"/>
      <c r="E86" s="98"/>
      <c r="F86" s="98"/>
      <c r="G86" s="98"/>
      <c r="H86" s="98"/>
      <c r="I86" s="99"/>
      <c r="J86" s="100"/>
      <c r="K86" s="314">
        <v>0.05</v>
      </c>
      <c r="L86" s="850">
        <f>N79*K86</f>
        <v>482.57838641595231</v>
      </c>
      <c r="M86" s="851"/>
      <c r="N86" s="57"/>
    </row>
    <row r="87" spans="1:14" ht="15" thickBot="1">
      <c r="B87" s="813" t="s">
        <v>1037</v>
      </c>
      <c r="C87" s="814"/>
      <c r="D87" s="814"/>
      <c r="E87" s="814"/>
      <c r="F87" s="814"/>
      <c r="G87" s="814"/>
      <c r="H87" s="814"/>
      <c r="I87" s="814"/>
      <c r="J87" s="814"/>
      <c r="K87" s="814"/>
      <c r="L87" s="814"/>
      <c r="M87" s="815"/>
      <c r="N87" s="58">
        <f>L84+L85+L86</f>
        <v>2895.4703184957134</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12547.03804681476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7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0.1</v>
      </c>
      <c r="N41" s="353">
        <f>N77*M41</f>
        <v>102.13400000000001</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1297.5</v>
      </c>
      <c r="N48" s="281">
        <f>K48*M48</f>
        <v>1297.5</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31781.965</v>
      </c>
      <c r="N49" s="281">
        <f>K49*M49</f>
        <v>1589.09825</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40753.854566380884</v>
      </c>
      <c r="N50" s="281">
        <f>K50*M50</f>
        <v>3056.5390924785661</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12</v>
      </c>
      <c r="N51" s="281">
        <f>K51*M51</f>
        <v>60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6003.1373424785661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1021.34</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7126.6113424785663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1425.3222684957134</v>
      </c>
      <c r="M84" s="849"/>
      <c r="N84" s="57"/>
    </row>
    <row r="85" spans="1:14">
      <c r="B85" s="95" t="s">
        <v>1057</v>
      </c>
      <c r="C85" s="96"/>
      <c r="D85" s="96"/>
      <c r="E85" s="96"/>
      <c r="F85" s="96"/>
      <c r="G85" s="96"/>
      <c r="H85" s="96"/>
      <c r="I85" s="93"/>
      <c r="J85" s="94"/>
      <c r="K85" s="313">
        <v>0.05</v>
      </c>
      <c r="L85" s="848">
        <f>N79*K85</f>
        <v>356.33056712392835</v>
      </c>
      <c r="M85" s="849"/>
      <c r="N85" s="57"/>
    </row>
    <row r="86" spans="1:14" ht="15" thickBot="1">
      <c r="B86" s="97" t="s">
        <v>1058</v>
      </c>
      <c r="C86" s="98"/>
      <c r="D86" s="98"/>
      <c r="E86" s="98"/>
      <c r="F86" s="98"/>
      <c r="G86" s="98"/>
      <c r="H86" s="98"/>
      <c r="I86" s="99"/>
      <c r="J86" s="100"/>
      <c r="K86" s="314">
        <v>0.05</v>
      </c>
      <c r="L86" s="850">
        <f>N79*K86</f>
        <v>356.33056712392835</v>
      </c>
      <c r="M86" s="851"/>
      <c r="N86" s="57"/>
    </row>
    <row r="87" spans="1:14" ht="15" thickBot="1">
      <c r="B87" s="813" t="s">
        <v>1037</v>
      </c>
      <c r="C87" s="814"/>
      <c r="D87" s="814"/>
      <c r="E87" s="814"/>
      <c r="F87" s="814"/>
      <c r="G87" s="814"/>
      <c r="H87" s="814"/>
      <c r="I87" s="814"/>
      <c r="J87" s="814"/>
      <c r="K87" s="814"/>
      <c r="L87" s="814"/>
      <c r="M87" s="815"/>
      <c r="N87" s="58">
        <f>L84+L85+L86</f>
        <v>2137.98340274357</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9264.5947452221371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253</v>
      </c>
      <c r="B36" s="862" t="str">
        <f>VLOOKUP(A36,EQUIPOS!A6:D154,3,FALSE)</f>
        <v>Máquina hidrosembradora</v>
      </c>
      <c r="C36" s="863"/>
      <c r="D36" s="863"/>
      <c r="E36" s="863"/>
      <c r="F36" s="863"/>
      <c r="G36" s="863"/>
      <c r="H36" s="864"/>
      <c r="I36" s="276"/>
      <c r="J36" s="277"/>
      <c r="K36" s="278">
        <f>VLOOKUP(A36,EQUIPOS!A6:D163,4,FALSE)</f>
        <v>16429.044999999998</v>
      </c>
      <c r="L36" s="279"/>
      <c r="M36" s="345">
        <v>350</v>
      </c>
      <c r="N36" s="281">
        <f>K36/M36</f>
        <v>46.940128571428566</v>
      </c>
    </row>
    <row r="37" spans="1:14">
      <c r="A37" s="119" t="s">
        <v>138</v>
      </c>
      <c r="B37" s="862" t="str">
        <f>VLOOKUP(A37,EQUIPOS!A7:D154,3,FALSE)</f>
        <v>Camioneta D-300</v>
      </c>
      <c r="C37" s="863"/>
      <c r="D37" s="863"/>
      <c r="E37" s="863"/>
      <c r="F37" s="863"/>
      <c r="G37" s="863"/>
      <c r="H37" s="864"/>
      <c r="I37" s="430"/>
      <c r="J37" s="431"/>
      <c r="K37" s="278">
        <f>VLOOKUP(A37,EQUIPOS!A7:D164,4,FALSE)</f>
        <v>49618.595000000001</v>
      </c>
      <c r="L37" s="344"/>
      <c r="M37" s="345">
        <v>350</v>
      </c>
      <c r="N37" s="281">
        <f>K37/M37</f>
        <v>141.7674142857143</v>
      </c>
    </row>
    <row r="38" spans="1:14">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4.5595535714285722</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193.26709642857145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1297.5</v>
      </c>
      <c r="N48" s="281">
        <f>K48*M48</f>
        <v>1297.5</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1909.94</v>
      </c>
      <c r="N49" s="281">
        <f>K49*M49</f>
        <v>763.97600000000011</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12</v>
      </c>
      <c r="N50" s="281">
        <f>K50*M50</f>
        <v>60</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31781.965</v>
      </c>
      <c r="N51" s="281">
        <f>K51*M51</f>
        <v>1589.09825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3710.5742500000001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2800</v>
      </c>
      <c r="N71" s="404">
        <f>K71/M71</f>
        <v>54.714642857142856</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2800</v>
      </c>
      <c r="N72" s="404">
        <f>K72/M72</f>
        <v>36.476428571428571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91.191071428571433</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3995.0324178571427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799.00648357142859</v>
      </c>
      <c r="M84" s="849"/>
      <c r="N84" s="57"/>
    </row>
    <row r="85" spans="1:14">
      <c r="B85" s="95" t="s">
        <v>1057</v>
      </c>
      <c r="C85" s="96"/>
      <c r="D85" s="96"/>
      <c r="E85" s="96"/>
      <c r="F85" s="96"/>
      <c r="G85" s="96"/>
      <c r="H85" s="96"/>
      <c r="I85" s="93"/>
      <c r="J85" s="94"/>
      <c r="K85" s="313">
        <v>0.05</v>
      </c>
      <c r="L85" s="848">
        <f>N79*K85</f>
        <v>199.75162089285715</v>
      </c>
      <c r="M85" s="849"/>
      <c r="N85" s="57"/>
    </row>
    <row r="86" spans="1:14" ht="15" thickBot="1">
      <c r="B86" s="97" t="s">
        <v>1058</v>
      </c>
      <c r="C86" s="98"/>
      <c r="D86" s="98"/>
      <c r="E86" s="98"/>
      <c r="F86" s="98"/>
      <c r="G86" s="98"/>
      <c r="H86" s="98"/>
      <c r="I86" s="99"/>
      <c r="J86" s="100"/>
      <c r="K86" s="314">
        <v>0.05</v>
      </c>
      <c r="L86" s="850">
        <f>N79*K86</f>
        <v>199.75162089285715</v>
      </c>
      <c r="M86" s="851"/>
      <c r="N86" s="57"/>
    </row>
    <row r="87" spans="1:14" ht="15" thickBot="1">
      <c r="B87" s="813" t="s">
        <v>1037</v>
      </c>
      <c r="C87" s="814"/>
      <c r="D87" s="814"/>
      <c r="E87" s="814"/>
      <c r="F87" s="814"/>
      <c r="G87" s="814"/>
      <c r="H87" s="814"/>
      <c r="I87" s="814"/>
      <c r="J87" s="814"/>
      <c r="K87" s="814"/>
      <c r="L87" s="814"/>
      <c r="M87" s="815"/>
      <c r="N87" s="58">
        <f>L84+L85+L86</f>
        <v>1198.5097253571428</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5193.5421432142857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29.25" customHeight="1" thickBot="1">
      <c r="A31" t="s">
        <v>1929</v>
      </c>
      <c r="B31" s="86" t="s">
        <v>1810</v>
      </c>
      <c r="C31" s="955" t="s">
        <v>2155</v>
      </c>
      <c r="D31" s="956"/>
      <c r="E31" s="956"/>
      <c r="F31" s="956"/>
      <c r="G31" s="956"/>
      <c r="H31" s="956"/>
      <c r="I31" s="956"/>
      <c r="J31" s="956"/>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6"/>
      <c r="J36" s="277"/>
      <c r="K36" s="278">
        <f>VLOOKUP(A36,EQUIPOS!A6:D163,4,FALSE)</f>
        <v>49618.595000000001</v>
      </c>
      <c r="L36" s="279"/>
      <c r="M36" s="345">
        <v>8000</v>
      </c>
      <c r="N36" s="281">
        <f>K36/M36</f>
        <v>6.2023243749999999</v>
      </c>
    </row>
    <row r="37" spans="1:14">
      <c r="A37" s="119"/>
      <c r="B37" s="862"/>
      <c r="C37" s="863"/>
      <c r="D37" s="863"/>
      <c r="E37" s="863"/>
      <c r="F37" s="863"/>
      <c r="G37" s="863"/>
      <c r="H37" s="864"/>
      <c r="I37" s="430"/>
      <c r="J37" s="431"/>
      <c r="K37" s="278"/>
      <c r="L37" s="344"/>
      <c r="M37" s="345"/>
      <c r="N37" s="281"/>
    </row>
    <row r="38" spans="1:14">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25.5335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31.735824375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4931.9400000000005</v>
      </c>
      <c r="N48" s="281">
        <f>K48*M48</f>
        <v>5178.5370000000012</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13205.810000000001</v>
      </c>
      <c r="N49" s="281">
        <f>K49*M49</f>
        <v>13205.810000000001</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725.14</v>
      </c>
      <c r="N50" s="281">
        <f>K50*M50</f>
        <v>1450.28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19834.627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100</v>
      </c>
      <c r="N71" s="404">
        <f>K71/M71</f>
        <v>1532.01</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2553.35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22419.712824374998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4483.9425648749993</v>
      </c>
      <c r="M84" s="849"/>
      <c r="N84" s="57"/>
    </row>
    <row r="85" spans="1:14">
      <c r="B85" s="95" t="s">
        <v>1057</v>
      </c>
      <c r="C85" s="96"/>
      <c r="D85" s="96"/>
      <c r="E85" s="96"/>
      <c r="F85" s="96"/>
      <c r="G85" s="96"/>
      <c r="H85" s="96"/>
      <c r="I85" s="93"/>
      <c r="J85" s="94"/>
      <c r="K85" s="313">
        <v>0.05</v>
      </c>
      <c r="L85" s="848">
        <f>N79*K85</f>
        <v>1120.9856412187498</v>
      </c>
      <c r="M85" s="849"/>
      <c r="N85" s="57"/>
    </row>
    <row r="86" spans="1:14" ht="15" thickBot="1">
      <c r="B86" s="97" t="s">
        <v>1058</v>
      </c>
      <c r="C86" s="98"/>
      <c r="D86" s="98"/>
      <c r="E86" s="98"/>
      <c r="F86" s="98"/>
      <c r="G86" s="98"/>
      <c r="H86" s="98"/>
      <c r="I86" s="99"/>
      <c r="J86" s="100"/>
      <c r="K86" s="314">
        <v>0.05</v>
      </c>
      <c r="L86" s="850">
        <f>N79*K86</f>
        <v>1120.9856412187498</v>
      </c>
      <c r="M86" s="851"/>
      <c r="N86" s="57"/>
    </row>
    <row r="87" spans="1:14" ht="15" thickBot="1">
      <c r="B87" s="813" t="s">
        <v>1037</v>
      </c>
      <c r="C87" s="814"/>
      <c r="D87" s="814"/>
      <c r="E87" s="814"/>
      <c r="F87" s="814"/>
      <c r="G87" s="814"/>
      <c r="H87" s="814"/>
      <c r="I87" s="814"/>
      <c r="J87" s="814"/>
      <c r="K87" s="814"/>
      <c r="L87" s="814"/>
      <c r="M87" s="815"/>
      <c r="N87" s="58">
        <f>L84+L85+L86</f>
        <v>6725.9138473124995</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29145.626671687496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28.5" customHeight="1" thickBot="1">
      <c r="A31" t="s">
        <v>1929</v>
      </c>
      <c r="B31" s="86" t="s">
        <v>1811</v>
      </c>
      <c r="C31" s="955" t="s">
        <v>2158</v>
      </c>
      <c r="D31" s="956"/>
      <c r="E31" s="956"/>
      <c r="F31" s="956"/>
      <c r="G31" s="956"/>
      <c r="H31" s="956"/>
      <c r="I31" s="956"/>
      <c r="J31" s="956"/>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138</v>
      </c>
      <c r="B36" s="862" t="str">
        <f>VLOOKUP(A36,EQUIPOS!A6:D154,3,FALSE)</f>
        <v>Camioneta D-300</v>
      </c>
      <c r="C36" s="863"/>
      <c r="D36" s="863"/>
      <c r="E36" s="863"/>
      <c r="F36" s="863"/>
      <c r="G36" s="863"/>
      <c r="H36" s="864"/>
      <c r="I36" s="276"/>
      <c r="J36" s="277"/>
      <c r="K36" s="278">
        <f>VLOOKUP(A36,EQUIPOS!A6:D163,4,FALSE)</f>
        <v>49618.595000000001</v>
      </c>
      <c r="L36" s="279"/>
      <c r="M36" s="345">
        <v>8000</v>
      </c>
      <c r="N36" s="281">
        <f>K36/M36</f>
        <v>6.2023243749999999</v>
      </c>
    </row>
    <row r="37" spans="1:14">
      <c r="A37" s="119"/>
      <c r="B37" s="862"/>
      <c r="C37" s="863"/>
      <c r="D37" s="863"/>
      <c r="E37" s="863"/>
      <c r="F37" s="863"/>
      <c r="G37" s="863"/>
      <c r="H37" s="864"/>
      <c r="I37" s="430"/>
      <c r="J37" s="431"/>
      <c r="K37" s="278"/>
      <c r="L37" s="344"/>
      <c r="M37" s="345"/>
      <c r="N37" s="281"/>
    </row>
    <row r="38" spans="1:14">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25.5335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31.735824375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10115.105</v>
      </c>
      <c r="N48" s="281">
        <f>K48*M48</f>
        <v>10620.86025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13205.810000000001</v>
      </c>
      <c r="N49" s="281">
        <f>K49*M49</f>
        <v>13205.810000000001</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725.14</v>
      </c>
      <c r="N50" s="281">
        <f>K50*M50</f>
        <v>1450.28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25276.950250000002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100</v>
      </c>
      <c r="N71" s="404">
        <f>K71/M71</f>
        <v>1532.01</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2553.35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27862.036074374999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5572.4072148750001</v>
      </c>
      <c r="M84" s="849"/>
      <c r="N84" s="57"/>
    </row>
    <row r="85" spans="1:14">
      <c r="B85" s="95" t="s">
        <v>1057</v>
      </c>
      <c r="C85" s="96"/>
      <c r="D85" s="96"/>
      <c r="E85" s="96"/>
      <c r="F85" s="96"/>
      <c r="G85" s="96"/>
      <c r="H85" s="96"/>
      <c r="I85" s="93"/>
      <c r="J85" s="94"/>
      <c r="K85" s="313">
        <v>0.05</v>
      </c>
      <c r="L85" s="848">
        <f>N79*K85</f>
        <v>1393.10180371875</v>
      </c>
      <c r="M85" s="849"/>
      <c r="N85" s="57"/>
    </row>
    <row r="86" spans="1:14" ht="15" thickBot="1">
      <c r="B86" s="97" t="s">
        <v>1058</v>
      </c>
      <c r="C86" s="98"/>
      <c r="D86" s="98"/>
      <c r="E86" s="98"/>
      <c r="F86" s="98"/>
      <c r="G86" s="98"/>
      <c r="H86" s="98"/>
      <c r="I86" s="99"/>
      <c r="J86" s="100"/>
      <c r="K86" s="314">
        <v>0.05</v>
      </c>
      <c r="L86" s="850">
        <f>N79*K86</f>
        <v>1393.10180371875</v>
      </c>
      <c r="M86" s="851"/>
      <c r="N86" s="57"/>
    </row>
    <row r="87" spans="1:14" ht="15" thickBot="1">
      <c r="B87" s="813" t="s">
        <v>1037</v>
      </c>
      <c r="C87" s="814"/>
      <c r="D87" s="814"/>
      <c r="E87" s="814"/>
      <c r="F87" s="814"/>
      <c r="G87" s="814"/>
      <c r="H87" s="814"/>
      <c r="I87" s="814"/>
      <c r="J87" s="814"/>
      <c r="K87" s="814"/>
      <c r="L87" s="814"/>
      <c r="M87" s="815"/>
      <c r="N87" s="58">
        <f>L84+L85+L86</f>
        <v>8358.6108223124993</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36220.646896687496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30"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t="s">
        <v>119</v>
      </c>
      <c r="B36" s="862" t="str">
        <f>VLOOKUP(A36,EQUIPOS!A6:D154,3,FALSE)</f>
        <v xml:space="preserve">Bomba de concreto, Producción: 30 m3/h, POTENCIA: 67 HP, MAX PRESION DE CONCRETO: 1150 PSI
</v>
      </c>
      <c r="C36" s="863"/>
      <c r="D36" s="863"/>
      <c r="E36" s="863"/>
      <c r="F36" s="863"/>
      <c r="G36" s="863"/>
      <c r="H36" s="864"/>
      <c r="I36" s="276"/>
      <c r="J36" s="277"/>
      <c r="K36" s="278">
        <f>VLOOKUP(A36,EQUIPOS!A6:D163,4,FALSE)</f>
        <v>46076.884999999995</v>
      </c>
      <c r="L36" s="279"/>
      <c r="M36" s="345">
        <v>100</v>
      </c>
      <c r="N36" s="281">
        <f>K36/M36</f>
        <v>460.76884999999993</v>
      </c>
    </row>
    <row r="37" spans="1:14">
      <c r="A37" s="119" t="s">
        <v>138</v>
      </c>
      <c r="B37" s="862" t="str">
        <f>VLOOKUP(A37,EQUIPOS!A7:D154,3,FALSE)</f>
        <v>Camioneta D-300</v>
      </c>
      <c r="C37" s="863"/>
      <c r="D37" s="863"/>
      <c r="E37" s="863"/>
      <c r="F37" s="863"/>
      <c r="G37" s="863"/>
      <c r="H37" s="864"/>
      <c r="I37" s="430"/>
      <c r="J37" s="431"/>
      <c r="K37" s="278">
        <f>VLOOKUP(A37,EQUIPOS!A7:D164,4,FALSE)</f>
        <v>49618.595000000001</v>
      </c>
      <c r="L37" s="344"/>
      <c r="M37" s="345">
        <v>1000</v>
      </c>
      <c r="N37" s="281">
        <f>K37/M37</f>
        <v>49.618594999999999</v>
      </c>
    </row>
    <row r="38" spans="1:14">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0.01</v>
      </c>
      <c r="N41" s="353">
        <f>N77*M41</f>
        <v>3.830025</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514.21746999999993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390215.17499999999</v>
      </c>
      <c r="N48" s="281">
        <f>K48*M48</f>
        <v>39021.517500000002</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3289.5</v>
      </c>
      <c r="N49" s="281">
        <f>K49*M49</f>
        <v>3618.4500000000003</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4353</v>
      </c>
      <c r="N50" s="281">
        <f>K50*M50</f>
        <v>4353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46992.967499999999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800</v>
      </c>
      <c r="N71" s="404">
        <f>K71/M71</f>
        <v>255.33500000000001</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800</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383.0025</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47890.187470000004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9578.037494000002</v>
      </c>
      <c r="M84" s="849"/>
      <c r="N84" s="57"/>
    </row>
    <row r="85" spans="1:14">
      <c r="B85" s="95" t="s">
        <v>1057</v>
      </c>
      <c r="C85" s="96"/>
      <c r="D85" s="96"/>
      <c r="E85" s="96"/>
      <c r="F85" s="96"/>
      <c r="G85" s="96"/>
      <c r="H85" s="96"/>
      <c r="I85" s="93"/>
      <c r="J85" s="94"/>
      <c r="K85" s="313">
        <v>0.05</v>
      </c>
      <c r="L85" s="848">
        <f>N79*K85</f>
        <v>2394.5093735000005</v>
      </c>
      <c r="M85" s="849"/>
      <c r="N85" s="57"/>
    </row>
    <row r="86" spans="1:14" ht="15" thickBot="1">
      <c r="B86" s="97" t="s">
        <v>1058</v>
      </c>
      <c r="C86" s="98"/>
      <c r="D86" s="98"/>
      <c r="E86" s="98"/>
      <c r="F86" s="98"/>
      <c r="G86" s="98"/>
      <c r="H86" s="98"/>
      <c r="I86" s="99"/>
      <c r="J86" s="100"/>
      <c r="K86" s="314">
        <v>0.05</v>
      </c>
      <c r="L86" s="850">
        <f>N79*K86</f>
        <v>2394.5093735000005</v>
      </c>
      <c r="M86" s="851"/>
      <c r="N86" s="57"/>
    </row>
    <row r="87" spans="1:14" ht="15" thickBot="1">
      <c r="B87" s="813" t="s">
        <v>1037</v>
      </c>
      <c r="C87" s="814"/>
      <c r="D87" s="814"/>
      <c r="E87" s="814"/>
      <c r="F87" s="814"/>
      <c r="G87" s="814"/>
      <c r="H87" s="814"/>
      <c r="I87" s="814"/>
      <c r="J87" s="814"/>
      <c r="K87" s="814"/>
      <c r="L87" s="814"/>
      <c r="M87" s="815"/>
      <c r="N87" s="58">
        <f>L84+L85+L86</f>
        <v>14367.056241000004</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62257.24371100001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9.25" customHeight="1" thickBot="1">
      <c r="B29" s="77" t="s">
        <v>1027</v>
      </c>
      <c r="C29" s="792" t="s">
        <v>1028</v>
      </c>
      <c r="D29" s="793"/>
      <c r="E29" s="793"/>
      <c r="F29" s="793"/>
      <c r="G29" s="793"/>
      <c r="H29" s="793"/>
      <c r="I29" s="793"/>
      <c r="J29" s="78"/>
      <c r="K29" s="351" t="s">
        <v>2321</v>
      </c>
      <c r="L29" s="789" t="s">
        <v>1029</v>
      </c>
      <c r="M29" s="790"/>
      <c r="N29" s="77" t="s">
        <v>1030</v>
      </c>
    </row>
    <row r="30" spans="1:14" ht="17.25" hidden="1" customHeight="1">
      <c r="B30" s="77" t="s">
        <v>1027</v>
      </c>
      <c r="C30" s="792" t="s">
        <v>1028</v>
      </c>
      <c r="D30" s="793"/>
      <c r="E30" s="793"/>
      <c r="F30" s="793"/>
      <c r="G30" s="793"/>
      <c r="H30" s="793"/>
      <c r="I30" s="793"/>
      <c r="J30" s="78"/>
      <c r="K30" s="316"/>
      <c r="L30" s="789" t="s">
        <v>1029</v>
      </c>
      <c r="M30" s="790"/>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N77*M41</f>
        <v>255.33500000000001</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255.33500000000001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40753.854566380884</v>
      </c>
      <c r="N48" s="281">
        <f>K48*M48</f>
        <v>20376.927283190442</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15030</v>
      </c>
      <c r="N49" s="281">
        <f>K49*M49</f>
        <v>15030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3" t="s">
        <v>1037</v>
      </c>
      <c r="C55" s="814"/>
      <c r="D55" s="814"/>
      <c r="E55" s="814"/>
      <c r="F55" s="814"/>
      <c r="G55" s="814"/>
      <c r="H55" s="814"/>
      <c r="I55" s="814"/>
      <c r="J55" s="814"/>
      <c r="K55" s="814"/>
      <c r="L55" s="814"/>
      <c r="M55" s="815"/>
      <c r="N55" s="403">
        <f>SUM(N48:N54)</f>
        <v>35406.927283190438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99" t="s">
        <v>1045</v>
      </c>
      <c r="M59" s="878"/>
      <c r="N59" s="82" t="s">
        <v>1035</v>
      </c>
    </row>
    <row r="60" spans="1:14">
      <c r="B60" s="52"/>
      <c r="C60" s="326"/>
      <c r="D60" s="326"/>
      <c r="E60" s="326"/>
      <c r="F60" s="326"/>
      <c r="G60" s="326"/>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320"/>
      <c r="I63" s="288"/>
      <c r="J63" s="295"/>
      <c r="K63" s="288"/>
      <c r="L63" s="900"/>
      <c r="M63" s="90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3"/>
      <c r="M65" s="984"/>
      <c r="N65" s="494"/>
    </row>
    <row r="66" spans="1:15" ht="15" thickBot="1">
      <c r="B66" s="813" t="s">
        <v>1037</v>
      </c>
      <c r="C66" s="814"/>
      <c r="D66" s="814"/>
      <c r="E66" s="814"/>
      <c r="F66" s="814"/>
      <c r="G66" s="814"/>
      <c r="H66" s="814"/>
      <c r="I66" s="814"/>
      <c r="J66" s="814"/>
      <c r="K66" s="814"/>
      <c r="L66" s="814"/>
      <c r="M66" s="81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2" t="s">
        <v>1047</v>
      </c>
      <c r="C70" s="853"/>
      <c r="D70" s="853"/>
      <c r="E70" s="853"/>
      <c r="F70" s="853"/>
      <c r="G70" s="853"/>
      <c r="H70" s="853"/>
      <c r="I70" s="79" t="s">
        <v>1048</v>
      </c>
      <c r="J70" s="81" t="s">
        <v>1494</v>
      </c>
      <c r="K70" s="80" t="s">
        <v>1050</v>
      </c>
      <c r="L70" s="854" t="s">
        <v>1034</v>
      </c>
      <c r="M70" s="967"/>
      <c r="N70" s="104" t="s">
        <v>1035</v>
      </c>
    </row>
    <row r="71" spans="1:15">
      <c r="A71" s="177"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96">
        <v>10</v>
      </c>
      <c r="N71" s="404">
        <f>K71/M71</f>
        <v>5106.7</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5"/>
      <c r="C76" s="986"/>
      <c r="D76" s="986"/>
      <c r="E76" s="986"/>
      <c r="F76" s="986"/>
      <c r="G76" s="986"/>
      <c r="H76" s="986"/>
      <c r="I76" s="175"/>
      <c r="J76" s="175"/>
      <c r="K76" s="175"/>
      <c r="L76" s="987"/>
      <c r="M76" s="988"/>
      <c r="N76" s="494"/>
    </row>
    <row r="77" spans="1:15" ht="15" thickBot="1">
      <c r="B77" s="813" t="s">
        <v>1037</v>
      </c>
      <c r="C77" s="814"/>
      <c r="D77" s="814"/>
      <c r="E77" s="814"/>
      <c r="F77" s="814"/>
      <c r="G77" s="814"/>
      <c r="H77" s="814"/>
      <c r="I77" s="814"/>
      <c r="J77" s="814"/>
      <c r="K77" s="814"/>
      <c r="L77" s="814"/>
      <c r="M77" s="815"/>
      <c r="N77" s="310">
        <f>SUM(N71:N76)</f>
        <v>5106.7</v>
      </c>
    </row>
    <row r="78" spans="1:15" ht="15" thickBot="1">
      <c r="B78" s="39"/>
      <c r="C78" s="40"/>
      <c r="D78" s="40"/>
      <c r="E78" s="40"/>
      <c r="F78" s="40"/>
      <c r="G78" s="40"/>
      <c r="H78" s="40"/>
      <c r="I78" s="40"/>
      <c r="J78" s="40"/>
      <c r="K78" s="40"/>
      <c r="L78" s="40"/>
      <c r="M78" s="40"/>
      <c r="N78" s="41"/>
    </row>
    <row r="79" spans="1:15" ht="15" thickBot="1">
      <c r="B79" s="813" t="s">
        <v>1051</v>
      </c>
      <c r="C79" s="814"/>
      <c r="D79" s="814"/>
      <c r="E79" s="814"/>
      <c r="F79" s="814"/>
      <c r="G79" s="814"/>
      <c r="H79" s="814"/>
      <c r="I79" s="814"/>
      <c r="J79" s="814"/>
      <c r="K79" s="814"/>
      <c r="L79" s="814"/>
      <c r="M79" s="815"/>
      <c r="N79" s="105">
        <f>N43+N55+N66+N77</f>
        <v>40768.962283190434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58" t="s">
        <v>1053</v>
      </c>
      <c r="C83" s="859"/>
      <c r="D83" s="859"/>
      <c r="E83" s="859"/>
      <c r="F83" s="859"/>
      <c r="G83" s="859"/>
      <c r="H83" s="859"/>
      <c r="I83" s="323"/>
      <c r="J83" s="343"/>
      <c r="K83" s="311" t="s">
        <v>1054</v>
      </c>
      <c r="L83" s="860" t="s">
        <v>1055</v>
      </c>
      <c r="M83" s="861"/>
      <c r="N83" s="312"/>
    </row>
    <row r="84" spans="1:14">
      <c r="B84" s="846" t="s">
        <v>1056</v>
      </c>
      <c r="C84" s="847"/>
      <c r="D84" s="847"/>
      <c r="E84" s="847"/>
      <c r="F84" s="847"/>
      <c r="G84" s="847"/>
      <c r="H84" s="847"/>
      <c r="I84" s="93"/>
      <c r="J84" s="94"/>
      <c r="K84" s="313">
        <v>0.2</v>
      </c>
      <c r="L84" s="848">
        <f>N79*K84</f>
        <v>8153.7924566380871</v>
      </c>
      <c r="M84" s="849"/>
      <c r="N84" s="57"/>
    </row>
    <row r="85" spans="1:14">
      <c r="B85" s="95" t="s">
        <v>1057</v>
      </c>
      <c r="C85" s="96"/>
      <c r="D85" s="96"/>
      <c r="E85" s="96"/>
      <c r="F85" s="96"/>
      <c r="G85" s="96"/>
      <c r="H85" s="96"/>
      <c r="I85" s="93"/>
      <c r="J85" s="94"/>
      <c r="K85" s="313">
        <v>0.05</v>
      </c>
      <c r="L85" s="848">
        <f>N79*K85</f>
        <v>2038.4481141595218</v>
      </c>
      <c r="M85" s="849"/>
      <c r="N85" s="57"/>
    </row>
    <row r="86" spans="1:14" ht="15" thickBot="1">
      <c r="B86" s="97" t="s">
        <v>1058</v>
      </c>
      <c r="C86" s="98"/>
      <c r="D86" s="98"/>
      <c r="E86" s="98"/>
      <c r="F86" s="98"/>
      <c r="G86" s="98"/>
      <c r="H86" s="98"/>
      <c r="I86" s="99"/>
      <c r="J86" s="100"/>
      <c r="K86" s="314">
        <v>0.05</v>
      </c>
      <c r="L86" s="850">
        <f>N79*K86</f>
        <v>2038.4481141595218</v>
      </c>
      <c r="M86" s="851"/>
      <c r="N86" s="57"/>
    </row>
    <row r="87" spans="1:14" ht="15" thickBot="1">
      <c r="B87" s="813" t="s">
        <v>1037</v>
      </c>
      <c r="C87" s="814"/>
      <c r="D87" s="814"/>
      <c r="E87" s="814"/>
      <c r="F87" s="814"/>
      <c r="G87" s="814"/>
      <c r="H87" s="814"/>
      <c r="I87" s="814"/>
      <c r="J87" s="814"/>
      <c r="K87" s="814"/>
      <c r="L87" s="814"/>
      <c r="M87" s="815"/>
      <c r="N87" s="58">
        <f>L84+L85+L86</f>
        <v>12230.688684957131</v>
      </c>
    </row>
    <row r="88" spans="1:14" ht="15" thickBot="1">
      <c r="B88" s="39"/>
      <c r="C88" s="40"/>
      <c r="D88" s="40"/>
      <c r="E88" s="40"/>
      <c r="F88" s="40"/>
      <c r="G88" s="40"/>
      <c r="H88" s="40"/>
      <c r="I88" s="40"/>
      <c r="J88" s="40"/>
      <c r="K88" s="40"/>
      <c r="L88" s="40"/>
      <c r="M88" s="40"/>
      <c r="N88" s="41"/>
    </row>
    <row r="89" spans="1:14" ht="15" thickBot="1">
      <c r="A89" t="s">
        <v>2122</v>
      </c>
      <c r="B89" s="813" t="s">
        <v>1059</v>
      </c>
      <c r="C89" s="814"/>
      <c r="D89" s="814"/>
      <c r="E89" s="814"/>
      <c r="F89" s="814"/>
      <c r="G89" s="814"/>
      <c r="H89" s="814"/>
      <c r="I89" s="814"/>
      <c r="J89" s="814"/>
      <c r="K89" s="814"/>
      <c r="L89" s="814"/>
      <c r="M89" s="815"/>
      <c r="N89" s="196">
        <f>N79+N87</f>
        <v>52999.650968147565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t="17.25" hidden="1" customHeight="1" thickBot="1">
      <c r="B30" s="77" t="s">
        <v>1027</v>
      </c>
      <c r="C30" s="792" t="s">
        <v>1028</v>
      </c>
      <c r="D30" s="793"/>
      <c r="E30" s="793"/>
      <c r="F30" s="793"/>
      <c r="G30" s="793"/>
      <c r="H30" s="793"/>
      <c r="I30" s="793"/>
      <c r="J30" s="78"/>
      <c r="K30" s="316"/>
      <c r="L30" s="789" t="s">
        <v>1029</v>
      </c>
      <c r="M30" s="790"/>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19"/>
      <c r="B36" s="862"/>
      <c r="C36" s="863"/>
      <c r="D36" s="863"/>
      <c r="E36" s="863"/>
      <c r="F36" s="863"/>
      <c r="G36" s="863"/>
      <c r="H36" s="864"/>
      <c r="I36" s="276"/>
      <c r="J36" s="277"/>
      <c r="K36" s="278"/>
      <c r="L36" s="279"/>
      <c r="M36" s="345"/>
      <c r="N36" s="281"/>
    </row>
    <row r="37" spans="1:14">
      <c r="A37" s="119"/>
      <c r="B37" s="862"/>
      <c r="C37" s="863"/>
      <c r="D37" s="863"/>
      <c r="E37" s="863"/>
      <c r="F37" s="863"/>
      <c r="G37" s="863"/>
      <c r="H37" s="864"/>
      <c r="I37" s="430"/>
      <c r="J37" s="431"/>
      <c r="K37" s="278"/>
      <c r="L37" s="344"/>
      <c r="M37" s="345"/>
      <c r="N37" s="281"/>
    </row>
    <row r="38" spans="1:14">
      <c r="B38" s="862"/>
      <c r="C38" s="863"/>
      <c r="D38" s="863"/>
      <c r="E38" s="863"/>
      <c r="F38" s="863"/>
      <c r="G38" s="863"/>
      <c r="H38" s="864"/>
      <c r="I38" s="337"/>
      <c r="J38" s="339"/>
      <c r="K38" s="278"/>
      <c r="L38" s="432"/>
      <c r="M38" s="433"/>
      <c r="N38" s="281"/>
    </row>
    <row r="39" spans="1:14">
      <c r="B39" s="862"/>
      <c r="C39" s="863"/>
      <c r="D39" s="863"/>
      <c r="E39" s="863"/>
      <c r="F39" s="863"/>
      <c r="G39" s="863"/>
      <c r="H39" s="864"/>
      <c r="I39" s="42"/>
      <c r="J39" s="43"/>
      <c r="K39" s="278"/>
      <c r="L39" s="285"/>
      <c r="M39" s="345"/>
      <c r="N39" s="281"/>
    </row>
    <row r="40" spans="1:14">
      <c r="B40" s="329"/>
      <c r="C40" s="330"/>
      <c r="D40" s="330"/>
      <c r="E40" s="330"/>
      <c r="F40" s="332"/>
      <c r="G40" s="332"/>
      <c r="H40" s="131"/>
      <c r="I40" s="42"/>
      <c r="J40" s="43"/>
      <c r="K40" s="278"/>
      <c r="L40" s="285"/>
      <c r="M40" s="286"/>
      <c r="N40" s="282"/>
    </row>
    <row r="41" spans="1:14">
      <c r="B41" s="870" t="s">
        <v>1036</v>
      </c>
      <c r="C41" s="871"/>
      <c r="D41" s="871"/>
      <c r="E41" s="44"/>
      <c r="F41" s="45"/>
      <c r="G41" s="45"/>
      <c r="H41" s="46"/>
      <c r="I41" s="42"/>
      <c r="J41" s="43"/>
      <c r="K41" s="288"/>
      <c r="L41" s="285"/>
      <c r="M41" s="410">
        <v>0.05</v>
      </c>
      <c r="N41" s="353">
        <f>N76*M41</f>
        <v>85111.666666666686</v>
      </c>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403">
        <f>SUM(N36:N42)</f>
        <v>85111.666666666686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1816.5</v>
      </c>
      <c r="N48" s="281">
        <f>K48*M48</f>
        <v>1998150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13" t="s">
        <v>1037</v>
      </c>
      <c r="C54" s="814"/>
      <c r="D54" s="814"/>
      <c r="E54" s="814"/>
      <c r="F54" s="814"/>
      <c r="G54" s="814"/>
      <c r="H54" s="814"/>
      <c r="I54" s="814"/>
      <c r="J54" s="814"/>
      <c r="K54" s="814"/>
      <c r="L54" s="814"/>
      <c r="M54" s="815"/>
      <c r="N54" s="403">
        <f>SUM(N48:N53)</f>
        <v>1998150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99" t="s">
        <v>1045</v>
      </c>
      <c r="M58" s="878"/>
      <c r="N58" s="82" t="s">
        <v>1035</v>
      </c>
    </row>
    <row r="59" spans="1:14">
      <c r="B59" s="52"/>
      <c r="C59" s="326"/>
      <c r="D59" s="326"/>
      <c r="E59" s="326"/>
      <c r="F59" s="326"/>
      <c r="G59" s="326"/>
      <c r="H59" s="320"/>
      <c r="I59" s="288"/>
      <c r="J59" s="295"/>
      <c r="K59" s="288"/>
      <c r="L59" s="900"/>
      <c r="M59" s="901"/>
      <c r="N59" s="296"/>
    </row>
    <row r="60" spans="1:14">
      <c r="B60" s="52"/>
      <c r="C60" s="53"/>
      <c r="D60" s="53"/>
      <c r="E60" s="53"/>
      <c r="F60" s="53"/>
      <c r="G60" s="53"/>
      <c r="H60" s="320"/>
      <c r="I60" s="288"/>
      <c r="J60" s="295"/>
      <c r="K60" s="288"/>
      <c r="L60" s="900"/>
      <c r="M60" s="901"/>
      <c r="N60" s="296"/>
    </row>
    <row r="61" spans="1:14">
      <c r="B61" s="52"/>
      <c r="C61" s="53"/>
      <c r="D61" s="53"/>
      <c r="E61" s="53"/>
      <c r="F61" s="53"/>
      <c r="G61" s="53"/>
      <c r="H61" s="320"/>
      <c r="I61" s="288"/>
      <c r="J61" s="295"/>
      <c r="K61" s="288"/>
      <c r="L61" s="900"/>
      <c r="M61" s="901"/>
      <c r="N61" s="296"/>
    </row>
    <row r="62" spans="1:14">
      <c r="B62" s="52"/>
      <c r="C62" s="53"/>
      <c r="D62" s="53"/>
      <c r="E62" s="53"/>
      <c r="F62" s="53"/>
      <c r="G62" s="53"/>
      <c r="H62" s="320"/>
      <c r="I62" s="288"/>
      <c r="J62" s="295"/>
      <c r="K62" s="288"/>
      <c r="L62" s="900"/>
      <c r="M62" s="901"/>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83"/>
      <c r="M64" s="984"/>
      <c r="N64" s="494"/>
    </row>
    <row r="65" spans="1:15" ht="15" thickBot="1">
      <c r="B65" s="813" t="s">
        <v>1037</v>
      </c>
      <c r="C65" s="814"/>
      <c r="D65" s="814"/>
      <c r="E65" s="814"/>
      <c r="F65" s="814"/>
      <c r="G65" s="814"/>
      <c r="H65" s="814"/>
      <c r="I65" s="814"/>
      <c r="J65" s="814"/>
      <c r="K65" s="814"/>
      <c r="L65" s="814"/>
      <c r="M65" s="815"/>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2" t="s">
        <v>1047</v>
      </c>
      <c r="C69" s="853"/>
      <c r="D69" s="853"/>
      <c r="E69" s="853"/>
      <c r="F69" s="853"/>
      <c r="G69" s="853"/>
      <c r="H69" s="853"/>
      <c r="I69" s="79" t="s">
        <v>1048</v>
      </c>
      <c r="J69" s="81" t="s">
        <v>1494</v>
      </c>
      <c r="K69" s="80" t="s">
        <v>1050</v>
      </c>
      <c r="L69" s="854" t="s">
        <v>1034</v>
      </c>
      <c r="M69" s="967"/>
      <c r="N69" s="104" t="s">
        <v>1035</v>
      </c>
    </row>
    <row r="70" spans="1:15">
      <c r="A70" s="177" t="s">
        <v>13</v>
      </c>
      <c r="B70" s="55" t="str">
        <f>VLOOKUP(A70,'MANO DE OBRA'!A8:D68,3,FALSE)</f>
        <v>Obrero (5)</v>
      </c>
      <c r="C70" s="53"/>
      <c r="D70" s="53"/>
      <c r="E70" s="53"/>
      <c r="F70" s="53"/>
      <c r="G70" s="53"/>
      <c r="H70" s="53"/>
      <c r="I70" s="301">
        <f>K70/J70*100</f>
        <v>138018.91891891891</v>
      </c>
      <c r="J70" s="302">
        <v>185</v>
      </c>
      <c r="K70" s="303">
        <f>VLOOKUP(A70,'MANO DE OBRA'!A8:D99,4,FALSE)</f>
        <v>255335</v>
      </c>
      <c r="L70" s="56"/>
      <c r="M70" s="496">
        <v>0.15</v>
      </c>
      <c r="N70" s="404">
        <f>K70/M70</f>
        <v>1702233.3333333335</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85"/>
      <c r="C75" s="986"/>
      <c r="D75" s="986"/>
      <c r="E75" s="986"/>
      <c r="F75" s="986"/>
      <c r="G75" s="986"/>
      <c r="H75" s="986"/>
      <c r="I75" s="175"/>
      <c r="J75" s="175"/>
      <c r="K75" s="175"/>
      <c r="L75" s="987"/>
      <c r="M75" s="988"/>
      <c r="N75" s="51"/>
    </row>
    <row r="76" spans="1:15" ht="15" thickBot="1">
      <c r="B76" s="813" t="s">
        <v>1037</v>
      </c>
      <c r="C76" s="814"/>
      <c r="D76" s="814"/>
      <c r="E76" s="814"/>
      <c r="F76" s="814"/>
      <c r="G76" s="814"/>
      <c r="H76" s="814"/>
      <c r="I76" s="814"/>
      <c r="J76" s="814"/>
      <c r="K76" s="814"/>
      <c r="L76" s="814"/>
      <c r="M76" s="815"/>
      <c r="N76" s="310">
        <f>SUM(N70:N75)</f>
        <v>1702233.3333333335</v>
      </c>
    </row>
    <row r="77" spans="1:15" ht="15" thickBot="1">
      <c r="B77" s="39"/>
      <c r="C77" s="40"/>
      <c r="D77" s="40"/>
      <c r="E77" s="40"/>
      <c r="F77" s="40"/>
      <c r="G77" s="40"/>
      <c r="H77" s="40"/>
      <c r="I77" s="40"/>
      <c r="J77" s="40"/>
      <c r="K77" s="40"/>
      <c r="L77" s="40"/>
      <c r="M77" s="40"/>
      <c r="N77" s="41"/>
    </row>
    <row r="78" spans="1:15" ht="15" thickBot="1">
      <c r="B78" s="813" t="s">
        <v>1051</v>
      </c>
      <c r="C78" s="814"/>
      <c r="D78" s="814"/>
      <c r="E78" s="814"/>
      <c r="F78" s="814"/>
      <c r="G78" s="814"/>
      <c r="H78" s="814"/>
      <c r="I78" s="814"/>
      <c r="J78" s="814"/>
      <c r="K78" s="814"/>
      <c r="L78" s="814"/>
      <c r="M78" s="815"/>
      <c r="N78" s="105">
        <f>N43+N54+N65+N76</f>
        <v>3785495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757099</v>
      </c>
      <c r="M83" s="849"/>
      <c r="N83" s="57"/>
    </row>
    <row r="84" spans="1:14">
      <c r="B84" s="95" t="s">
        <v>1057</v>
      </c>
      <c r="C84" s="96"/>
      <c r="D84" s="96"/>
      <c r="E84" s="96"/>
      <c r="F84" s="96"/>
      <c r="G84" s="96"/>
      <c r="H84" s="96"/>
      <c r="I84" s="93"/>
      <c r="J84" s="94"/>
      <c r="K84" s="313">
        <v>0.05</v>
      </c>
      <c r="L84" s="848">
        <f>N78*K84</f>
        <v>189274.75</v>
      </c>
      <c r="M84" s="849"/>
      <c r="N84" s="57"/>
    </row>
    <row r="85" spans="1:14" ht="15" thickBot="1">
      <c r="B85" s="97" t="s">
        <v>1058</v>
      </c>
      <c r="C85" s="98"/>
      <c r="D85" s="98"/>
      <c r="E85" s="98"/>
      <c r="F85" s="98"/>
      <c r="G85" s="98"/>
      <c r="H85" s="98"/>
      <c r="I85" s="99"/>
      <c r="J85" s="100"/>
      <c r="K85" s="314">
        <v>0.05</v>
      </c>
      <c r="L85" s="850">
        <f>N78*K85</f>
        <v>189274.75</v>
      </c>
      <c r="M85" s="851"/>
      <c r="N85" s="57"/>
    </row>
    <row r="86" spans="1:14" ht="15" thickBot="1">
      <c r="B86" s="813" t="s">
        <v>1037</v>
      </c>
      <c r="C86" s="814"/>
      <c r="D86" s="814"/>
      <c r="E86" s="814"/>
      <c r="F86" s="814"/>
      <c r="G86" s="814"/>
      <c r="H86" s="814"/>
      <c r="I86" s="814"/>
      <c r="J86" s="814"/>
      <c r="K86" s="814"/>
      <c r="L86" s="814"/>
      <c r="M86" s="815"/>
      <c r="N86" s="58">
        <f>L83+L84+L85</f>
        <v>1135648.5</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4921143.5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28.5" customHeight="1" thickBot="1">
      <c r="A31" t="s">
        <v>1929</v>
      </c>
      <c r="B31" s="113" t="s">
        <v>1250</v>
      </c>
      <c r="C31" s="989" t="s">
        <v>2299</v>
      </c>
      <c r="D31" s="990"/>
      <c r="E31" s="990"/>
      <c r="F31" s="990"/>
      <c r="G31" s="990"/>
      <c r="H31" s="990"/>
      <c r="I31" s="990"/>
      <c r="J31" s="990"/>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s="177" t="s">
        <v>373</v>
      </c>
      <c r="B36" s="862" t="str">
        <f>VLOOKUP(A36,EQUIPOS!A6:D154,3,FALSE)</f>
        <v>Volqueta 6 m3</v>
      </c>
      <c r="C36" s="863"/>
      <c r="D36" s="863"/>
      <c r="E36" s="863"/>
      <c r="F36" s="863"/>
      <c r="G36" s="863"/>
      <c r="H36" s="864"/>
      <c r="I36" s="276"/>
      <c r="J36" s="277"/>
      <c r="K36" s="278">
        <f>VLOOKUP(A36,EQUIPOS!A6:D161,4,FALSE)</f>
        <v>105000</v>
      </c>
      <c r="L36" s="279"/>
      <c r="M36" s="464">
        <v>81</v>
      </c>
      <c r="N36" s="281">
        <f>K36/M36</f>
        <v>1296.2962962962963</v>
      </c>
    </row>
    <row r="37" span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2"/>
    </row>
    <row r="39" spans="1:14">
      <c r="B39" s="862"/>
      <c r="C39" s="863"/>
      <c r="D39" s="863"/>
      <c r="E39" s="863"/>
      <c r="F39" s="863"/>
      <c r="G39" s="863"/>
      <c r="H39" s="864"/>
      <c r="I39" s="865"/>
      <c r="J39" s="866"/>
      <c r="K39" s="283"/>
      <c r="L39" s="867"/>
      <c r="M39" s="868"/>
      <c r="N39" s="284"/>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105">
        <f>SUM(N36:N42)</f>
        <v>1296.2962962962963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5"/>
      <c r="C53" s="896"/>
      <c r="D53" s="896"/>
      <c r="E53" s="896"/>
      <c r="F53" s="896"/>
      <c r="G53" s="896"/>
      <c r="H53" s="896"/>
      <c r="I53" s="866"/>
      <c r="J53" s="48"/>
      <c r="K53" s="50"/>
      <c r="L53" s="897"/>
      <c r="M53" s="898"/>
      <c r="N53" s="51"/>
    </row>
    <row r="54" spans="2:14" ht="15" thickBot="1">
      <c r="B54" s="813" t="s">
        <v>1037</v>
      </c>
      <c r="C54" s="814"/>
      <c r="D54" s="814"/>
      <c r="E54" s="814"/>
      <c r="F54" s="814"/>
      <c r="G54" s="814"/>
      <c r="H54" s="814"/>
      <c r="I54" s="814"/>
      <c r="J54" s="814"/>
      <c r="K54" s="814"/>
      <c r="L54" s="814"/>
      <c r="M54" s="81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99" t="s">
        <v>1045</v>
      </c>
      <c r="M58" s="878"/>
      <c r="N58" s="82" t="s">
        <v>1035</v>
      </c>
    </row>
    <row r="59" spans="2:14">
      <c r="B59" s="52"/>
      <c r="C59" s="326"/>
      <c r="D59" s="326"/>
      <c r="E59" s="326"/>
      <c r="F59" s="326"/>
      <c r="G59" s="326"/>
      <c r="H59" s="320"/>
      <c r="I59" s="288"/>
      <c r="J59" s="295"/>
      <c r="K59" s="288"/>
      <c r="L59" s="900"/>
      <c r="M59" s="90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3"/>
      <c r="M64" s="984"/>
      <c r="N64" s="494"/>
    </row>
    <row r="65" spans="2:15" ht="15" thickBot="1">
      <c r="B65" s="813" t="s">
        <v>1037</v>
      </c>
      <c r="C65" s="814"/>
      <c r="D65" s="814"/>
      <c r="E65" s="814"/>
      <c r="F65" s="814"/>
      <c r="G65" s="814"/>
      <c r="H65" s="814"/>
      <c r="I65" s="814"/>
      <c r="J65" s="814"/>
      <c r="K65" s="814"/>
      <c r="L65" s="814"/>
      <c r="M65" s="815"/>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5"/>
      <c r="C75" s="986"/>
      <c r="D75" s="986"/>
      <c r="E75" s="986"/>
      <c r="F75" s="986"/>
      <c r="G75" s="986"/>
      <c r="H75" s="986"/>
      <c r="I75" s="175"/>
      <c r="J75" s="175"/>
      <c r="K75" s="175"/>
      <c r="L75" s="987"/>
      <c r="M75" s="988"/>
      <c r="N75" s="51"/>
    </row>
    <row r="76" spans="2:15" ht="15" thickBot="1">
      <c r="B76" s="813" t="s">
        <v>1037</v>
      </c>
      <c r="C76" s="814"/>
      <c r="D76" s="814"/>
      <c r="E76" s="814"/>
      <c r="F76" s="814"/>
      <c r="G76" s="814"/>
      <c r="H76" s="814"/>
      <c r="I76" s="814"/>
      <c r="J76" s="814"/>
      <c r="K76" s="814"/>
      <c r="L76" s="814"/>
      <c r="M76" s="815"/>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1296.2962962962963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259.2592592592593</v>
      </c>
      <c r="M83" s="849"/>
      <c r="N83" s="57"/>
    </row>
    <row r="84" spans="1:14">
      <c r="B84" s="95" t="s">
        <v>1057</v>
      </c>
      <c r="C84" s="96"/>
      <c r="D84" s="96"/>
      <c r="E84" s="96"/>
      <c r="F84" s="96"/>
      <c r="G84" s="96"/>
      <c r="H84" s="96"/>
      <c r="I84" s="93"/>
      <c r="J84" s="94"/>
      <c r="K84" s="313">
        <v>0.05</v>
      </c>
      <c r="L84" s="848">
        <f>N78*K84</f>
        <v>64.814814814814824</v>
      </c>
      <c r="M84" s="849"/>
      <c r="N84" s="57"/>
    </row>
    <row r="85" spans="1:14" ht="15" thickBot="1">
      <c r="B85" s="97" t="s">
        <v>1058</v>
      </c>
      <c r="C85" s="98"/>
      <c r="D85" s="98"/>
      <c r="E85" s="98"/>
      <c r="F85" s="98"/>
      <c r="G85" s="98"/>
      <c r="H85" s="98"/>
      <c r="I85" s="99"/>
      <c r="J85" s="100"/>
      <c r="K85" s="314">
        <v>0.05</v>
      </c>
      <c r="L85" s="850">
        <f>N78*K85</f>
        <v>64.814814814814824</v>
      </c>
      <c r="M85" s="851"/>
      <c r="N85" s="57"/>
    </row>
    <row r="86" spans="1:14" ht="15" thickBot="1">
      <c r="B86" s="813" t="s">
        <v>1037</v>
      </c>
      <c r="C86" s="814"/>
      <c r="D86" s="814"/>
      <c r="E86" s="814"/>
      <c r="F86" s="814"/>
      <c r="G86" s="814"/>
      <c r="H86" s="814"/>
      <c r="I86" s="814"/>
      <c r="J86" s="814"/>
      <c r="K86" s="814"/>
      <c r="L86" s="814"/>
      <c r="M86" s="815"/>
      <c r="N86" s="58">
        <f>L83+L84+L85</f>
        <v>388.88888888888897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1685.1851851851852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7"/>
      <c r="H25" s="80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0" t="s">
        <v>1026</v>
      </c>
      <c r="C27" s="811"/>
      <c r="D27" s="811"/>
      <c r="E27" s="811"/>
      <c r="F27" s="811"/>
      <c r="G27" s="811"/>
      <c r="H27" s="811"/>
      <c r="I27" s="811"/>
      <c r="J27" s="811"/>
      <c r="K27" s="811"/>
      <c r="L27" s="811"/>
      <c r="M27" s="811"/>
      <c r="N27" s="812"/>
    </row>
    <row r="28" spans="1:14" ht="15" thickBot="1">
      <c r="B28" s="39"/>
      <c r="C28" s="40"/>
      <c r="D28" s="40"/>
      <c r="E28" s="40"/>
      <c r="F28" s="40"/>
      <c r="G28" s="40"/>
      <c r="H28" s="40"/>
      <c r="I28" s="40"/>
      <c r="J28" s="40"/>
      <c r="K28" s="40"/>
      <c r="L28" s="40"/>
      <c r="M28" s="40"/>
      <c r="N28" s="41"/>
    </row>
    <row r="29" spans="1:14" ht="27" thickBot="1">
      <c r="B29" s="77" t="s">
        <v>1027</v>
      </c>
      <c r="C29" s="792" t="s">
        <v>1028</v>
      </c>
      <c r="D29" s="793"/>
      <c r="E29" s="793"/>
      <c r="F29" s="793"/>
      <c r="G29" s="793"/>
      <c r="H29" s="793"/>
      <c r="I29" s="793"/>
      <c r="J29" s="78"/>
      <c r="K29" s="351" t="s">
        <v>2321</v>
      </c>
      <c r="L29" s="789" t="s">
        <v>1029</v>
      </c>
      <c r="M29" s="790"/>
      <c r="N29" s="77" t="s">
        <v>1030</v>
      </c>
    </row>
    <row r="30" spans="1:14" hidden="1">
      <c r="B30" s="77" t="s">
        <v>1027</v>
      </c>
      <c r="C30" s="792" t="s">
        <v>1028</v>
      </c>
      <c r="D30" s="793"/>
      <c r="E30" s="793"/>
      <c r="F30" s="793"/>
      <c r="G30" s="793"/>
      <c r="H30" s="793"/>
      <c r="I30" s="793"/>
      <c r="J30" s="78"/>
      <c r="K30" s="316"/>
      <c r="L30" s="789" t="s">
        <v>1029</v>
      </c>
      <c r="M30" s="790"/>
      <c r="N30" s="77" t="s">
        <v>1030</v>
      </c>
    </row>
    <row r="31" spans="1:14" ht="41.25" customHeight="1" thickBot="1">
      <c r="A31" t="s">
        <v>1929</v>
      </c>
      <c r="B31" s="113" t="s">
        <v>1251</v>
      </c>
      <c r="C31" s="989" t="s">
        <v>2302</v>
      </c>
      <c r="D31" s="990"/>
      <c r="E31" s="990"/>
      <c r="F31" s="990"/>
      <c r="G31" s="990"/>
      <c r="H31" s="990"/>
      <c r="I31" s="990"/>
      <c r="J31" s="990"/>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373</v>
      </c>
      <c r="B36" s="862" t="str">
        <f>VLOOKUP(A36,EQUIPOS!A6:D154,3,FALSE)</f>
        <v>Volqueta 6 m3</v>
      </c>
      <c r="C36" s="863"/>
      <c r="D36" s="863"/>
      <c r="E36" s="863"/>
      <c r="F36" s="863"/>
      <c r="G36" s="863"/>
      <c r="H36" s="864"/>
      <c r="I36" s="276"/>
      <c r="J36" s="277"/>
      <c r="K36" s="278">
        <f>VLOOKUP(A36,EQUIPOS!A6:D161,4,FALSE)</f>
        <v>105000</v>
      </c>
      <c r="L36" s="279"/>
      <c r="M36" s="292">
        <v>66</v>
      </c>
      <c r="N36" s="281">
        <f>K36/M36</f>
        <v>1590.909090909091</v>
      </c>
    </row>
    <row r="37" span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2"/>
    </row>
    <row r="39" spans="1:14">
      <c r="B39" s="862"/>
      <c r="C39" s="863"/>
      <c r="D39" s="863"/>
      <c r="E39" s="863"/>
      <c r="F39" s="863"/>
      <c r="G39" s="863"/>
      <c r="H39" s="864"/>
      <c r="I39" s="865"/>
      <c r="J39" s="866"/>
      <c r="K39" s="283"/>
      <c r="L39" s="867"/>
      <c r="M39" s="868"/>
      <c r="N39" s="284"/>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105">
        <f>SUM(N36:N42)</f>
        <v>1590.909090909091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5"/>
      <c r="C53" s="896"/>
      <c r="D53" s="896"/>
      <c r="E53" s="896"/>
      <c r="F53" s="896"/>
      <c r="G53" s="896"/>
      <c r="H53" s="896"/>
      <c r="I53" s="866"/>
      <c r="J53" s="48"/>
      <c r="K53" s="50"/>
      <c r="L53" s="897"/>
      <c r="M53" s="898"/>
      <c r="N53" s="51"/>
    </row>
    <row r="54" spans="2:14" ht="15" thickBot="1">
      <c r="B54" s="813" t="s">
        <v>1037</v>
      </c>
      <c r="C54" s="814"/>
      <c r="D54" s="814"/>
      <c r="E54" s="814"/>
      <c r="F54" s="814"/>
      <c r="G54" s="814"/>
      <c r="H54" s="814"/>
      <c r="I54" s="814"/>
      <c r="J54" s="814"/>
      <c r="K54" s="814"/>
      <c r="L54" s="814"/>
      <c r="M54" s="81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99" t="s">
        <v>1045</v>
      </c>
      <c r="M58" s="878"/>
      <c r="N58" s="82" t="s">
        <v>1035</v>
      </c>
    </row>
    <row r="59" spans="2:14">
      <c r="B59" s="52"/>
      <c r="C59" s="326"/>
      <c r="D59" s="326"/>
      <c r="E59" s="326"/>
      <c r="F59" s="326"/>
      <c r="G59" s="326"/>
      <c r="H59" s="320"/>
      <c r="I59" s="288"/>
      <c r="J59" s="295"/>
      <c r="K59" s="288"/>
      <c r="L59" s="900"/>
      <c r="M59" s="90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3"/>
      <c r="M64" s="984"/>
      <c r="N64" s="494"/>
    </row>
    <row r="65" spans="2:15" ht="15" thickBot="1">
      <c r="B65" s="813" t="s">
        <v>1037</v>
      </c>
      <c r="C65" s="814"/>
      <c r="D65" s="814"/>
      <c r="E65" s="814"/>
      <c r="F65" s="814"/>
      <c r="G65" s="814"/>
      <c r="H65" s="814"/>
      <c r="I65" s="814"/>
      <c r="J65" s="814"/>
      <c r="K65" s="814"/>
      <c r="L65" s="814"/>
      <c r="M65" s="815"/>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5"/>
      <c r="C75" s="986"/>
      <c r="D75" s="986"/>
      <c r="E75" s="986"/>
      <c r="F75" s="986"/>
      <c r="G75" s="986"/>
      <c r="H75" s="986"/>
      <c r="I75" s="175"/>
      <c r="J75" s="175"/>
      <c r="K75" s="175"/>
      <c r="L75" s="987"/>
      <c r="M75" s="988"/>
      <c r="N75" s="51"/>
    </row>
    <row r="76" spans="2:15" ht="15" thickBot="1">
      <c r="B76" s="813" t="s">
        <v>1037</v>
      </c>
      <c r="C76" s="814"/>
      <c r="D76" s="814"/>
      <c r="E76" s="814"/>
      <c r="F76" s="814"/>
      <c r="G76" s="814"/>
      <c r="H76" s="814"/>
      <c r="I76" s="814"/>
      <c r="J76" s="814"/>
      <c r="K76" s="814"/>
      <c r="L76" s="814"/>
      <c r="M76" s="815"/>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1590.909090909091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318.18181818181824</v>
      </c>
      <c r="M83" s="849"/>
      <c r="N83" s="57"/>
    </row>
    <row r="84" spans="1:14">
      <c r="B84" s="95" t="s">
        <v>1057</v>
      </c>
      <c r="C84" s="96"/>
      <c r="D84" s="96"/>
      <c r="E84" s="96"/>
      <c r="F84" s="96"/>
      <c r="G84" s="96"/>
      <c r="H84" s="96"/>
      <c r="I84" s="93"/>
      <c r="J84" s="94"/>
      <c r="K84" s="313">
        <v>0.05</v>
      </c>
      <c r="L84" s="848">
        <f>N78*K84</f>
        <v>79.545454545454561</v>
      </c>
      <c r="M84" s="849"/>
      <c r="N84" s="57"/>
    </row>
    <row r="85" spans="1:14" ht="15" thickBot="1">
      <c r="B85" s="97" t="s">
        <v>1058</v>
      </c>
      <c r="C85" s="98"/>
      <c r="D85" s="98"/>
      <c r="E85" s="98"/>
      <c r="F85" s="98"/>
      <c r="G85" s="98"/>
      <c r="H85" s="98"/>
      <c r="I85" s="99"/>
      <c r="J85" s="100"/>
      <c r="K85" s="314">
        <v>0.05</v>
      </c>
      <c r="L85" s="850">
        <f>N78*K85</f>
        <v>79.545454545454561</v>
      </c>
      <c r="M85" s="851"/>
      <c r="N85" s="57"/>
    </row>
    <row r="86" spans="1:14" ht="15" thickBot="1">
      <c r="B86" s="813" t="s">
        <v>1037</v>
      </c>
      <c r="C86" s="814"/>
      <c r="D86" s="814"/>
      <c r="E86" s="814"/>
      <c r="F86" s="814"/>
      <c r="G86" s="814"/>
      <c r="H86" s="814"/>
      <c r="I86" s="814"/>
      <c r="J86" s="814"/>
      <c r="K86" s="814"/>
      <c r="L86" s="814"/>
      <c r="M86" s="815"/>
      <c r="N86" s="58">
        <f>L83+L84+L85</f>
        <v>477.27272727272737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2068.1818181818185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07"/>
      <c r="C1" s="919"/>
      <c r="D1" s="920"/>
      <c r="E1" s="920"/>
      <c r="F1" s="920"/>
      <c r="G1" s="920"/>
      <c r="H1" s="920"/>
      <c r="I1" s="920"/>
      <c r="J1" s="921"/>
      <c r="K1" s="922" t="s">
        <v>1017</v>
      </c>
      <c r="L1" s="924" t="s">
        <v>2304</v>
      </c>
      <c r="M1" s="925"/>
      <c r="N1" s="926"/>
    </row>
    <row r="2" spans="2:14">
      <c r="B2" s="908"/>
      <c r="C2" s="930" t="s">
        <v>1018</v>
      </c>
      <c r="D2" s="931"/>
      <c r="E2" s="931"/>
      <c r="F2" s="931"/>
      <c r="G2" s="931"/>
      <c r="H2" s="931"/>
      <c r="I2" s="931"/>
      <c r="J2" s="932"/>
      <c r="K2" s="923"/>
      <c r="L2" s="927"/>
      <c r="M2" s="928"/>
      <c r="N2" s="929"/>
    </row>
    <row r="3" spans="2:14">
      <c r="B3" s="908"/>
      <c r="C3" s="930" t="s">
        <v>2305</v>
      </c>
      <c r="D3" s="931"/>
      <c r="E3" s="931"/>
      <c r="F3" s="931"/>
      <c r="G3" s="931"/>
      <c r="H3" s="931"/>
      <c r="I3" s="931"/>
      <c r="J3" s="932"/>
      <c r="K3" s="910" t="s">
        <v>1019</v>
      </c>
      <c r="L3" s="934">
        <v>1</v>
      </c>
      <c r="M3" s="935"/>
      <c r="N3" s="936"/>
    </row>
    <row r="4" spans="2:14">
      <c r="B4" s="908"/>
      <c r="C4" s="930" t="s">
        <v>2306</v>
      </c>
      <c r="D4" s="931"/>
      <c r="E4" s="931"/>
      <c r="F4" s="931"/>
      <c r="G4" s="931"/>
      <c r="H4" s="931"/>
      <c r="I4" s="931"/>
      <c r="J4" s="932"/>
      <c r="K4" s="933"/>
      <c r="L4" s="937"/>
      <c r="M4" s="938"/>
      <c r="N4" s="939"/>
    </row>
    <row r="5" spans="2:14">
      <c r="B5" s="908"/>
      <c r="C5" s="930" t="s">
        <v>2307</v>
      </c>
      <c r="D5" s="931"/>
      <c r="E5" s="931"/>
      <c r="F5" s="931"/>
      <c r="G5" s="931"/>
      <c r="H5" s="931"/>
      <c r="I5" s="931"/>
      <c r="J5" s="932"/>
      <c r="K5" s="910" t="s">
        <v>1020</v>
      </c>
      <c r="L5" s="912"/>
      <c r="M5" s="912" t="s">
        <v>1021</v>
      </c>
      <c r="N5" s="914"/>
    </row>
    <row r="6" spans="2:14" ht="15" thickBot="1">
      <c r="B6" s="909"/>
      <c r="C6" s="916"/>
      <c r="D6" s="917"/>
      <c r="E6" s="917"/>
      <c r="F6" s="917"/>
      <c r="G6" s="917"/>
      <c r="H6" s="917"/>
      <c r="I6" s="917"/>
      <c r="J6" s="918"/>
      <c r="K6" s="911"/>
      <c r="L6" s="913"/>
      <c r="M6" s="913"/>
      <c r="N6" s="91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4" t="s">
        <v>2311</v>
      </c>
      <c r="C10" s="905"/>
      <c r="D10" s="905"/>
      <c r="E10" s="905"/>
      <c r="F10" s="397" t="s">
        <v>2312</v>
      </c>
      <c r="G10" s="392"/>
      <c r="H10" s="398"/>
      <c r="I10" s="906" t="s">
        <v>2313</v>
      </c>
      <c r="J10" s="906"/>
      <c r="K10" s="399" t="s">
        <v>2312</v>
      </c>
      <c r="L10" s="395"/>
      <c r="M10" s="395"/>
      <c r="N10" s="396"/>
    </row>
    <row r="11" spans="2:14">
      <c r="B11" s="370" t="s">
        <v>1023</v>
      </c>
      <c r="C11" s="371"/>
      <c r="D11" s="791"/>
      <c r="E11" s="79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08"/>
      <c r="M12" s="808"/>
      <c r="N12" s="80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6" t="s">
        <v>2328</v>
      </c>
      <c r="G25" s="806"/>
      <c r="H25" s="80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1" t="s">
        <v>1026</v>
      </c>
      <c r="C27" s="992"/>
      <c r="D27" s="992"/>
      <c r="E27" s="992"/>
      <c r="F27" s="992"/>
      <c r="G27" s="992"/>
      <c r="H27" s="992"/>
      <c r="I27" s="992"/>
      <c r="J27" s="992"/>
      <c r="K27" s="992"/>
      <c r="L27" s="992"/>
      <c r="M27" s="992"/>
      <c r="N27" s="993"/>
    </row>
    <row r="28" spans="1:14" ht="15" thickBot="1">
      <c r="B28" s="39"/>
      <c r="C28" s="40"/>
      <c r="D28" s="40"/>
      <c r="E28" s="40"/>
      <c r="F28" s="40"/>
      <c r="G28" s="40"/>
      <c r="H28" s="40"/>
      <c r="I28" s="40"/>
      <c r="J28" s="40"/>
      <c r="K28" s="40"/>
      <c r="L28" s="40"/>
      <c r="M28" s="40"/>
      <c r="N28" s="41"/>
    </row>
    <row r="29" spans="1:14" ht="27" thickBot="1">
      <c r="B29" s="77" t="s">
        <v>1027</v>
      </c>
      <c r="C29" s="996" t="s">
        <v>1028</v>
      </c>
      <c r="D29" s="997"/>
      <c r="E29" s="997"/>
      <c r="F29" s="997"/>
      <c r="G29" s="997"/>
      <c r="H29" s="997"/>
      <c r="I29" s="997"/>
      <c r="J29" s="78"/>
      <c r="K29" s="351" t="s">
        <v>2321</v>
      </c>
      <c r="L29" s="994" t="s">
        <v>1029</v>
      </c>
      <c r="M29" s="995"/>
      <c r="N29" s="77" t="s">
        <v>1030</v>
      </c>
    </row>
    <row r="30" spans="1:14" hidden="1">
      <c r="B30" s="77" t="s">
        <v>1027</v>
      </c>
      <c r="C30" s="792" t="s">
        <v>1028</v>
      </c>
      <c r="D30" s="793"/>
      <c r="E30" s="793"/>
      <c r="F30" s="793"/>
      <c r="G30" s="793"/>
      <c r="H30" s="793"/>
      <c r="I30" s="793"/>
      <c r="J30" s="78"/>
      <c r="K30" s="316"/>
      <c r="L30" s="789" t="s">
        <v>1029</v>
      </c>
      <c r="M30" s="790"/>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3" t="s">
        <v>1028</v>
      </c>
      <c r="C35" s="884"/>
      <c r="D35" s="884"/>
      <c r="E35" s="884"/>
      <c r="F35" s="884"/>
      <c r="G35" s="884"/>
      <c r="H35" s="885"/>
      <c r="I35" s="886" t="s">
        <v>1032</v>
      </c>
      <c r="J35" s="887"/>
      <c r="K35" s="75" t="s">
        <v>1033</v>
      </c>
      <c r="L35" s="888" t="s">
        <v>1034</v>
      </c>
      <c r="M35" s="885"/>
      <c r="N35" s="76" t="s">
        <v>1035</v>
      </c>
    </row>
    <row r="36" spans="1:14">
      <c r="A36" t="s">
        <v>373</v>
      </c>
      <c r="B36" s="862" t="str">
        <f>VLOOKUP(A36,EQUIPOS!A6:D154,3,FALSE)</f>
        <v>Volqueta 6 m3</v>
      </c>
      <c r="C36" s="863"/>
      <c r="D36" s="863"/>
      <c r="E36" s="863"/>
      <c r="F36" s="863"/>
      <c r="G36" s="863"/>
      <c r="H36" s="864"/>
      <c r="I36" s="276"/>
      <c r="J36" s="277"/>
      <c r="K36" s="278">
        <f>VLOOKUP(A36,EQUIPOS!A6:D161,4,FALSE)</f>
        <v>105000</v>
      </c>
      <c r="L36" s="279"/>
      <c r="M36" s="292">
        <v>66</v>
      </c>
      <c r="N36" s="281">
        <f>K36/M36</f>
        <v>1590.909090909091</v>
      </c>
    </row>
    <row r="37" spans="1:14">
      <c r="B37" s="862"/>
      <c r="C37" s="863"/>
      <c r="D37" s="863"/>
      <c r="E37" s="863"/>
      <c r="F37" s="863"/>
      <c r="G37" s="863"/>
      <c r="H37" s="864"/>
      <c r="I37" s="276"/>
      <c r="J37" s="277"/>
      <c r="K37" s="278"/>
      <c r="L37" s="279"/>
      <c r="M37" s="280"/>
      <c r="N37" s="281"/>
    </row>
    <row r="38" spans="1:14">
      <c r="B38" s="862"/>
      <c r="C38" s="863"/>
      <c r="D38" s="863"/>
      <c r="E38" s="863"/>
      <c r="F38" s="863"/>
      <c r="G38" s="863"/>
      <c r="H38" s="864"/>
      <c r="I38" s="276"/>
      <c r="J38" s="277"/>
      <c r="K38" s="278"/>
      <c r="L38" s="279"/>
      <c r="M38" s="280"/>
      <c r="N38" s="282"/>
    </row>
    <row r="39" spans="1:14">
      <c r="B39" s="862"/>
      <c r="C39" s="863"/>
      <c r="D39" s="863"/>
      <c r="E39" s="863"/>
      <c r="F39" s="863"/>
      <c r="G39" s="863"/>
      <c r="H39" s="864"/>
      <c r="I39" s="865"/>
      <c r="J39" s="866"/>
      <c r="K39" s="283"/>
      <c r="L39" s="867"/>
      <c r="M39" s="868"/>
      <c r="N39" s="284"/>
    </row>
    <row r="40" spans="1:14">
      <c r="B40" s="862"/>
      <c r="C40" s="863"/>
      <c r="D40" s="863"/>
      <c r="E40" s="869"/>
      <c r="F40" s="863"/>
      <c r="G40" s="863"/>
      <c r="H40" s="864"/>
      <c r="I40" s="42"/>
      <c r="J40" s="43"/>
      <c r="K40" s="283"/>
      <c r="L40" s="285"/>
      <c r="M40" s="286"/>
      <c r="N40" s="287"/>
    </row>
    <row r="41" spans="1:14">
      <c r="B41" s="870"/>
      <c r="C41" s="871"/>
      <c r="D41" s="871"/>
      <c r="E41" s="44"/>
      <c r="F41" s="45"/>
      <c r="G41" s="45"/>
      <c r="H41" s="46"/>
      <c r="I41" s="42"/>
      <c r="J41" s="43"/>
      <c r="K41" s="288"/>
      <c r="L41" s="285"/>
      <c r="M41" s="286"/>
      <c r="N41" s="353"/>
    </row>
    <row r="42" spans="1:14" ht="15" thickBot="1">
      <c r="B42" s="862"/>
      <c r="C42" s="863"/>
      <c r="D42" s="863"/>
      <c r="E42" s="863"/>
      <c r="F42" s="863"/>
      <c r="G42" s="863"/>
      <c r="H42" s="864"/>
      <c r="I42" s="872"/>
      <c r="J42" s="873"/>
      <c r="K42" s="47"/>
      <c r="L42" s="874"/>
      <c r="M42" s="875"/>
      <c r="N42" s="111"/>
    </row>
    <row r="43" spans="1:14" ht="15" thickBot="1">
      <c r="B43" s="813" t="s">
        <v>1037</v>
      </c>
      <c r="C43" s="814"/>
      <c r="D43" s="814"/>
      <c r="E43" s="814"/>
      <c r="F43" s="814"/>
      <c r="G43" s="814"/>
      <c r="H43" s="814"/>
      <c r="I43" s="814"/>
      <c r="J43" s="814"/>
      <c r="K43" s="814"/>
      <c r="L43" s="814"/>
      <c r="M43" s="815"/>
      <c r="N43" s="105">
        <f>SUM(N36:N42)</f>
        <v>1590.909090909091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58" t="s">
        <v>1028</v>
      </c>
      <c r="C47" s="859"/>
      <c r="D47" s="859"/>
      <c r="E47" s="859"/>
      <c r="F47" s="859"/>
      <c r="G47" s="859"/>
      <c r="H47" s="859"/>
      <c r="I47" s="893"/>
      <c r="J47" s="324" t="s">
        <v>1029</v>
      </c>
      <c r="K47" s="91" t="s">
        <v>1030</v>
      </c>
      <c r="L47" s="894" t="s">
        <v>1039</v>
      </c>
      <c r="M47" s="893"/>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5"/>
      <c r="C53" s="896"/>
      <c r="D53" s="896"/>
      <c r="E53" s="896"/>
      <c r="F53" s="896"/>
      <c r="G53" s="896"/>
      <c r="H53" s="896"/>
      <c r="I53" s="866"/>
      <c r="J53" s="48"/>
      <c r="K53" s="50"/>
      <c r="L53" s="897"/>
      <c r="M53" s="898"/>
      <c r="N53" s="51"/>
    </row>
    <row r="54" spans="2:14" ht="15" thickBot="1">
      <c r="B54" s="813" t="s">
        <v>1037</v>
      </c>
      <c r="C54" s="814"/>
      <c r="D54" s="814"/>
      <c r="E54" s="814"/>
      <c r="F54" s="814"/>
      <c r="G54" s="814"/>
      <c r="H54" s="814"/>
      <c r="I54" s="814"/>
      <c r="J54" s="814"/>
      <c r="K54" s="814"/>
      <c r="L54" s="814"/>
      <c r="M54" s="81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99" t="s">
        <v>1045</v>
      </c>
      <c r="M58" s="878"/>
      <c r="N58" s="82" t="s">
        <v>1035</v>
      </c>
    </row>
    <row r="59" spans="2:14">
      <c r="B59" s="52"/>
      <c r="C59" s="326"/>
      <c r="D59" s="326"/>
      <c r="E59" s="326"/>
      <c r="F59" s="326"/>
      <c r="G59" s="326"/>
      <c r="H59" s="320"/>
      <c r="I59" s="288"/>
      <c r="J59" s="295"/>
      <c r="K59" s="288"/>
      <c r="L59" s="900"/>
      <c r="M59" s="90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3"/>
      <c r="M64" s="984"/>
      <c r="N64" s="494"/>
    </row>
    <row r="65" spans="2:15" ht="15" thickBot="1">
      <c r="B65" s="813" t="s">
        <v>1037</v>
      </c>
      <c r="C65" s="814"/>
      <c r="D65" s="814"/>
      <c r="E65" s="814"/>
      <c r="F65" s="814"/>
      <c r="G65" s="814"/>
      <c r="H65" s="814"/>
      <c r="I65" s="814"/>
      <c r="J65" s="814"/>
      <c r="K65" s="814"/>
      <c r="L65" s="814"/>
      <c r="M65" s="815"/>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2" t="s">
        <v>1047</v>
      </c>
      <c r="C69" s="853"/>
      <c r="D69" s="853"/>
      <c r="E69" s="853"/>
      <c r="F69" s="853"/>
      <c r="G69" s="853"/>
      <c r="H69" s="853"/>
      <c r="I69" s="79" t="s">
        <v>1048</v>
      </c>
      <c r="J69" s="81" t="s">
        <v>1494</v>
      </c>
      <c r="K69" s="80" t="s">
        <v>1050</v>
      </c>
      <c r="L69" s="854" t="s">
        <v>1034</v>
      </c>
      <c r="M69" s="85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5"/>
      <c r="C75" s="986"/>
      <c r="D75" s="986"/>
      <c r="E75" s="986"/>
      <c r="F75" s="986"/>
      <c r="G75" s="986"/>
      <c r="H75" s="986"/>
      <c r="I75" s="175"/>
      <c r="J75" s="175"/>
      <c r="K75" s="175"/>
      <c r="L75" s="987"/>
      <c r="M75" s="988"/>
      <c r="N75" s="51"/>
    </row>
    <row r="76" spans="2:15" ht="15" thickBot="1">
      <c r="B76" s="813" t="s">
        <v>1037</v>
      </c>
      <c r="C76" s="814"/>
      <c r="D76" s="814"/>
      <c r="E76" s="814"/>
      <c r="F76" s="814"/>
      <c r="G76" s="814"/>
      <c r="H76" s="814"/>
      <c r="I76" s="814"/>
      <c r="J76" s="814"/>
      <c r="K76" s="814"/>
      <c r="L76" s="814"/>
      <c r="M76" s="815"/>
      <c r="N76" s="310"/>
    </row>
    <row r="77" spans="2:15" ht="15" thickBot="1">
      <c r="B77" s="39"/>
      <c r="C77" s="40"/>
      <c r="D77" s="40"/>
      <c r="E77" s="40"/>
      <c r="F77" s="40"/>
      <c r="G77" s="40"/>
      <c r="H77" s="40"/>
      <c r="I77" s="40"/>
      <c r="J77" s="40"/>
      <c r="K77" s="40"/>
      <c r="L77" s="40"/>
      <c r="M77" s="40"/>
      <c r="N77" s="41"/>
    </row>
    <row r="78" spans="2:15" ht="15" thickBot="1">
      <c r="B78" s="813" t="s">
        <v>1051</v>
      </c>
      <c r="C78" s="814"/>
      <c r="D78" s="814"/>
      <c r="E78" s="814"/>
      <c r="F78" s="814"/>
      <c r="G78" s="814"/>
      <c r="H78" s="814"/>
      <c r="I78" s="814"/>
      <c r="J78" s="814"/>
      <c r="K78" s="814"/>
      <c r="L78" s="814"/>
      <c r="M78" s="815"/>
      <c r="N78" s="105">
        <f>N43+N54+N65+N76</f>
        <v>1590.909090909091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58" t="s">
        <v>1053</v>
      </c>
      <c r="C82" s="859"/>
      <c r="D82" s="859"/>
      <c r="E82" s="859"/>
      <c r="F82" s="859"/>
      <c r="G82" s="859"/>
      <c r="H82" s="859"/>
      <c r="I82" s="323"/>
      <c r="J82" s="343"/>
      <c r="K82" s="311" t="s">
        <v>1054</v>
      </c>
      <c r="L82" s="860" t="s">
        <v>1055</v>
      </c>
      <c r="M82" s="861"/>
      <c r="N82" s="312"/>
    </row>
    <row r="83" spans="1:14">
      <c r="B83" s="846" t="s">
        <v>1056</v>
      </c>
      <c r="C83" s="847"/>
      <c r="D83" s="847"/>
      <c r="E83" s="847"/>
      <c r="F83" s="847"/>
      <c r="G83" s="847"/>
      <c r="H83" s="847"/>
      <c r="I83" s="93"/>
      <c r="J83" s="94"/>
      <c r="K83" s="313">
        <v>0.2</v>
      </c>
      <c r="L83" s="848">
        <f>N78*K83</f>
        <v>318.18181818181824</v>
      </c>
      <c r="M83" s="849"/>
      <c r="N83" s="57"/>
    </row>
    <row r="84" spans="1:14">
      <c r="B84" s="95" t="s">
        <v>1057</v>
      </c>
      <c r="C84" s="96"/>
      <c r="D84" s="96"/>
      <c r="E84" s="96"/>
      <c r="F84" s="96"/>
      <c r="G84" s="96"/>
      <c r="H84" s="96"/>
      <c r="I84" s="93"/>
      <c r="J84" s="94"/>
      <c r="K84" s="313">
        <v>0.05</v>
      </c>
      <c r="L84" s="848">
        <f>N78*K84</f>
        <v>79.545454545454561</v>
      </c>
      <c r="M84" s="849"/>
      <c r="N84" s="57"/>
    </row>
    <row r="85" spans="1:14" ht="15" thickBot="1">
      <c r="B85" s="97" t="s">
        <v>1058</v>
      </c>
      <c r="C85" s="98"/>
      <c r="D85" s="98"/>
      <c r="E85" s="98"/>
      <c r="F85" s="98"/>
      <c r="G85" s="98"/>
      <c r="H85" s="98"/>
      <c r="I85" s="99"/>
      <c r="J85" s="100"/>
      <c r="K85" s="314">
        <v>0.05</v>
      </c>
      <c r="L85" s="850">
        <f>N78*K85</f>
        <v>79.545454545454561</v>
      </c>
      <c r="M85" s="851"/>
      <c r="N85" s="57"/>
    </row>
    <row r="86" spans="1:14" ht="15" thickBot="1">
      <c r="B86" s="813" t="s">
        <v>1037</v>
      </c>
      <c r="C86" s="814"/>
      <c r="D86" s="814"/>
      <c r="E86" s="814"/>
      <c r="F86" s="814"/>
      <c r="G86" s="814"/>
      <c r="H86" s="814"/>
      <c r="I86" s="814"/>
      <c r="J86" s="814"/>
      <c r="K86" s="814"/>
      <c r="L86" s="814"/>
      <c r="M86" s="815"/>
      <c r="N86" s="58">
        <f>L83+L84+L85</f>
        <v>477.27272727272737</v>
      </c>
    </row>
    <row r="87" spans="1:14" ht="15" thickBot="1">
      <c r="B87" s="39"/>
      <c r="C87" s="40"/>
      <c r="D87" s="40"/>
      <c r="E87" s="40"/>
      <c r="F87" s="40"/>
      <c r="G87" s="40"/>
      <c r="H87" s="40"/>
      <c r="I87" s="40"/>
      <c r="J87" s="40"/>
      <c r="K87" s="40"/>
      <c r="L87" s="40"/>
      <c r="M87" s="40"/>
      <c r="N87" s="41"/>
    </row>
    <row r="88" spans="1:14" ht="15" thickBot="1">
      <c r="A88" t="s">
        <v>2122</v>
      </c>
      <c r="B88" s="813" t="s">
        <v>1059</v>
      </c>
      <c r="C88" s="814"/>
      <c r="D88" s="814"/>
      <c r="E88" s="814"/>
      <c r="F88" s="814"/>
      <c r="G88" s="814"/>
      <c r="H88" s="814"/>
      <c r="I88" s="814"/>
      <c r="J88" s="814"/>
      <c r="K88" s="814"/>
      <c r="L88" s="814"/>
      <c r="M88" s="815"/>
      <c r="N88" s="196">
        <f>N78+N86</f>
        <v>2068.1818181818185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2019-06-28T17:35:52Z</dcterms:modified>
</cp:coreProperties>
</file>