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72397B69-1834-4FD6-8F56-EF2661F6982C}" xr6:coauthVersionLast="40" xr6:coauthVersionMax="40" xr10:uidLastSave="{00000000-0000-0000-0000-000000000000}"/>
  <bookViews>
    <workbookView xWindow="0" yWindow="0" windowWidth="16296" windowHeight="5556" tabRatio="879" activeTab="5"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N76" i="99" s="1"/>
  <c r="N41"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N76" i="95" s="1"/>
  <c r="N41"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N76" i="63" s="1"/>
  <c r="N41" i="63" s="1"/>
  <c r="N43"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29" l="1"/>
  <c r="N41" i="329" s="1"/>
  <c r="N76" i="231"/>
  <c r="N40" i="231" s="1"/>
  <c r="N76" i="26"/>
  <c r="N42" i="26" s="1"/>
  <c r="N76" i="56"/>
  <c r="N42" i="56" s="1"/>
  <c r="N43" i="56" s="1"/>
  <c r="N76" i="67"/>
  <c r="N41" i="67" s="1"/>
  <c r="N76" i="68"/>
  <c r="N41" i="68" s="1"/>
  <c r="N75" i="75"/>
  <c r="N41" i="75" s="1"/>
  <c r="N76" i="80"/>
  <c r="N41" i="80" s="1"/>
  <c r="N76" i="84"/>
  <c r="N41" i="84" s="1"/>
  <c r="N76" i="86"/>
  <c r="N41" i="86" s="1"/>
  <c r="N76" i="90"/>
  <c r="N41" i="90" s="1"/>
  <c r="N76" i="102"/>
  <c r="N41" i="102" s="1"/>
  <c r="N80" i="164"/>
  <c r="N46" i="164" s="1"/>
  <c r="N83" i="165"/>
  <c r="N49" i="165" s="1"/>
  <c r="N81" i="170"/>
  <c r="N47" i="170" s="1"/>
  <c r="N81" i="176"/>
  <c r="N47" i="176" s="1"/>
  <c r="N81" i="171"/>
  <c r="N47" i="171" s="1"/>
  <c r="N81" i="178"/>
  <c r="N47" i="178" s="1"/>
  <c r="N80" i="179"/>
  <c r="N46" i="179" s="1"/>
  <c r="N80" i="180"/>
  <c r="N46" i="180" s="1"/>
  <c r="N80" i="177"/>
  <c r="N46" i="177" s="1"/>
  <c r="N80" i="181"/>
  <c r="N46" i="181" s="1"/>
  <c r="N80" i="183"/>
  <c r="N46" i="183" s="1"/>
  <c r="N80" i="184"/>
  <c r="N46" i="184" s="1"/>
  <c r="N81" i="185"/>
  <c r="N47" i="185" s="1"/>
  <c r="N81" i="186"/>
  <c r="N47" i="186" s="1"/>
  <c r="N80" i="188"/>
  <c r="N46" i="188" s="1"/>
  <c r="N81" i="187"/>
  <c r="N47" i="187" s="1"/>
  <c r="N77" i="233"/>
  <c r="N41" i="233" s="1"/>
  <c r="N76" i="243"/>
  <c r="N40" i="243" s="1"/>
  <c r="N75" i="283"/>
  <c r="N41" i="283" s="1"/>
  <c r="N77" i="193"/>
  <c r="N43" i="193" s="1"/>
  <c r="N87" i="246"/>
  <c r="N45" i="246" s="1"/>
  <c r="N83" i="279"/>
  <c r="N46" i="279" s="1"/>
  <c r="N76" i="97"/>
  <c r="N41" i="97" s="1"/>
  <c r="N76" i="103"/>
  <c r="N41" i="103" s="1"/>
  <c r="N81" i="154"/>
  <c r="N47" i="154" s="1"/>
  <c r="N75" i="291"/>
  <c r="N41" i="291" s="1"/>
  <c r="N43" i="291" s="1"/>
  <c r="N75" i="302"/>
  <c r="N41" i="302" s="1"/>
  <c r="N43" i="302" s="1"/>
  <c r="N77" i="323"/>
  <c r="N77" i="328"/>
  <c r="N41" i="328" s="1"/>
  <c r="N43" i="328" s="1"/>
  <c r="N77" i="337"/>
  <c r="N41" i="337" s="1"/>
  <c r="N61" i="221"/>
  <c r="N53" i="325"/>
  <c r="N76" i="65"/>
  <c r="N41" i="65" s="1"/>
  <c r="N43" i="65" s="1"/>
  <c r="N76" i="92"/>
  <c r="N41" i="92" s="1"/>
  <c r="N43" i="92" s="1"/>
  <c r="N76" i="96"/>
  <c r="N41" i="96" s="1"/>
  <c r="N76" i="98"/>
  <c r="N41" i="98" s="1"/>
  <c r="N76" i="101"/>
  <c r="N41" i="101" s="1"/>
  <c r="N76" i="107"/>
  <c r="N41" i="107" s="1"/>
  <c r="N75" i="133"/>
  <c r="N41" i="133" s="1"/>
  <c r="N76" i="134"/>
  <c r="N41" i="134" s="1"/>
  <c r="N76" i="135"/>
  <c r="N41" i="135" s="1"/>
  <c r="N76" i="137"/>
  <c r="N41" i="137" s="1"/>
  <c r="N76" i="242"/>
  <c r="N40" i="242" s="1"/>
  <c r="N78" i="273"/>
  <c r="N41" i="273" s="1"/>
  <c r="N81" i="282"/>
  <c r="N44" i="282" s="1"/>
  <c r="N77" i="295"/>
  <c r="N41" i="295" s="1"/>
  <c r="N43" i="295" s="1"/>
  <c r="N43" i="306"/>
  <c r="N76" i="19"/>
  <c r="N42" i="19" s="1"/>
  <c r="N43" i="22"/>
  <c r="N76" i="24"/>
  <c r="N42" i="24" s="1"/>
  <c r="N76" i="25"/>
  <c r="N42" i="25" s="1"/>
  <c r="N43" i="50"/>
  <c r="N76" i="61"/>
  <c r="N42" i="61" s="1"/>
  <c r="N76" i="64"/>
  <c r="N41" i="64" s="1"/>
  <c r="N43" i="64" s="1"/>
  <c r="N75" i="72"/>
  <c r="N41" i="72" s="1"/>
  <c r="N75" i="74"/>
  <c r="N41" i="74" s="1"/>
  <c r="N76" i="79"/>
  <c r="N41"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76" i="234"/>
  <c r="N40" i="234" s="1"/>
  <c r="N81" i="244"/>
  <c r="N45" i="244" s="1"/>
  <c r="N77" i="250"/>
  <c r="N41" i="250" s="1"/>
  <c r="N77" i="254"/>
  <c r="N41" i="254" s="1"/>
  <c r="N91" i="260"/>
  <c r="N47" i="260" s="1"/>
  <c r="N81" i="266"/>
  <c r="N41" i="266" s="1"/>
  <c r="N43" i="267"/>
  <c r="N78" i="272"/>
  <c r="N41" i="272" s="1"/>
  <c r="N81" i="280"/>
  <c r="N44" i="280" s="1"/>
  <c r="N75" i="290"/>
  <c r="N41" i="290" s="1"/>
  <c r="N43" i="290" s="1"/>
  <c r="N77" i="294"/>
  <c r="N41" i="294" s="1"/>
  <c r="N75" i="299"/>
  <c r="N41" i="299" s="1"/>
  <c r="N43" i="299" s="1"/>
  <c r="N77" i="321"/>
  <c r="N77" i="342"/>
  <c r="N41" i="342" s="1"/>
  <c r="N77" i="347"/>
  <c r="N41" i="347" s="1"/>
  <c r="N43" i="347" s="1"/>
  <c r="N77" i="364"/>
  <c r="N41" i="364" s="1"/>
  <c r="N73" i="229"/>
  <c r="N40" i="229" s="1"/>
  <c r="N78" i="270"/>
  <c r="N41" i="270" s="1"/>
  <c r="N78" i="271"/>
  <c r="N41" i="271" s="1"/>
  <c r="N77" i="334"/>
  <c r="N41" i="334" s="1"/>
  <c r="N77" i="348"/>
  <c r="N41" i="348" s="1"/>
  <c r="N43" i="348" s="1"/>
  <c r="N77" i="354"/>
  <c r="N41" i="354" s="1"/>
  <c r="N43" i="354" s="1"/>
  <c r="N77" i="363"/>
  <c r="N41" i="363" s="1"/>
  <c r="N43" i="363" s="1"/>
  <c r="N77" i="365"/>
  <c r="N41" i="365" s="1"/>
  <c r="N76" i="146"/>
  <c r="N41" i="146" s="1"/>
  <c r="N76" i="144"/>
  <c r="N41" i="144" s="1"/>
  <c r="N84" i="220"/>
  <c r="N46" i="220" s="1"/>
  <c r="N83" i="221"/>
  <c r="N46" i="221" s="1"/>
  <c r="N72" i="227"/>
  <c r="N41" i="227" s="1"/>
  <c r="N77" i="262"/>
  <c r="N41" i="262" s="1"/>
  <c r="N75" i="293"/>
  <c r="N41" i="293" s="1"/>
  <c r="N43" i="293" s="1"/>
  <c r="N43" i="31"/>
  <c r="N76" i="136"/>
  <c r="N41" i="136" s="1"/>
  <c r="N75" i="286"/>
  <c r="N41" i="286" s="1"/>
  <c r="N43" i="286" s="1"/>
  <c r="N75" i="289"/>
  <c r="N41" i="289" s="1"/>
  <c r="N43" i="289"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L58" i="305"/>
  <c r="N58" i="305" s="1"/>
  <c r="N64" i="305" s="1"/>
  <c r="N77" i="305" s="1"/>
  <c r="L60" i="306"/>
  <c r="N60" i="306" s="1"/>
  <c r="N66" i="306" s="1"/>
  <c r="L66" i="268"/>
  <c r="N66" i="268" s="1"/>
  <c r="L64" i="174"/>
  <c r="N64" i="174" s="1"/>
  <c r="L65" i="158"/>
  <c r="L65" i="185"/>
  <c r="L64" i="18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4"/>
  <c r="N43" i="96"/>
  <c r="I70" i="96"/>
  <c r="I71" i="96"/>
  <c r="N43" i="100"/>
  <c r="N43" i="102"/>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N65" i="170"/>
  <c r="I75" i="170"/>
  <c r="I76" i="170"/>
  <c r="I77" i="170"/>
  <c r="N65" i="182"/>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8" i="183"/>
  <c r="N49" i="186"/>
  <c r="N48" i="207"/>
  <c r="N59" i="154"/>
  <c r="N65" i="158"/>
  <c r="N59" i="170"/>
  <c r="N58" i="174"/>
  <c r="I75" i="176"/>
  <c r="I76" i="176"/>
  <c r="I77" i="176"/>
  <c r="I75" i="178"/>
  <c r="I76" i="178"/>
  <c r="I77" i="178"/>
  <c r="I74" i="180"/>
  <c r="I75" i="180"/>
  <c r="I76" i="180"/>
  <c r="N64" i="181"/>
  <c r="I74" i="181"/>
  <c r="I75" i="181"/>
  <c r="I76" i="181"/>
  <c r="I74" i="183"/>
  <c r="I75" i="183"/>
  <c r="I76" i="183"/>
  <c r="I74" i="184"/>
  <c r="I75" i="184"/>
  <c r="I76" i="184"/>
  <c r="N65" i="185"/>
  <c r="I75" i="185"/>
  <c r="I76" i="185"/>
  <c r="I77" i="185"/>
  <c r="N49" i="187"/>
  <c r="N42" i="231"/>
  <c r="N43" i="233"/>
  <c r="N42" i="234"/>
  <c r="N41" i="239"/>
  <c r="N47" i="244"/>
  <c r="N81" i="248"/>
  <c r="N43" i="248" s="1"/>
  <c r="N45" i="248" s="1"/>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7"/>
  <c r="L83" i="67"/>
  <c r="L83" i="65"/>
  <c r="N78" i="56"/>
  <c r="L85" i="56" s="1"/>
  <c r="L83" i="47"/>
  <c r="I70" i="38"/>
  <c r="N43" i="38"/>
  <c r="L84" i="28"/>
  <c r="L83" i="28"/>
  <c r="L85" i="28"/>
  <c r="I70" i="15"/>
  <c r="N76" i="12"/>
  <c r="N42" i="12" s="1"/>
  <c r="N43" i="12" s="1"/>
  <c r="I70" i="12"/>
  <c r="L84" i="289" l="1"/>
  <c r="N78" i="37"/>
  <c r="L85" i="37" s="1"/>
  <c r="L83" i="7"/>
  <c r="N79" i="347"/>
  <c r="L84" i="347" s="1"/>
  <c r="N43" i="137"/>
  <c r="N78" i="43"/>
  <c r="L85" i="43" s="1"/>
  <c r="N80" i="275"/>
  <c r="L87" i="275" s="1"/>
  <c r="L83" i="289"/>
  <c r="N85" i="289" s="1"/>
  <c r="N87" i="289" s="1"/>
  <c r="D245" i="5" s="1"/>
  <c r="L84" i="78"/>
  <c r="L86" i="323"/>
  <c r="N79" i="306"/>
  <c r="L86" i="306" s="1"/>
  <c r="L85" i="51"/>
  <c r="N78" i="31"/>
  <c r="L83" i="31" s="1"/>
  <c r="N78" i="39"/>
  <c r="L85" i="39" s="1"/>
  <c r="L83" i="51"/>
  <c r="N86" i="51" s="1"/>
  <c r="N88" i="51" s="1"/>
  <c r="D43" i="5" s="1"/>
  <c r="L84" i="65"/>
  <c r="N86" i="65" s="1"/>
  <c r="N88" i="65" s="1"/>
  <c r="D56" i="5" s="1"/>
  <c r="L84" i="208"/>
  <c r="N78" i="21"/>
  <c r="L83" i="21" s="1"/>
  <c r="L83" i="78"/>
  <c r="L86" i="356"/>
  <c r="L84" i="226"/>
  <c r="L84" i="63"/>
  <c r="N86" i="63" s="1"/>
  <c r="N88" i="63" s="1"/>
  <c r="D54" i="5" s="1"/>
  <c r="L84" i="74"/>
  <c r="L82" i="74"/>
  <c r="L83" i="74"/>
  <c r="N78" i="42"/>
  <c r="L85" i="42" s="1"/>
  <c r="L84" i="253"/>
  <c r="N79" i="333"/>
  <c r="L85" i="333"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N87" i="356" s="1"/>
  <c r="N89" i="356" s="1"/>
  <c r="D308" i="5" s="1"/>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N70" i="176" s="1"/>
  <c r="N83" i="176" s="1"/>
  <c r="L88"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L58" i="141"/>
  <c r="N58" i="141" s="1"/>
  <c r="N64" i="141" s="1"/>
  <c r="N78" i="141" s="1"/>
  <c r="L58" i="140"/>
  <c r="N58" i="140" s="1"/>
  <c r="N64" i="140" s="1"/>
  <c r="N78" i="140" s="1"/>
  <c r="L85" i="140" s="1"/>
  <c r="L85" i="34"/>
  <c r="L86" i="371"/>
  <c r="L85" i="64"/>
  <c r="L85" i="254"/>
  <c r="N78" i="103"/>
  <c r="L83" i="103" s="1"/>
  <c r="L85" i="360"/>
  <c r="L86" i="254"/>
  <c r="N79" i="336"/>
  <c r="L86" i="336" s="1"/>
  <c r="L85" i="347"/>
  <c r="L88" i="219"/>
  <c r="L89" i="219"/>
  <c r="L87" i="219"/>
  <c r="N78" i="147"/>
  <c r="L83" i="147" s="1"/>
  <c r="L85" i="7"/>
  <c r="N86" i="7" s="1"/>
  <c r="N88" i="7" s="1"/>
  <c r="D3" i="5" s="1"/>
  <c r="L84" i="46"/>
  <c r="L86" i="50"/>
  <c r="L84" i="339"/>
  <c r="N83" i="282"/>
  <c r="L90" i="282" s="1"/>
  <c r="N79" i="256"/>
  <c r="L84" i="256" s="1"/>
  <c r="N78" i="35"/>
  <c r="N77" i="284"/>
  <c r="L84" i="284" s="1"/>
  <c r="L88" i="218"/>
  <c r="L85" i="253"/>
  <c r="N87" i="253" s="1"/>
  <c r="N89" i="253" s="1"/>
  <c r="D213" i="5" s="1"/>
  <c r="N78" i="33"/>
  <c r="L83" i="33" s="1"/>
  <c r="L84" i="64"/>
  <c r="N86" i="64" s="1"/>
  <c r="N88" i="64" s="1"/>
  <c r="D55" i="5" s="1"/>
  <c r="N78" i="53"/>
  <c r="L85" i="53" s="1"/>
  <c r="N78" i="215"/>
  <c r="L84" i="215" s="1"/>
  <c r="L84" i="348"/>
  <c r="L86" i="328"/>
  <c r="N80" i="272"/>
  <c r="L85" i="272" s="1"/>
  <c r="L84" i="27"/>
  <c r="L85" i="32"/>
  <c r="L84" i="31"/>
  <c r="L84" i="32"/>
  <c r="N78" i="97"/>
  <c r="L84" i="97" s="1"/>
  <c r="L83" i="30"/>
  <c r="L85" i="31"/>
  <c r="N79" i="264"/>
  <c r="L86" i="264" s="1"/>
  <c r="N74" i="227"/>
  <c r="L79" i="227" s="1"/>
  <c r="N69" i="188"/>
  <c r="N82" i="188" s="1"/>
  <c r="L87" i="188" s="1"/>
  <c r="N70" i="186"/>
  <c r="N83" i="186" s="1"/>
  <c r="L88" i="186" s="1"/>
  <c r="N79" i="233"/>
  <c r="L84" i="233" s="1"/>
  <c r="N70" i="182"/>
  <c r="N69" i="160"/>
  <c r="N82" i="160" s="1"/>
  <c r="N67" i="150"/>
  <c r="N79" i="261"/>
  <c r="L84" i="261" s="1"/>
  <c r="L82" i="305"/>
  <c r="L83" i="305"/>
  <c r="L83" i="25"/>
  <c r="N79" i="295"/>
  <c r="L86" i="295" s="1"/>
  <c r="L85" i="240"/>
  <c r="L87" i="281"/>
  <c r="N78" i="243"/>
  <c r="L83" i="243" s="1"/>
  <c r="N70" i="185"/>
  <c r="N83" i="185" s="1"/>
  <c r="L90" i="185" s="1"/>
  <c r="N70" i="158"/>
  <c r="N70" i="187"/>
  <c r="N83" i="187" s="1"/>
  <c r="L88" i="187" s="1"/>
  <c r="N70" i="170"/>
  <c r="N83" i="170" s="1"/>
  <c r="L90" i="170" s="1"/>
  <c r="N78" i="94"/>
  <c r="L85" i="94" s="1"/>
  <c r="L85" i="128"/>
  <c r="N78" i="138"/>
  <c r="L83" i="138" s="1"/>
  <c r="L84" i="25"/>
  <c r="L84" i="306"/>
  <c r="N77" i="301"/>
  <c r="L82" i="301" s="1"/>
  <c r="N78" i="231"/>
  <c r="L84" i="231" s="1"/>
  <c r="N77" i="190"/>
  <c r="L83" i="190" s="1"/>
  <c r="N74" i="246"/>
  <c r="N89" i="246" s="1"/>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L99" i="260"/>
  <c r="L100" i="260"/>
  <c r="N78" i="40"/>
  <c r="L84" i="40" s="1"/>
  <c r="L85" i="105"/>
  <c r="N77" i="309"/>
  <c r="L84" i="309" s="1"/>
  <c r="L87" i="277"/>
  <c r="L86" i="277"/>
  <c r="L85" i="250"/>
  <c r="L84" i="250"/>
  <c r="N78" i="95"/>
  <c r="N77" i="290"/>
  <c r="L84" i="290" s="1"/>
  <c r="N85" i="207"/>
  <c r="L92" i="207" s="1"/>
  <c r="N78" i="96"/>
  <c r="L85" i="96" s="1"/>
  <c r="N78" i="45"/>
  <c r="L85" i="45" s="1"/>
  <c r="N78" i="36"/>
  <c r="N80" i="274"/>
  <c r="L86" i="274" s="1"/>
  <c r="N79" i="263"/>
  <c r="L85" i="263" s="1"/>
  <c r="N79" i="259"/>
  <c r="L84" i="259" s="1"/>
  <c r="N78" i="99"/>
  <c r="L85" i="99" s="1"/>
  <c r="N78" i="144"/>
  <c r="L85" i="144"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43"/>
  <c r="L88" i="50"/>
  <c r="L84" i="57"/>
  <c r="L86" i="347"/>
  <c r="L85" i="371"/>
  <c r="L86" i="343"/>
  <c r="L86" i="321"/>
  <c r="L85" i="328"/>
  <c r="N87" i="328" s="1"/>
  <c r="N89" i="328" s="1"/>
  <c r="D282" i="5" s="1"/>
  <c r="L84" i="323"/>
  <c r="N87" i="323" s="1"/>
  <c r="N89" i="323" s="1"/>
  <c r="D279" i="5" s="1"/>
  <c r="L86" i="250"/>
  <c r="L85" i="224"/>
  <c r="L84" i="132"/>
  <c r="L83" i="131"/>
  <c r="L83" i="127"/>
  <c r="L83" i="129"/>
  <c r="L84" i="129"/>
  <c r="L85" i="129"/>
  <c r="L84" i="52"/>
  <c r="L85" i="52"/>
  <c r="L83" i="52"/>
  <c r="L85" i="306"/>
  <c r="N79" i="337"/>
  <c r="N75" i="229"/>
  <c r="L80" i="229" s="1"/>
  <c r="N83" i="280"/>
  <c r="N78" i="44"/>
  <c r="N86" i="11"/>
  <c r="N88" i="11" s="1"/>
  <c r="D319" i="5" s="1"/>
  <c r="L85" i="14"/>
  <c r="L85" i="16"/>
  <c r="L84" i="332"/>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6" i="332"/>
  <c r="L84" i="322"/>
  <c r="L85" i="322"/>
  <c r="L84" i="321"/>
  <c r="L85" i="281"/>
  <c r="L83" i="225"/>
  <c r="L85" i="225"/>
  <c r="N86" i="220"/>
  <c r="L92" i="220" s="1"/>
  <c r="N79" i="193"/>
  <c r="L85" i="193" s="1"/>
  <c r="L86" i="251"/>
  <c r="L84" i="216"/>
  <c r="L83" i="216"/>
  <c r="L83" i="128"/>
  <c r="L83" i="125"/>
  <c r="L84" i="125"/>
  <c r="L84" i="124"/>
  <c r="L85" i="110"/>
  <c r="N87" i="340"/>
  <c r="N89" i="340" s="1"/>
  <c r="D294" i="5" s="1"/>
  <c r="L86" i="364"/>
  <c r="L84" i="364"/>
  <c r="L85" i="364"/>
  <c r="L84" i="363"/>
  <c r="L85" i="354"/>
  <c r="L86" i="354"/>
  <c r="L84" i="354"/>
  <c r="N85" i="303"/>
  <c r="N87" i="303" s="1"/>
  <c r="D259" i="5" s="1"/>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3" i="24"/>
  <c r="L85" i="18"/>
  <c r="L83" i="18"/>
  <c r="L85" i="15"/>
  <c r="L83" i="15"/>
  <c r="N78" i="12"/>
  <c r="L85" i="12" s="1"/>
  <c r="L85" i="215" l="1"/>
  <c r="N69" i="184"/>
  <c r="N82" i="184" s="1"/>
  <c r="L88" i="184" s="1"/>
  <c r="N66" i="294"/>
  <c r="N79" i="294" s="1"/>
  <c r="N79" i="318"/>
  <c r="N77" i="285"/>
  <c r="L82" i="285" s="1"/>
  <c r="N69" i="183"/>
  <c r="N82" i="183" s="1"/>
  <c r="L88" i="183" s="1"/>
  <c r="N79" i="316"/>
  <c r="L85" i="316" s="1"/>
  <c r="N64" i="297"/>
  <c r="N77" i="297" s="1"/>
  <c r="L82" i="297" s="1"/>
  <c r="N69" i="164"/>
  <c r="N82" i="164" s="1"/>
  <c r="N72" i="165"/>
  <c r="N85" i="165" s="1"/>
  <c r="L91" i="165" s="1"/>
  <c r="N69" i="177"/>
  <c r="N82" i="177" s="1"/>
  <c r="L89" i="177" s="1"/>
  <c r="N70" i="171"/>
  <c r="N83" i="171" s="1"/>
  <c r="L90" i="171" s="1"/>
  <c r="L85" i="275"/>
  <c r="L83" i="43"/>
  <c r="L84" i="365"/>
  <c r="N87" i="371"/>
  <c r="N89" i="371" s="1"/>
  <c r="D293" i="5" s="1"/>
  <c r="L84" i="38"/>
  <c r="L82" i="75"/>
  <c r="L83" i="102"/>
  <c r="L83" i="286"/>
  <c r="L83" i="59"/>
  <c r="N90" i="218"/>
  <c r="N92" i="218" s="1"/>
  <c r="D180" i="5" s="1"/>
  <c r="L84" i="75"/>
  <c r="L83" i="38"/>
  <c r="L86" i="275"/>
  <c r="N88" i="275" s="1"/>
  <c r="N90" i="275" s="1"/>
  <c r="D233" i="5" s="1"/>
  <c r="N87" i="321"/>
  <c r="N89" i="321" s="1"/>
  <c r="D277" i="5" s="1"/>
  <c r="L84" i="346"/>
  <c r="N86" i="124"/>
  <c r="N88" i="124" s="1"/>
  <c r="D113" i="5" s="1"/>
  <c r="N79" i="319"/>
  <c r="L84" i="319" s="1"/>
  <c r="L84" i="30"/>
  <c r="N86" i="123"/>
  <c r="N88" i="123" s="1"/>
  <c r="D114" i="5" s="1"/>
  <c r="N86" i="121"/>
  <c r="N88" i="121" s="1"/>
  <c r="D111" i="5" s="1"/>
  <c r="N79" i="314"/>
  <c r="L86" i="256"/>
  <c r="N70" i="268"/>
  <c r="N83" i="268" s="1"/>
  <c r="L90" i="268" s="1"/>
  <c r="N70" i="157"/>
  <c r="N83" i="157" s="1"/>
  <c r="L90" i="157" s="1"/>
  <c r="L82" i="284"/>
  <c r="L85" i="92"/>
  <c r="L83" i="39"/>
  <c r="N86" i="46"/>
  <c r="N88" i="46" s="1"/>
  <c r="D38" i="5" s="1"/>
  <c r="L84" i="21"/>
  <c r="L84" i="39"/>
  <c r="L84" i="26"/>
  <c r="L85" i="336"/>
  <c r="L83" i="92"/>
  <c r="L85" i="21"/>
  <c r="N86" i="21" s="1"/>
  <c r="N88" i="21" s="1"/>
  <c r="D13" i="5" s="1"/>
  <c r="N86" i="130"/>
  <c r="N88" i="130" s="1"/>
  <c r="D121" i="5" s="1"/>
  <c r="N85" i="72"/>
  <c r="N87" i="72" s="1"/>
  <c r="D63" i="5" s="1"/>
  <c r="L83" i="105"/>
  <c r="N79" i="311"/>
  <c r="L84" i="311" s="1"/>
  <c r="L83" i="284"/>
  <c r="L85" i="69"/>
  <c r="L85" i="241"/>
  <c r="N90" i="219"/>
  <c r="N92" i="219" s="1"/>
  <c r="D181" i="5" s="1"/>
  <c r="N87" i="327"/>
  <c r="N89" i="327" s="1"/>
  <c r="D281" i="5" s="1"/>
  <c r="L85" i="41"/>
  <c r="L84" i="103"/>
  <c r="N86" i="43"/>
  <c r="N88" i="43" s="1"/>
  <c r="D34" i="5" s="1"/>
  <c r="N85" i="74"/>
  <c r="N87" i="74" s="1"/>
  <c r="D65" i="5" s="1"/>
  <c r="N69" i="172"/>
  <c r="N69" i="180"/>
  <c r="N82" i="180" s="1"/>
  <c r="L89" i="180" s="1"/>
  <c r="N70" i="168"/>
  <c r="N83" i="168" s="1"/>
  <c r="L90" i="168" s="1"/>
  <c r="L88" i="282"/>
  <c r="L85" i="147"/>
  <c r="L86" i="241"/>
  <c r="L83" i="302"/>
  <c r="L82" i="302"/>
  <c r="N85" i="302" s="1"/>
  <c r="N87" i="302" s="1"/>
  <c r="N83" i="155"/>
  <c r="L88" i="155" s="1"/>
  <c r="N79" i="313"/>
  <c r="L84" i="313" s="1"/>
  <c r="N79" i="317"/>
  <c r="L92" i="221"/>
  <c r="L84" i="342"/>
  <c r="L91" i="221"/>
  <c r="L84" i="298"/>
  <c r="L83" i="26"/>
  <c r="N86" i="58"/>
  <c r="N88" i="58" s="1"/>
  <c r="D49" i="5" s="1"/>
  <c r="L82" i="286"/>
  <c r="L84" i="102"/>
  <c r="N70" i="178"/>
  <c r="N83" i="178" s="1"/>
  <c r="L90" i="178" s="1"/>
  <c r="N87" i="339"/>
  <c r="N89" i="339" s="1"/>
  <c r="D292" i="5" s="1"/>
  <c r="L89" i="282"/>
  <c r="L85" i="363"/>
  <c r="L86" i="232"/>
  <c r="L85" i="138"/>
  <c r="L87" i="274"/>
  <c r="N87" i="343"/>
  <c r="N89" i="343" s="1"/>
  <c r="D296" i="5" s="1"/>
  <c r="N86" i="131"/>
  <c r="N88" i="131" s="1"/>
  <c r="D122" i="5" s="1"/>
  <c r="N86" i="224"/>
  <c r="N88" i="224" s="1"/>
  <c r="D185" i="5" s="1"/>
  <c r="L86" i="365"/>
  <c r="N87" i="365" s="1"/>
  <c r="N89" i="365" s="1"/>
  <c r="D315" i="5" s="1"/>
  <c r="L83" i="42"/>
  <c r="L84" i="251"/>
  <c r="N87" i="251" s="1"/>
  <c r="N89" i="251" s="1"/>
  <c r="D211" i="5" s="1"/>
  <c r="L84" i="135"/>
  <c r="L84" i="100"/>
  <c r="L83" i="142"/>
  <c r="L84" i="142"/>
  <c r="L85" i="142"/>
  <c r="L84" i="262"/>
  <c r="L85" i="262"/>
  <c r="L86" i="262"/>
  <c r="L84" i="24"/>
  <c r="L85" i="232"/>
  <c r="L85" i="213"/>
  <c r="L84" i="147"/>
  <c r="L83" i="215"/>
  <c r="N86" i="215" s="1"/>
  <c r="N88" i="215" s="1"/>
  <c r="D177" i="5" s="1"/>
  <c r="L84" i="19"/>
  <c r="L83" i="19"/>
  <c r="N79" i="239"/>
  <c r="L84" i="239" s="1"/>
  <c r="N86" i="132"/>
  <c r="N88" i="132" s="1"/>
  <c r="D123" i="5" s="1"/>
  <c r="L86" i="240"/>
  <c r="N87" i="240" s="1"/>
  <c r="N89" i="240" s="1"/>
  <c r="D200" i="5" s="1"/>
  <c r="N89" i="50"/>
  <c r="N91" i="50" s="1"/>
  <c r="D42" i="5" s="1"/>
  <c r="L85" i="135"/>
  <c r="L82" i="298"/>
  <c r="N85" i="298" s="1"/>
  <c r="N87" i="298" s="1"/>
  <c r="D254" i="5" s="1"/>
  <c r="L85" i="27"/>
  <c r="N86" i="27" s="1"/>
  <c r="N88" i="27" s="1"/>
  <c r="D19" i="5" s="1"/>
  <c r="L84" i="333"/>
  <c r="L86" i="333"/>
  <c r="L82" i="325"/>
  <c r="L86" i="342"/>
  <c r="N86" i="49"/>
  <c r="N88" i="49" s="1"/>
  <c r="D41" i="5" s="1"/>
  <c r="N86" i="55"/>
  <c r="N88" i="55" s="1"/>
  <c r="D47" i="5" s="1"/>
  <c r="L84" i="33"/>
  <c r="L84" i="296"/>
  <c r="L86" i="296"/>
  <c r="L85" i="296"/>
  <c r="L84" i="214"/>
  <c r="L85" i="214"/>
  <c r="L83" i="214"/>
  <c r="L84" i="107"/>
  <c r="L85" i="103"/>
  <c r="N86" i="103" s="1"/>
  <c r="N88" i="103" s="1"/>
  <c r="D93" i="5" s="1"/>
  <c r="N87" i="360"/>
  <c r="N89" i="360" s="1"/>
  <c r="D311" i="5" s="1"/>
  <c r="N87" i="254"/>
  <c r="N89" i="254" s="1"/>
  <c r="D214"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N86" i="30"/>
  <c r="N88" i="30" s="1"/>
  <c r="D22" i="5" s="1"/>
  <c r="L87" i="273"/>
  <c r="L84" i="312"/>
  <c r="L84" i="83"/>
  <c r="L82" i="292"/>
  <c r="L85" i="139"/>
  <c r="L82" i="299"/>
  <c r="L90" i="154"/>
  <c r="L85" i="233"/>
  <c r="N86" i="105"/>
  <c r="N88" i="105" s="1"/>
  <c r="D95" i="5" s="1"/>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6" i="99" s="1"/>
  <c r="N88" i="99" s="1"/>
  <c r="D89" i="5" s="1"/>
  <c r="N86" i="26"/>
  <c r="N88" i="26" s="1"/>
  <c r="D18" i="5" s="1"/>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9"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N85" i="284"/>
  <c r="N87" i="284" s="1"/>
  <c r="D241" i="5" s="1"/>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6" i="129"/>
  <c r="N88" i="129" s="1"/>
  <c r="D118" i="5" s="1"/>
  <c r="L86" i="271"/>
  <c r="L90" i="165"/>
  <c r="L88" i="249"/>
  <c r="L88" i="157"/>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N87" i="332"/>
  <c r="N89" i="332" s="1"/>
  <c r="D286" i="5" s="1"/>
  <c r="L85" i="44"/>
  <c r="L83" i="44"/>
  <c r="L84" i="44"/>
  <c r="L84" i="337"/>
  <c r="L86" i="337"/>
  <c r="L85" i="337"/>
  <c r="L90" i="280"/>
  <c r="L88" i="280"/>
  <c r="L89" i="280"/>
  <c r="L84" i="287"/>
  <c r="L83" i="287"/>
  <c r="L82" i="287"/>
  <c r="L86" i="318"/>
  <c r="L84" i="318"/>
  <c r="L84"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351"/>
  <c r="L86" i="351"/>
  <c r="L85" i="351"/>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5" i="315"/>
  <c r="L86" i="315"/>
  <c r="L86" i="352"/>
  <c r="L84" i="352"/>
  <c r="L85" i="352"/>
  <c r="N87" i="241"/>
  <c r="N89" i="241" s="1"/>
  <c r="D201" i="5" s="1"/>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L85" i="313" l="1"/>
  <c r="L87" i="180"/>
  <c r="N86" i="59"/>
  <c r="N88" i="59" s="1"/>
  <c r="D50" i="5" s="1"/>
  <c r="L83" i="297"/>
  <c r="L85" i="319"/>
  <c r="L83" i="285"/>
  <c r="N85" i="285" s="1"/>
  <c r="N87" i="285" s="1"/>
  <c r="D242" i="5" s="1"/>
  <c r="L89" i="189"/>
  <c r="N90" i="189" s="1"/>
  <c r="N92" i="189" s="1"/>
  <c r="D169" i="5" s="1"/>
  <c r="L84" i="297"/>
  <c r="N85" i="297" s="1"/>
  <c r="N87" i="297" s="1"/>
  <c r="D253" i="5" s="1"/>
  <c r="L86" i="319"/>
  <c r="L85" i="239"/>
  <c r="L86" i="239"/>
  <c r="N86" i="39"/>
  <c r="N88" i="39" s="1"/>
  <c r="D30" i="5" s="1"/>
  <c r="L89" i="157"/>
  <c r="N86" i="102"/>
  <c r="N88" i="102" s="1"/>
  <c r="D92" i="5" s="1"/>
  <c r="N85" i="75"/>
  <c r="N87" i="75" s="1"/>
  <c r="D66" i="5" s="1"/>
  <c r="N88" i="232"/>
  <c r="N90" i="232" s="1"/>
  <c r="D192" i="5" s="1"/>
  <c r="N85" i="286"/>
  <c r="N87" i="286" s="1"/>
  <c r="D243" i="5" s="1"/>
  <c r="L89" i="268"/>
  <c r="N91" i="249"/>
  <c r="N93" i="249" s="1"/>
  <c r="D209" i="5" s="1"/>
  <c r="N88" i="274"/>
  <c r="N90" i="274" s="1"/>
  <c r="D232" i="5" s="1"/>
  <c r="N86" i="140"/>
  <c r="N88" i="140" s="1"/>
  <c r="D132" i="5" s="1"/>
  <c r="L88" i="178"/>
  <c r="N91" i="178" s="1"/>
  <c r="N93" i="178" s="1"/>
  <c r="D157" i="5" s="1"/>
  <c r="N86" i="96"/>
  <c r="N88" i="96" s="1"/>
  <c r="D86" i="5" s="1"/>
  <c r="N86" i="92"/>
  <c r="N88" i="92" s="1"/>
  <c r="D83" i="5" s="1"/>
  <c r="L87" i="189"/>
  <c r="N91" i="268"/>
  <c r="N93" i="268" s="1"/>
  <c r="D227" i="5" s="1"/>
  <c r="N87" i="238"/>
  <c r="N89" i="238" s="1"/>
  <c r="D198" i="5" s="1"/>
  <c r="N91" i="282"/>
  <c r="N93" i="282" s="1"/>
  <c r="D239" i="5" s="1"/>
  <c r="N86" i="135"/>
  <c r="N88" i="135" s="1"/>
  <c r="D126" i="5" s="1"/>
  <c r="N86" i="41"/>
  <c r="N88" i="41" s="1"/>
  <c r="D32" i="5" s="1"/>
  <c r="L90" i="155"/>
  <c r="N86" i="147"/>
  <c r="N88" i="147" s="1"/>
  <c r="D137" i="5" s="1"/>
  <c r="N86" i="69"/>
  <c r="N88" i="69" s="1"/>
  <c r="D60" i="5" s="1"/>
  <c r="N86" i="138"/>
  <c r="N88" i="138" s="1"/>
  <c r="D129" i="5" s="1"/>
  <c r="N86" i="53"/>
  <c r="N88" i="53" s="1"/>
  <c r="D45" i="5" s="1"/>
  <c r="L89" i="155"/>
  <c r="N87" i="235"/>
  <c r="N89" i="235" s="1"/>
  <c r="D195" i="5" s="1"/>
  <c r="N86" i="149"/>
  <c r="N88" i="149" s="1"/>
  <c r="D135" i="5" s="1"/>
  <c r="N86" i="33"/>
  <c r="N88" i="33" s="1"/>
  <c r="D25" i="5" s="1"/>
  <c r="N87" i="342"/>
  <c r="N89" i="342" s="1"/>
  <c r="D295" i="5" s="1"/>
  <c r="N86" i="100"/>
  <c r="N88" i="100" s="1"/>
  <c r="D90" i="5" s="1"/>
  <c r="N93" i="221"/>
  <c r="N95" i="221" s="1"/>
  <c r="D184" i="5" s="1"/>
  <c r="L88" i="180"/>
  <c r="N90" i="217"/>
  <c r="N92" i="217" s="1"/>
  <c r="D179" i="5" s="1"/>
  <c r="N86" i="80"/>
  <c r="N88" i="80" s="1"/>
  <c r="D71" i="5" s="1"/>
  <c r="N87" i="295"/>
  <c r="N89" i="295" s="1"/>
  <c r="D251" i="5" s="1"/>
  <c r="N86" i="231"/>
  <c r="N88" i="231" s="1"/>
  <c r="D191" i="5" s="1"/>
  <c r="N87" i="264"/>
  <c r="N89" i="264" s="1"/>
  <c r="D223" i="5" s="1"/>
  <c r="N86" i="9"/>
  <c r="N88" i="9" s="1"/>
  <c r="D4" i="5" s="1"/>
  <c r="N86" i="29"/>
  <c r="N88" i="29" s="1"/>
  <c r="D21" i="5" s="1"/>
  <c r="N87" i="333"/>
  <c r="N89" i="333" s="1"/>
  <c r="D287" i="5" s="1"/>
  <c r="N86" i="88"/>
  <c r="N88" i="88" s="1"/>
  <c r="D79" i="5" s="1"/>
  <c r="N86" i="214"/>
  <c r="N88" i="214" s="1"/>
  <c r="D176" i="5" s="1"/>
  <c r="N85" i="325"/>
  <c r="N87" i="325" s="1"/>
  <c r="D280" i="5" s="1"/>
  <c r="N82" i="227"/>
  <c r="N84" i="227" s="1"/>
  <c r="D188" i="5" s="1"/>
  <c r="N87" i="262"/>
  <c r="N89" i="262" s="1"/>
  <c r="D221" i="5" s="1"/>
  <c r="N86" i="142"/>
  <c r="N88" i="142" s="1"/>
  <c r="D134"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5" l="1"/>
  <c r="N93" i="155" s="1"/>
  <c r="D144"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<sst xmlns="http://schemas.openxmlformats.org/spreadsheetml/2006/main" count="38555" uniqueCount="2343">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</sst>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0">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0" xfId="0" applyFill="1" applyBorder="1" applyProtection="1"/>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0" xfId="0" applyFill="1" applyBorder="1" applyProtection="1"/>
    <xf numFmtId="0" fontId="0" fillId="17" borderId="74" xfId="0" applyFill="1" applyBorder="1" applyProtection="1"/>
    <xf numFmtId="0" fontId="0" fillId="17" borderId="75"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6"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8"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8"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8"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8"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9" xfId="0" applyNumberFormat="1" applyFont="1" applyFill="1" applyBorder="1" applyAlignment="1" applyProtection="1">
      <alignment wrapText="1"/>
    </xf>
    <xf numFmtId="3" fontId="21" fillId="5" borderId="69"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7" xfId="0" applyFont="1" applyFill="1" applyBorder="1" applyAlignment="1" applyProtection="1">
      <alignment horizontal="center" vertical="center" wrapText="1"/>
    </xf>
    <xf numFmtId="0" fontId="23" fillId="4" borderId="78"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8" xfId="10" applyFont="1" applyFill="1" applyBorder="1" applyAlignment="1" applyProtection="1">
      <alignment horizontal="left" wrapText="1"/>
    </xf>
    <xf numFmtId="0" fontId="32" fillId="5" borderId="68"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69"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79"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7"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6"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6"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4" xfId="0" applyNumberFormat="1" applyFont="1" applyFill="1" applyBorder="1" applyAlignment="1">
      <alignment horizontal="right"/>
    </xf>
    <xf numFmtId="164" fontId="8" fillId="7" borderId="40" xfId="9" applyFont="1" applyFill="1" applyBorder="1" applyAlignment="1">
      <alignment horizontal="right"/>
    </xf>
    <xf numFmtId="170" fontId="8" fillId="7" borderId="76" xfId="0" applyNumberFormat="1" applyFont="1" applyFill="1" applyBorder="1" applyAlignment="1">
      <alignment horizontal="right"/>
    </xf>
    <xf numFmtId="0" fontId="8" fillId="7" borderId="19" xfId="0" applyFont="1" applyFill="1" applyBorder="1" applyAlignment="1"/>
    <xf numFmtId="0" fontId="8" fillId="7" borderId="104"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6"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68" fontId="3" fillId="16" borderId="63" xfId="3" applyNumberFormat="1" applyFill="1" applyBorder="1" applyProtection="1"/>
    <xf numFmtId="0" fontId="0" fillId="17" borderId="0" xfId="0" applyFill="1" applyBorder="1" applyAlignment="1" applyProtection="1">
      <alignment horizontal="center"/>
    </xf>
    <xf numFmtId="0" fontId="28" fillId="19" borderId="80" xfId="0" applyFont="1" applyFill="1" applyBorder="1" applyAlignment="1" applyProtection="1">
      <alignment horizontal="center" vertical="top" wrapText="1"/>
    </xf>
    <xf numFmtId="0" fontId="29"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3" xfId="0" applyFont="1" applyFill="1" applyBorder="1" applyAlignment="1" applyProtection="1">
      <alignment horizontal="center" vertical="center" wrapText="1"/>
    </xf>
    <xf numFmtId="0" fontId="0" fillId="21" borderId="84" xfId="0" applyFill="1" applyBorder="1" applyAlignment="1" applyProtection="1">
      <alignment horizontal="center" vertical="center"/>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7" xfId="0" applyFill="1" applyBorder="1" applyAlignment="1" applyProtection="1">
      <alignment horizontal="center" vertical="center"/>
    </xf>
    <xf numFmtId="0" fontId="6" fillId="6" borderId="98" xfId="3"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30" fillId="22" borderId="88" xfId="0" applyFont="1" applyFill="1" applyBorder="1" applyAlignment="1" applyProtection="1">
      <alignment horizontal="center" vertical="center" wrapText="1"/>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6" fillId="24" borderId="93" xfId="3" applyFont="1" applyFill="1" applyBorder="1" applyAlignment="1" applyProtection="1">
      <alignment horizontal="center" vertical="center"/>
    </xf>
    <xf numFmtId="0" fontId="31" fillId="23" borderId="94" xfId="0" applyFont="1" applyFill="1" applyBorder="1" applyAlignment="1" applyProtection="1">
      <alignment horizontal="center" vertical="center" wrapText="1"/>
    </xf>
    <xf numFmtId="0" fontId="31" fillId="23" borderId="95" xfId="0" applyFont="1" applyFill="1" applyBorder="1" applyAlignment="1" applyProtection="1">
      <alignment horizontal="center" vertical="center"/>
    </xf>
    <xf numFmtId="0" fontId="31" fillId="23" borderId="96"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8"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2"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4"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1" xfId="19" applyFont="1" applyBorder="1" applyAlignment="1">
      <alignment horizontal="center"/>
    </xf>
    <xf numFmtId="0" fontId="8" fillId="0" borderId="103" xfId="19" applyFont="1" applyBorder="1" applyAlignment="1">
      <alignment horizontal="center"/>
    </xf>
    <xf numFmtId="0" fontId="8" fillId="0" borderId="105" xfId="19" applyFont="1" applyBorder="1" applyAlignment="1">
      <alignment horizontal="center"/>
    </xf>
    <xf numFmtId="0" fontId="9" fillId="18" borderId="102"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6" xfId="19" applyFont="1" applyFill="1" applyBorder="1" applyAlignment="1">
      <alignment horizontal="center"/>
    </xf>
    <xf numFmtId="0" fontId="14" fillId="18" borderId="42" xfId="19" applyFont="1" applyFill="1" applyBorder="1" applyAlignment="1">
      <alignment horizontal="center"/>
    </xf>
    <xf numFmtId="0" fontId="14" fillId="18" borderId="107"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1" xfId="0" applyFont="1" applyFill="1" applyBorder="1" applyAlignment="1">
      <alignment horizontal="center"/>
    </xf>
    <xf numFmtId="0" fontId="8" fillId="13" borderId="103" xfId="0" applyFont="1" applyFill="1" applyBorder="1" applyAlignment="1">
      <alignment horizontal="center"/>
    </xf>
    <xf numFmtId="0" fontId="8" fillId="13" borderId="105"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4"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6" xfId="0" applyFont="1" applyFill="1" applyBorder="1" applyAlignment="1">
      <alignment horizontal="center"/>
    </xf>
    <xf numFmtId="0" fontId="14" fillId="12" borderId="42" xfId="0" applyFont="1" applyFill="1" applyBorder="1" applyAlignment="1">
      <alignment horizontal="center"/>
    </xf>
    <xf numFmtId="0" fontId="14" fillId="12" borderId="107"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2"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2"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8"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1" xfId="0" applyFont="1" applyFill="1" applyBorder="1" applyAlignment="1">
      <alignment horizontal="center"/>
    </xf>
    <xf numFmtId="0" fontId="8" fillId="26" borderId="103" xfId="0" applyFont="1" applyFill="1" applyBorder="1" applyAlignment="1">
      <alignment horizontal="center"/>
    </xf>
    <xf numFmtId="0" fontId="8" fillId="26" borderId="105"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4"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6" xfId="0" applyFont="1" applyFill="1" applyBorder="1" applyAlignment="1">
      <alignment horizontal="center"/>
    </xf>
    <xf numFmtId="0" fontId="14" fillId="28" borderId="42" xfId="0" applyFont="1" applyFill="1" applyBorder="1" applyAlignment="1">
      <alignment horizontal="center"/>
    </xf>
    <xf numFmtId="0" fontId="14" fillId="28" borderId="107" xfId="0" applyFont="1" applyFill="1" applyBorder="1" applyAlignment="1">
      <alignment horizontal="center"/>
    </xf>
    <xf numFmtId="0" fontId="14" fillId="28" borderId="102"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2"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09"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4" fontId="5" fillId="3" borderId="3" xfId="9" applyFont="1" applyFill="1" applyBorder="1" applyProtection="1">
      <protection locked="0"/>
    </xf>
    <xf numFmtId="164" fontId="5" fillId="29"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 ANDRES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7"/>
      <c r="B32" s="657"/>
      <c r="C32" s="657"/>
      <c r="D32" s="657"/>
      <c r="E32" s="657"/>
      <c r="F32" s="657"/>
      <c r="G32" s="657"/>
      <c r="H32" s="657"/>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7"/>
      <c r="B33" s="657"/>
      <c r="C33" s="657"/>
      <c r="D33" s="657"/>
      <c r="E33" s="657"/>
      <c r="F33" s="657"/>
      <c r="G33" s="657"/>
      <c r="H33" s="657"/>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7"/>
      <c r="B34" s="657"/>
      <c r="C34" s="657"/>
      <c r="D34" s="657"/>
      <c r="E34" s="657"/>
      <c r="F34" s="657"/>
      <c r="G34" s="657"/>
      <c r="H34" s="657"/>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7"/>
      <c r="B35" s="657"/>
      <c r="C35" s="657"/>
      <c r="D35" s="657"/>
      <c r="E35" s="657"/>
      <c r="F35" s="657"/>
      <c r="G35" s="657"/>
      <c r="H35" s="657"/>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7"/>
      <c r="B36" s="657"/>
      <c r="C36" s="657"/>
      <c r="D36" s="657"/>
      <c r="E36" s="657"/>
      <c r="F36" s="657"/>
      <c r="G36" s="657"/>
      <c r="H36" s="657"/>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7"/>
      <c r="B37" s="657"/>
      <c r="C37" s="657"/>
      <c r="D37" s="657"/>
      <c r="E37" s="657"/>
      <c r="F37" s="657"/>
      <c r="G37" s="657"/>
      <c r="H37" s="657"/>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7"/>
      <c r="B38" s="657"/>
      <c r="C38" s="657"/>
      <c r="D38" s="657"/>
      <c r="E38" s="657"/>
      <c r="F38" s="657"/>
      <c r="G38" s="657"/>
      <c r="H38" s="657"/>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17" activePane="bottomRight" state="frozen"/>
      <selection activeCell="D20" sqref="D20"/>
      <selection pane="topRight" activeCell="D20" sqref="D20"/>
      <selection pane="bottomLeft" activeCell="D20" sqref="D20"/>
      <selection pane="bottomRight" activeCell="E7" sqref="E7"/>
    </sheetView>
  </sheetViews>
  <sheetFormatPr baseColWidth="10" defaultRowHeight="52.8"/>
  <cols>
    <col min="1" max="1" width="16.6640625" style="117" customWidth="1"/>
    <col min="2" max="2" width="108.33203125" style="116" customWidth="1"/>
    <col min="3" max="3" width="15.44140625" style="147" customWidth="1"/>
    <col min="4" max="4" width="23.5546875" style="186" customWidth="1"/>
    <col min="5" max="5" width="30" style="211" customWidth="1"/>
    <col min="6" max="7" width="11.44140625" customWidth="1"/>
    <col min="8" max="8" width="1.33203125" customWidth="1"/>
    <col min="10" max="10" width="34.44140625" customWidth="1"/>
  </cols>
  <sheetData>
    <row r="1" spans="1:10" ht="96" customHeight="1" thickTop="1" thickBot="1">
      <c r="A1" s="658" t="s">
        <v>1933</v>
      </c>
      <c r="B1" s="659"/>
      <c r="C1" s="659"/>
      <c r="D1" s="660"/>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5236884.7913637375</v>
      </c>
      <c r="G3" t="s">
        <v>1064</v>
      </c>
      <c r="J3" s="1"/>
    </row>
    <row r="4" spans="1:10" ht="54" thickTop="1" thickBot="1">
      <c r="A4" s="137" t="s">
        <v>1069</v>
      </c>
      <c r="B4" s="138" t="s">
        <v>1253</v>
      </c>
      <c r="C4" s="136" t="s">
        <v>1068</v>
      </c>
      <c r="D4" s="183">
        <f>VLOOKUP('200.2'!A88,'200.2'!A37:N108,14,FALSE)</f>
        <v>398166.12099088653</v>
      </c>
      <c r="J4" s="1"/>
    </row>
    <row r="5" spans="1:10" ht="54" thickTop="1" thickBot="1">
      <c r="A5" s="137" t="s">
        <v>1070</v>
      </c>
      <c r="B5" s="138" t="s">
        <v>1254</v>
      </c>
      <c r="C5" s="139" t="s">
        <v>1071</v>
      </c>
      <c r="D5" s="183">
        <f>VLOOKUP('201.1'!A88,'201.1'!A38:N109,14,FALSE)</f>
        <v>296455.56602209469</v>
      </c>
    </row>
    <row r="6" spans="1:10" ht="54" thickTop="1" thickBot="1">
      <c r="A6" s="137" t="s">
        <v>1072</v>
      </c>
      <c r="B6" s="138" t="s">
        <v>1255</v>
      </c>
      <c r="C6" s="139" t="s">
        <v>1071</v>
      </c>
      <c r="D6" s="183">
        <f>VLOOKUP('201.2'!A88,'201.2'!A39:N110,14,FALSE)</f>
        <v>285852.97052171692</v>
      </c>
    </row>
    <row r="7" spans="1:10" ht="70.5" customHeight="1" thickTop="1" thickBot="1">
      <c r="A7" s="137" t="s">
        <v>1073</v>
      </c>
      <c r="B7" s="138" t="s">
        <v>1256</v>
      </c>
      <c r="C7" s="139" t="s">
        <v>1071</v>
      </c>
      <c r="D7" s="183">
        <f>VLOOKUP('201.3'!A88,'201.3'!A40:N111,14,FALSE)</f>
        <v>71062.894691464637</v>
      </c>
    </row>
    <row r="8" spans="1:10" ht="54" thickTop="1" thickBot="1">
      <c r="A8" s="137" t="s">
        <v>1074</v>
      </c>
      <c r="B8" s="138" t="s">
        <v>1257</v>
      </c>
      <c r="C8" s="139" t="s">
        <v>1071</v>
      </c>
      <c r="D8" s="183">
        <f>VLOOKUP('201.4'!A88,'201.4'!A41:N112,14,FALSE)</f>
        <v>127376.8392609719</v>
      </c>
    </row>
    <row r="9" spans="1:10" ht="54" thickTop="1" thickBot="1">
      <c r="A9" s="137" t="s">
        <v>1075</v>
      </c>
      <c r="B9" s="138" t="s">
        <v>1254</v>
      </c>
      <c r="C9" s="139" t="s">
        <v>1929</v>
      </c>
      <c r="D9" s="183">
        <f>VLOOKUP('201.5'!A88,'201.5'!A42:N113,14,FALSE)</f>
        <v>296455.56602209469</v>
      </c>
    </row>
    <row r="10" spans="1:10" ht="54" thickTop="1" thickBot="1">
      <c r="A10" s="137" t="s">
        <v>1076</v>
      </c>
      <c r="B10" s="138" t="s">
        <v>1255</v>
      </c>
      <c r="C10" s="139" t="s">
        <v>1929</v>
      </c>
      <c r="D10" s="183">
        <f>VLOOKUP('201.6'!A88,'201.6'!A43:N114,14,FALSE)</f>
        <v>285852.97052171692</v>
      </c>
    </row>
    <row r="11" spans="1:10" ht="54" thickTop="1" thickBot="1">
      <c r="A11" s="137" t="s">
        <v>1077</v>
      </c>
      <c r="B11" s="138" t="s">
        <v>1255</v>
      </c>
      <c r="C11" s="139" t="s">
        <v>388</v>
      </c>
      <c r="D11" s="183">
        <f>VLOOKUP('201.7'!A88,'201.7'!A44:N115,14,FALSE)</f>
        <v>283391.94700313418</v>
      </c>
    </row>
    <row r="12" spans="1:10" ht="54" thickTop="1" thickBot="1">
      <c r="A12" s="137" t="s">
        <v>1078</v>
      </c>
      <c r="B12" s="138" t="s">
        <v>1258</v>
      </c>
      <c r="C12" s="139" t="s">
        <v>233</v>
      </c>
      <c r="D12" s="183">
        <f>VLOOKUP('201.8'!A88,'201.8'!A45:N116,14,FALSE)</f>
        <v>29877.666254153795</v>
      </c>
    </row>
    <row r="13" spans="1:10" ht="54" thickTop="1" thickBot="1">
      <c r="A13" s="137" t="s">
        <v>1079</v>
      </c>
      <c r="B13" s="138" t="s">
        <v>1259</v>
      </c>
      <c r="C13" s="139" t="s">
        <v>233</v>
      </c>
      <c r="D13" s="183">
        <f>VLOOKUP('201.9'!A88,'201.9'!A46:N117,14,FALSE)</f>
        <v>29392.181856198415</v>
      </c>
    </row>
    <row r="14" spans="1:10" ht="54" thickTop="1" thickBot="1">
      <c r="A14" s="137" t="s">
        <v>1080</v>
      </c>
      <c r="B14" s="138" t="s">
        <v>1260</v>
      </c>
      <c r="C14" s="139" t="s">
        <v>144</v>
      </c>
      <c r="D14" s="183">
        <f>VLOOKUP('201.10'!A88,'201.10'!A47:N118,14,FALSE)</f>
        <v>14905.24624357201</v>
      </c>
    </row>
    <row r="15" spans="1:10" ht="54" thickTop="1" thickBot="1">
      <c r="A15" s="137" t="s">
        <v>1081</v>
      </c>
      <c r="B15" s="138" t="s">
        <v>1261</v>
      </c>
      <c r="C15" s="139" t="s">
        <v>1082</v>
      </c>
      <c r="D15" s="183">
        <f>VLOOKUP('201.11'!A88,'201.11'!A48:N119,14,FALSE)</f>
        <v>1581.1640005428121</v>
      </c>
    </row>
    <row r="16" spans="1:10" ht="54" thickTop="1" thickBot="1">
      <c r="A16" s="137" t="s">
        <v>1083</v>
      </c>
      <c r="B16" s="138" t="s">
        <v>1262</v>
      </c>
      <c r="C16" s="139" t="s">
        <v>1929</v>
      </c>
      <c r="D16" s="183">
        <f>VLOOKUP('201.12'!A88,'201.12'!A49:N120,14,FALSE)</f>
        <v>150513.44587695642</v>
      </c>
    </row>
    <row r="17" spans="1:4" ht="67.2" thickTop="1" thickBot="1">
      <c r="A17" s="140" t="s">
        <v>1084</v>
      </c>
      <c r="B17" s="141" t="s">
        <v>1263</v>
      </c>
      <c r="C17" s="139" t="s">
        <v>1929</v>
      </c>
      <c r="D17" s="183">
        <f>VLOOKUP('201.13'!A88,'201.13'!A50:N121,14,FALSE)</f>
        <v>122293.26765340203</v>
      </c>
    </row>
    <row r="18" spans="1:4" ht="54" thickTop="1" thickBot="1">
      <c r="A18" s="137" t="s">
        <v>1085</v>
      </c>
      <c r="B18" s="138" t="s">
        <v>1264</v>
      </c>
      <c r="C18" s="139" t="s">
        <v>144</v>
      </c>
      <c r="D18" s="183">
        <f>VLOOKUP('201.14'!A88,'201.14'!A51:N122,14,FALSE)</f>
        <v>39537.967233823321</v>
      </c>
    </row>
    <row r="19" spans="1:4" ht="54" thickTop="1" thickBot="1">
      <c r="A19" s="137" t="s">
        <v>1086</v>
      </c>
      <c r="B19" s="138" t="s">
        <v>1265</v>
      </c>
      <c r="C19" s="139" t="s">
        <v>144</v>
      </c>
      <c r="D19" s="183">
        <f>VLOOKUP('201.15'!A88,'201.15'!A52:N123,14,FALSE)</f>
        <v>50132.542926492883</v>
      </c>
    </row>
    <row r="20" spans="1:4" ht="54" thickTop="1" thickBot="1">
      <c r="A20" s="137" t="s">
        <v>1087</v>
      </c>
      <c r="B20" s="138" t="s">
        <v>1266</v>
      </c>
      <c r="C20" s="139" t="s">
        <v>144</v>
      </c>
      <c r="D20" s="183">
        <f>VLOOKUP('201.16'!A88,'201.16'!A53:N124,14,FALSE)</f>
        <v>1947.3627585259464</v>
      </c>
    </row>
    <row r="21" spans="1:4" ht="54" thickTop="1" thickBot="1">
      <c r="A21" s="137" t="s">
        <v>1088</v>
      </c>
      <c r="B21" s="138" t="s">
        <v>1267</v>
      </c>
      <c r="C21" s="139" t="s">
        <v>1929</v>
      </c>
      <c r="D21" s="183">
        <f>VLOOKUP('201.17'!A88,'201.17'!A54:N125,14,FALSE)</f>
        <v>125651.52253009632</v>
      </c>
    </row>
    <row r="22" spans="1:4" ht="54" thickTop="1" thickBot="1">
      <c r="A22" s="137" t="s">
        <v>1089</v>
      </c>
      <c r="B22" s="138" t="s">
        <v>1268</v>
      </c>
      <c r="C22" s="139" t="s">
        <v>1929</v>
      </c>
      <c r="D22" s="183">
        <f>VLOOKUP('201.18'!A88,'201.18'!A55:N126,14,FALSE)</f>
        <v>125651.52253009632</v>
      </c>
    </row>
    <row r="23" spans="1:4" ht="54" thickTop="1" thickBot="1">
      <c r="A23" s="137" t="s">
        <v>1090</v>
      </c>
      <c r="B23" s="138" t="s">
        <v>1269</v>
      </c>
      <c r="C23" s="139" t="s">
        <v>144</v>
      </c>
      <c r="D23" s="183">
        <f>VLOOKUP('201.19'!A88,'201.19'!A56:N127,14,FALSE)</f>
        <v>7745.1382262038078</v>
      </c>
    </row>
    <row r="24" spans="1:4" ht="54" thickTop="1" thickBot="1">
      <c r="A24" s="137" t="s">
        <v>1091</v>
      </c>
      <c r="B24" s="138" t="s">
        <v>1270</v>
      </c>
      <c r="C24" s="139" t="s">
        <v>144</v>
      </c>
      <c r="D24" s="183">
        <f>VLOOKUP('201.20'!A88,'201.20'!A57:N128,14,FALSE)</f>
        <v>815.41215544070963</v>
      </c>
    </row>
    <row r="25" spans="1:4" ht="54" thickTop="1" thickBot="1">
      <c r="A25" s="137" t="s">
        <v>1092</v>
      </c>
      <c r="B25" s="138" t="s">
        <v>1271</v>
      </c>
      <c r="C25" s="139" t="s">
        <v>144</v>
      </c>
      <c r="D25" s="183">
        <f>VLOOKUP('201.21'!A88,'201.21'!A58:N129,14,FALSE)</f>
        <v>8493.5209190319492</v>
      </c>
    </row>
    <row r="26" spans="1:4" ht="54" thickTop="1" thickBot="1">
      <c r="A26" s="137" t="s">
        <v>1509</v>
      </c>
      <c r="B26" s="138" t="s">
        <v>1497</v>
      </c>
      <c r="C26" s="139" t="s">
        <v>1929</v>
      </c>
      <c r="D26" s="183">
        <f>VLOOKUP('203.1'!A88,'203.1'!A59:N130,14,FALSE)</f>
        <v>1203204.535588243</v>
      </c>
    </row>
    <row r="27" spans="1:4" ht="54" thickTop="1" thickBot="1">
      <c r="A27" s="137" t="s">
        <v>1510</v>
      </c>
      <c r="B27" s="138" t="s">
        <v>1501</v>
      </c>
      <c r="C27" s="139" t="s">
        <v>1929</v>
      </c>
      <c r="D27" s="183">
        <f>VLOOKUP('203.2'!A88,'203.2'!A60:N131,14,FALSE)</f>
        <v>1428933.3797293757</v>
      </c>
    </row>
    <row r="28" spans="1:4" ht="54" thickTop="1" thickBot="1">
      <c r="A28" s="137" t="s">
        <v>1511</v>
      </c>
      <c r="B28" s="138" t="s">
        <v>1502</v>
      </c>
      <c r="C28" s="139" t="s">
        <v>1929</v>
      </c>
      <c r="D28" s="183">
        <f>VLOOKUP('203.3'!A88,'203.3'!A61:N132,14,FALSE)</f>
        <v>1590168.2684016132</v>
      </c>
    </row>
    <row r="29" spans="1:4" ht="54" thickTop="1" thickBot="1">
      <c r="A29" s="137" t="s">
        <v>1512</v>
      </c>
      <c r="B29" s="138" t="s">
        <v>1503</v>
      </c>
      <c r="C29" s="139" t="s">
        <v>1929</v>
      </c>
      <c r="D29" s="183">
        <f>VLOOKUP('203.4'!A88,'203.4'!A62:N133,14,FALSE)</f>
        <v>718054.91915430804</v>
      </c>
    </row>
    <row r="30" spans="1:4" ht="54" thickTop="1" thickBot="1">
      <c r="A30" s="137" t="s">
        <v>1513</v>
      </c>
      <c r="B30" s="138" t="s">
        <v>1504</v>
      </c>
      <c r="C30" s="139" t="s">
        <v>1929</v>
      </c>
      <c r="D30" s="183">
        <f>VLOOKUP('203.5'!A88,'203.5'!A63:N134,14,FALSE)</f>
        <v>823885.1607666018</v>
      </c>
    </row>
    <row r="31" spans="1:4" ht="54" thickTop="1" thickBot="1">
      <c r="A31" s="137" t="s">
        <v>1514</v>
      </c>
      <c r="B31" s="138" t="s">
        <v>1505</v>
      </c>
      <c r="C31" s="139" t="s">
        <v>1929</v>
      </c>
      <c r="D31" s="183">
        <f>VLOOKUP('203.6'!A88,'203.6'!A64:N135,14,FALSE)</f>
        <v>891231.67815624317</v>
      </c>
    </row>
    <row r="32" spans="1:4" ht="54" thickTop="1" thickBot="1">
      <c r="A32" s="137" t="s">
        <v>1515</v>
      </c>
      <c r="B32" s="138" t="s">
        <v>1506</v>
      </c>
      <c r="C32" s="139" t="s">
        <v>1929</v>
      </c>
      <c r="D32" s="183">
        <f>VLOOKUP('203.7'!A88,'203.7'!A65:N136,14,FALSE)</f>
        <v>318610.0496420844</v>
      </c>
    </row>
    <row r="33" spans="1:4" ht="54" thickTop="1" thickBot="1">
      <c r="A33" s="137" t="s">
        <v>1516</v>
      </c>
      <c r="B33" s="138" t="s">
        <v>1955</v>
      </c>
      <c r="C33" s="139" t="s">
        <v>1929</v>
      </c>
      <c r="D33" s="183">
        <f>VLOOKUP('203.8'!A88,'203.8'!A66:N137,14,FALSE)</f>
        <v>500632.93294825254</v>
      </c>
    </row>
    <row r="34" spans="1:4" ht="54" thickTop="1" thickBot="1">
      <c r="A34" s="137" t="s">
        <v>1517</v>
      </c>
      <c r="B34" s="138" t="s">
        <v>1508</v>
      </c>
      <c r="C34" s="139" t="s">
        <v>1929</v>
      </c>
      <c r="D34" s="183">
        <f>VLOOKUP('203.9'!A88,'203.9'!A67:N138,14,FALSE)</f>
        <v>528470.23051276628</v>
      </c>
    </row>
    <row r="35" spans="1:4" ht="54" thickTop="1" thickBot="1">
      <c r="A35" s="137" t="s">
        <v>1518</v>
      </c>
      <c r="B35" s="138" t="s">
        <v>1498</v>
      </c>
      <c r="C35" s="139" t="s">
        <v>1929</v>
      </c>
      <c r="D35" s="183">
        <f>VLOOKUP('203.10'!A88,'203.10'!A68:N139,14,FALSE)</f>
        <v>259725.90460169991</v>
      </c>
    </row>
    <row r="36" spans="1:4" ht="54" thickTop="1" thickBot="1">
      <c r="A36" s="137" t="s">
        <v>1519</v>
      </c>
      <c r="B36" s="138" t="s">
        <v>1499</v>
      </c>
      <c r="C36" s="139" t="s">
        <v>1929</v>
      </c>
      <c r="D36" s="183">
        <f>VLOOKUP('203.11'!A88,'203.11'!A69:N140,14,FALSE)</f>
        <v>386753.07927524182</v>
      </c>
    </row>
    <row r="37" spans="1:4" ht="54" thickTop="1" thickBot="1">
      <c r="A37" s="137" t="s">
        <v>1520</v>
      </c>
      <c r="B37" s="225" t="s">
        <v>1500</v>
      </c>
      <c r="C37" s="139" t="s">
        <v>1929</v>
      </c>
      <c r="D37" s="183">
        <f>VLOOKUP('203.12'!A88,'203.12'!A70:N141,14,FALSE)</f>
        <v>401214.0130749892</v>
      </c>
    </row>
    <row r="38" spans="1:4" ht="54" thickTop="1" thickBot="1">
      <c r="A38" s="137" t="s">
        <v>1093</v>
      </c>
      <c r="B38" s="138" t="s">
        <v>1272</v>
      </c>
      <c r="C38" s="139" t="s">
        <v>388</v>
      </c>
      <c r="D38" s="183">
        <f>VLOOKUP('210.1.1'!A88,'210.1.1'!A71:N142,14,FALSE)</f>
        <v>15426.702130392219</v>
      </c>
    </row>
    <row r="39" spans="1:4" ht="54" thickTop="1" thickBot="1">
      <c r="A39" s="137" t="s">
        <v>1094</v>
      </c>
      <c r="B39" s="138" t="s">
        <v>1273</v>
      </c>
      <c r="C39" s="139" t="s">
        <v>388</v>
      </c>
      <c r="D39" s="183">
        <f>VLOOKUP('210.1.2'!A88,'210.1.2'!A72:N143,14,FALSE)</f>
        <v>5271.2510356383018</v>
      </c>
    </row>
    <row r="40" spans="1:4" ht="54" thickTop="1" thickBot="1">
      <c r="A40" s="137" t="s">
        <v>1095</v>
      </c>
      <c r="B40" s="138" t="s">
        <v>1274</v>
      </c>
      <c r="C40" s="139" t="s">
        <v>388</v>
      </c>
      <c r="D40" s="183">
        <f>VLOOKUP('210.2.1'!A90,'210.2.1'!A73:N144,14,FALSE)</f>
        <v>40164.810159592525</v>
      </c>
    </row>
    <row r="41" spans="1:4" ht="54" thickTop="1" thickBot="1">
      <c r="A41" s="137" t="s">
        <v>1096</v>
      </c>
      <c r="B41" s="138" t="s">
        <v>1275</v>
      </c>
      <c r="C41" s="139" t="s">
        <v>388</v>
      </c>
      <c r="D41" s="183">
        <f>VLOOKUP('210.2.2'!A88,'210.2.2'!A74:N145,14,FALSE)</f>
        <v>15426.702130392219</v>
      </c>
    </row>
    <row r="42" spans="1:4" ht="54" thickTop="1" thickBot="1">
      <c r="A42" s="137" t="s">
        <v>1097</v>
      </c>
      <c r="B42" s="138" t="s">
        <v>1276</v>
      </c>
      <c r="C42" s="139" t="s">
        <v>388</v>
      </c>
      <c r="D42" s="183">
        <f>VLOOKUP('210.2.3'!A91,'210.2.3'!A91:N146,14,FALSE)</f>
        <v>30009.359064838605</v>
      </c>
    </row>
    <row r="43" spans="1:4" ht="54" thickTop="1" thickBot="1">
      <c r="A43" s="137" t="s">
        <v>1098</v>
      </c>
      <c r="B43" s="138" t="s">
        <v>1277</v>
      </c>
      <c r="C43" s="139" t="s">
        <v>388</v>
      </c>
      <c r="D43" s="183">
        <f>VLOOKUP('210.2.4'!A88,'210.2.4'!A88:N147,14,FALSE)</f>
        <v>5271.2510356383018</v>
      </c>
    </row>
    <row r="44" spans="1:4" ht="54" thickTop="1" thickBot="1">
      <c r="A44" s="137" t="s">
        <v>1099</v>
      </c>
      <c r="B44" s="138" t="s">
        <v>1278</v>
      </c>
      <c r="C44" s="139" t="s">
        <v>388</v>
      </c>
      <c r="D44" s="183">
        <f>VLOOKUP('211.1'!A88,'211.1'!A88:N148,14,FALSE)</f>
        <v>12597.392323357792</v>
      </c>
    </row>
    <row r="45" spans="1:4" ht="54" thickTop="1" thickBot="1">
      <c r="A45" s="137" t="s">
        <v>1100</v>
      </c>
      <c r="B45" s="138" t="s">
        <v>1279</v>
      </c>
      <c r="C45" s="139" t="s">
        <v>388</v>
      </c>
      <c r="D45" s="183">
        <f>VLOOKUP('220.1'!A88,'220.1'!A88:N149,14,FALSE)</f>
        <v>25041.996347768407</v>
      </c>
    </row>
    <row r="46" spans="1:4" ht="54" thickTop="1" thickBot="1">
      <c r="A46" s="137" t="s">
        <v>1101</v>
      </c>
      <c r="B46" s="138" t="s">
        <v>1280</v>
      </c>
      <c r="C46" s="139" t="s">
        <v>388</v>
      </c>
      <c r="D46" s="183">
        <f>VLOOKUP('221.1'!A88,'221.1'!A88:N150,14,FALSE)</f>
        <v>16365.923921697649</v>
      </c>
    </row>
    <row r="47" spans="1:4" ht="54" thickTop="1" thickBot="1">
      <c r="A47" s="137" t="s">
        <v>1102</v>
      </c>
      <c r="B47" s="138" t="s">
        <v>1281</v>
      </c>
      <c r="C47" s="139" t="s">
        <v>388</v>
      </c>
      <c r="D47" s="183">
        <f>VLOOKUP('221.2'!A88,'221.2'!A88:N151,14,FALSE)</f>
        <v>10612.791793483482</v>
      </c>
    </row>
    <row r="48" spans="1:4" ht="67.2" thickTop="1" thickBot="1">
      <c r="A48" s="137" t="s">
        <v>1525</v>
      </c>
      <c r="B48" s="138" t="s">
        <v>1522</v>
      </c>
      <c r="C48" s="139" t="s">
        <v>233</v>
      </c>
      <c r="D48" s="183">
        <f>VLOOKUP('223.1'!A88,'223.1'!A88:N152,14,FALSE)</f>
        <v>10503.741718467265</v>
      </c>
    </row>
    <row r="49" spans="1:4" ht="54" thickTop="1" thickBot="1">
      <c r="A49" s="137" t="s">
        <v>1526</v>
      </c>
      <c r="B49" s="138" t="s">
        <v>1523</v>
      </c>
      <c r="C49" s="139" t="s">
        <v>233</v>
      </c>
      <c r="D49" s="183">
        <f>VLOOKUP('223.2'!A88,'223.2'!A88:N153,14,FALSE)</f>
        <v>11939.495743166221</v>
      </c>
    </row>
    <row r="50" spans="1:4" ht="54" thickTop="1" thickBot="1">
      <c r="A50" s="137" t="s">
        <v>1527</v>
      </c>
      <c r="B50" s="138" t="s">
        <v>1524</v>
      </c>
      <c r="C50" s="139" t="s">
        <v>388</v>
      </c>
      <c r="D50" s="183">
        <f>VLOOKUP('223.3.1'!A88,'223.3.1'!A88:N154,14,FALSE)</f>
        <v>436147</v>
      </c>
    </row>
    <row r="51" spans="1:4" ht="67.2" thickTop="1" thickBot="1">
      <c r="A51" s="137" t="s">
        <v>1528</v>
      </c>
      <c r="B51" s="138" t="s">
        <v>1530</v>
      </c>
      <c r="C51" s="139" t="s">
        <v>388</v>
      </c>
      <c r="D51" s="183">
        <f>VLOOKUP('223.3.2'!A88,'223.3.2'!A88:N155,14,FALSE)</f>
        <v>734270.31546573434</v>
      </c>
    </row>
    <row r="52" spans="1:4" ht="54" thickTop="1" thickBot="1">
      <c r="A52" s="137" t="s">
        <v>1529</v>
      </c>
      <c r="B52" s="138" t="s">
        <v>1531</v>
      </c>
      <c r="C52" s="139" t="s">
        <v>388</v>
      </c>
      <c r="D52" s="183">
        <f>VLOOKUP('223.3.3'!A88,'223.3.3'!A88:N156,14,FALSE)</f>
        <v>734270.31546573434</v>
      </c>
    </row>
    <row r="53" spans="1:4" ht="54" thickTop="1" thickBot="1">
      <c r="A53" s="143" t="s">
        <v>1103</v>
      </c>
      <c r="B53" s="144" t="s">
        <v>2062</v>
      </c>
      <c r="C53" s="139" t="s">
        <v>233</v>
      </c>
      <c r="D53" s="183">
        <f>VLOOKUP('230.1'!A88,'230.1'!A88:N157,14,FALSE)</f>
        <v>5306.2695365070404</v>
      </c>
    </row>
    <row r="54" spans="1:4" ht="54" thickTop="1" thickBot="1">
      <c r="A54" s="143" t="s">
        <v>1104</v>
      </c>
      <c r="B54" s="144" t="s">
        <v>1282</v>
      </c>
      <c r="C54" s="139" t="s">
        <v>233</v>
      </c>
      <c r="D54" s="183">
        <f>VLOOKUP('231.1'!A88,'231.1'!A88:N159,14,FALSE)</f>
        <v>13421.564413823209</v>
      </c>
    </row>
    <row r="55" spans="1:4" ht="54" thickTop="1" thickBot="1">
      <c r="A55" s="143" t="s">
        <v>1105</v>
      </c>
      <c r="B55" s="144" t="s">
        <v>1532</v>
      </c>
      <c r="C55" s="139" t="s">
        <v>233</v>
      </c>
      <c r="D55" s="183">
        <f>VLOOKUP('232.1'!A88,'232.1'!A88:N160,14,FALSE)</f>
        <v>7529.1729617424371</v>
      </c>
    </row>
    <row r="56" spans="1:4" ht="54" thickTop="1" thickBot="1">
      <c r="A56" s="143" t="s">
        <v>1533</v>
      </c>
      <c r="B56" s="144" t="s">
        <v>1956</v>
      </c>
      <c r="C56" s="139" t="s">
        <v>233</v>
      </c>
      <c r="D56" s="183">
        <f>VLOOKUP('233.1'!A88,'233.1'!A88:N161,14,FALSE)</f>
        <v>12517.597212798622</v>
      </c>
    </row>
    <row r="57" spans="1:4" ht="54" thickTop="1" thickBot="1">
      <c r="A57" s="143" t="s">
        <v>1535</v>
      </c>
      <c r="B57" s="144" t="s">
        <v>1536</v>
      </c>
      <c r="C57" s="139" t="s">
        <v>233</v>
      </c>
      <c r="D57" s="183">
        <f>VLOOKUP('233.10'!A88,'233.10'!A88:N162,14,FALSE)</f>
        <v>19133.704081980351</v>
      </c>
    </row>
    <row r="58" spans="1:4" ht="54" thickTop="1" thickBot="1">
      <c r="A58" s="143" t="s">
        <v>1106</v>
      </c>
      <c r="B58" s="144" t="s">
        <v>1537</v>
      </c>
      <c r="C58" s="139" t="s">
        <v>233</v>
      </c>
      <c r="D58" s="183">
        <f>VLOOKUP('234.1'!A88,'234.1'!A88:N163,14,FALSE)</f>
        <v>1976.8642512263207</v>
      </c>
    </row>
    <row r="59" spans="1:4" ht="54" thickTop="1" thickBot="1">
      <c r="A59" s="143" t="s">
        <v>1540</v>
      </c>
      <c r="B59" s="144" t="s">
        <v>1541</v>
      </c>
      <c r="C59" s="139" t="s">
        <v>388</v>
      </c>
      <c r="D59" s="183">
        <f>VLOOKUP('235.1'!A88,'235.1'!A88:N164,14,FALSE)</f>
        <v>155294.50351205742</v>
      </c>
    </row>
    <row r="60" spans="1:4" ht="54" thickTop="1" thickBot="1">
      <c r="A60" s="145" t="s">
        <v>1542</v>
      </c>
      <c r="B60" s="144" t="s">
        <v>1543</v>
      </c>
      <c r="C60" s="139" t="s">
        <v>388</v>
      </c>
      <c r="D60" s="183">
        <f>VLOOKUP('235.10'!A88,'235.10'!A88:N165,14,FALSE)</f>
        <v>43910.50351205741</v>
      </c>
    </row>
    <row r="61" spans="1:4" ht="54" thickTop="1" thickBot="1">
      <c r="A61" s="145" t="s">
        <v>1544</v>
      </c>
      <c r="B61" s="144" t="s">
        <v>1545</v>
      </c>
      <c r="C61" s="139" t="s">
        <v>377</v>
      </c>
      <c r="D61" s="183">
        <f>VLOOKUP('235.11'!A88,'235.11'!A88:N166,14,FALSE)</f>
        <v>1392.3</v>
      </c>
    </row>
    <row r="62" spans="1:4" ht="54" thickTop="1" thickBot="1">
      <c r="A62" s="145" t="s">
        <v>1546</v>
      </c>
      <c r="B62" s="144" t="s">
        <v>1957</v>
      </c>
      <c r="C62" s="139" t="s">
        <v>388</v>
      </c>
      <c r="D62" s="183">
        <f>VLOOKUP('236.1'!A88,'236.1'!A88:N167,14,FALSE)</f>
        <v>234854.50351205742</v>
      </c>
    </row>
    <row r="63" spans="1:4" ht="54" thickTop="1" thickBot="1">
      <c r="A63" s="145" t="s">
        <v>1549</v>
      </c>
      <c r="B63" s="144" t="s">
        <v>1958</v>
      </c>
      <c r="C63" s="139" t="s">
        <v>388</v>
      </c>
      <c r="D63" s="183">
        <f>VLOOKUP('236.10'!A87,'236.10'!A87:N168,14,FALSE)</f>
        <v>43910.50351205741</v>
      </c>
    </row>
    <row r="64" spans="1:4" ht="54" thickTop="1" thickBot="1">
      <c r="A64" s="145" t="s">
        <v>1550</v>
      </c>
      <c r="B64" s="146" t="s">
        <v>1551</v>
      </c>
      <c r="C64" s="180" t="s">
        <v>377</v>
      </c>
      <c r="D64" s="183">
        <f>VLOOKUP('236.11'!A88,'236.11'!A88:N169,14,FALSE)</f>
        <v>2386.8000000000002</v>
      </c>
    </row>
    <row r="65" spans="1:4" ht="54" thickTop="1" thickBot="1">
      <c r="A65" s="143" t="s">
        <v>1107</v>
      </c>
      <c r="B65" s="144" t="s">
        <v>1283</v>
      </c>
      <c r="C65" s="139" t="s">
        <v>233</v>
      </c>
      <c r="D65" s="183">
        <f>VLOOKUP('310.1'!A87,'310.1'!A87:N170,14,FALSE)</f>
        <v>3750.9219076796876</v>
      </c>
    </row>
    <row r="66" spans="1:4" ht="54" thickTop="1" thickBot="1">
      <c r="A66" s="143" t="s">
        <v>1108</v>
      </c>
      <c r="B66" s="144" t="s">
        <v>1284</v>
      </c>
      <c r="C66" s="139" t="s">
        <v>388</v>
      </c>
      <c r="D66" s="183">
        <f>VLOOKUP('311.1'!A87,'311.1'!A87:N171,14,FALSE)</f>
        <v>446564.23955857602</v>
      </c>
    </row>
    <row r="67" spans="1:4" ht="54" thickTop="1" thickBot="1">
      <c r="A67" s="143" t="s">
        <v>1109</v>
      </c>
      <c r="B67" s="144" t="s">
        <v>1285</v>
      </c>
      <c r="C67" s="139" t="s">
        <v>1082</v>
      </c>
      <c r="D67" s="183">
        <f>VLOOKUP('312.1'!A88,'312.1'!A88:N172,14,FALSE)</f>
        <v>7255.9612000915049</v>
      </c>
    </row>
    <row r="68" spans="1:4" ht="54" thickTop="1" thickBot="1">
      <c r="A68" s="143" t="s">
        <v>1110</v>
      </c>
      <c r="B68" s="144" t="s">
        <v>1286</v>
      </c>
      <c r="C68" s="139" t="s">
        <v>1082</v>
      </c>
      <c r="D68" s="183">
        <f>VLOOKUP('312.2'!A88,'312.2'!A88:N173,14,FALSE)</f>
        <v>4631.4645958030887</v>
      </c>
    </row>
    <row r="69" spans="1:4" ht="54" thickTop="1" thickBot="1">
      <c r="A69" s="143" t="s">
        <v>1111</v>
      </c>
      <c r="B69" s="144" t="s">
        <v>1287</v>
      </c>
      <c r="C69" s="139" t="s">
        <v>1548</v>
      </c>
      <c r="D69" s="183">
        <f>VLOOKUP('312.3'!A87,'312.3'!A87:N174,14,FALSE)</f>
        <v>2439.2380204562933</v>
      </c>
    </row>
    <row r="70" spans="1:4" ht="54" thickTop="1" thickBot="1">
      <c r="A70" s="143" t="s">
        <v>1112</v>
      </c>
      <c r="B70" s="144" t="s">
        <v>1288</v>
      </c>
      <c r="C70" s="139" t="s">
        <v>388</v>
      </c>
      <c r="D70" s="184">
        <f>VLOOKUP('312.4'!A88,'312.4'!A88:N175,14,FALSE)</f>
        <v>446556.86318449071</v>
      </c>
    </row>
    <row r="71" spans="1:4" ht="54" thickTop="1" thickBot="1">
      <c r="A71" s="143" t="s">
        <v>1113</v>
      </c>
      <c r="B71" s="144" t="s">
        <v>1553</v>
      </c>
      <c r="C71" s="139" t="s">
        <v>388</v>
      </c>
      <c r="D71" s="184">
        <f>VLOOKUP('320.1'!A88,'320.1'!A88:N176,14,FALSE)</f>
        <v>772158.30134510307</v>
      </c>
    </row>
    <row r="72" spans="1:4" ht="54" thickTop="1" thickBot="1">
      <c r="A72" s="143" t="s">
        <v>1114</v>
      </c>
      <c r="B72" s="144" t="s">
        <v>1554</v>
      </c>
      <c r="C72" s="139" t="s">
        <v>388</v>
      </c>
      <c r="D72" s="184">
        <f>VLOOKUP('320.2'!A88,'320.2'!A88:N177,14,FALSE)</f>
        <v>772158.30134510307</v>
      </c>
    </row>
    <row r="73" spans="1:4" ht="54" thickTop="1" thickBot="1">
      <c r="A73" s="143" t="s">
        <v>1557</v>
      </c>
      <c r="B73" s="144" t="s">
        <v>1558</v>
      </c>
      <c r="C73" s="139" t="s">
        <v>388</v>
      </c>
      <c r="D73" s="184">
        <f>VLOOKUP('320.3'!A88,'320.3'!A88:N178,14,FALSE)</f>
        <v>772158.30134510307</v>
      </c>
    </row>
    <row r="74" spans="1:4" ht="54" thickTop="1" thickBot="1">
      <c r="A74" s="143" t="s">
        <v>1559</v>
      </c>
      <c r="B74" s="144" t="s">
        <v>1560</v>
      </c>
      <c r="C74" s="139" t="s">
        <v>388</v>
      </c>
      <c r="D74" s="184">
        <f>VLOOKUP('320.4'!A88,'320.4'!A88:N179,14,FALSE)</f>
        <v>802157.550956961</v>
      </c>
    </row>
    <row r="75" spans="1:4" ht="54" thickTop="1" thickBot="1">
      <c r="A75" s="143" t="s">
        <v>1561</v>
      </c>
      <c r="B75" s="144" t="s">
        <v>1562</v>
      </c>
      <c r="C75" s="139" t="s">
        <v>388</v>
      </c>
      <c r="D75" s="184">
        <f>VLOOKUP('320.5'!A88,'320.5'!A88:N180,14,FALSE)</f>
        <v>802157.550956961</v>
      </c>
    </row>
    <row r="76" spans="1:4" ht="54" thickTop="1" thickBot="1">
      <c r="A76" s="143" t="s">
        <v>1563</v>
      </c>
      <c r="B76" s="144" t="s">
        <v>1564</v>
      </c>
      <c r="C76" s="139" t="s">
        <v>388</v>
      </c>
      <c r="D76" s="184">
        <f>VLOOKUP('320.6'!A88,'320.6'!A88:N181,14,FALSE)</f>
        <v>802157.550956961</v>
      </c>
    </row>
    <row r="77" spans="1:4" ht="54" thickTop="1" thickBot="1">
      <c r="A77" s="143" t="s">
        <v>1115</v>
      </c>
      <c r="B77" s="144" t="s">
        <v>1565</v>
      </c>
      <c r="C77" s="139" t="s">
        <v>388</v>
      </c>
      <c r="D77" s="184">
        <f>VLOOKUP('330.1'!A88,'330.1'!A88:N182,14,FALSE)</f>
        <v>772158.30134510307</v>
      </c>
    </row>
    <row r="78" spans="1:4" ht="54" thickTop="1" thickBot="1">
      <c r="A78" s="145" t="s">
        <v>1116</v>
      </c>
      <c r="B78" s="144" t="s">
        <v>1566</v>
      </c>
      <c r="C78" s="139" t="s">
        <v>388</v>
      </c>
      <c r="D78" s="184">
        <f>VLOOKUP('330.2'!A88,'330.1'!A88:N183,14,FALSE)</f>
        <v>772158.30134510307</v>
      </c>
    </row>
    <row r="79" spans="1:4" ht="54" thickTop="1" thickBot="1">
      <c r="A79" s="145" t="s">
        <v>1567</v>
      </c>
      <c r="B79" s="146" t="s">
        <v>1568</v>
      </c>
      <c r="C79" s="139" t="s">
        <v>388</v>
      </c>
      <c r="D79" s="184">
        <f>VLOOKUP('330.3'!A88,'330.3'!A88:N184,14,FALSE)</f>
        <v>772158.30134510307</v>
      </c>
    </row>
    <row r="80" spans="1:4" ht="54" thickTop="1" thickBot="1">
      <c r="A80" s="145" t="s">
        <v>1569</v>
      </c>
      <c r="B80" s="146" t="s">
        <v>1570</v>
      </c>
      <c r="C80" s="139" t="s">
        <v>388</v>
      </c>
      <c r="D80" s="184">
        <f>VLOOKUP('330.4'!A88,'330.4'!A88:N185,14,FALSE)</f>
        <v>802157.550956961</v>
      </c>
    </row>
    <row r="81" spans="1:4" ht="54" thickTop="1" thickBot="1">
      <c r="A81" s="145" t="s">
        <v>1571</v>
      </c>
      <c r="B81" s="146" t="s">
        <v>1572</v>
      </c>
      <c r="C81" s="139" t="s">
        <v>388</v>
      </c>
      <c r="D81" s="184">
        <f>VLOOKUP('330.5'!A88,'330.5'!A88:N186,14,FALSE)</f>
        <v>802157.550956961</v>
      </c>
    </row>
    <row r="82" spans="1:4" ht="54" thickTop="1" thickBot="1">
      <c r="A82" s="145" t="s">
        <v>1573</v>
      </c>
      <c r="B82" s="146" t="s">
        <v>1574</v>
      </c>
      <c r="C82" s="139" t="s">
        <v>388</v>
      </c>
      <c r="D82" s="184">
        <f>VLOOKUP('330.6'!A88,'330.6'!A88:N187,14,FALSE)</f>
        <v>802157.550956961</v>
      </c>
    </row>
    <row r="83" spans="1:4" ht="54" thickTop="1" thickBot="1">
      <c r="A83" s="143" t="s">
        <v>1117</v>
      </c>
      <c r="B83" s="144" t="s">
        <v>1575</v>
      </c>
      <c r="C83" s="139" t="s">
        <v>388</v>
      </c>
      <c r="D83" s="184">
        <f>VLOOKUP('340.1'!A88,'340.1'!A88:N188,14,FALSE)</f>
        <v>738043.29399003927</v>
      </c>
    </row>
    <row r="84" spans="1:4" ht="54" thickTop="1" thickBot="1">
      <c r="A84" s="143" t="s">
        <v>1118</v>
      </c>
      <c r="B84" s="144" t="s">
        <v>1576</v>
      </c>
      <c r="C84" s="139" t="s">
        <v>388</v>
      </c>
      <c r="D84" s="184">
        <f>VLOOKUP('340.2'!A88,'340.2'!A88:N190,14,FALSE)</f>
        <v>738043.29399003927</v>
      </c>
    </row>
    <row r="85" spans="1:4" ht="54" thickTop="1" thickBot="1">
      <c r="A85" s="143" t="s">
        <v>1119</v>
      </c>
      <c r="B85" s="144" t="s">
        <v>1577</v>
      </c>
      <c r="C85" s="139" t="s">
        <v>388</v>
      </c>
      <c r="D85" s="184">
        <f>VLOOKUP('340.3'!A88,'340.3'!A88:N191,14,FALSE)</f>
        <v>738043.29399003927</v>
      </c>
    </row>
    <row r="86" spans="1:4" ht="54" thickTop="1" thickBot="1">
      <c r="A86" s="143" t="s">
        <v>1578</v>
      </c>
      <c r="B86" s="144" t="s">
        <v>2127</v>
      </c>
      <c r="C86" s="139" t="s">
        <v>388</v>
      </c>
      <c r="D86" s="184">
        <f>VLOOKUP('350.1'!A88,'350.1'!A88:N192,14,FALSE)</f>
        <v>879746.74883906497</v>
      </c>
    </row>
    <row r="87" spans="1:4" ht="54" thickTop="1" thickBot="1">
      <c r="A87" s="203" t="s">
        <v>1579</v>
      </c>
      <c r="B87" s="144" t="s">
        <v>2128</v>
      </c>
      <c r="C87" s="139" t="s">
        <v>388</v>
      </c>
      <c r="D87" s="184">
        <f>VLOOKUP('350.2'!A88,'350.2'!A88:N193,14,FALSE)</f>
        <v>879746.74883906497</v>
      </c>
    </row>
    <row r="88" spans="1:4" ht="54" thickTop="1" thickBot="1">
      <c r="A88" s="145" t="s">
        <v>1580</v>
      </c>
      <c r="B88" s="146" t="s">
        <v>1581</v>
      </c>
      <c r="C88" s="139" t="s">
        <v>388</v>
      </c>
      <c r="D88" s="184">
        <f>VLOOKUP('350.3'!A88,'350.3'!A88:N194,14,FALSE)</f>
        <v>879746.74883906497</v>
      </c>
    </row>
    <row r="89" spans="1:4" ht="54" thickTop="1" thickBot="1">
      <c r="A89" s="143" t="s">
        <v>1582</v>
      </c>
      <c r="B89" s="144" t="s">
        <v>1583</v>
      </c>
      <c r="C89" s="139" t="s">
        <v>388</v>
      </c>
      <c r="D89" s="184">
        <f>VLOOKUP('350.4'!A88,'350.4'!A88:N195,14,FALSE)</f>
        <v>879746.74883906497</v>
      </c>
    </row>
    <row r="90" spans="1:4" ht="54" thickTop="1" thickBot="1">
      <c r="A90" s="145" t="s">
        <v>1584</v>
      </c>
      <c r="B90" s="146" t="s">
        <v>1585</v>
      </c>
      <c r="C90" s="139" t="s">
        <v>388</v>
      </c>
      <c r="D90" s="184">
        <f>VLOOKUP('350.10'!A88,'350.10'!A88:N196,14,FALSE)</f>
        <v>754439.74883906497</v>
      </c>
    </row>
    <row r="91" spans="1:4" ht="54" thickTop="1" thickBot="1">
      <c r="A91" s="145" t="s">
        <v>1586</v>
      </c>
      <c r="B91" s="146" t="s">
        <v>1587</v>
      </c>
      <c r="C91" s="139" t="s">
        <v>388</v>
      </c>
      <c r="D91" s="184">
        <f>VLOOKUP('350.11'!A88,'350.11'!A88:N197,14,FALSE)</f>
        <v>754439.74883906497</v>
      </c>
    </row>
    <row r="92" spans="1:4" ht="54" thickTop="1" thickBot="1">
      <c r="A92" s="145" t="s">
        <v>1588</v>
      </c>
      <c r="B92" s="146" t="s">
        <v>1589</v>
      </c>
      <c r="C92" s="139" t="s">
        <v>388</v>
      </c>
      <c r="D92" s="184">
        <f>VLOOKUP('350.12'!A88,'350.12'!A88:N198,14,FALSE)</f>
        <v>754439.74883906497</v>
      </c>
    </row>
    <row r="93" spans="1:4" ht="54" thickTop="1" thickBot="1">
      <c r="A93" s="145" t="s">
        <v>1590</v>
      </c>
      <c r="B93" s="146" t="s">
        <v>1591</v>
      </c>
      <c r="C93" s="139" t="s">
        <v>388</v>
      </c>
      <c r="D93" s="184">
        <f>VLOOKUP('350.13'!A88,'350.13'!A88:N199,14,FALSE)</f>
        <v>754439.74883906497</v>
      </c>
    </row>
    <row r="94" spans="1:4" ht="54" thickTop="1" thickBot="1">
      <c r="A94" s="143" t="s">
        <v>1592</v>
      </c>
      <c r="B94" s="144" t="s">
        <v>1593</v>
      </c>
      <c r="C94" s="139" t="s">
        <v>1082</v>
      </c>
      <c r="D94" s="184">
        <f>VLOOKUP('350.14'!A88,'350.14'!A88:N200,14,FALSE)</f>
        <v>1392.3</v>
      </c>
    </row>
    <row r="95" spans="1:4" ht="54" thickTop="1" thickBot="1">
      <c r="A95" s="145" t="s">
        <v>1594</v>
      </c>
      <c r="B95" s="146" t="s">
        <v>1595</v>
      </c>
      <c r="C95" s="139" t="s">
        <v>388</v>
      </c>
      <c r="D95" s="184">
        <f>VLOOKUP('351.1'!A88,'351.1'!A88:N201,14,FALSE)</f>
        <v>879746.74883906497</v>
      </c>
    </row>
    <row r="96" spans="1:4" ht="54" thickTop="1" thickBot="1">
      <c r="A96" s="145" t="s">
        <v>1596</v>
      </c>
      <c r="B96" s="146" t="s">
        <v>1597</v>
      </c>
      <c r="C96" s="139" t="s">
        <v>388</v>
      </c>
      <c r="D96" s="184">
        <f>VLOOKUP('351.2'!A88,'351.2'!A88:N202,14,FALSE)</f>
        <v>879746.74883906497</v>
      </c>
    </row>
    <row r="97" spans="1:4" ht="54" thickTop="1" thickBot="1">
      <c r="A97" s="145" t="s">
        <v>1598</v>
      </c>
      <c r="B97" s="146" t="s">
        <v>1599</v>
      </c>
      <c r="C97" s="139" t="s">
        <v>388</v>
      </c>
      <c r="D97" s="184">
        <f>VLOOKUP('351.10'!A88,'351.10'!A88:N203,14,FALSE)</f>
        <v>754439.74883906497</v>
      </c>
    </row>
    <row r="98" spans="1:4" ht="54" thickTop="1" thickBot="1">
      <c r="A98" s="145" t="s">
        <v>1600</v>
      </c>
      <c r="B98" s="146" t="s">
        <v>1601</v>
      </c>
      <c r="C98" s="139" t="s">
        <v>388</v>
      </c>
      <c r="D98" s="184">
        <f>VLOOKUP('351.11'!A88,'351.11'!A88:N204,14,FALSE)</f>
        <v>754439.74883906497</v>
      </c>
    </row>
    <row r="99" spans="1:4" ht="54" thickTop="1" thickBot="1">
      <c r="A99" s="145" t="s">
        <v>1602</v>
      </c>
      <c r="B99" s="146" t="s">
        <v>1603</v>
      </c>
      <c r="C99" s="139" t="s">
        <v>1082</v>
      </c>
      <c r="D99" s="184">
        <f>VLOOKUP('351.12'!A88,'351.12'!A88:N205,14,FALSE)</f>
        <v>1392.3</v>
      </c>
    </row>
    <row r="100" spans="1:4" ht="54" thickTop="1" thickBot="1">
      <c r="A100" s="145" t="s">
        <v>1606</v>
      </c>
      <c r="B100" s="146" t="s">
        <v>1604</v>
      </c>
      <c r="C100" s="139" t="s">
        <v>1082</v>
      </c>
      <c r="D100" s="184">
        <f>VLOOKUP('410.1'!A88,'410.1'!A88:N206,14,FALSE)</f>
        <v>34789.838553438814</v>
      </c>
    </row>
    <row r="101" spans="1:4" ht="54" thickTop="1" thickBot="1">
      <c r="A101" s="145" t="s">
        <v>1607</v>
      </c>
      <c r="B101" s="146" t="s">
        <v>1605</v>
      </c>
      <c r="C101" s="139" t="s">
        <v>1082</v>
      </c>
      <c r="D101" s="184">
        <f>VLOOKUP('410.2'!A88,'410.2'!A88:N207,14,FALSE)</f>
        <v>2778.8787574818534</v>
      </c>
    </row>
    <row r="102" spans="1:4" ht="54" thickTop="1" thickBot="1">
      <c r="A102" s="145" t="s">
        <v>1609</v>
      </c>
      <c r="B102" s="146" t="s">
        <v>1608</v>
      </c>
      <c r="C102" s="139" t="s">
        <v>377</v>
      </c>
      <c r="D102" s="184">
        <f>VLOOKUP('410.3'!A88,'410.3'!A88:N208,14,FALSE)</f>
        <v>2624.4966042884171</v>
      </c>
    </row>
    <row r="103" spans="1:4" ht="54" thickTop="1" thickBot="1">
      <c r="A103" s="145" t="s">
        <v>1611</v>
      </c>
      <c r="B103" s="146" t="s">
        <v>1610</v>
      </c>
      <c r="C103" s="139" t="s">
        <v>1548</v>
      </c>
      <c r="D103" s="184">
        <f>VLOOKUP('411.1'!A88,'411.1'!A88:N209,14,FALSE)</f>
        <v>8105.0630426554071</v>
      </c>
    </row>
    <row r="104" spans="1:4" ht="54" thickTop="1" thickBot="1">
      <c r="A104" s="143" t="s">
        <v>1120</v>
      </c>
      <c r="B104" s="144" t="s">
        <v>2064</v>
      </c>
      <c r="C104" s="139" t="s">
        <v>1548</v>
      </c>
      <c r="D104" s="184">
        <f>VLOOKUP('411.2'!A88,'411.2'!A88:N210,14,FALSE)</f>
        <v>2470.1144510949807</v>
      </c>
    </row>
    <row r="105" spans="1:4" ht="54" thickTop="1" thickBot="1">
      <c r="A105" s="143" t="s">
        <v>1121</v>
      </c>
      <c r="B105" s="144" t="s">
        <v>2160</v>
      </c>
      <c r="C105" s="139" t="s">
        <v>1548</v>
      </c>
      <c r="D105" s="184">
        <f>VLOOKUP('411.3'!A88,'411.3'!A88:N211,14,FALSE)</f>
        <v>8105.0630426554071</v>
      </c>
    </row>
    <row r="106" spans="1:4" ht="54" thickTop="1" thickBot="1">
      <c r="A106" s="143" t="s">
        <v>1612</v>
      </c>
      <c r="B106" s="144" t="s">
        <v>2161</v>
      </c>
      <c r="C106" s="139" t="s">
        <v>1548</v>
      </c>
      <c r="D106" s="184">
        <f>VLOOKUP('411.4'!A88,'411.4'!A88:N212,14,FALSE)</f>
        <v>8105.0630426554071</v>
      </c>
    </row>
    <row r="107" spans="1:4" ht="54" thickTop="1" thickBot="1">
      <c r="A107" s="143" t="s">
        <v>1619</v>
      </c>
      <c r="B107" s="199" t="s">
        <v>1690</v>
      </c>
      <c r="C107" s="139" t="s">
        <v>1082</v>
      </c>
      <c r="D107" s="184">
        <f>VLOOKUP('413.1'!A88,'413.1'!A88:N213,14,FALSE)</f>
        <v>3193.6503649287943</v>
      </c>
    </row>
    <row r="108" spans="1:4" ht="54" thickTop="1" thickBot="1">
      <c r="A108" s="143" t="s">
        <v>1621</v>
      </c>
      <c r="B108" s="144" t="s">
        <v>1691</v>
      </c>
      <c r="C108" s="139" t="s">
        <v>1082</v>
      </c>
      <c r="D108" s="184">
        <f>VLOOKUP('413.2'!A88,'413.2'!A88:N214,14,FALSE)</f>
        <v>3242.0252170621625</v>
      </c>
    </row>
    <row r="109" spans="1:4" ht="54" thickTop="1" thickBot="1">
      <c r="A109" s="143" t="s">
        <v>1623</v>
      </c>
      <c r="B109" s="144" t="s">
        <v>1692</v>
      </c>
      <c r="C109" s="139" t="s">
        <v>1082</v>
      </c>
      <c r="D109" s="184">
        <f>VLOOKUP('413.3'!A88,'413.3'!A88:N215,14,FALSE)</f>
        <v>3087.6430638687261</v>
      </c>
    </row>
    <row r="110" spans="1:4" ht="54" thickTop="1" thickBot="1">
      <c r="A110" s="143" t="s">
        <v>1122</v>
      </c>
      <c r="B110" s="144" t="s">
        <v>1289</v>
      </c>
      <c r="C110" s="139" t="s">
        <v>1082</v>
      </c>
      <c r="D110" s="184">
        <f>VLOOKUP('414.1'!A88,'414.1'!A88:N216,14,FALSE)</f>
        <v>4168.3181362227806</v>
      </c>
    </row>
    <row r="111" spans="1:4" ht="54" thickTop="1" thickBot="1">
      <c r="A111" s="143" t="s">
        <v>1123</v>
      </c>
      <c r="B111" s="144" t="s">
        <v>2065</v>
      </c>
      <c r="C111" s="139" t="s">
        <v>1082</v>
      </c>
      <c r="D111" s="184">
        <f>VLOOKUP('414.2'!A88,'414.2'!A88:N217,14,FALSE)</f>
        <v>4322.7002894162169</v>
      </c>
    </row>
    <row r="112" spans="1:4" ht="54" thickTop="1" thickBot="1">
      <c r="A112" s="143" t="s">
        <v>1124</v>
      </c>
      <c r="B112" s="144" t="s">
        <v>2066</v>
      </c>
      <c r="C112" s="139" t="s">
        <v>1082</v>
      </c>
      <c r="D112" s="184">
        <f>VLOOKUP('414.3'!A88,'414.3'!A88:N218,14,FALSE)</f>
        <v>4322.7002894162169</v>
      </c>
    </row>
    <row r="113" spans="1:4" ht="54" thickTop="1" thickBot="1">
      <c r="A113" s="143" t="s">
        <v>1125</v>
      </c>
      <c r="B113" s="144" t="s">
        <v>1290</v>
      </c>
      <c r="C113" s="139" t="s">
        <v>1082</v>
      </c>
      <c r="D113" s="184">
        <f>VLOOKUP('414.4'!A88,'414.4'!A88:N219,14,FALSE)</f>
        <v>4477.0824426096524</v>
      </c>
    </row>
    <row r="114" spans="1:4" ht="54" thickTop="1" thickBot="1">
      <c r="A114" s="143" t="s">
        <v>1126</v>
      </c>
      <c r="B114" s="144" t="s">
        <v>1291</v>
      </c>
      <c r="C114" s="139" t="s">
        <v>1082</v>
      </c>
      <c r="D114" s="184">
        <f>VLOOKUP('414.5'!A88,'414.5'!A88:N220,14,FALSE)</f>
        <v>4631.4645958030887</v>
      </c>
    </row>
    <row r="115" spans="1:4" ht="54" thickTop="1" thickBot="1">
      <c r="A115" s="143" t="s">
        <v>1630</v>
      </c>
      <c r="B115" s="144" t="s">
        <v>2162</v>
      </c>
      <c r="C115" s="139" t="s">
        <v>1082</v>
      </c>
      <c r="D115" s="184">
        <f>VLOOKUP('414.6'!A88,'414.6'!A88:N221,14,FALSE)</f>
        <v>5403.3753617702696</v>
      </c>
    </row>
    <row r="116" spans="1:4" ht="54" thickTop="1" thickBot="1">
      <c r="A116" s="143" t="s">
        <v>1127</v>
      </c>
      <c r="B116" s="144" t="s">
        <v>2067</v>
      </c>
      <c r="C116" s="139" t="s">
        <v>1548</v>
      </c>
      <c r="D116" s="184">
        <f>VLOOKUP('415.1'!A88,'415.1'!A88:N222,14,FALSE)</f>
        <v>8182.2541192521248</v>
      </c>
    </row>
    <row r="117" spans="1:4" ht="54" thickTop="1" thickBot="1">
      <c r="A117" s="143" t="s">
        <v>1128</v>
      </c>
      <c r="B117" s="144" t="s">
        <v>2164</v>
      </c>
      <c r="C117" s="139" t="s">
        <v>233</v>
      </c>
      <c r="D117" s="184">
        <f>VLOOKUP('420.1'!A87,'420.1'!A87:N223,14,FALSE)</f>
        <v>9174.840495962555</v>
      </c>
    </row>
    <row r="118" spans="1:4" ht="54" thickTop="1" thickBot="1">
      <c r="A118" s="143" t="s">
        <v>1129</v>
      </c>
      <c r="B118" s="144" t="s">
        <v>2163</v>
      </c>
      <c r="C118" s="148" t="s">
        <v>233</v>
      </c>
      <c r="D118" s="184">
        <f>VLOOKUP('420.2 '!A88,'420.2 '!A59:N107,14,FALSE)</f>
        <v>9174.840495962555</v>
      </c>
    </row>
    <row r="119" spans="1:4" ht="54" thickTop="1" thickBot="1">
      <c r="A119" s="143" t="s">
        <v>1635</v>
      </c>
      <c r="B119" s="144" t="s">
        <v>1636</v>
      </c>
      <c r="C119" s="139" t="s">
        <v>233</v>
      </c>
      <c r="D119" s="184">
        <f>VLOOKUP('420.3'!A88,'420.3'!A88:N225,14,FALSE)</f>
        <v>4867.5784218656818</v>
      </c>
    </row>
    <row r="120" spans="1:4" ht="54" thickTop="1" thickBot="1">
      <c r="A120" s="143" t="s">
        <v>1130</v>
      </c>
      <c r="B120" s="144" t="s">
        <v>1292</v>
      </c>
      <c r="C120" s="139" t="s">
        <v>233</v>
      </c>
      <c r="D120" s="184">
        <f>VLOOKUP('421.1'!A88,'421.1'!A88:N226,14,FALSE)</f>
        <v>4717.0558225020823</v>
      </c>
    </row>
    <row r="121" spans="1:4" ht="54" thickTop="1" thickBot="1">
      <c r="A121" s="143" t="s">
        <v>1131</v>
      </c>
      <c r="B121" s="144" t="s">
        <v>1293</v>
      </c>
      <c r="C121" s="139" t="s">
        <v>233</v>
      </c>
      <c r="D121" s="184">
        <f>VLOOKUP('421.2'!A88,'421.2'!A88:N227,14,FALSE)</f>
        <v>4717.0558225020823</v>
      </c>
    </row>
    <row r="122" spans="1:4" ht="54" thickTop="1" thickBot="1">
      <c r="A122" s="143" t="s">
        <v>1132</v>
      </c>
      <c r="B122" s="144" t="s">
        <v>2068</v>
      </c>
      <c r="C122" s="139" t="s">
        <v>233</v>
      </c>
      <c r="D122" s="184">
        <f>VLOOKUP('421.3'!A88,'421.3'!A88:N228,14,FALSE)</f>
        <v>4717.0558225020823</v>
      </c>
    </row>
    <row r="123" spans="1:4" ht="54" thickTop="1" thickBot="1">
      <c r="A123" s="143" t="s">
        <v>1133</v>
      </c>
      <c r="B123" s="144" t="s">
        <v>2069</v>
      </c>
      <c r="C123" s="139" t="s">
        <v>233</v>
      </c>
      <c r="D123" s="184">
        <f>VLOOKUP('421.4'!A88,'421.4'!A88:N229,14,FALSE)</f>
        <v>4717.0558225020823</v>
      </c>
    </row>
    <row r="124" spans="1:4" ht="54" thickTop="1" thickBot="1">
      <c r="A124" s="143" t="s">
        <v>1640</v>
      </c>
      <c r="B124" s="146" t="s">
        <v>1641</v>
      </c>
      <c r="C124" s="139" t="s">
        <v>233</v>
      </c>
      <c r="D124" s="184">
        <f>VLOOKUP('430.1.1'!A87,'430.1.1'!A87:N230,14,FALSE)</f>
        <v>27802.159116315903</v>
      </c>
    </row>
    <row r="125" spans="1:4" ht="54" thickTop="1" thickBot="1">
      <c r="A125" s="143" t="s">
        <v>1642</v>
      </c>
      <c r="B125" s="144" t="s">
        <v>1643</v>
      </c>
      <c r="C125" s="139" t="s">
        <v>233</v>
      </c>
      <c r="D125" s="184">
        <f>VLOOKUP('430.1.2'!A88,'430.1.2'!A88:N231,14,FALSE)</f>
        <v>21737.504089940317</v>
      </c>
    </row>
    <row r="126" spans="1:4" ht="54" thickTop="1" thickBot="1">
      <c r="A126" s="143" t="s">
        <v>1644</v>
      </c>
      <c r="B126" s="144" t="s">
        <v>1693</v>
      </c>
      <c r="C126" s="139" t="s">
        <v>233</v>
      </c>
      <c r="D126" s="184">
        <f>VLOOKUP('430.2.1'!A88,'430.2.1'!A88:N232,14,FALSE)</f>
        <v>27802.159116315903</v>
      </c>
    </row>
    <row r="127" spans="1:4" ht="54" thickTop="1" thickBot="1">
      <c r="A127" s="143" t="s">
        <v>1646</v>
      </c>
      <c r="B127" s="144" t="s">
        <v>1694</v>
      </c>
      <c r="C127" s="139" t="s">
        <v>233</v>
      </c>
      <c r="D127" s="184">
        <f>VLOOKUP('430.2.2'!A88,'430.2.2'!A88:N233,14,FALSE)</f>
        <v>21737.504089940317</v>
      </c>
    </row>
    <row r="128" spans="1:4" ht="54" thickTop="1" thickBot="1">
      <c r="A128" s="143" t="s">
        <v>1647</v>
      </c>
      <c r="B128" s="144" t="s">
        <v>1695</v>
      </c>
      <c r="C128" s="139" t="s">
        <v>233</v>
      </c>
      <c r="D128" s="184">
        <f>VLOOKUP('431.1.1'!A88,'431.1.1'!A88:N234,14,FALSE)</f>
        <v>59086.194591385378</v>
      </c>
    </row>
    <row r="129" spans="1:4" ht="54" thickTop="1" thickBot="1">
      <c r="A129" s="143" t="s">
        <v>1649</v>
      </c>
      <c r="B129" s="144" t="s">
        <v>1696</v>
      </c>
      <c r="C129" s="139" t="s">
        <v>233</v>
      </c>
      <c r="D129" s="184">
        <f>VLOOKUP('431.1.2'!A88,'431.1.2'!A88:N235,14,FALSE)</f>
        <v>45896.155215281018</v>
      </c>
    </row>
    <row r="130" spans="1:4" ht="54" thickTop="1" thickBot="1">
      <c r="A130" s="143" t="s">
        <v>1652</v>
      </c>
      <c r="B130" s="144" t="s">
        <v>1697</v>
      </c>
      <c r="C130" s="139" t="s">
        <v>233</v>
      </c>
      <c r="D130" s="184">
        <f>VLOOKUP('431.2.1'!A88,'431.2.1'!A88:N236,14,FALSE)</f>
        <v>59086.194591385378</v>
      </c>
    </row>
    <row r="131" spans="1:4" ht="54" thickTop="1" thickBot="1">
      <c r="A131" s="143" t="s">
        <v>1653</v>
      </c>
      <c r="B131" s="144" t="s">
        <v>1698</v>
      </c>
      <c r="C131" s="139" t="s">
        <v>233</v>
      </c>
      <c r="D131" s="184">
        <f>VLOOKUP('431.2.2'!A88,'431.2.2'!A88:N237,14,FALSE)</f>
        <v>45896.155215281018</v>
      </c>
    </row>
    <row r="132" spans="1:4" ht="54" thickTop="1" thickBot="1">
      <c r="A132" s="143" t="s">
        <v>1134</v>
      </c>
      <c r="B132" s="144" t="s">
        <v>1294</v>
      </c>
      <c r="C132" s="139" t="s">
        <v>233</v>
      </c>
      <c r="D132" s="184">
        <f>VLOOKUP('432.1'!A88,'432.1'!A88:N238,14,FALSE)</f>
        <v>17589.680551847363</v>
      </c>
    </row>
    <row r="133" spans="1:4" ht="54" thickTop="1" thickBot="1">
      <c r="A133" s="143" t="s">
        <v>1135</v>
      </c>
      <c r="B133" s="144" t="s">
        <v>2070</v>
      </c>
      <c r="C133" s="139" t="s">
        <v>233</v>
      </c>
      <c r="D133" s="184">
        <f>VLOOKUP('432.2'!A88,'432.2'!A88:N239,14,FALSE)</f>
        <v>17589.680551847363</v>
      </c>
    </row>
    <row r="134" spans="1:4" ht="54" thickTop="1" thickBot="1">
      <c r="A134" s="143" t="s">
        <v>1136</v>
      </c>
      <c r="B134" s="144" t="s">
        <v>2071</v>
      </c>
      <c r="C134" s="139" t="s">
        <v>233</v>
      </c>
      <c r="D134" s="184">
        <f>VLOOKUP('433.1'!A88,'433.1'!A88:N240,14,FALSE)</f>
        <v>19567.693920988138</v>
      </c>
    </row>
    <row r="135" spans="1:4" ht="54" thickTop="1" thickBot="1">
      <c r="A135" s="143" t="s">
        <v>1137</v>
      </c>
      <c r="B135" s="144" t="s">
        <v>2072</v>
      </c>
      <c r="C135" s="139" t="s">
        <v>233</v>
      </c>
      <c r="D135" s="184">
        <f>VLOOKUP('433.2'!A88,'433.2'!A88:N241,14,FALSE)</f>
        <v>17453.264797381064</v>
      </c>
    </row>
    <row r="136" spans="1:4" ht="54" thickTop="1" thickBot="1">
      <c r="A136" s="143" t="s">
        <v>1138</v>
      </c>
      <c r="B136" s="144" t="s">
        <v>2073</v>
      </c>
      <c r="C136" s="139" t="s">
        <v>233</v>
      </c>
      <c r="D136" s="184">
        <f>VLOOKUP('433.3'!A88,'433.3'!A88:N242,14,FALSE)</f>
        <v>19878.704912895693</v>
      </c>
    </row>
    <row r="137" spans="1:4" ht="54" thickTop="1" thickBot="1">
      <c r="A137" s="143" t="s">
        <v>1139</v>
      </c>
      <c r="B137" s="144" t="s">
        <v>1295</v>
      </c>
      <c r="C137" s="139" t="s">
        <v>233</v>
      </c>
      <c r="D137" s="184">
        <f>VLOOKUP('433.4'!A88,'433.4'!A88:N243,14,FALSE)</f>
        <v>11997.595727472632</v>
      </c>
    </row>
    <row r="138" spans="1:4" ht="54" thickTop="1" thickBot="1">
      <c r="A138" s="143" t="s">
        <v>1140</v>
      </c>
      <c r="B138" s="144" t="s">
        <v>2074</v>
      </c>
      <c r="C138" s="139" t="s">
        <v>233</v>
      </c>
      <c r="D138" s="184">
        <f>VLOOKUP('433.5'!A88,'433.5'!A88:N244,14,FALSE)</f>
        <v>19567.693920988138</v>
      </c>
    </row>
    <row r="139" spans="1:4" ht="54" thickTop="1" thickBot="1">
      <c r="A139" s="143" t="s">
        <v>1141</v>
      </c>
      <c r="B139" s="144" t="s">
        <v>2075</v>
      </c>
      <c r="C139" s="139" t="s">
        <v>233</v>
      </c>
      <c r="D139" s="184">
        <f>VLOOKUP('433.6'!A88,'433.6'!A88:N245,14,FALSE)</f>
        <v>17453.264797381064</v>
      </c>
    </row>
    <row r="140" spans="1:4" ht="54" thickTop="1" thickBot="1">
      <c r="A140" s="143" t="s">
        <v>1142</v>
      </c>
      <c r="B140" s="144" t="s">
        <v>2076</v>
      </c>
      <c r="C140" s="139" t="s">
        <v>233</v>
      </c>
      <c r="D140" s="184">
        <f>VLOOKUP('433.7'!A88,'433.7'!A88:N246,14,FALSE)</f>
        <v>19878.704912895693</v>
      </c>
    </row>
    <row r="141" spans="1:4" ht="54" thickTop="1" thickBot="1">
      <c r="A141" s="143" t="s">
        <v>1143</v>
      </c>
      <c r="B141" s="144" t="s">
        <v>1296</v>
      </c>
      <c r="C141" s="139" t="s">
        <v>233</v>
      </c>
      <c r="D141" s="184">
        <f>VLOOKUP('433.8'!A88,'433.8'!A88:N247,14,FALSE)</f>
        <v>11997.595727472632</v>
      </c>
    </row>
    <row r="142" spans="1:4" ht="54" thickTop="1" thickBot="1">
      <c r="A142" s="143" t="s">
        <v>1144</v>
      </c>
      <c r="B142" s="144" t="s">
        <v>2077</v>
      </c>
      <c r="C142" s="139" t="s">
        <v>388</v>
      </c>
      <c r="D142" s="184">
        <f>VLOOKUP('440.1'!A89,'440.1'!A89:N248,14,FALSE)</f>
        <v>1015876.3068052257</v>
      </c>
    </row>
    <row r="143" spans="1:4" ht="54" thickTop="1" thickBot="1">
      <c r="A143" s="143" t="s">
        <v>1145</v>
      </c>
      <c r="B143" s="144" t="s">
        <v>2078</v>
      </c>
      <c r="C143" s="139" t="s">
        <v>388</v>
      </c>
      <c r="D143" s="184">
        <f>VLOOKUP('440.2'!A93,'440.2'!A93:N250,14,FALSE)</f>
        <v>1015876.3068052257</v>
      </c>
    </row>
    <row r="144" spans="1:4" ht="54" thickTop="1" thickBot="1">
      <c r="A144" s="143" t="s">
        <v>1146</v>
      </c>
      <c r="B144" s="144" t="s">
        <v>2079</v>
      </c>
      <c r="C144" s="139" t="s">
        <v>388</v>
      </c>
      <c r="D144" s="184">
        <f>VLOOKUP('440.3'!A93,'440.3'!A93:N252,14,FALSE)</f>
        <v>1015876.3068052257</v>
      </c>
    </row>
    <row r="145" spans="1:4" ht="54" thickTop="1" thickBot="1">
      <c r="A145" s="143" t="s">
        <v>1147</v>
      </c>
      <c r="B145" s="144" t="s">
        <v>1297</v>
      </c>
      <c r="C145" s="139" t="s">
        <v>388</v>
      </c>
      <c r="D145" s="184">
        <f>VLOOKUP('440.4'!A93,'440.4'!A93:N254,14,FALSE)</f>
        <v>1044416.695362957</v>
      </c>
    </row>
    <row r="146" spans="1:4" ht="54" thickTop="1" thickBot="1">
      <c r="A146" s="143" t="s">
        <v>1148</v>
      </c>
      <c r="B146" s="144" t="s">
        <v>2080</v>
      </c>
      <c r="C146" s="139" t="s">
        <v>388</v>
      </c>
      <c r="D146" s="184">
        <f>VLOOKUP('441.1'!A93,'441.1'!A93:N256,14,FALSE)</f>
        <v>1015876.3068052257</v>
      </c>
    </row>
    <row r="147" spans="1:4" ht="54" thickTop="1" thickBot="1">
      <c r="A147" s="143" t="s">
        <v>1149</v>
      </c>
      <c r="B147" s="144" t="s">
        <v>2081</v>
      </c>
      <c r="C147" s="139" t="s">
        <v>388</v>
      </c>
      <c r="D147" s="184">
        <f>VLOOKUP('441.2'!A92,'441.2'!A92:N258,14,FALSE)</f>
        <v>1015876.3068052257</v>
      </c>
    </row>
    <row r="148" spans="1:4" ht="54" thickTop="1" thickBot="1">
      <c r="A148" s="143" t="s">
        <v>1150</v>
      </c>
      <c r="B148" s="144" t="s">
        <v>2082</v>
      </c>
      <c r="C148" s="139" t="s">
        <v>388</v>
      </c>
      <c r="D148" s="184">
        <f>VLOOKUP('441.3'!A93,'441.3'!A93:N260,14,FALSE)</f>
        <v>1015876.3068052257</v>
      </c>
    </row>
    <row r="149" spans="1:4" ht="54" thickTop="1" thickBot="1">
      <c r="A149" s="143" t="s">
        <v>1151</v>
      </c>
      <c r="B149" s="144" t="s">
        <v>2083</v>
      </c>
      <c r="C149" s="139" t="s">
        <v>388</v>
      </c>
      <c r="D149" s="184">
        <f>VLOOKUP('441.4'!A92,'441.4'!A92:N262,14,FALSE)</f>
        <v>1044416.695362957</v>
      </c>
    </row>
    <row r="150" spans="1:4" ht="54" thickTop="1" thickBot="1">
      <c r="A150" s="143" t="s">
        <v>1152</v>
      </c>
      <c r="B150" s="144" t="s">
        <v>2063</v>
      </c>
      <c r="C150" s="139" t="s">
        <v>388</v>
      </c>
      <c r="D150" s="184">
        <f>VLOOKUP('450.1'!A95,'450.1'!A95:N264,14,FALSE)</f>
        <v>1052240.845892367</v>
      </c>
    </row>
    <row r="151" spans="1:4" ht="54" thickTop="1" thickBot="1">
      <c r="A151" s="143" t="s">
        <v>1153</v>
      </c>
      <c r="B151" s="144" t="s">
        <v>2084</v>
      </c>
      <c r="C151" s="139" t="s">
        <v>388</v>
      </c>
      <c r="D151" s="184">
        <f>VLOOKUP('450.2'!A93,'450.2'!A93:N266,14,FALSE)</f>
        <v>1052240.845892367</v>
      </c>
    </row>
    <row r="152" spans="1:4" ht="54" thickTop="1" thickBot="1">
      <c r="A152" s="143" t="s">
        <v>1154</v>
      </c>
      <c r="B152" s="144" t="s">
        <v>2085</v>
      </c>
      <c r="C152" s="139" t="s">
        <v>388</v>
      </c>
      <c r="D152" s="184">
        <f>VLOOKUP('450.3'!A93,'450.3'!A93:N268,14,FALSE)</f>
        <v>1052240.845892367</v>
      </c>
    </row>
    <row r="153" spans="1:4" ht="54" thickTop="1" thickBot="1">
      <c r="A153" s="143" t="s">
        <v>1155</v>
      </c>
      <c r="B153" s="144" t="s">
        <v>2086</v>
      </c>
      <c r="C153" s="139" t="s">
        <v>388</v>
      </c>
      <c r="D153" s="184">
        <f>VLOOKUP('450.4'!A92,'450.4'!A92:N270,14,FALSE)</f>
        <v>1052240.845892367</v>
      </c>
    </row>
    <row r="154" spans="1:4" ht="63.75" customHeight="1" thickTop="1" thickBot="1">
      <c r="A154" s="143" t="s">
        <v>1156</v>
      </c>
      <c r="B154" s="144" t="s">
        <v>2087</v>
      </c>
      <c r="C154" s="139" t="s">
        <v>388</v>
      </c>
      <c r="D154" s="184">
        <f>VLOOKUP('450.5'!A92,'450.5'!A92:N272,14,FALSE)</f>
        <v>1052240.845892367</v>
      </c>
    </row>
    <row r="155" spans="1:4" ht="54" thickTop="1" thickBot="1">
      <c r="A155" s="143" t="s">
        <v>1157</v>
      </c>
      <c r="B155" s="144" t="s">
        <v>2088</v>
      </c>
      <c r="C155" s="139" t="s">
        <v>388</v>
      </c>
      <c r="D155" s="184">
        <f>VLOOKUP('450.6'!A93,'450.6'!A93:N274,14,FALSE)</f>
        <v>1052240.845892367</v>
      </c>
    </row>
    <row r="156" spans="1:4" ht="54" thickTop="1" thickBot="1">
      <c r="A156" s="143" t="s">
        <v>1158</v>
      </c>
      <c r="B156" s="144" t="s">
        <v>2089</v>
      </c>
      <c r="C156" s="139" t="s">
        <v>388</v>
      </c>
      <c r="D156" s="184">
        <f>VLOOKUP('450.7'!A93,'450.7'!A93:N275,14,FALSE)</f>
        <v>1052240.845892367</v>
      </c>
    </row>
    <row r="157" spans="1:4" ht="54" thickTop="1" thickBot="1">
      <c r="A157" s="143" t="s">
        <v>1159</v>
      </c>
      <c r="B157" s="144" t="s">
        <v>2090</v>
      </c>
      <c r="C157" s="139" t="s">
        <v>388</v>
      </c>
      <c r="D157" s="184">
        <f>VLOOKUP('450.8'!A93,'450.8'!A93:N276,14,FALSE)</f>
        <v>1052240.845892367</v>
      </c>
    </row>
    <row r="158" spans="1:4" ht="54" thickTop="1" thickBot="1">
      <c r="A158" s="143" t="s">
        <v>1668</v>
      </c>
      <c r="B158" s="144" t="s">
        <v>1699</v>
      </c>
      <c r="C158" s="139" t="s">
        <v>388</v>
      </c>
      <c r="D158" s="184">
        <f>VLOOKUP('450.10'!A92,'450.10'!A92:N277,14,FALSE)</f>
        <v>1099492.485078163</v>
      </c>
    </row>
    <row r="159" spans="1:4" ht="54" thickTop="1" thickBot="1">
      <c r="A159" s="143" t="s">
        <v>1670</v>
      </c>
      <c r="B159" s="144" t="s">
        <v>1700</v>
      </c>
      <c r="C159" s="139" t="s">
        <v>388</v>
      </c>
      <c r="D159" s="184">
        <f>VLOOKUP('450.11'!A92,'450.11'!A92:N278,14,FALSE)</f>
        <v>1099492.485078163</v>
      </c>
    </row>
    <row r="160" spans="1:4" ht="54" thickTop="1" thickBot="1">
      <c r="A160" s="143" t="s">
        <v>1672</v>
      </c>
      <c r="B160" s="144" t="s">
        <v>1701</v>
      </c>
      <c r="C160" s="139" t="s">
        <v>388</v>
      </c>
      <c r="D160" s="184">
        <f>VLOOKUP('450.12'!A92,'450.11'!A92:N279,14,FALSE)</f>
        <v>1099492.485078163</v>
      </c>
    </row>
    <row r="161" spans="1:4" ht="54" thickTop="1" thickBot="1">
      <c r="A161" s="143" t="s">
        <v>1160</v>
      </c>
      <c r="B161" s="144" t="s">
        <v>2091</v>
      </c>
      <c r="C161" s="139" t="s">
        <v>388</v>
      </c>
      <c r="D161" s="184">
        <f>VLOOKUP('451.1'!A92,'451.1'!A92:N280,14,FALSE)</f>
        <v>1052240.845892367</v>
      </c>
    </row>
    <row r="162" spans="1:4" ht="54" thickTop="1" thickBot="1">
      <c r="A162" s="143" t="s">
        <v>1161</v>
      </c>
      <c r="B162" s="144" t="s">
        <v>2092</v>
      </c>
      <c r="C162" s="139" t="s">
        <v>388</v>
      </c>
      <c r="D162" s="184">
        <f>VLOOKUP('451.2'!A93,'451.2'!A93:N281,14,FALSE)</f>
        <v>1052240.845892367</v>
      </c>
    </row>
    <row r="163" spans="1:4" ht="54" thickTop="1" thickBot="1">
      <c r="A163" s="143" t="s">
        <v>1162</v>
      </c>
      <c r="B163" s="144" t="s">
        <v>2093</v>
      </c>
      <c r="C163" s="139" t="s">
        <v>388</v>
      </c>
      <c r="D163" s="184">
        <f>VLOOKUP('451.3'!A92,'451.3'!A92:N282,14,FALSE)</f>
        <v>1052240.845892367</v>
      </c>
    </row>
    <row r="164" spans="1:4" ht="54" thickTop="1" thickBot="1">
      <c r="A164" s="143" t="s">
        <v>1163</v>
      </c>
      <c r="B164" s="144" t="s">
        <v>2094</v>
      </c>
      <c r="C164" s="139" t="s">
        <v>388</v>
      </c>
      <c r="D164" s="184">
        <f>VLOOKUP('451.4'!A92,'451.4'!A92:N283,14,FALSE)</f>
        <v>1099492.485078163</v>
      </c>
    </row>
    <row r="165" spans="1:4" ht="54" thickTop="1" thickBot="1">
      <c r="A165" s="143" t="s">
        <v>1164</v>
      </c>
      <c r="B165" s="144" t="s">
        <v>2095</v>
      </c>
      <c r="C165" s="139" t="s">
        <v>388</v>
      </c>
      <c r="D165" s="184">
        <f>VLOOKUP('452.1'!A93,'452.1'!A93:N284,14,FALSE)</f>
        <v>1052240.845892367</v>
      </c>
    </row>
    <row r="166" spans="1:4" ht="54" thickTop="1" thickBot="1">
      <c r="A166" s="143" t="s">
        <v>1165</v>
      </c>
      <c r="B166" s="144" t="s">
        <v>2096</v>
      </c>
      <c r="C166" s="139" t="s">
        <v>388</v>
      </c>
      <c r="D166" s="184">
        <f>VLOOKUP('452.2'!A93,'452.2'!A93:N285,14,FALSE)</f>
        <v>1052240.845892367</v>
      </c>
    </row>
    <row r="167" spans="1:4" ht="54" thickTop="1" thickBot="1">
      <c r="A167" s="143" t="s">
        <v>1166</v>
      </c>
      <c r="B167" s="144" t="s">
        <v>2097</v>
      </c>
      <c r="C167" s="139" t="s">
        <v>388</v>
      </c>
      <c r="D167" s="184">
        <f>VLOOKUP('452.3'!A92,'452.3'!A92:N286,14,FALSE)</f>
        <v>1052240.845892367</v>
      </c>
    </row>
    <row r="168" spans="1:4" ht="54" thickTop="1" thickBot="1">
      <c r="A168" s="143" t="s">
        <v>1167</v>
      </c>
      <c r="B168" s="144" t="s">
        <v>2098</v>
      </c>
      <c r="C168" s="139" t="s">
        <v>388</v>
      </c>
      <c r="D168" s="184">
        <f>VLOOKUP('452.4'!A93,'452.4'!A93:N287,14,FALSE)</f>
        <v>1052240.845892367</v>
      </c>
    </row>
    <row r="169" spans="1:4" ht="54" thickTop="1" thickBot="1">
      <c r="A169" s="143" t="s">
        <v>1168</v>
      </c>
      <c r="B169" s="144" t="s">
        <v>1298</v>
      </c>
      <c r="C169" s="139" t="s">
        <v>388</v>
      </c>
      <c r="D169" s="184">
        <f>VLOOKUP('453.1'!A92,'453.1'!A92:N288,14,FALSE)</f>
        <v>1034783.6023778359</v>
      </c>
    </row>
    <row r="170" spans="1:4" ht="54" thickTop="1" thickBot="1">
      <c r="A170" s="143" t="s">
        <v>1169</v>
      </c>
      <c r="B170" s="144" t="s">
        <v>2099</v>
      </c>
      <c r="C170" s="139" t="s">
        <v>233</v>
      </c>
      <c r="D170" s="184">
        <f>VLOOKUP('460.1'!A87,'460.1'!A87:N289,14,FALSE)</f>
        <v>5985.1593631972528</v>
      </c>
    </row>
    <row r="171" spans="1:4" ht="54" thickTop="1" thickBot="1">
      <c r="A171" s="204" t="s">
        <v>2123</v>
      </c>
      <c r="B171" s="144" t="s">
        <v>2179</v>
      </c>
      <c r="C171" s="139" t="s">
        <v>233</v>
      </c>
      <c r="D171" s="184">
        <f>VLOOKUP('460.2'!A87,'460.2'!A87:N290,14,FALSE)</f>
        <v>2992.5796815986264</v>
      </c>
    </row>
    <row r="172" spans="1:4" ht="51.75" customHeight="1" thickTop="1" thickBot="1">
      <c r="A172" s="143" t="s">
        <v>1170</v>
      </c>
      <c r="B172" s="144" t="s">
        <v>1299</v>
      </c>
      <c r="C172" s="139" t="s">
        <v>388</v>
      </c>
      <c r="D172" s="184">
        <f>VLOOKUP('461.1'!A87,'461.1'!A87:N291,14,FALSE)</f>
        <v>266401.48118849355</v>
      </c>
    </row>
    <row r="173" spans="1:4" ht="54" thickTop="1" thickBot="1">
      <c r="A173" s="143" t="s">
        <v>1171</v>
      </c>
      <c r="B173" s="144" t="s">
        <v>1300</v>
      </c>
      <c r="C173" s="139" t="s">
        <v>388</v>
      </c>
      <c r="D173" s="184">
        <f>VLOOKUP('461.2'!A89,'461.2'!A89:N294,14,FALSE)</f>
        <v>220069.60102693952</v>
      </c>
    </row>
    <row r="174" spans="1:4" ht="54" thickTop="1" thickBot="1">
      <c r="A174" s="143" t="s">
        <v>1682</v>
      </c>
      <c r="B174" s="144" t="s">
        <v>2184</v>
      </c>
      <c r="C174" s="139" t="s">
        <v>388</v>
      </c>
      <c r="D174" s="184">
        <f>VLOOKUP('462.1.1'!A88,'462.1.1'!A88:N293,14,FALSE)</f>
        <v>194914.6969812396</v>
      </c>
    </row>
    <row r="175" spans="1:4" ht="54" thickTop="1" thickBot="1">
      <c r="A175" s="143" t="s">
        <v>1683</v>
      </c>
      <c r="B175" s="144" t="s">
        <v>2185</v>
      </c>
      <c r="C175" s="139" t="s">
        <v>388</v>
      </c>
      <c r="D175" s="184">
        <f>VLOOKUP('462.1.2'!A88,'462.1.2'!A88:N294,14,FALSE)</f>
        <v>185638.9386327031</v>
      </c>
    </row>
    <row r="176" spans="1:4" ht="54" thickTop="1" thickBot="1">
      <c r="A176" s="143" t="s">
        <v>1684</v>
      </c>
      <c r="B176" s="144" t="s">
        <v>2188</v>
      </c>
      <c r="C176" s="139" t="s">
        <v>388</v>
      </c>
      <c r="D176" s="184">
        <f>VLOOKUP('462.2.1'!A88,'462.2.1'!A88:N295,14,FALSE)</f>
        <v>215990.14310709495</v>
      </c>
    </row>
    <row r="177" spans="1:4" ht="54" thickTop="1" thickBot="1">
      <c r="A177" s="143" t="s">
        <v>1685</v>
      </c>
      <c r="B177" s="144" t="s">
        <v>2189</v>
      </c>
      <c r="C177" s="139" t="s">
        <v>388</v>
      </c>
      <c r="D177" s="184">
        <f>VLOOKUP('462.2.2'!A88,'462.2.2'!A88:N296,14,FALSE)</f>
        <v>206714.38475855842</v>
      </c>
    </row>
    <row r="178" spans="1:4" ht="54" thickTop="1" thickBot="1">
      <c r="A178" s="143" t="s">
        <v>1172</v>
      </c>
      <c r="B178" s="144" t="s">
        <v>1702</v>
      </c>
      <c r="C178" s="139" t="s">
        <v>233</v>
      </c>
      <c r="D178" s="184">
        <f>VLOOKUP('464.1'!A88,'464.1'!A88:N297,14,FALSE)</f>
        <v>9005.8148476767892</v>
      </c>
    </row>
    <row r="179" spans="1:4" ht="54" thickTop="1" thickBot="1">
      <c r="A179" s="143" t="s">
        <v>1173</v>
      </c>
      <c r="B179" s="144" t="s">
        <v>1703</v>
      </c>
      <c r="C179" s="139" t="s">
        <v>388</v>
      </c>
      <c r="D179" s="184">
        <f>VLOOKUP('465.1'!A92,'465.1'!A92:N298,14,FALSE)</f>
        <v>178671.85534703627</v>
      </c>
    </row>
    <row r="180" spans="1:4" ht="54" thickTop="1" thickBot="1">
      <c r="A180" s="143" t="s">
        <v>1686</v>
      </c>
      <c r="B180" s="144" t="s">
        <v>1704</v>
      </c>
      <c r="C180" s="139" t="s">
        <v>388</v>
      </c>
      <c r="D180" s="184">
        <f>VLOOKUP('465.2'!A92,'465.2'!A92:N299,14,FALSE)</f>
        <v>48683.299764551251</v>
      </c>
    </row>
    <row r="181" spans="1:4" ht="54" thickTop="1" thickBot="1">
      <c r="A181" s="143" t="s">
        <v>1174</v>
      </c>
      <c r="B181" s="144" t="s">
        <v>1705</v>
      </c>
      <c r="C181" s="139" t="s">
        <v>144</v>
      </c>
      <c r="D181" s="184">
        <f>VLOOKUP('466.1'!A92,'466.1'!A92:N300,14,FALSE)</f>
        <v>5206.0487002463815</v>
      </c>
    </row>
    <row r="182" spans="1:4" ht="54" thickTop="1" thickBot="1">
      <c r="A182" s="143" t="s">
        <v>1175</v>
      </c>
      <c r="B182" s="144" t="s">
        <v>1706</v>
      </c>
      <c r="C182" s="139" t="s">
        <v>144</v>
      </c>
      <c r="D182" s="184">
        <f>VLOOKUP('466.2'!A96,'466.2'!A96:N301,14,FALSE)</f>
        <v>7759.8845116058601</v>
      </c>
    </row>
    <row r="183" spans="1:4" ht="54" thickTop="1" thickBot="1">
      <c r="A183" s="145" t="s">
        <v>1176</v>
      </c>
      <c r="B183" s="146" t="s">
        <v>1819</v>
      </c>
      <c r="C183" s="139" t="s">
        <v>388</v>
      </c>
      <c r="D183" s="184">
        <f>VLOOKUP('500.1'!A95,'500.1'!A95:N302,14,FALSE)</f>
        <v>1749202.2882155092</v>
      </c>
    </row>
    <row r="184" spans="1:4" ht="54" thickTop="1" thickBot="1">
      <c r="A184" s="143" t="s">
        <v>1708</v>
      </c>
      <c r="B184" s="144" t="s">
        <v>1820</v>
      </c>
      <c r="C184" s="139" t="s">
        <v>388</v>
      </c>
      <c r="D184" s="184">
        <f>VLOOKUP('500.2'!A95,'500.2'!A95:N303,14,FALSE)</f>
        <v>1769259.6175584006</v>
      </c>
    </row>
    <row r="185" spans="1:4" ht="54" thickTop="1" thickBot="1">
      <c r="A185" s="143" t="s">
        <v>1177</v>
      </c>
      <c r="B185" s="144" t="s">
        <v>1959</v>
      </c>
      <c r="C185" s="139" t="s">
        <v>377</v>
      </c>
      <c r="D185" s="184">
        <f>VLOOKUP('501.1'!A88,'501.1'!A88:N304,14,FALSE)</f>
        <v>1054.43010631117</v>
      </c>
    </row>
    <row r="186" spans="1:4" ht="55.2" thickTop="1" thickBot="1">
      <c r="A186" s="143" t="s">
        <v>1710</v>
      </c>
      <c r="B186" s="144" t="s">
        <v>1960</v>
      </c>
      <c r="C186" s="139" t="s">
        <v>377</v>
      </c>
      <c r="D186" s="184">
        <f>VLOOKUP('501.10'!A88,'501.10'!A88:N305,14,FALSE)</f>
        <v>1142.4279336314289</v>
      </c>
    </row>
    <row r="187" spans="1:4" ht="55.2" thickTop="1" thickBot="1">
      <c r="A187" s="143" t="s">
        <v>1711</v>
      </c>
      <c r="B187" s="144" t="s">
        <v>1961</v>
      </c>
      <c r="C187" s="139" t="s">
        <v>377</v>
      </c>
      <c r="D187" s="184">
        <f>VLOOKUP('501.20'!A88,'501.20'!A88:N306,14,FALSE)</f>
        <v>1392.3</v>
      </c>
    </row>
    <row r="188" spans="1:4" ht="54" thickTop="1" thickBot="1">
      <c r="A188" s="143" t="s">
        <v>1712</v>
      </c>
      <c r="B188" s="144" t="s">
        <v>1821</v>
      </c>
      <c r="C188" s="139" t="s">
        <v>388</v>
      </c>
      <c r="D188" s="184">
        <f>VLOOKUP('505.1'!A84,'505.1'!A84:N307,14,FALSE)</f>
        <v>1419019.0965006119</v>
      </c>
    </row>
    <row r="189" spans="1:4" ht="54" thickTop="1" thickBot="1">
      <c r="A189" s="143" t="s">
        <v>1178</v>
      </c>
      <c r="B189" s="144" t="s">
        <v>1822</v>
      </c>
      <c r="C189" s="139" t="s">
        <v>233</v>
      </c>
      <c r="D189" s="184">
        <f>VLOOKUP('510.1'!A84,'510.1'!A84:N308,14,FALSE)</f>
        <v>131077.36672273089</v>
      </c>
    </row>
    <row r="190" spans="1:4" ht="54" thickTop="1" thickBot="1">
      <c r="A190" s="143" t="s">
        <v>1716</v>
      </c>
      <c r="B190" s="144" t="s">
        <v>1301</v>
      </c>
      <c r="C190" s="139" t="s">
        <v>388</v>
      </c>
      <c r="D190" s="184">
        <f>VLOOKUP('600.1.1'!A85,'600.1.1'!A85:N311,14,FALSE)</f>
        <v>29540.421153645504</v>
      </c>
    </row>
    <row r="191" spans="1:4" ht="54" thickTop="1" thickBot="1">
      <c r="A191" s="143" t="s">
        <v>1717</v>
      </c>
      <c r="B191" s="144" t="s">
        <v>1823</v>
      </c>
      <c r="C191" s="139" t="s">
        <v>388</v>
      </c>
      <c r="D191" s="184">
        <f>VLOOKUP('600.2.1'!A88,'600.2.1'!A88:N310,14,FALSE)</f>
        <v>178088.2441442234</v>
      </c>
    </row>
    <row r="192" spans="1:4" ht="54" thickTop="1" thickBot="1">
      <c r="A192" s="143" t="s">
        <v>1718</v>
      </c>
      <c r="B192" s="144" t="s">
        <v>1824</v>
      </c>
      <c r="C192" s="139" t="s">
        <v>388</v>
      </c>
      <c r="D192" s="184">
        <f>VLOOKUP('600.2.2'!A90,'600.2.2'!A90:N312,14,FALSE)</f>
        <v>224902.67338656273</v>
      </c>
    </row>
    <row r="193" spans="1:4" ht="54" thickTop="1" thickBot="1">
      <c r="A193" s="143" t="s">
        <v>1719</v>
      </c>
      <c r="B193" s="144" t="s">
        <v>1825</v>
      </c>
      <c r="C193" s="139" t="s">
        <v>388</v>
      </c>
      <c r="D193" s="184">
        <f>VLOOKUP('600.2.3'!A89,'600.2.3'!A89:N312,14,FALSE)</f>
        <v>25646.600380975371</v>
      </c>
    </row>
    <row r="194" spans="1:4" ht="54" thickTop="1" thickBot="1">
      <c r="A194" s="143" t="s">
        <v>1720</v>
      </c>
      <c r="B194" s="144" t="s">
        <v>1826</v>
      </c>
      <c r="C194" s="139" t="s">
        <v>388</v>
      </c>
      <c r="D194" s="184">
        <f>VLOOKUP('600.2.4'!A88,'600.2.4'!A88:N312,14,FALSE)</f>
        <v>33701.991100108127</v>
      </c>
    </row>
    <row r="195" spans="1:4" ht="54" thickTop="1" thickBot="1">
      <c r="A195" s="143" t="s">
        <v>1179</v>
      </c>
      <c r="B195" s="144" t="s">
        <v>2200</v>
      </c>
      <c r="C195" s="139" t="s">
        <v>388</v>
      </c>
      <c r="D195" s="184">
        <f>VLOOKUP('610.1'!A89,'610.1'!A89:N314,14,FALSE)</f>
        <v>486284.58566309995</v>
      </c>
    </row>
    <row r="196" spans="1:4" ht="54" thickTop="1" thickBot="1">
      <c r="A196" s="143" t="s">
        <v>1180</v>
      </c>
      <c r="B196" s="144" t="s">
        <v>1827</v>
      </c>
      <c r="C196" s="139" t="s">
        <v>388</v>
      </c>
      <c r="D196" s="184">
        <f>VLOOKUP('610.2'!A89,'610.2'!A89:N315,14,FALSE)</f>
        <v>796333.00528681511</v>
      </c>
    </row>
    <row r="197" spans="1:4" ht="54" thickTop="1" thickBot="1">
      <c r="A197" s="143" t="s">
        <v>1722</v>
      </c>
      <c r="B197" s="144" t="s">
        <v>1828</v>
      </c>
      <c r="C197" s="139" t="s">
        <v>388</v>
      </c>
      <c r="D197" s="184">
        <f>VLOOKUP('610.3'!A89,'610.3'!A89:N316,14,FALSE)</f>
        <v>796333.00528681511</v>
      </c>
    </row>
    <row r="198" spans="1:4" ht="54" thickTop="1" thickBot="1">
      <c r="A198" s="143" t="s">
        <v>1724</v>
      </c>
      <c r="B198" s="144" t="s">
        <v>1829</v>
      </c>
      <c r="C198" s="139" t="s">
        <v>388</v>
      </c>
      <c r="D198" s="184">
        <f>VLOOKUP('610.4'!A89,'610.4'!A89:N317,14,FALSE)</f>
        <v>796333.00528681511</v>
      </c>
    </row>
    <row r="199" spans="1:4" ht="54" thickTop="1" thickBot="1">
      <c r="A199" s="143" t="s">
        <v>1726</v>
      </c>
      <c r="B199" s="144" t="s">
        <v>1302</v>
      </c>
      <c r="C199" s="139" t="s">
        <v>388</v>
      </c>
      <c r="D199" s="184">
        <f>VLOOKUP('610.5'!A89,'610.5'!A89:N318,14,FALSE)</f>
        <v>744952.59176413086</v>
      </c>
    </row>
    <row r="200" spans="1:4" ht="54" thickTop="1" thickBot="1">
      <c r="A200" s="143" t="s">
        <v>1728</v>
      </c>
      <c r="B200" s="144" t="s">
        <v>1830</v>
      </c>
      <c r="C200" s="139" t="s">
        <v>388</v>
      </c>
      <c r="D200" s="184">
        <f>VLOOKUP('610.6'!A89,'610.6'!A89:N319,14,FALSE)</f>
        <v>429451.29392233456</v>
      </c>
    </row>
    <row r="201" spans="1:4" ht="54" thickTop="1" thickBot="1">
      <c r="A201" s="143" t="s">
        <v>1730</v>
      </c>
      <c r="B201" s="144" t="s">
        <v>1831</v>
      </c>
      <c r="C201" s="139" t="s">
        <v>388</v>
      </c>
      <c r="D201" s="184">
        <f>VLOOKUP('610.7'!A89,'610.7'!A89:N320,14,FALSE)</f>
        <v>741467.25500881462</v>
      </c>
    </row>
    <row r="202" spans="1:4" ht="54" thickTop="1" thickBot="1">
      <c r="A202" s="143" t="s">
        <v>1181</v>
      </c>
      <c r="B202" s="144" t="s">
        <v>1832</v>
      </c>
      <c r="C202" s="139" t="s">
        <v>144</v>
      </c>
      <c r="D202" s="184">
        <f>VLOOKUP('620.1'!A88,'620.1'!A88:N321,14,FALSE)</f>
        <v>449080.86725235864</v>
      </c>
    </row>
    <row r="203" spans="1:4" ht="54" thickTop="1" thickBot="1">
      <c r="A203" s="143" t="s">
        <v>1182</v>
      </c>
      <c r="B203" s="144" t="s">
        <v>1962</v>
      </c>
      <c r="C203" s="139" t="s">
        <v>144</v>
      </c>
      <c r="D203" s="184">
        <f>VLOOKUP('620.2'!A88,'620.2'!A88:N322,14,FALSE)</f>
        <v>449080.86725235864</v>
      </c>
    </row>
    <row r="204" spans="1:4" ht="54" thickTop="1" thickBot="1">
      <c r="A204" s="143" t="s">
        <v>1183</v>
      </c>
      <c r="B204" s="144" t="s">
        <v>1833</v>
      </c>
      <c r="C204" s="139" t="s">
        <v>1929</v>
      </c>
      <c r="D204" s="184">
        <f>VLOOKUP('620.3'!A93,'620.3'!A93:N323,14,FALSE)</f>
        <v>87106173.445951253</v>
      </c>
    </row>
    <row r="205" spans="1:4" ht="54" thickTop="1" thickBot="1">
      <c r="A205" s="143" t="s">
        <v>1734</v>
      </c>
      <c r="B205" s="144" t="s">
        <v>1834</v>
      </c>
      <c r="C205" s="139" t="s">
        <v>144</v>
      </c>
      <c r="D205" s="184">
        <f>VLOOKUP('621.1.1'!A95,'621.1.1'!A95:N325,14,FALSE)</f>
        <v>3056806.406842242</v>
      </c>
    </row>
    <row r="206" spans="1:4" ht="54" thickTop="1" thickBot="1">
      <c r="A206" s="143" t="s">
        <v>1736</v>
      </c>
      <c r="B206" s="144" t="s">
        <v>1835</v>
      </c>
      <c r="C206" s="139" t="s">
        <v>144</v>
      </c>
      <c r="D206" s="184">
        <f>VLOOKUP('621.1.2'!A99,'621.1.2'!A99:N326,14,FALSE)</f>
        <v>6601495.6866343021</v>
      </c>
    </row>
    <row r="207" spans="1:4" ht="54" thickTop="1" thickBot="1">
      <c r="A207" s="143" t="s">
        <v>1184</v>
      </c>
      <c r="B207" s="144" t="s">
        <v>1836</v>
      </c>
      <c r="C207" s="139" t="s">
        <v>388</v>
      </c>
      <c r="D207" s="184">
        <f>VLOOKUP('621.2'!A89,'621.2'!A89:N326,14,FALSE)</f>
        <v>4085187.0020498503</v>
      </c>
    </row>
    <row r="208" spans="1:4" ht="54" thickTop="1" thickBot="1">
      <c r="A208" s="143" t="s">
        <v>1185</v>
      </c>
      <c r="B208" s="144" t="s">
        <v>1837</v>
      </c>
      <c r="C208" s="139" t="s">
        <v>144</v>
      </c>
      <c r="D208" s="184">
        <f>VLOOKUP('621.3'!A93,'621.3'!A93:N327,14,FALSE)</f>
        <v>57297597.074731834</v>
      </c>
    </row>
    <row r="209" spans="1:4" ht="54" thickTop="1" thickBot="1">
      <c r="A209" s="143" t="s">
        <v>1186</v>
      </c>
      <c r="B209" s="144" t="s">
        <v>1838</v>
      </c>
      <c r="C209" s="139" t="s">
        <v>388</v>
      </c>
      <c r="D209" s="184">
        <f>VLOOKUP('621.4'!A93,'621.4'!A93:N328,14,FALSE)</f>
        <v>47914786.449069634</v>
      </c>
    </row>
    <row r="210" spans="1:4" ht="54" thickTop="1" thickBot="1">
      <c r="A210" s="143" t="s">
        <v>1187</v>
      </c>
      <c r="B210" s="144" t="s">
        <v>1839</v>
      </c>
      <c r="C210" s="139" t="s">
        <v>144</v>
      </c>
      <c r="D210" s="184">
        <f>VLOOKUP('621.5'!A89,'621.5'!A89:N329,14,FALSE)</f>
        <v>4096798.1451989231</v>
      </c>
    </row>
    <row r="211" spans="1:4" ht="54" thickTop="1" thickBot="1">
      <c r="A211" s="143" t="s">
        <v>1740</v>
      </c>
      <c r="B211" s="144" t="s">
        <v>1840</v>
      </c>
      <c r="C211" s="139" t="s">
        <v>144</v>
      </c>
      <c r="D211" s="184">
        <f>VLOOKUP('621.5.1'!A89,'621.5.1'!A89:N330,14,FALSE)</f>
        <v>1081262.853659339</v>
      </c>
    </row>
    <row r="212" spans="1:4" ht="54" thickTop="1" thickBot="1">
      <c r="A212" s="143" t="s">
        <v>1188</v>
      </c>
      <c r="B212" s="144" t="s">
        <v>1841</v>
      </c>
      <c r="C212" s="139" t="s">
        <v>1929</v>
      </c>
      <c r="D212" s="184">
        <f>VLOOKUP('621.6'!A98,'621.6'!A98:N331,14,FALSE)</f>
        <v>58700312.242244013</v>
      </c>
    </row>
    <row r="213" spans="1:4" ht="54" thickTop="1" thickBot="1">
      <c r="A213" s="143" t="s">
        <v>1815</v>
      </c>
      <c r="B213" s="144" t="s">
        <v>1842</v>
      </c>
      <c r="C213" s="139" t="s">
        <v>1929</v>
      </c>
      <c r="D213" s="184">
        <f>VLOOKUP('621.7'!A89,'621.7'!A89:N332,14,FALSE)</f>
        <v>2691824.4036292951</v>
      </c>
    </row>
    <row r="214" spans="1:4" ht="54" thickTop="1" thickBot="1">
      <c r="A214" s="143" t="s">
        <v>1189</v>
      </c>
      <c r="B214" s="144" t="s">
        <v>2100</v>
      </c>
      <c r="C214" s="139" t="s">
        <v>233</v>
      </c>
      <c r="D214" s="184">
        <f>VLOOKUP('622.1'!A89,'622.1'!A89:N333,14,FALSE)</f>
        <v>118330.60952264037</v>
      </c>
    </row>
    <row r="215" spans="1:4" ht="54" thickTop="1" thickBot="1">
      <c r="A215" s="143" t="s">
        <v>1190</v>
      </c>
      <c r="B215" s="144" t="s">
        <v>1843</v>
      </c>
      <c r="C215" s="139" t="s">
        <v>233</v>
      </c>
      <c r="D215" s="184">
        <f>VLOOKUP('622.2'!A89,'622.2'!A89:N335,14,FALSE)</f>
        <v>616301.07688305562</v>
      </c>
    </row>
    <row r="216" spans="1:4" ht="54" thickTop="1" thickBot="1">
      <c r="A216" s="143" t="s">
        <v>1191</v>
      </c>
      <c r="B216" s="144" t="s">
        <v>1844</v>
      </c>
      <c r="C216" s="139" t="s">
        <v>233</v>
      </c>
      <c r="D216" s="184">
        <f>VLOOKUP('622.3'!A89,'622.3'!A89:N336,14,FALSE)</f>
        <v>1163357.227961743</v>
      </c>
    </row>
    <row r="217" spans="1:4" ht="54" thickTop="1" thickBot="1">
      <c r="A217" s="143" t="s">
        <v>1192</v>
      </c>
      <c r="B217" s="144" t="s">
        <v>1845</v>
      </c>
      <c r="C217" s="139" t="s">
        <v>233</v>
      </c>
      <c r="D217" s="184">
        <f>VLOOKUP('622.4'!A89,'622.4'!A89:N337,14,FALSE)</f>
        <v>1147144.5738924353</v>
      </c>
    </row>
    <row r="218" spans="1:4" ht="54" thickTop="1" thickBot="1">
      <c r="A218" s="143" t="s">
        <v>1193</v>
      </c>
      <c r="B218" s="144" t="s">
        <v>1846</v>
      </c>
      <c r="C218" s="139" t="s">
        <v>144</v>
      </c>
      <c r="D218" s="184">
        <f>VLOOKUP('622.5'!A89,'622.5'!A89:N338,14,FALSE)</f>
        <v>116685.96924801009</v>
      </c>
    </row>
    <row r="219" spans="1:4" ht="54" thickTop="1" thickBot="1">
      <c r="A219" s="143" t="s">
        <v>1194</v>
      </c>
      <c r="B219" s="144" t="s">
        <v>1847</v>
      </c>
      <c r="C219" s="139" t="s">
        <v>144</v>
      </c>
      <c r="D219" s="184">
        <f>VLOOKUP('623.1'!A103,'623.1'!A103:N339,14,FALSE)</f>
        <v>679627.27317463246</v>
      </c>
    </row>
    <row r="220" spans="1:4" ht="54" thickTop="1" thickBot="1">
      <c r="A220" s="143" t="s">
        <v>1195</v>
      </c>
      <c r="B220" s="144" t="s">
        <v>1303</v>
      </c>
      <c r="C220" s="139" t="s">
        <v>2101</v>
      </c>
      <c r="D220" s="184">
        <f>VLOOKUP('623.2'!A89,'623.2'!A89:N340,14,FALSE)</f>
        <v>2961036.8606632855</v>
      </c>
    </row>
    <row r="221" spans="1:4" ht="54" thickTop="1" thickBot="1">
      <c r="A221" s="143" t="s">
        <v>1196</v>
      </c>
      <c r="B221" s="144" t="s">
        <v>2220</v>
      </c>
      <c r="C221" s="139" t="s">
        <v>388</v>
      </c>
      <c r="D221" s="184">
        <f>VLOOKUP('630.1'!A89,'630.1'!A89:N341,14,FALSE)</f>
        <v>2101593.4871052932</v>
      </c>
    </row>
    <row r="222" spans="1:4" ht="54" thickTop="1" thickBot="1">
      <c r="A222" s="143" t="s">
        <v>1197</v>
      </c>
      <c r="B222" s="144" t="s">
        <v>2221</v>
      </c>
      <c r="C222" s="139" t="s">
        <v>388</v>
      </c>
      <c r="D222" s="184">
        <f>VLOOKUP('630.2'!A89,'630.2'!A89:N342,14,FALSE)</f>
        <v>2056809.5486764801</v>
      </c>
    </row>
    <row r="223" spans="1:4" ht="54" thickTop="1" thickBot="1">
      <c r="A223" s="143" t="s">
        <v>1198</v>
      </c>
      <c r="B223" s="144" t="s">
        <v>2222</v>
      </c>
      <c r="C223" s="139" t="s">
        <v>388</v>
      </c>
      <c r="D223" s="184">
        <f>VLOOKUP('630.3'!A89,'630.3'!A89:N343,14,FALSE)</f>
        <v>1661587.7411925883</v>
      </c>
    </row>
    <row r="224" spans="1:4" ht="54" thickTop="1" thickBot="1">
      <c r="A224" s="143" t="s">
        <v>1199</v>
      </c>
      <c r="B224" s="144" t="s">
        <v>2223</v>
      </c>
      <c r="C224" s="139" t="s">
        <v>388</v>
      </c>
      <c r="D224" s="184">
        <f>VLOOKUP('630.4'!A89,'630.4'!A89:N344,14,FALSE)</f>
        <v>1675729.5705045748</v>
      </c>
    </row>
    <row r="225" spans="1:4" ht="54" thickTop="1" thickBot="1">
      <c r="A225" s="143" t="s">
        <v>1200</v>
      </c>
      <c r="B225" s="144" t="s">
        <v>2224</v>
      </c>
      <c r="C225" s="139" t="s">
        <v>388</v>
      </c>
      <c r="D225" s="184">
        <f>VLOOKUP('630.5'!A93,'630.5'!A93:N345,14,FALSE)</f>
        <v>1620647.4678045711</v>
      </c>
    </row>
    <row r="226" spans="1:4" ht="54" thickTop="1" thickBot="1">
      <c r="A226" s="143" t="s">
        <v>1201</v>
      </c>
      <c r="B226" s="144" t="s">
        <v>2225</v>
      </c>
      <c r="C226" s="139" t="s">
        <v>388</v>
      </c>
      <c r="D226" s="184">
        <f>VLOOKUP('630.6'!A93,'630.6'!A89:N346,14,FALSE)</f>
        <v>1444549.9206645144</v>
      </c>
    </row>
    <row r="227" spans="1:4" ht="54" thickTop="1" thickBot="1">
      <c r="A227" s="143" t="s">
        <v>1202</v>
      </c>
      <c r="B227" s="144" t="s">
        <v>2226</v>
      </c>
      <c r="C227" s="139" t="s">
        <v>388</v>
      </c>
      <c r="D227" s="184">
        <f>VLOOKUP('630.7'!A93,'630.7'!A90:N347,14,FALSE)</f>
        <v>1058110.6501336873</v>
      </c>
    </row>
    <row r="228" spans="1:4" ht="54" thickTop="1" thickBot="1">
      <c r="A228" s="143" t="s">
        <v>1203</v>
      </c>
      <c r="B228" s="144" t="s">
        <v>1848</v>
      </c>
      <c r="C228" s="139" t="s">
        <v>144</v>
      </c>
      <c r="D228" s="184">
        <f>VLOOKUP('632.1'!A90,'632.1'!A90:N349,14,FALSE)</f>
        <v>480976.24341720378</v>
      </c>
    </row>
    <row r="229" spans="1:4" ht="54" thickTop="1" thickBot="1">
      <c r="A229" s="143" t="s">
        <v>1743</v>
      </c>
      <c r="B229" s="144" t="s">
        <v>1849</v>
      </c>
      <c r="C229" s="139" t="s">
        <v>144</v>
      </c>
      <c r="D229" s="184">
        <f>VLOOKUP('632.2'!A90,'632.2'!A90:N350,14,FALSE)</f>
        <v>482729.65128029708</v>
      </c>
    </row>
    <row r="230" spans="1:4" ht="54" thickTop="1" thickBot="1">
      <c r="A230" s="143" t="s">
        <v>1746</v>
      </c>
      <c r="B230" s="144" t="s">
        <v>1850</v>
      </c>
      <c r="C230" s="139" t="s">
        <v>377</v>
      </c>
      <c r="D230" s="184">
        <f>VLOOKUP('640.1'!A90,'640.1'!A90:N351,14,FALSE)</f>
        <v>5478.5949699041184</v>
      </c>
    </row>
    <row r="231" spans="1:4" ht="54" thickTop="1" thickBot="1">
      <c r="A231" s="143" t="s">
        <v>1747</v>
      </c>
      <c r="B231" s="144" t="s">
        <v>1851</v>
      </c>
      <c r="C231" s="139" t="s">
        <v>377</v>
      </c>
      <c r="D231" s="184">
        <f>VLOOKUP('640.2'!A90,'640.2'!A90:N352,14,FALSE)</f>
        <v>5478.5949699041184</v>
      </c>
    </row>
    <row r="232" spans="1:4" ht="54" thickTop="1" thickBot="1">
      <c r="A232" s="143" t="s">
        <v>1204</v>
      </c>
      <c r="B232" s="144" t="s">
        <v>1852</v>
      </c>
      <c r="C232" s="139" t="s">
        <v>1748</v>
      </c>
      <c r="D232" s="184">
        <f>VLOOKUP('641.1'!A90,'641.1'!A90:N353,14,FALSE)</f>
        <v>2018.0159977699057</v>
      </c>
    </row>
    <row r="233" spans="1:4" ht="54" thickTop="1" thickBot="1">
      <c r="A233" s="143" t="s">
        <v>1205</v>
      </c>
      <c r="B233" s="144" t="s">
        <v>1852</v>
      </c>
      <c r="C233" s="139" t="s">
        <v>377</v>
      </c>
      <c r="D233" s="184">
        <f>VLOOKUP('641.2'!A90,'641.2'!A90:N354,14,FALSE)</f>
        <v>42224.618447581583</v>
      </c>
    </row>
    <row r="234" spans="1:4" ht="54" thickTop="1" thickBot="1">
      <c r="A234" s="143" t="s">
        <v>1206</v>
      </c>
      <c r="B234" s="144" t="s">
        <v>1853</v>
      </c>
      <c r="C234" s="139" t="s">
        <v>1929</v>
      </c>
      <c r="D234" s="184">
        <f>VLOOKUP('642.1'!A90,'642.1'!A90:N355,14,FALSE)</f>
        <v>619623.96403735806</v>
      </c>
    </row>
    <row r="235" spans="1:4" ht="54" thickTop="1" thickBot="1">
      <c r="A235" s="143" t="s">
        <v>1207</v>
      </c>
      <c r="B235" s="144" t="s">
        <v>1854</v>
      </c>
      <c r="C235" s="139" t="s">
        <v>144</v>
      </c>
      <c r="D235" s="184">
        <f>VLOOKUP('642.2'!A90,'642.2'!A90:N356,14,FALSE)</f>
        <v>30493.204702126532</v>
      </c>
    </row>
    <row r="236" spans="1:4" ht="54" thickTop="1" thickBot="1">
      <c r="A236" s="143" t="s">
        <v>1208</v>
      </c>
      <c r="B236" s="144" t="s">
        <v>1855</v>
      </c>
      <c r="C236" s="139" t="s">
        <v>377</v>
      </c>
      <c r="D236" s="184">
        <f>VLOOKUP('650.1'!A95,'650.1'!A95:N358,14,FALSE)</f>
        <v>14161.850561179352</v>
      </c>
    </row>
    <row r="237" spans="1:4" ht="54" thickTop="1" thickBot="1">
      <c r="A237" s="143" t="s">
        <v>1209</v>
      </c>
      <c r="B237" s="144" t="s">
        <v>2233</v>
      </c>
      <c r="C237" s="139" t="s">
        <v>377</v>
      </c>
      <c r="D237" s="184">
        <f>VLOOKUP('650.2'!A93,'650.2'!A93:N359,14,FALSE)</f>
        <v>12198.942934693492</v>
      </c>
    </row>
    <row r="238" spans="1:4" ht="54" thickTop="1" thickBot="1">
      <c r="A238" s="143" t="s">
        <v>1210</v>
      </c>
      <c r="B238" s="144" t="s">
        <v>1856</v>
      </c>
      <c r="C238" s="139" t="s">
        <v>377</v>
      </c>
      <c r="D238" s="210">
        <f>VLOOKUP('650.3'!A90,'650.3'!A90:N360,14,FALSE)</f>
        <v>0.39131766389253508</v>
      </c>
    </row>
    <row r="239" spans="1:4" ht="54" thickTop="1" thickBot="1">
      <c r="A239" s="143" t="s">
        <v>1211</v>
      </c>
      <c r="B239" s="144" t="s">
        <v>2237</v>
      </c>
      <c r="C239" s="139" t="s">
        <v>377</v>
      </c>
      <c r="D239" s="184">
        <f>VLOOKUP('650.4'!A93,'650.4'!A93:N361,14,FALSE)</f>
        <v>4734.7457421552344</v>
      </c>
    </row>
    <row r="240" spans="1:4" ht="55.2" thickTop="1" thickBot="1">
      <c r="A240" s="143" t="s">
        <v>1212</v>
      </c>
      <c r="B240" s="144" t="s">
        <v>1857</v>
      </c>
      <c r="C240" s="139" t="s">
        <v>233</v>
      </c>
      <c r="D240" s="184">
        <f>VLOOKUP('660.1'!A87,'660.1'!A87:N362,14,FALSE)</f>
        <v>644336.58840633056</v>
      </c>
    </row>
    <row r="241" spans="1:4" ht="73.2" thickTop="1" thickBot="1">
      <c r="A241" s="143" t="s">
        <v>1213</v>
      </c>
      <c r="B241" s="144" t="s">
        <v>1964</v>
      </c>
      <c r="C241" s="139" t="s">
        <v>144</v>
      </c>
      <c r="D241" s="184">
        <f>VLOOKUP('660.2'!A87,'660.2'!A87:N363,14,FALSE)</f>
        <v>777024.66294448986</v>
      </c>
    </row>
    <row r="242" spans="1:4" ht="54" thickTop="1" thickBot="1">
      <c r="A242" s="143" t="s">
        <v>1761</v>
      </c>
      <c r="B242" s="144" t="s">
        <v>1858</v>
      </c>
      <c r="C242" s="139" t="s">
        <v>144</v>
      </c>
      <c r="D242" s="184">
        <f>VLOOKUP('661.1'!A87,'661.1'!A87:N364,14,FALSE)</f>
        <v>1166356.2970941463</v>
      </c>
    </row>
    <row r="243" spans="1:4" ht="54" thickTop="1" thickBot="1">
      <c r="A243" s="143" t="s">
        <v>1214</v>
      </c>
      <c r="B243" s="144" t="s">
        <v>1859</v>
      </c>
      <c r="C243" s="139" t="s">
        <v>144</v>
      </c>
      <c r="D243" s="184">
        <f>VLOOKUP('662.1'!A87,'662.1'!A87:N365,14,FALSE)</f>
        <v>728856.66931624059</v>
      </c>
    </row>
    <row r="244" spans="1:4" ht="54" thickTop="1" thickBot="1">
      <c r="A244" s="143" t="s">
        <v>1215</v>
      </c>
      <c r="B244" s="144" t="s">
        <v>1860</v>
      </c>
      <c r="C244" s="139" t="s">
        <v>144</v>
      </c>
      <c r="D244" s="184">
        <f>VLOOKUP('662.2'!A87,'662.2'!A87:N366,14,FALSE)</f>
        <v>707030.48342941678</v>
      </c>
    </row>
    <row r="245" spans="1:4" ht="54" thickTop="1" thickBot="1">
      <c r="A245" s="143" t="s">
        <v>1762</v>
      </c>
      <c r="B245" s="144" t="s">
        <v>1861</v>
      </c>
      <c r="C245" s="139" t="s">
        <v>144</v>
      </c>
      <c r="D245" s="184">
        <f>VLOOKUP('663.1'!A87,'663.1'!A87:N367,14,FALSE)</f>
        <v>26930.277319849352</v>
      </c>
    </row>
    <row r="246" spans="1:4" ht="54" thickTop="1" thickBot="1">
      <c r="A246" s="143" t="s">
        <v>1216</v>
      </c>
      <c r="B246" s="144" t="s">
        <v>1862</v>
      </c>
      <c r="C246" s="139" t="s">
        <v>388</v>
      </c>
      <c r="D246" s="184">
        <f>VLOOKUP('670.1'!A87,'670.1'!A87:N368,14,FALSE)</f>
        <v>815792.36363841547</v>
      </c>
    </row>
    <row r="247" spans="1:4" ht="54" thickTop="1" thickBot="1">
      <c r="A247" s="143" t="s">
        <v>1217</v>
      </c>
      <c r="B247" s="144" t="s">
        <v>1863</v>
      </c>
      <c r="C247" s="139" t="s">
        <v>388</v>
      </c>
      <c r="D247" s="184">
        <f>VLOOKUP('670.2'!A87,'670.2'!A87:N369,14,FALSE)</f>
        <v>842769.11227605864</v>
      </c>
    </row>
    <row r="248" spans="1:4" ht="54" thickTop="1" thickBot="1">
      <c r="A248" s="143" t="s">
        <v>1764</v>
      </c>
      <c r="B248" s="144" t="s">
        <v>1864</v>
      </c>
      <c r="C248" s="139" t="s">
        <v>388</v>
      </c>
      <c r="D248" s="184">
        <f>VLOOKUP('670.3'!A87,'670.3'!A87:N370,14,FALSE)</f>
        <v>849977.11491695419</v>
      </c>
    </row>
    <row r="249" spans="1:4" ht="54" thickTop="1" thickBot="1">
      <c r="A249" s="143" t="s">
        <v>1765</v>
      </c>
      <c r="B249" s="144" t="s">
        <v>1865</v>
      </c>
      <c r="C249" s="139" t="s">
        <v>388</v>
      </c>
      <c r="D249" s="184">
        <f>VLOOKUP('670.4'!A87,'670.4'!A87:N371,14,FALSE)</f>
        <v>853495.58531395264</v>
      </c>
    </row>
    <row r="250" spans="1:4" ht="54" thickTop="1" thickBot="1">
      <c r="A250" s="143" t="s">
        <v>1766</v>
      </c>
      <c r="B250" s="144" t="s">
        <v>1866</v>
      </c>
      <c r="C250" s="139" t="s">
        <v>388</v>
      </c>
      <c r="D250" s="184">
        <f>VLOOKUP('670.5'!A89,'670.5'!A89:N372,14,FALSE)</f>
        <v>1140377.8382515123</v>
      </c>
    </row>
    <row r="251" spans="1:4" ht="54" thickTop="1" thickBot="1">
      <c r="A251" s="143" t="s">
        <v>1218</v>
      </c>
      <c r="B251" s="144" t="s">
        <v>1867</v>
      </c>
      <c r="C251" s="139" t="s">
        <v>388</v>
      </c>
      <c r="D251" s="184">
        <f>VLOOKUP('671.1'!A89,'671.1'!A89:N373,14,FALSE)</f>
        <v>1313246.4373807022</v>
      </c>
    </row>
    <row r="252" spans="1:4" ht="54" thickTop="1" thickBot="1">
      <c r="A252" s="143" t="s">
        <v>1219</v>
      </c>
      <c r="B252" s="144" t="s">
        <v>1868</v>
      </c>
      <c r="C252" s="139" t="s">
        <v>144</v>
      </c>
      <c r="D252" s="184">
        <f>VLOOKUP('671.2'!A89,'671.2'!A89:N374,14,FALSE)</f>
        <v>65771.547152023893</v>
      </c>
    </row>
    <row r="253" spans="1:4" ht="54" thickTop="1" thickBot="1">
      <c r="A253" s="143" t="s">
        <v>1767</v>
      </c>
      <c r="B253" s="144" t="s">
        <v>1869</v>
      </c>
      <c r="C253" s="139" t="s">
        <v>388</v>
      </c>
      <c r="D253" s="184">
        <f>VLOOKUP('671.3'!A87,'671.3'!A87:N375,14,FALSE)</f>
        <v>1508092.1779220873</v>
      </c>
    </row>
    <row r="254" spans="1:4" ht="54" thickTop="1" thickBot="1">
      <c r="A254" s="143" t="s">
        <v>1768</v>
      </c>
      <c r="B254" s="144" t="s">
        <v>1870</v>
      </c>
      <c r="C254" s="139" t="s">
        <v>144</v>
      </c>
      <c r="D254" s="184">
        <f>VLOOKUP('671.4'!A87,'671.4'!A87:N376,14,FALSE)</f>
        <v>84202.906289070961</v>
      </c>
    </row>
    <row r="255" spans="1:4" ht="54" thickTop="1" thickBot="1">
      <c r="A255" s="143" t="s">
        <v>1220</v>
      </c>
      <c r="B255" s="144" t="s">
        <v>1871</v>
      </c>
      <c r="C255" s="139" t="s">
        <v>144</v>
      </c>
      <c r="D255" s="184">
        <f>VLOOKUP('672.1'!A87,'672.1'!A87:N377,14,FALSE)</f>
        <v>101042.53006574321</v>
      </c>
    </row>
    <row r="256" spans="1:4" ht="54" thickTop="1" thickBot="1">
      <c r="A256" s="143" t="s">
        <v>1769</v>
      </c>
      <c r="B256" s="144" t="s">
        <v>1872</v>
      </c>
      <c r="C256" s="139" t="s">
        <v>144</v>
      </c>
      <c r="D256" s="184">
        <f>VLOOKUP('672.2'!A87,'672.2'!A87:N378,14,FALSE)</f>
        <v>107996.57658998951</v>
      </c>
    </row>
    <row r="257" spans="1:4" ht="54" thickTop="1" thickBot="1">
      <c r="A257" s="143" t="s">
        <v>1770</v>
      </c>
      <c r="B257" s="144" t="s">
        <v>1873</v>
      </c>
      <c r="C257" s="139" t="s">
        <v>144</v>
      </c>
      <c r="D257" s="184">
        <f>VLOOKUP('672.3'!A87,'672.3'!A87:N379,14,FALSE)</f>
        <v>104485.55488258832</v>
      </c>
    </row>
    <row r="258" spans="1:4" ht="54" thickTop="1" thickBot="1">
      <c r="A258" s="143" t="s">
        <v>1771</v>
      </c>
      <c r="B258" s="144" t="s">
        <v>1874</v>
      </c>
      <c r="C258" s="139" t="s">
        <v>144</v>
      </c>
      <c r="D258" s="184">
        <f>VLOOKUP('672.4'!A87,'672.3'!A87:N380,14,FALSE)</f>
        <v>104485.55488258832</v>
      </c>
    </row>
    <row r="259" spans="1:4" ht="54" thickTop="1" thickBot="1">
      <c r="A259" s="143" t="s">
        <v>1816</v>
      </c>
      <c r="B259" s="144" t="s">
        <v>1875</v>
      </c>
      <c r="C259" s="139" t="s">
        <v>233</v>
      </c>
      <c r="D259" s="184">
        <f>VLOOKUP('673.1.1'!A87,'673.1.1'!A87:N381,14,FALSE)</f>
        <v>9241.7282533711659</v>
      </c>
    </row>
    <row r="260" spans="1:4" ht="54" thickTop="1" thickBot="1">
      <c r="A260" s="143" t="s">
        <v>1817</v>
      </c>
      <c r="B260" s="144" t="s">
        <v>2152</v>
      </c>
      <c r="C260" s="139" t="s">
        <v>233</v>
      </c>
      <c r="D260" s="184">
        <f>VLOOKUP('673.1.2'!A87,'673.1.2'!A87:N382,14,FALSE)</f>
        <v>12638.135623626764</v>
      </c>
    </row>
    <row r="261" spans="1:4" ht="54" thickTop="1" thickBot="1">
      <c r="A261" s="143" t="s">
        <v>1221</v>
      </c>
      <c r="B261" s="144" t="s">
        <v>1876</v>
      </c>
      <c r="C261" s="139" t="s">
        <v>388</v>
      </c>
      <c r="D261" s="184">
        <f>VLOOKUP('673.2'!A87,'673.2'!A87:N383,14,FALSE)</f>
        <v>629861.91563429777</v>
      </c>
    </row>
    <row r="262" spans="1:4" ht="54" thickTop="1" thickBot="1">
      <c r="A262" s="143" t="s">
        <v>1222</v>
      </c>
      <c r="B262" s="144" t="s">
        <v>1877</v>
      </c>
      <c r="C262" s="139" t="s">
        <v>388</v>
      </c>
      <c r="D262" s="184">
        <f>VLOOKUP('673.3'!A89,'673.3'!A89:N384,14,FALSE)</f>
        <v>719688.51347086439</v>
      </c>
    </row>
    <row r="263" spans="1:4" ht="54" thickTop="1" thickBot="1">
      <c r="A263" s="143" t="s">
        <v>1223</v>
      </c>
      <c r="B263" s="144" t="s">
        <v>2102</v>
      </c>
      <c r="C263" s="139" t="s">
        <v>144</v>
      </c>
      <c r="D263" s="184">
        <f>VLOOKUP('674.1'!A89,'674.1'!A89:N385,14,FALSE)</f>
        <v>120717.06798583137</v>
      </c>
    </row>
    <row r="264" spans="1:4" ht="54" thickTop="1" thickBot="1">
      <c r="A264" s="143" t="s">
        <v>1224</v>
      </c>
      <c r="B264" s="144" t="s">
        <v>1878</v>
      </c>
      <c r="C264" s="139" t="s">
        <v>144</v>
      </c>
      <c r="D264" s="184">
        <f>VLOOKUP('674.2'!A89,'674.2'!A89:N386,14,FALSE)</f>
        <v>214101.09504271383</v>
      </c>
    </row>
    <row r="265" spans="1:4" ht="54" thickTop="1" thickBot="1">
      <c r="A265" s="143" t="s">
        <v>1225</v>
      </c>
      <c r="B265" s="144" t="s">
        <v>1879</v>
      </c>
      <c r="C265" s="139" t="s">
        <v>233</v>
      </c>
      <c r="D265" s="184">
        <f>VLOOKUP('680.1'!A87,'680.1'!A87:N387,14,FALSE)</f>
        <v>336758.30562468868</v>
      </c>
    </row>
    <row r="266" spans="1:4" ht="54" thickTop="1" thickBot="1">
      <c r="A266" s="143" t="s">
        <v>1226</v>
      </c>
      <c r="B266" s="144" t="s">
        <v>1880</v>
      </c>
      <c r="C266" s="139" t="s">
        <v>144</v>
      </c>
      <c r="D266" s="184">
        <f>VLOOKUP('680.2'!A87,'680.2'!A87:N388,14,FALSE)</f>
        <v>14038.868334038412</v>
      </c>
    </row>
    <row r="267" spans="1:4" ht="54" thickTop="1" thickBot="1">
      <c r="A267" s="143" t="s">
        <v>1227</v>
      </c>
      <c r="B267" s="144" t="s">
        <v>1881</v>
      </c>
      <c r="C267" s="139" t="s">
        <v>388</v>
      </c>
      <c r="D267" s="184">
        <f>VLOOKUP('680.3'!A89,'680.3'!A89:N389,14,FALSE)</f>
        <v>403602.31236268376</v>
      </c>
    </row>
    <row r="268" spans="1:4" ht="54" thickTop="1" thickBot="1">
      <c r="A268" s="143" t="s">
        <v>1228</v>
      </c>
      <c r="B268" s="144" t="s">
        <v>1882</v>
      </c>
      <c r="C268" s="139" t="s">
        <v>388</v>
      </c>
      <c r="D268" s="184">
        <f>VLOOKUP('681.1'!A89,'681.1'!A89:N390,14,FALSE)</f>
        <v>633966.66055074113</v>
      </c>
    </row>
    <row r="269" spans="1:4" ht="54" thickTop="1" thickBot="1">
      <c r="A269" s="143" t="s">
        <v>1776</v>
      </c>
      <c r="B269" s="144" t="s">
        <v>1883</v>
      </c>
      <c r="C269" s="139" t="s">
        <v>388</v>
      </c>
      <c r="D269" s="184">
        <f>VLOOKUP('681.2'!A89,'681.2'!A89:N391,14,FALSE)</f>
        <v>660943.40918838431</v>
      </c>
    </row>
    <row r="270" spans="1:4" ht="54" thickTop="1" thickBot="1">
      <c r="A270" s="143" t="s">
        <v>1777</v>
      </c>
      <c r="B270" s="144" t="s">
        <v>1884</v>
      </c>
      <c r="C270" s="139" t="s">
        <v>388</v>
      </c>
      <c r="D270" s="184">
        <f>VLOOKUP('681.3'!A89,'681.3'!A89:N392,14,FALSE)</f>
        <v>668151.41182927997</v>
      </c>
    </row>
    <row r="271" spans="1:4" ht="54" thickTop="1" thickBot="1">
      <c r="A271" s="143" t="s">
        <v>1778</v>
      </c>
      <c r="B271" s="144" t="s">
        <v>1885</v>
      </c>
      <c r="C271" s="139" t="s">
        <v>388</v>
      </c>
      <c r="D271" s="184">
        <f>VLOOKUP('681.4'!A89,'681.4'!A89:N393,14,FALSE)</f>
        <v>671669.88222627831</v>
      </c>
    </row>
    <row r="272" spans="1:4" ht="54" thickTop="1" thickBot="1">
      <c r="A272" s="143" t="s">
        <v>1229</v>
      </c>
      <c r="B272" s="144" t="s">
        <v>1886</v>
      </c>
      <c r="C272" s="139" t="s">
        <v>388</v>
      </c>
      <c r="D272" s="184">
        <f>VLOOKUP('682.1'!A89,'682.1'!A89:N394,14,FALSE)</f>
        <v>651651.13619904919</v>
      </c>
    </row>
    <row r="273" spans="1:4" ht="54" thickTop="1" thickBot="1">
      <c r="A273" s="143" t="s">
        <v>1779</v>
      </c>
      <c r="B273" s="144" t="s">
        <v>1887</v>
      </c>
      <c r="C273" s="139" t="s">
        <v>388</v>
      </c>
      <c r="D273" s="184">
        <f>VLOOKUP('682.2'!A89,'682.2'!A89:N395,14,FALSE)</f>
        <v>651651.13619904919</v>
      </c>
    </row>
    <row r="274" spans="1:4" ht="54" thickTop="1" thickBot="1">
      <c r="A274" s="143" t="s">
        <v>1781</v>
      </c>
      <c r="B274" s="144" t="s">
        <v>1888</v>
      </c>
      <c r="C274" s="139" t="s">
        <v>388</v>
      </c>
      <c r="D274" s="184">
        <f>VLOOKUP('682.3'!A89,'682.3'!A89:N396,14,FALSE)</f>
        <v>651651.13619904919</v>
      </c>
    </row>
    <row r="275" spans="1:4" ht="54" thickTop="1" thickBot="1">
      <c r="A275" s="143" t="s">
        <v>1783</v>
      </c>
      <c r="B275" s="144" t="s">
        <v>2103</v>
      </c>
      <c r="C275" s="139" t="s">
        <v>388</v>
      </c>
      <c r="D275" s="184">
        <f>VLOOKUP('682.4'!A89,'682.4'!A89:N397,14,FALSE)</f>
        <v>651651.13619904919</v>
      </c>
    </row>
    <row r="276" spans="1:4" ht="54" thickTop="1" thickBot="1">
      <c r="A276" s="143" t="s">
        <v>1785</v>
      </c>
      <c r="B276" s="144" t="s">
        <v>1889</v>
      </c>
      <c r="C276" s="139" t="s">
        <v>233</v>
      </c>
      <c r="D276" s="184">
        <f>VLOOKUP('683.1'!A89,'683.1'!A89:N398,14,FALSE)</f>
        <v>10019.492969096587</v>
      </c>
    </row>
    <row r="277" spans="1:4" ht="54" thickTop="1" thickBot="1">
      <c r="A277" s="143" t="s">
        <v>1787</v>
      </c>
      <c r="B277" s="144" t="s">
        <v>1890</v>
      </c>
      <c r="C277" s="139" t="s">
        <v>233</v>
      </c>
      <c r="D277" s="184">
        <f>VLOOKUP('683.2'!A89,'683.2'!A89:N399,14,FALSE)</f>
        <v>20857.120123275814</v>
      </c>
    </row>
    <row r="278" spans="1:4" ht="54" thickTop="1" thickBot="1">
      <c r="A278" s="143" t="s">
        <v>1789</v>
      </c>
      <c r="B278" s="144" t="s">
        <v>1891</v>
      </c>
      <c r="C278" s="139" t="s">
        <v>233</v>
      </c>
      <c r="D278" s="184">
        <f>VLOOKUP('683.3'!A89,'683.3'!A89:N400,14,FALSE)</f>
        <v>10019.492969096587</v>
      </c>
    </row>
    <row r="279" spans="1:4" ht="54" thickTop="1" thickBot="1">
      <c r="A279" s="143" t="s">
        <v>1790</v>
      </c>
      <c r="B279" s="144" t="s">
        <v>1892</v>
      </c>
      <c r="C279" s="139" t="s">
        <v>233</v>
      </c>
      <c r="D279" s="184">
        <f>VLOOKUP('683.4'!A89,'683.4'!A89:N401,14,FALSE)</f>
        <v>20857.120123275814</v>
      </c>
    </row>
    <row r="280" spans="1:4" ht="54" thickTop="1" thickBot="1">
      <c r="A280" s="143" t="s">
        <v>1791</v>
      </c>
      <c r="B280" s="144" t="s">
        <v>1893</v>
      </c>
      <c r="C280" s="139" t="s">
        <v>233</v>
      </c>
      <c r="D280" s="184">
        <f>VLOOKUP('683.5'!A87,'683.5'!A87:N402,14,FALSE)</f>
        <v>507460.21091623581</v>
      </c>
    </row>
    <row r="281" spans="1:4" ht="54" thickTop="1" thickBot="1">
      <c r="A281" s="143" t="s">
        <v>2153</v>
      </c>
      <c r="B281" s="144" t="s">
        <v>1894</v>
      </c>
      <c r="C281" s="139" t="s">
        <v>233</v>
      </c>
      <c r="D281" s="184">
        <f>VLOOKUP('690.1.1'!A89,'690.1.1'!A89:N403,14,FALSE)</f>
        <v>10677.969404253061</v>
      </c>
    </row>
    <row r="282" spans="1:4" ht="54" thickTop="1" thickBot="1">
      <c r="A282" s="143" t="s">
        <v>1794</v>
      </c>
      <c r="B282" s="144" t="s">
        <v>1895</v>
      </c>
      <c r="C282" s="139" t="s">
        <v>233</v>
      </c>
      <c r="D282" s="184">
        <f>VLOOKUP('690.1.2'!A89,'690.1.2'!A89:N404,14,FALSE)</f>
        <v>21745.364865193507</v>
      </c>
    </row>
    <row r="283" spans="1:4" ht="54" thickTop="1" thickBot="1">
      <c r="A283" s="143" t="s">
        <v>1230</v>
      </c>
      <c r="B283" s="144" t="s">
        <v>1896</v>
      </c>
      <c r="C283" s="139" t="s">
        <v>144</v>
      </c>
      <c r="D283" s="184">
        <f>VLOOKUP('700.1'!A89,'700.1'!A89:N405,14,FALSE)</f>
        <v>1676.0146555407832</v>
      </c>
    </row>
    <row r="284" spans="1:4" ht="54" thickTop="1" thickBot="1">
      <c r="A284" s="143" t="s">
        <v>1231</v>
      </c>
      <c r="B284" s="144" t="s">
        <v>1897</v>
      </c>
      <c r="C284" s="139" t="s">
        <v>144</v>
      </c>
      <c r="D284" s="184">
        <f>VLOOKUP('700.2'!A89,'700.2'!A89:N406,14,FALSE)</f>
        <v>3902.109340871566</v>
      </c>
    </row>
    <row r="285" spans="1:4" ht="54" thickTop="1" thickBot="1">
      <c r="A285" s="143" t="s">
        <v>1232</v>
      </c>
      <c r="B285" s="144" t="s">
        <v>1898</v>
      </c>
      <c r="C285" s="139" t="s">
        <v>233</v>
      </c>
      <c r="D285" s="184">
        <f>VLOOKUP('700.3'!A89,'700.3'!A89:N407,14,FALSE)</f>
        <v>47953.458530463548</v>
      </c>
    </row>
    <row r="286" spans="1:4" ht="54" thickTop="1" thickBot="1">
      <c r="A286" s="143" t="s">
        <v>1233</v>
      </c>
      <c r="B286" s="144" t="s">
        <v>1899</v>
      </c>
      <c r="C286" s="139" t="s">
        <v>233</v>
      </c>
      <c r="D286" s="184">
        <f>VLOOKUP('700.4'!A89,'700.4'!A89:N408,14,FALSE)</f>
        <v>68134.58800035312</v>
      </c>
    </row>
    <row r="287" spans="1:4" ht="54" thickTop="1" thickBot="1">
      <c r="A287" s="143" t="s">
        <v>1234</v>
      </c>
      <c r="B287" s="144" t="s">
        <v>1900</v>
      </c>
      <c r="C287" s="139" t="s">
        <v>1929</v>
      </c>
      <c r="D287" s="184">
        <f>VLOOKUP('701.1'!A89,'701.1'!A89:N409,14,FALSE)</f>
        <v>17427.03701368715</v>
      </c>
    </row>
    <row r="288" spans="1:4" ht="54" thickTop="1" thickBot="1">
      <c r="A288" s="143" t="s">
        <v>1797</v>
      </c>
      <c r="B288" s="144" t="s">
        <v>1901</v>
      </c>
      <c r="C288" s="139" t="s">
        <v>1929</v>
      </c>
      <c r="D288" s="184">
        <f>VLOOKUP('710.1'!A89,'710.1'!A89:N410,14,FALSE)</f>
        <v>734127.87625036947</v>
      </c>
    </row>
    <row r="289" spans="1:4" ht="54" thickTop="1" thickBot="1">
      <c r="A289" s="143" t="s">
        <v>1235</v>
      </c>
      <c r="B289" s="144" t="s">
        <v>1902</v>
      </c>
      <c r="C289" s="139" t="s">
        <v>233</v>
      </c>
      <c r="D289" s="184">
        <f>VLOOKUP('710.2'!A89,'710.2'!A89:N411,14,FALSE)</f>
        <v>637793.41265766544</v>
      </c>
    </row>
    <row r="290" spans="1:4" ht="54" thickTop="1" thickBot="1">
      <c r="A290" s="143" t="s">
        <v>1236</v>
      </c>
      <c r="B290" s="144" t="s">
        <v>1903</v>
      </c>
      <c r="C290" s="139" t="s">
        <v>1929</v>
      </c>
      <c r="D290" s="184">
        <f>VLOOKUP('720.1'!A89,'720.1'!A89:N412,14,FALSE)</f>
        <v>268404.55308474175</v>
      </c>
    </row>
    <row r="291" spans="1:4" ht="54" thickTop="1" thickBot="1">
      <c r="A291" s="143" t="s">
        <v>1237</v>
      </c>
      <c r="B291" s="144" t="s">
        <v>1904</v>
      </c>
      <c r="C291" s="139" t="s">
        <v>144</v>
      </c>
      <c r="D291" s="184">
        <f>VLOOKUP('730.1'!A89,'730.1'!A89:N413,14,FALSE)</f>
        <v>225013.69691723338</v>
      </c>
    </row>
    <row r="292" spans="1:4" ht="54" thickTop="1" thickBot="1">
      <c r="A292" s="143" t="s">
        <v>1238</v>
      </c>
      <c r="B292" s="144" t="s">
        <v>1905</v>
      </c>
      <c r="C292" s="139" t="s">
        <v>1929</v>
      </c>
      <c r="D292" s="184">
        <f>VLOOKUP('730.2'!A89,'730.2'!A89:N414,14,FALSE)</f>
        <v>115625.2329949814</v>
      </c>
    </row>
    <row r="293" spans="1:4" ht="54" thickTop="1" thickBot="1">
      <c r="A293" s="143" t="s">
        <v>1239</v>
      </c>
      <c r="B293" s="144" t="s">
        <v>1906</v>
      </c>
      <c r="C293" s="139" t="s">
        <v>1929</v>
      </c>
      <c r="D293" s="184">
        <f>VLOOKUP('730.3'!A89,'730.3'!A89:N415,14,FALSE)</f>
        <v>118995.15402861132</v>
      </c>
    </row>
    <row r="294" spans="1:4" ht="54" thickTop="1" thickBot="1">
      <c r="A294" s="143" t="s">
        <v>1798</v>
      </c>
      <c r="B294" s="144" t="s">
        <v>1907</v>
      </c>
      <c r="C294" s="139" t="s">
        <v>1929</v>
      </c>
      <c r="D294" s="184">
        <f>VLOOKUP('730.4'!A89,'730.4'!A89:N416,14,FALSE)</f>
        <v>125821.4278544735</v>
      </c>
    </row>
    <row r="295" spans="1:4" ht="54" thickTop="1" thickBot="1">
      <c r="A295" s="143" t="s">
        <v>1240</v>
      </c>
      <c r="B295" s="144" t="s">
        <v>1908</v>
      </c>
      <c r="C295" s="139" t="s">
        <v>144</v>
      </c>
      <c r="D295" s="184">
        <f>VLOOKUP('731.1'!A89,'731.1'!A89:N417,14,FALSE)</f>
        <v>268341.53398477443</v>
      </c>
    </row>
    <row r="296" spans="1:4" ht="54" thickTop="1" thickBot="1">
      <c r="A296" s="143" t="s">
        <v>1241</v>
      </c>
      <c r="B296" s="144" t="s">
        <v>1909</v>
      </c>
      <c r="C296" s="139" t="s">
        <v>2101</v>
      </c>
      <c r="D296" s="184">
        <f>VLOOKUP('740.1'!A89,'740.1'!A89:N418,14,FALSE)</f>
        <v>21799.465544479746</v>
      </c>
    </row>
    <row r="297" spans="1:4" ht="54" thickTop="1" thickBot="1">
      <c r="A297" s="143" t="s">
        <v>1801</v>
      </c>
      <c r="B297" s="144" t="s">
        <v>1910</v>
      </c>
      <c r="C297" s="139" t="s">
        <v>1929</v>
      </c>
      <c r="D297" s="184">
        <f>VLOOKUP('741.1'!A89,'741.1'!A89:N419,14,FALSE)</f>
        <v>277543.48301072221</v>
      </c>
    </row>
    <row r="298" spans="1:4" ht="54" thickTop="1" thickBot="1">
      <c r="A298" s="143" t="s">
        <v>1242</v>
      </c>
      <c r="B298" s="144" t="s">
        <v>1911</v>
      </c>
      <c r="C298" s="139" t="s">
        <v>144</v>
      </c>
      <c r="D298" s="184">
        <f>VLOOKUP('800.1'!A89,'800.1'!A89:N420,14,FALSE)</f>
        <v>11255.162264778166</v>
      </c>
    </row>
    <row r="299" spans="1:4" ht="54" thickTop="1" thickBot="1">
      <c r="A299" s="143" t="s">
        <v>1243</v>
      </c>
      <c r="B299" s="144" t="s">
        <v>1912</v>
      </c>
      <c r="C299" s="139" t="s">
        <v>144</v>
      </c>
      <c r="D299" s="184">
        <f>VLOOKUP('800.2'!A89,'800.2'!A89:N421,14,FALSE)</f>
        <v>27092.054056528526</v>
      </c>
    </row>
    <row r="300" spans="1:4" ht="54" thickTop="1" thickBot="1">
      <c r="A300" s="143" t="s">
        <v>1244</v>
      </c>
      <c r="B300" s="144" t="s">
        <v>1913</v>
      </c>
      <c r="C300" s="139" t="s">
        <v>144</v>
      </c>
      <c r="D300" s="184">
        <f>VLOOKUP('800.3'!A89,'800.3'!A89:N422,14,FALSE)</f>
        <v>68938.273266175136</v>
      </c>
    </row>
    <row r="301" spans="1:4" ht="54" thickTop="1" thickBot="1">
      <c r="A301" s="143" t="s">
        <v>1245</v>
      </c>
      <c r="B301" s="144" t="s">
        <v>1914</v>
      </c>
      <c r="C301" s="139" t="s">
        <v>144</v>
      </c>
      <c r="D301" s="184">
        <f>VLOOKUP('800.4'!A89,'800.4'!A89:N423,14,FALSE)</f>
        <v>84432.807195003741</v>
      </c>
    </row>
    <row r="302" spans="1:4" ht="54" thickTop="1" thickBot="1">
      <c r="A302" s="143" t="s">
        <v>1802</v>
      </c>
      <c r="B302" s="144" t="s">
        <v>1915</v>
      </c>
      <c r="C302" s="139" t="s">
        <v>1929</v>
      </c>
      <c r="D302" s="184">
        <f>VLOOKUP('802.1'!A89,'802.1'!A89:N424,14,FALSE)</f>
        <v>401627.39646027796</v>
      </c>
    </row>
    <row r="303" spans="1:4" ht="54" thickTop="1" thickBot="1">
      <c r="A303" s="143" t="s">
        <v>1803</v>
      </c>
      <c r="B303" s="144" t="s">
        <v>1965</v>
      </c>
      <c r="C303" s="139" t="s">
        <v>1929</v>
      </c>
      <c r="D303" s="184">
        <f>VLOOKUP('802.2'!A89,'802.2'!A89:N425,14,FALSE)</f>
        <v>78196.841263539769</v>
      </c>
    </row>
    <row r="304" spans="1:4" ht="54" thickTop="1" thickBot="1">
      <c r="A304" s="143" t="s">
        <v>1804</v>
      </c>
      <c r="B304" s="144" t="s">
        <v>1916</v>
      </c>
      <c r="C304" s="139" t="s">
        <v>1929</v>
      </c>
      <c r="D304" s="184">
        <f>VLOOKUP('802.3'!A89,'802.3'!A89:N426,14,FALSE)</f>
        <v>53854.806781965446</v>
      </c>
    </row>
    <row r="305" spans="1:4" ht="54" thickTop="1" thickBot="1">
      <c r="A305" s="143" t="s">
        <v>1805</v>
      </c>
      <c r="B305" s="144" t="s">
        <v>1917</v>
      </c>
      <c r="C305" s="139" t="s">
        <v>1929</v>
      </c>
      <c r="D305" s="184">
        <f>VLOOKUP('802.4'!A89,'802.4'!A89:N427,14,FALSE)</f>
        <v>47492.684133372153</v>
      </c>
    </row>
    <row r="306" spans="1:4" ht="54" thickTop="1" thickBot="1">
      <c r="A306" s="143" t="s">
        <v>1806</v>
      </c>
      <c r="B306" s="144" t="s">
        <v>1918</v>
      </c>
      <c r="C306" s="139" t="s">
        <v>1929</v>
      </c>
      <c r="D306" s="184">
        <f>VLOOKUP('802.5'!A89,'802.5'!A89:N428,14,FALSE)</f>
        <v>363409.22127671022</v>
      </c>
    </row>
    <row r="307" spans="1:4" ht="54" thickTop="1" thickBot="1">
      <c r="A307" s="143" t="s">
        <v>1807</v>
      </c>
      <c r="B307" s="144" t="s">
        <v>1919</v>
      </c>
      <c r="C307" s="139" t="s">
        <v>1929</v>
      </c>
      <c r="D307" s="184">
        <f>VLOOKUP('802.6'!A89,'802.6'!A89:N429,14,FALSE)</f>
        <v>352548.436799552</v>
      </c>
    </row>
    <row r="308" spans="1:4" ht="54" thickTop="1" thickBot="1">
      <c r="A308" s="143" t="s">
        <v>1808</v>
      </c>
      <c r="B308" s="144" t="s">
        <v>1920</v>
      </c>
      <c r="C308" s="139" t="s">
        <v>1929</v>
      </c>
      <c r="D308" s="184">
        <f>VLOOKUP('802.7'!A89,'802.7'!A89:N430,14,FALSE)</f>
        <v>234740.57831619243</v>
      </c>
    </row>
    <row r="309" spans="1:4" ht="54" thickTop="1" thickBot="1">
      <c r="A309" s="143" t="s">
        <v>1809</v>
      </c>
      <c r="B309" s="144" t="s">
        <v>1921</v>
      </c>
      <c r="C309" s="139" t="s">
        <v>1929</v>
      </c>
      <c r="D309" s="184">
        <f>VLOOKUP('802.8'!A89,'802.8'!A89:N431,14,FALSE)</f>
        <v>201570.60973392345</v>
      </c>
    </row>
    <row r="310" spans="1:4" ht="54" thickTop="1" thickBot="1">
      <c r="A310" s="143" t="s">
        <v>1246</v>
      </c>
      <c r="B310" s="144" t="s">
        <v>1922</v>
      </c>
      <c r="C310" s="139" t="s">
        <v>233</v>
      </c>
      <c r="D310" s="184">
        <f>VLOOKUP('810.1'!A89,'810.1'!A89:N432,14,FALSE)</f>
        <v>24519.912730158903</v>
      </c>
    </row>
    <row r="311" spans="1:4" ht="54" thickTop="1" thickBot="1">
      <c r="A311" s="143" t="s">
        <v>1247</v>
      </c>
      <c r="B311" s="144" t="s">
        <v>1923</v>
      </c>
      <c r="C311" s="139" t="s">
        <v>233</v>
      </c>
      <c r="D311" s="184">
        <f>VLOOKUP('810.2'!A89,'810.2'!A89:N433,14,FALSE)</f>
        <v>20282.150796887276</v>
      </c>
    </row>
    <row r="312" spans="1:4" ht="54" thickTop="1" thickBot="1">
      <c r="A312" s="143" t="s">
        <v>1248</v>
      </c>
      <c r="B312" s="144" t="s">
        <v>1924</v>
      </c>
      <c r="C312" s="139" t="s">
        <v>233</v>
      </c>
      <c r="D312" s="184">
        <f>VLOOKUP('810.3'!A89,'810.3'!A89:N435,14,FALSE)</f>
        <v>12750.107020104535</v>
      </c>
    </row>
    <row r="313" spans="1:4" ht="55.2" thickTop="1" thickBot="1">
      <c r="A313" s="143" t="s">
        <v>1810</v>
      </c>
      <c r="B313" s="144" t="s">
        <v>2156</v>
      </c>
      <c r="C313" s="139" t="s">
        <v>233</v>
      </c>
      <c r="D313" s="184">
        <f>VLOOKUP('811.1'!A89,'811.1'!A89:N436,14,FALSE)</f>
        <v>47106.694449201008</v>
      </c>
    </row>
    <row r="314" spans="1:4" ht="55.2" thickTop="1" thickBot="1">
      <c r="A314" s="143" t="s">
        <v>1811</v>
      </c>
      <c r="B314" s="144" t="s">
        <v>2157</v>
      </c>
      <c r="C314" s="139" t="s">
        <v>233</v>
      </c>
      <c r="D314" s="184">
        <f>VLOOKUP('811.2'!A89,'811.2'!A89:N437,14,FALSE)</f>
        <v>55698.061274415741</v>
      </c>
    </row>
    <row r="315" spans="1:4" ht="54" thickTop="1" thickBot="1">
      <c r="A315" s="143" t="s">
        <v>1249</v>
      </c>
      <c r="B315" s="144" t="s">
        <v>2159</v>
      </c>
      <c r="C315" s="139" t="s">
        <v>233</v>
      </c>
      <c r="D315" s="184">
        <f>VLOOKUP('812.1'!A89,'812.1'!A89:N438,14,FALSE)</f>
        <v>314654.28564168082</v>
      </c>
    </row>
    <row r="316" spans="1:4" ht="54" thickTop="1" thickBot="1">
      <c r="A316" s="143" t="s">
        <v>1812</v>
      </c>
      <c r="B316" s="144" t="s">
        <v>1925</v>
      </c>
      <c r="C316" s="139" t="s">
        <v>2101</v>
      </c>
      <c r="D316" s="184">
        <f>VLOOKUP('820.1'!A89,'820.1'!A89:N439,14,FALSE)</f>
        <v>85666.976100986794</v>
      </c>
    </row>
    <row r="317" spans="1:4" ht="54" thickTop="1" thickBot="1">
      <c r="A317" s="143" t="s">
        <v>1813</v>
      </c>
      <c r="B317" s="144" t="s">
        <v>1926</v>
      </c>
      <c r="C317" s="139" t="s">
        <v>1068</v>
      </c>
      <c r="D317" s="184">
        <f>VLOOKUP('820.1.2'!A88,'820.1.2'!A88:N440,14,FALSE)</f>
        <v>17607391.003027737</v>
      </c>
    </row>
    <row r="318" spans="1:4" ht="54" thickTop="1" thickBot="1">
      <c r="A318" s="143" t="s">
        <v>1250</v>
      </c>
      <c r="B318" s="144" t="s">
        <v>1927</v>
      </c>
      <c r="C318" s="139" t="s">
        <v>2104</v>
      </c>
      <c r="D318" s="184">
        <f>VLOOKUP('900.1'!A88,'900.1'!A88:N441,14,FALSE)</f>
        <v>1883.7137134071104</v>
      </c>
    </row>
    <row r="319" spans="1:4" ht="55.2" thickTop="1" thickBot="1">
      <c r="A319" s="143" t="s">
        <v>1251</v>
      </c>
      <c r="B319" s="144" t="s">
        <v>2301</v>
      </c>
      <c r="C319" s="139" t="s">
        <v>2105</v>
      </c>
      <c r="D319" s="184">
        <f>VLOOKUP('900.2'!A88,'900.2'!A88:N442,14,FALSE)</f>
        <v>2311.8304664541811</v>
      </c>
    </row>
    <row r="320" spans="1:4" ht="54" thickTop="1" thickBot="1">
      <c r="A320" s="143" t="s">
        <v>1252</v>
      </c>
      <c r="B320" s="144" t="s">
        <v>1928</v>
      </c>
      <c r="C320" s="139" t="s">
        <v>2105</v>
      </c>
      <c r="D320" s="184">
        <f>VLOOKUP('900.3'!A88,'900.3'!A88:N443,14,FALSE)</f>
        <v>2311.8304664541811</v>
      </c>
    </row>
    <row r="321" spans="1:4" ht="53.4" thickTop="1">
      <c r="A321" s="118"/>
      <c r="B321" s="115"/>
      <c r="C321" s="142"/>
      <c r="D321" s="185" t="s">
        <v>2124</v>
      </c>
    </row>
    <row r="322" spans="1:4">
      <c r="A322" s="118"/>
      <c r="B322" s="115"/>
      <c r="C322" s="142"/>
      <c r="D322" s="185"/>
    </row>
    <row r="323" spans="1:4">
      <c r="A323" s="118"/>
      <c r="B323" s="115"/>
      <c r="C323" s="142"/>
      <c r="D323" s="185"/>
    </row>
    <row r="324" spans="1:4">
      <c r="A324" s="118"/>
      <c r="B324" s="115"/>
      <c r="C324" s="142"/>
      <c r="D324" s="185"/>
    </row>
    <row r="325" spans="1:4">
      <c r="A325" s="118"/>
      <c r="B325" s="115"/>
      <c r="C325" s="142"/>
      <c r="D325" s="185"/>
    </row>
    <row r="326" spans="1:4">
      <c r="A326" s="118"/>
      <c r="B326" s="115"/>
      <c r="C326" s="142"/>
      <c r="D326" s="185"/>
    </row>
    <row r="327" spans="1:4">
      <c r="A327" s="118"/>
      <c r="B327" s="115"/>
      <c r="C327" s="142"/>
      <c r="D327" s="185"/>
    </row>
    <row r="328" spans="1:4">
      <c r="A328" s="118"/>
      <c r="B328" s="115"/>
      <c r="C328" s="142"/>
      <c r="D328" s="185"/>
    </row>
    <row r="329" spans="1:4">
      <c r="A329" s="118"/>
      <c r="B329" s="115"/>
      <c r="C329" s="142"/>
      <c r="D329" s="185"/>
    </row>
    <row r="330" spans="1:4">
      <c r="A330" s="118"/>
      <c r="B330" s="115"/>
      <c r="C330" s="142"/>
      <c r="D330" s="185"/>
    </row>
    <row r="331" spans="1:4">
      <c r="A331" s="118"/>
      <c r="B331" s="115"/>
      <c r="C331" s="142"/>
      <c r="D331" s="185"/>
    </row>
    <row r="332" spans="1:4">
      <c r="A332" s="118"/>
      <c r="B332" s="115"/>
      <c r="C332" s="142"/>
      <c r="D332" s="185"/>
    </row>
    <row r="333" spans="1:4">
      <c r="A333" s="118"/>
      <c r="B333" s="115"/>
      <c r="C333" s="142"/>
      <c r="D333" s="185"/>
    </row>
    <row r="334" spans="1:4">
      <c r="A334" s="118"/>
      <c r="B334" s="115"/>
      <c r="C334" s="142"/>
      <c r="D334" s="185"/>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F17" sqref="F17"/>
    </sheetView>
  </sheetViews>
  <sheetFormatPr baseColWidth="10" defaultColWidth="9.109375" defaultRowHeight="14.4"/>
  <cols>
    <col min="1" max="1" width="11.5546875" customWidth="1"/>
    <col min="2" max="2" width="9.109375" style="2"/>
    <col min="3" max="3" width="84.5546875" style="1" customWidth="1"/>
    <col min="4" max="4" width="17.109375" style="188" customWidth="1"/>
  </cols>
  <sheetData>
    <row r="1" spans="1:4" ht="66" customHeight="1" thickTop="1">
      <c r="A1" s="662" t="s">
        <v>1934</v>
      </c>
      <c r="B1" s="663"/>
      <c r="C1" s="663"/>
      <c r="D1" s="664"/>
    </row>
    <row r="2" spans="1:4" ht="20.25" customHeight="1" thickBot="1">
      <c r="A2" s="665"/>
      <c r="B2" s="666"/>
      <c r="C2" s="666"/>
      <c r="D2" s="667"/>
    </row>
    <row r="3" spans="1:4" ht="15.6" thickTop="1" thickBot="1">
      <c r="A3" s="661" t="s">
        <v>2329</v>
      </c>
      <c r="B3" s="661"/>
      <c r="C3" s="661"/>
      <c r="D3" s="661"/>
    </row>
    <row r="4" spans="1:4" ht="15.6" thickTop="1" thickBot="1">
      <c r="A4" s="661"/>
      <c r="B4" s="661"/>
      <c r="C4" s="661"/>
      <c r="D4" s="661"/>
    </row>
    <row r="5" spans="1:4" ht="15.6" thickTop="1" thickBot="1">
      <c r="A5" s="661"/>
      <c r="B5" s="661"/>
      <c r="C5" s="661"/>
      <c r="D5" s="661"/>
    </row>
    <row r="6" spans="1:4" ht="15.6" thickTop="1" thickBot="1">
      <c r="A6" s="6"/>
      <c r="B6" s="7"/>
      <c r="C6" s="8"/>
      <c r="D6" s="189"/>
    </row>
    <row r="7" spans="1:4" ht="15.6" thickTop="1" thickBot="1">
      <c r="A7" s="6"/>
      <c r="B7" s="7"/>
      <c r="C7" s="8"/>
      <c r="D7" s="190" t="s">
        <v>1932</v>
      </c>
    </row>
    <row r="8" spans="1:4" ht="15.6" thickTop="1" thickBot="1">
      <c r="A8" s="9" t="s">
        <v>98</v>
      </c>
      <c r="B8" s="10" t="s">
        <v>1966</v>
      </c>
      <c r="C8" s="11" t="s">
        <v>99</v>
      </c>
      <c r="D8" s="998">
        <v>56173.925726710004</v>
      </c>
    </row>
    <row r="9" spans="1:4" ht="15.6" thickTop="1" thickBot="1">
      <c r="A9" s="9" t="s">
        <v>102</v>
      </c>
      <c r="B9" s="10" t="s">
        <v>1966</v>
      </c>
      <c r="C9" s="11" t="s">
        <v>103</v>
      </c>
      <c r="D9" s="998">
        <v>51067.205206099999</v>
      </c>
    </row>
    <row r="10" spans="1:4" ht="15.6" thickTop="1" thickBot="1">
      <c r="A10" s="9" t="s">
        <v>0</v>
      </c>
      <c r="B10" s="10" t="s">
        <v>1966</v>
      </c>
      <c r="C10" s="11" t="s">
        <v>1</v>
      </c>
      <c r="D10" s="998">
        <v>66387.366767929998</v>
      </c>
    </row>
    <row r="11" spans="1:4" ht="15.6" thickTop="1" thickBot="1">
      <c r="A11" s="9" t="s">
        <v>1758</v>
      </c>
      <c r="B11" s="10" t="s">
        <v>1966</v>
      </c>
      <c r="C11" s="11" t="s">
        <v>1757</v>
      </c>
      <c r="D11" s="998">
        <v>306403.23123659997</v>
      </c>
    </row>
    <row r="12" spans="1:4" ht="15.6" thickTop="1" thickBot="1">
      <c r="A12" s="9" t="s">
        <v>100</v>
      </c>
      <c r="B12" s="10" t="s">
        <v>1966</v>
      </c>
      <c r="C12" s="11" t="s">
        <v>101</v>
      </c>
      <c r="D12" s="998">
        <v>76600.807809149992</v>
      </c>
    </row>
    <row r="13" spans="1:4" ht="15.6" thickTop="1" thickBot="1">
      <c r="A13" s="9" t="s">
        <v>62</v>
      </c>
      <c r="B13" s="10" t="s">
        <v>1966</v>
      </c>
      <c r="C13" s="11" t="s">
        <v>63</v>
      </c>
      <c r="D13" s="998">
        <v>561739.25726709992</v>
      </c>
    </row>
    <row r="14" spans="1:4" ht="15.6" thickTop="1" thickBot="1">
      <c r="A14" s="9" t="s">
        <v>108</v>
      </c>
      <c r="B14" s="10" t="s">
        <v>1966</v>
      </c>
      <c r="C14" s="11" t="s">
        <v>109</v>
      </c>
      <c r="D14" s="998">
        <v>306403.23123659997</v>
      </c>
    </row>
    <row r="15" spans="1:4" ht="15.6" thickTop="1" thickBot="1">
      <c r="A15" s="9" t="s">
        <v>41</v>
      </c>
      <c r="B15" s="10" t="s">
        <v>1966</v>
      </c>
      <c r="C15" s="11" t="s">
        <v>42</v>
      </c>
      <c r="D15" s="998">
        <v>204268.8208244</v>
      </c>
    </row>
    <row r="16" spans="1:4" ht="15.6" thickTop="1" thickBot="1">
      <c r="A16" s="9" t="s">
        <v>43</v>
      </c>
      <c r="B16" s="10" t="s">
        <v>1966</v>
      </c>
      <c r="C16" s="11" t="s">
        <v>44</v>
      </c>
      <c r="D16" s="998">
        <v>306403.23123659997</v>
      </c>
    </row>
    <row r="17" spans="1:4" ht="15.6" thickTop="1" thickBot="1">
      <c r="A17" s="9" t="s">
        <v>106</v>
      </c>
      <c r="B17" s="10" t="s">
        <v>1966</v>
      </c>
      <c r="C17" s="11" t="s">
        <v>107</v>
      </c>
      <c r="D17" s="998">
        <v>102134.4104122</v>
      </c>
    </row>
    <row r="18" spans="1:4" ht="15.6" thickTop="1" thickBot="1">
      <c r="A18" s="9" t="s">
        <v>1759</v>
      </c>
      <c r="B18" s="10" t="s">
        <v>1966</v>
      </c>
      <c r="C18" s="11" t="s">
        <v>2106</v>
      </c>
      <c r="D18" s="998">
        <v>91920.96937097999</v>
      </c>
    </row>
    <row r="19" spans="1:4" ht="15.6" thickTop="1" thickBot="1">
      <c r="A19" s="9" t="s">
        <v>96</v>
      </c>
      <c r="B19" s="10" t="s">
        <v>92</v>
      </c>
      <c r="C19" s="11" t="s">
        <v>97</v>
      </c>
      <c r="D19" s="998">
        <v>2042688.2082439999</v>
      </c>
    </row>
    <row r="20" spans="1:4" ht="15.6" thickTop="1" thickBot="1">
      <c r="A20" s="9" t="s">
        <v>76</v>
      </c>
      <c r="B20" s="10" t="s">
        <v>1966</v>
      </c>
      <c r="C20" s="11" t="s">
        <v>77</v>
      </c>
      <c r="D20" s="998">
        <v>465180.576</v>
      </c>
    </row>
    <row r="21" spans="1:4" ht="15.6" thickTop="1" thickBot="1">
      <c r="A21" s="9" t="s">
        <v>74</v>
      </c>
      <c r="B21" s="10" t="s">
        <v>1966</v>
      </c>
      <c r="C21" s="11" t="s">
        <v>75</v>
      </c>
      <c r="D21" s="998">
        <v>456873.78</v>
      </c>
    </row>
    <row r="22" spans="1:4" ht="15.6" thickTop="1" thickBot="1">
      <c r="A22" s="9" t="s">
        <v>84</v>
      </c>
      <c r="B22" s="10" t="s">
        <v>1966</v>
      </c>
      <c r="C22" s="11" t="s">
        <v>85</v>
      </c>
      <c r="D22" s="998">
        <v>521251.44899999996</v>
      </c>
    </row>
    <row r="23" spans="1:4" ht="15.6" thickTop="1" thickBot="1">
      <c r="A23" s="9" t="s">
        <v>78</v>
      </c>
      <c r="B23" s="10" t="s">
        <v>1966</v>
      </c>
      <c r="C23" s="11" t="s">
        <v>79</v>
      </c>
      <c r="D23" s="999">
        <v>579399.02099999995</v>
      </c>
    </row>
    <row r="24" spans="1:4" ht="15.6" thickTop="1" thickBot="1">
      <c r="A24" s="9" t="s">
        <v>64</v>
      </c>
      <c r="B24" s="10" t="s">
        <v>1966</v>
      </c>
      <c r="C24" s="11" t="s">
        <v>65</v>
      </c>
      <c r="D24" s="998">
        <v>448566.984</v>
      </c>
    </row>
    <row r="25" spans="1:4" ht="15.6" thickTop="1" thickBot="1">
      <c r="A25" s="9" t="s">
        <v>80</v>
      </c>
      <c r="B25" s="10" t="s">
        <v>1966</v>
      </c>
      <c r="C25" s="11" t="s">
        <v>81</v>
      </c>
      <c r="D25" s="998">
        <v>533711.64300000004</v>
      </c>
    </row>
    <row r="26" spans="1:4" ht="15.6" thickTop="1" thickBot="1">
      <c r="A26" s="9" t="s">
        <v>82</v>
      </c>
      <c r="B26" s="10" t="s">
        <v>1966</v>
      </c>
      <c r="C26" s="11" t="s">
        <v>83</v>
      </c>
      <c r="D26" s="998">
        <v>552401.93400000001</v>
      </c>
    </row>
    <row r="27" spans="1:4" ht="15.6" thickTop="1" thickBot="1">
      <c r="A27" s="9" t="s">
        <v>104</v>
      </c>
      <c r="B27" s="10" t="s">
        <v>1966</v>
      </c>
      <c r="C27" s="11" t="s">
        <v>105</v>
      </c>
      <c r="D27" s="998">
        <v>139138.83299999998</v>
      </c>
    </row>
    <row r="28" spans="1:4" ht="15.6" thickTop="1" thickBot="1">
      <c r="A28" s="9" t="s">
        <v>4</v>
      </c>
      <c r="B28" s="10" t="s">
        <v>1966</v>
      </c>
      <c r="C28" s="11" t="s">
        <v>5</v>
      </c>
      <c r="D28" s="998">
        <v>155752.42500000002</v>
      </c>
    </row>
    <row r="29" spans="1:4" ht="16.5" customHeight="1" thickTop="1" thickBot="1">
      <c r="A29" s="9" t="s">
        <v>45</v>
      </c>
      <c r="B29" s="10" t="s">
        <v>1966</v>
      </c>
      <c r="C29" s="11" t="s">
        <v>2332</v>
      </c>
      <c r="D29" s="998">
        <v>153201.61561829998</v>
      </c>
    </row>
    <row r="30" spans="1:4" ht="15.6" thickTop="1" thickBot="1">
      <c r="A30" s="9" t="s">
        <v>66</v>
      </c>
      <c r="B30" s="10" t="s">
        <v>1966</v>
      </c>
      <c r="C30" s="11" t="s">
        <v>67</v>
      </c>
      <c r="D30" s="998">
        <v>153201.61561829998</v>
      </c>
    </row>
    <row r="31" spans="1:4" ht="15.6" thickTop="1" thickBot="1">
      <c r="A31" s="9" t="s">
        <v>23</v>
      </c>
      <c r="B31" s="10" t="s">
        <v>1966</v>
      </c>
      <c r="C31" s="11" t="s">
        <v>24</v>
      </c>
      <c r="D31" s="998">
        <v>510672.05206099997</v>
      </c>
    </row>
    <row r="32" spans="1:4" ht="15.6" thickTop="1" thickBot="1">
      <c r="A32" s="9" t="s">
        <v>7</v>
      </c>
      <c r="B32" s="10" t="s">
        <v>1966</v>
      </c>
      <c r="C32" s="11" t="s">
        <v>8</v>
      </c>
      <c r="D32" s="998">
        <v>102134.4104122</v>
      </c>
    </row>
    <row r="33" spans="1:4" ht="15.6" thickTop="1" thickBot="1">
      <c r="A33" s="9" t="s">
        <v>9</v>
      </c>
      <c r="B33" s="10" t="s">
        <v>1966</v>
      </c>
      <c r="C33" s="11" t="s">
        <v>10</v>
      </c>
      <c r="D33" s="998">
        <v>153201.61561829998</v>
      </c>
    </row>
    <row r="34" spans="1:4" ht="15.6" thickTop="1" thickBot="1">
      <c r="A34" s="9" t="s">
        <v>11</v>
      </c>
      <c r="B34" s="10" t="s">
        <v>1966</v>
      </c>
      <c r="C34" s="11" t="s">
        <v>12</v>
      </c>
      <c r="D34" s="998">
        <v>204268.8208244</v>
      </c>
    </row>
    <row r="35" spans="1:4" ht="15.6" thickTop="1" thickBot="1">
      <c r="A35" s="9" t="s">
        <v>13</v>
      </c>
      <c r="B35" s="10" t="s">
        <v>1966</v>
      </c>
      <c r="C35" s="11" t="s">
        <v>14</v>
      </c>
      <c r="D35" s="998">
        <v>255336.02603049998</v>
      </c>
    </row>
    <row r="36" spans="1:4" ht="15.6" thickTop="1" thickBot="1">
      <c r="A36" s="9" t="s">
        <v>15</v>
      </c>
      <c r="B36" s="10" t="s">
        <v>1966</v>
      </c>
      <c r="C36" s="11" t="s">
        <v>16</v>
      </c>
      <c r="D36" s="998">
        <v>306403.23123659997</v>
      </c>
    </row>
    <row r="37" spans="1:4" ht="15.6" thickTop="1" thickBot="1">
      <c r="A37" s="9" t="s">
        <v>17</v>
      </c>
      <c r="B37" s="10" t="s">
        <v>1966</v>
      </c>
      <c r="C37" s="11" t="s">
        <v>18</v>
      </c>
      <c r="D37" s="998">
        <v>357470.43644269998</v>
      </c>
    </row>
    <row r="38" spans="1:4" ht="15.6" thickTop="1" thickBot="1">
      <c r="A38" s="9" t="s">
        <v>19</v>
      </c>
      <c r="B38" s="10" t="s">
        <v>1966</v>
      </c>
      <c r="C38" s="11" t="s">
        <v>20</v>
      </c>
      <c r="D38" s="998">
        <v>408537.6416488</v>
      </c>
    </row>
    <row r="39" spans="1:4" ht="15.6" thickTop="1" thickBot="1">
      <c r="A39" s="9" t="s">
        <v>21</v>
      </c>
      <c r="B39" s="10" t="s">
        <v>1966</v>
      </c>
      <c r="C39" s="11" t="s">
        <v>22</v>
      </c>
      <c r="D39" s="998">
        <v>459604.84685490001</v>
      </c>
    </row>
    <row r="40" spans="1:4" ht="15.6" thickTop="1" thickBot="1">
      <c r="A40" s="9" t="s">
        <v>72</v>
      </c>
      <c r="B40" s="10" t="s">
        <v>1966</v>
      </c>
      <c r="C40" s="11" t="s">
        <v>73</v>
      </c>
      <c r="D40" s="998">
        <v>56173.925726710004</v>
      </c>
    </row>
    <row r="41" spans="1:4" ht="15.6" thickTop="1" thickBot="1">
      <c r="A41" s="9" t="s">
        <v>27</v>
      </c>
      <c r="B41" s="10" t="s">
        <v>1966</v>
      </c>
      <c r="C41" s="11" t="s">
        <v>28</v>
      </c>
      <c r="D41" s="998">
        <v>112347.85145342001</v>
      </c>
    </row>
    <row r="42" spans="1:4" ht="15.6" thickTop="1" thickBot="1">
      <c r="A42" s="9" t="s">
        <v>25</v>
      </c>
      <c r="B42" s="10" t="s">
        <v>1966</v>
      </c>
      <c r="C42" s="11" t="s">
        <v>26</v>
      </c>
      <c r="D42" s="998">
        <v>112347.85145342001</v>
      </c>
    </row>
    <row r="43" spans="1:4" ht="15.6" thickTop="1" thickBot="1">
      <c r="A43" s="9" t="s">
        <v>30</v>
      </c>
      <c r="B43" s="10" t="s">
        <v>1966</v>
      </c>
      <c r="C43" s="11" t="s">
        <v>31</v>
      </c>
      <c r="D43" s="998">
        <v>102134.4104122</v>
      </c>
    </row>
    <row r="44" spans="1:4" ht="17.25" customHeight="1" thickTop="1" thickBot="1">
      <c r="A44" s="9" t="s">
        <v>40</v>
      </c>
      <c r="B44" s="10" t="s">
        <v>1966</v>
      </c>
      <c r="C44" s="11" t="s">
        <v>2331</v>
      </c>
      <c r="D44" s="998">
        <v>255336.02603049998</v>
      </c>
    </row>
    <row r="45" spans="1:4" ht="15.6" thickTop="1" thickBot="1">
      <c r="A45" s="9" t="s">
        <v>32</v>
      </c>
      <c r="B45" s="10" t="s">
        <v>1966</v>
      </c>
      <c r="C45" s="11" t="s">
        <v>33</v>
      </c>
      <c r="D45" s="998">
        <v>204268.8208244</v>
      </c>
    </row>
    <row r="46" spans="1:4" ht="15.6" thickTop="1" thickBot="1">
      <c r="A46" s="9" t="s">
        <v>34</v>
      </c>
      <c r="B46" s="10" t="s">
        <v>1966</v>
      </c>
      <c r="C46" s="11" t="s">
        <v>35</v>
      </c>
      <c r="D46" s="998">
        <v>306403.23123659997</v>
      </c>
    </row>
    <row r="47" spans="1:4" ht="15.6" thickTop="1" thickBot="1">
      <c r="A47" s="9" t="s">
        <v>70</v>
      </c>
      <c r="B47" s="10" t="s">
        <v>1966</v>
      </c>
      <c r="C47" s="11" t="s">
        <v>71</v>
      </c>
      <c r="D47" s="998">
        <v>270656.18759232998</v>
      </c>
    </row>
    <row r="48" spans="1:4" ht="15.6" thickTop="1" thickBot="1">
      <c r="A48" s="9" t="s">
        <v>36</v>
      </c>
      <c r="B48" s="10" t="s">
        <v>1966</v>
      </c>
      <c r="C48" s="11" t="s">
        <v>37</v>
      </c>
      <c r="D48" s="998">
        <v>112347.85145342001</v>
      </c>
    </row>
    <row r="49" spans="1:4" ht="15.6" thickTop="1" thickBot="1">
      <c r="A49" s="9" t="s">
        <v>38</v>
      </c>
      <c r="B49" s="10" t="s">
        <v>1966</v>
      </c>
      <c r="C49" s="11" t="s">
        <v>39</v>
      </c>
      <c r="D49" s="998">
        <v>122561.29249463999</v>
      </c>
    </row>
    <row r="50" spans="1:4" ht="15.6" thickTop="1" thickBot="1">
      <c r="A50" s="9" t="s">
        <v>89</v>
      </c>
      <c r="B50" s="10" t="s">
        <v>1966</v>
      </c>
      <c r="C50" s="11" t="s">
        <v>90</v>
      </c>
      <c r="D50" s="998">
        <v>127668.01301524999</v>
      </c>
    </row>
    <row r="51" spans="1:4" ht="15.6" thickTop="1" thickBot="1">
      <c r="A51" s="9" t="s">
        <v>46</v>
      </c>
      <c r="B51" s="10" t="s">
        <v>1966</v>
      </c>
      <c r="C51" s="11" t="s">
        <v>47</v>
      </c>
      <c r="D51" s="998">
        <v>51067.205206099999</v>
      </c>
    </row>
    <row r="52" spans="1:4" ht="15.6" thickTop="1" thickBot="1">
      <c r="A52" s="9" t="s">
        <v>48</v>
      </c>
      <c r="B52" s="10" t="s">
        <v>1966</v>
      </c>
      <c r="C52" s="11" t="s">
        <v>49</v>
      </c>
      <c r="D52" s="998">
        <v>102134.4104122</v>
      </c>
    </row>
    <row r="53" spans="1:4" ht="15.6" thickTop="1" thickBot="1">
      <c r="A53" s="9" t="s">
        <v>50</v>
      </c>
      <c r="B53" s="10" t="s">
        <v>1966</v>
      </c>
      <c r="C53" s="11" t="s">
        <v>51</v>
      </c>
      <c r="D53" s="998">
        <v>102134.4104122</v>
      </c>
    </row>
    <row r="54" spans="1:4" ht="15.6" thickTop="1" thickBot="1">
      <c r="A54" s="9" t="s">
        <v>68</v>
      </c>
      <c r="B54" s="10" t="s">
        <v>1966</v>
      </c>
      <c r="C54" s="11" t="s">
        <v>69</v>
      </c>
      <c r="D54" s="998">
        <v>204268.8208244</v>
      </c>
    </row>
    <row r="55" spans="1:4" ht="44.4" thickTop="1" thickBot="1">
      <c r="A55" s="9" t="s">
        <v>29</v>
      </c>
      <c r="B55" s="10" t="s">
        <v>1966</v>
      </c>
      <c r="C55" s="11" t="s">
        <v>1967</v>
      </c>
      <c r="D55" s="998">
        <v>766008.07809149986</v>
      </c>
    </row>
    <row r="56" spans="1:4" ht="15.6" thickTop="1" thickBot="1">
      <c r="A56" s="9" t="s">
        <v>52</v>
      </c>
      <c r="B56" s="10" t="s">
        <v>1966</v>
      </c>
      <c r="C56" s="11" t="s">
        <v>53</v>
      </c>
      <c r="D56" s="998">
        <v>76600.807809149992</v>
      </c>
    </row>
    <row r="57" spans="1:4" ht="15.6" thickTop="1" thickBot="1">
      <c r="A57" s="9" t="s">
        <v>54</v>
      </c>
      <c r="B57" s="10" t="s">
        <v>1966</v>
      </c>
      <c r="C57" s="11" t="s">
        <v>55</v>
      </c>
      <c r="D57" s="998">
        <v>153201.61561829998</v>
      </c>
    </row>
    <row r="58" spans="1:4" ht="15.6" thickTop="1" thickBot="1">
      <c r="A58" s="9" t="s">
        <v>56</v>
      </c>
      <c r="B58" s="10" t="s">
        <v>1966</v>
      </c>
      <c r="C58" s="11" t="s">
        <v>57</v>
      </c>
      <c r="D58" s="998">
        <v>102134.4104122</v>
      </c>
    </row>
    <row r="59" spans="1:4" ht="15.6" thickTop="1" thickBot="1">
      <c r="A59" s="9" t="s">
        <v>2</v>
      </c>
      <c r="B59" s="10" t="s">
        <v>1966</v>
      </c>
      <c r="C59" s="11" t="s">
        <v>3</v>
      </c>
      <c r="D59" s="998">
        <v>204268.8208244</v>
      </c>
    </row>
    <row r="60" spans="1:4" ht="15.6" thickTop="1" thickBot="1">
      <c r="A60" s="9" t="s">
        <v>58</v>
      </c>
      <c r="B60" s="10" t="s">
        <v>1966</v>
      </c>
      <c r="C60" s="11" t="s">
        <v>59</v>
      </c>
      <c r="D60" s="998">
        <v>127668.01301524999</v>
      </c>
    </row>
    <row r="61" spans="1:4" ht="15.6" thickTop="1" thickBot="1">
      <c r="A61" s="9" t="s">
        <v>86</v>
      </c>
      <c r="B61" s="10" t="s">
        <v>1966</v>
      </c>
      <c r="C61" s="11" t="s">
        <v>87</v>
      </c>
      <c r="D61" s="998">
        <v>153201.61561829998</v>
      </c>
    </row>
    <row r="62" spans="1:4" ht="15.6" thickTop="1" thickBot="1">
      <c r="A62" s="9" t="s">
        <v>88</v>
      </c>
      <c r="B62" s="10" t="s">
        <v>1966</v>
      </c>
      <c r="C62" s="11" t="s">
        <v>87</v>
      </c>
      <c r="D62" s="998">
        <v>153201.61561829998</v>
      </c>
    </row>
    <row r="63" spans="1:4" ht="15.6" thickTop="1" thickBot="1">
      <c r="A63" s="9" t="s">
        <v>60</v>
      </c>
      <c r="B63" s="10" t="s">
        <v>1966</v>
      </c>
      <c r="C63" s="11" t="s">
        <v>61</v>
      </c>
      <c r="D63" s="998">
        <v>153201.61561829998</v>
      </c>
    </row>
    <row r="64" spans="1:4" ht="17.25" customHeight="1" thickTop="1" thickBot="1">
      <c r="A64" s="9" t="s">
        <v>6</v>
      </c>
      <c r="B64" s="10" t="s">
        <v>1966</v>
      </c>
      <c r="C64" s="11" t="s">
        <v>2330</v>
      </c>
      <c r="D64" s="998">
        <v>51067.205206099999</v>
      </c>
    </row>
    <row r="65" spans="1:4" ht="15.6" thickTop="1" thickBot="1">
      <c r="A65" s="9" t="s">
        <v>91</v>
      </c>
      <c r="B65" s="10" t="s">
        <v>92</v>
      </c>
      <c r="C65" s="11" t="s">
        <v>93</v>
      </c>
      <c r="D65" s="998">
        <v>510672.05206099997</v>
      </c>
    </row>
    <row r="66" spans="1:4" ht="15.6" thickTop="1" thickBot="1">
      <c r="A66" s="9" t="s">
        <v>94</v>
      </c>
      <c r="B66" s="10" t="s">
        <v>92</v>
      </c>
      <c r="C66" s="11" t="s">
        <v>95</v>
      </c>
      <c r="D66" s="998">
        <v>255336.02603049998</v>
      </c>
    </row>
    <row r="67" spans="1:4" ht="15.6" thickTop="1" thickBot="1">
      <c r="A67" s="9" t="s">
        <v>2334</v>
      </c>
      <c r="B67" s="10" t="s">
        <v>1966</v>
      </c>
      <c r="C67" s="11" t="s">
        <v>2333</v>
      </c>
      <c r="D67" s="998">
        <v>51067.205206099999</v>
      </c>
    </row>
    <row r="68" spans="1:4" ht="1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8" sqref="F8"/>
    </sheetView>
  </sheetViews>
  <sheetFormatPr baseColWidth="10" defaultRowHeight="14.4"/>
  <cols>
    <col min="1" max="1" width="11.5546875" customWidth="1"/>
    <col min="2" max="2" width="9.109375" style="12" customWidth="1"/>
    <col min="3" max="3" width="89.6640625" style="13" customWidth="1"/>
    <col min="4" max="4" width="17.109375" style="188" customWidth="1"/>
  </cols>
  <sheetData>
    <row r="1" spans="1:4" ht="15.75" customHeight="1" thickTop="1">
      <c r="A1" s="671" t="s">
        <v>1934</v>
      </c>
      <c r="B1" s="672"/>
      <c r="C1" s="672"/>
      <c r="D1" s="673"/>
    </row>
    <row r="2" spans="1:4" ht="89.25" customHeight="1" thickBot="1">
      <c r="A2" s="674"/>
      <c r="B2" s="675"/>
      <c r="C2" s="675"/>
      <c r="D2" s="676"/>
    </row>
    <row r="3" spans="1:4" ht="53.25" customHeight="1" thickTop="1" thickBot="1">
      <c r="A3" s="668" t="s">
        <v>110</v>
      </c>
      <c r="B3" s="669"/>
      <c r="C3" s="669"/>
      <c r="D3" s="670"/>
    </row>
    <row r="4" spans="1:4" ht="16.5" customHeight="1" thickTop="1" thickBot="1">
      <c r="A4" s="14"/>
      <c r="B4" s="14"/>
      <c r="C4" s="15"/>
      <c r="D4" s="192"/>
    </row>
    <row r="5" spans="1:4" ht="15.6" thickTop="1" thickBot="1">
      <c r="A5" s="14"/>
      <c r="B5" s="14"/>
      <c r="C5" s="15"/>
      <c r="D5" s="192"/>
    </row>
    <row r="6" spans="1:4" ht="15.6" thickTop="1" thickBot="1">
      <c r="A6" s="16"/>
      <c r="B6" s="14"/>
      <c r="C6" s="17" t="s">
        <v>111</v>
      </c>
      <c r="D6" s="193" t="s">
        <v>1930</v>
      </c>
    </row>
    <row r="7" spans="1:4" ht="30" customHeight="1" thickTop="1" thickBot="1">
      <c r="A7" s="16" t="s">
        <v>115</v>
      </c>
      <c r="B7" s="14" t="s">
        <v>92</v>
      </c>
      <c r="C7" s="17" t="s">
        <v>116</v>
      </c>
      <c r="D7" s="193">
        <v>80482.185909086184</v>
      </c>
    </row>
    <row r="8" spans="1:4" ht="30" customHeight="1" thickTop="1" thickBot="1">
      <c r="A8" s="16" t="s">
        <v>112</v>
      </c>
      <c r="B8" s="14" t="s">
        <v>113</v>
      </c>
      <c r="C8" s="17" t="s">
        <v>114</v>
      </c>
      <c r="D8" s="193">
        <v>3760.8498088358033</v>
      </c>
    </row>
    <row r="9" spans="1:4" ht="30" customHeight="1" thickTop="1" thickBot="1">
      <c r="A9" s="16" t="s">
        <v>117</v>
      </c>
      <c r="B9" s="14" t="s">
        <v>113</v>
      </c>
      <c r="C9" s="17" t="s">
        <v>118</v>
      </c>
      <c r="D9" s="193">
        <v>63986.680775331384</v>
      </c>
    </row>
    <row r="10" spans="1:4" ht="30" customHeight="1" thickTop="1" thickBot="1">
      <c r="A10" s="16" t="s">
        <v>119</v>
      </c>
      <c r="B10" s="14" t="s">
        <v>113</v>
      </c>
      <c r="C10" s="17" t="s">
        <v>120</v>
      </c>
      <c r="D10" s="193">
        <v>67904.232659535352</v>
      </c>
    </row>
    <row r="11" spans="1:4" ht="30" customHeight="1" thickTop="1" thickBot="1">
      <c r="A11" s="16" t="s">
        <v>123</v>
      </c>
      <c r="B11" s="14" t="s">
        <v>113</v>
      </c>
      <c r="C11" s="17" t="s">
        <v>124</v>
      </c>
      <c r="D11" s="193">
        <v>27261.104860427698</v>
      </c>
    </row>
    <row r="12" spans="1:4" ht="30" customHeight="1" thickTop="1" thickBot="1">
      <c r="A12" s="16" t="s">
        <v>121</v>
      </c>
      <c r="B12" s="14" t="s">
        <v>113</v>
      </c>
      <c r="C12" s="17" t="s">
        <v>122</v>
      </c>
      <c r="D12" s="193">
        <v>65307.911271849487</v>
      </c>
    </row>
    <row r="13" spans="1:4" ht="30" customHeight="1" thickTop="1" thickBot="1">
      <c r="A13" s="16" t="s">
        <v>125</v>
      </c>
      <c r="B13" s="14" t="s">
        <v>113</v>
      </c>
      <c r="C13" s="17" t="s">
        <v>126</v>
      </c>
      <c r="D13" s="193">
        <v>52444.204393008302</v>
      </c>
    </row>
    <row r="14" spans="1:4" ht="30" customHeight="1" thickTop="1" thickBot="1">
      <c r="A14" s="16" t="s">
        <v>131</v>
      </c>
      <c r="B14" s="14" t="s">
        <v>113</v>
      </c>
      <c r="C14" s="17" t="s">
        <v>132</v>
      </c>
      <c r="D14" s="193">
        <v>335342.44128785917</v>
      </c>
    </row>
    <row r="15" spans="1:4" ht="30" customHeight="1" thickTop="1" thickBot="1">
      <c r="A15" s="16" t="s">
        <v>129</v>
      </c>
      <c r="B15" s="14" t="s">
        <v>113</v>
      </c>
      <c r="C15" s="17" t="s">
        <v>130</v>
      </c>
      <c r="D15" s="193">
        <v>307397.23784720426</v>
      </c>
    </row>
    <row r="16" spans="1:4" ht="30" customHeight="1" thickTop="1" thickBot="1">
      <c r="A16" s="16" t="s">
        <v>127</v>
      </c>
      <c r="B16" s="14" t="s">
        <v>113</v>
      </c>
      <c r="C16" s="17" t="s">
        <v>128</v>
      </c>
      <c r="D16" s="193">
        <v>279452.0344065493</v>
      </c>
    </row>
    <row r="17" spans="1:4" ht="30" customHeight="1" thickTop="1" thickBot="1">
      <c r="A17" s="16" t="s">
        <v>1795</v>
      </c>
      <c r="B17" s="14" t="s">
        <v>113</v>
      </c>
      <c r="C17" s="17" t="s">
        <v>1796</v>
      </c>
      <c r="D17" s="193">
        <v>63014.818991338419</v>
      </c>
    </row>
    <row r="18" spans="1:4" ht="30" customHeight="1" thickTop="1" thickBot="1">
      <c r="A18" s="16" t="s">
        <v>133</v>
      </c>
      <c r="B18" s="14" t="s">
        <v>113</v>
      </c>
      <c r="C18" s="17" t="s">
        <v>134</v>
      </c>
      <c r="D18" s="193">
        <v>81987.873470468679</v>
      </c>
    </row>
    <row r="19" spans="1:4" ht="30" customHeight="1" thickTop="1" thickBot="1">
      <c r="A19" s="16" t="s">
        <v>146</v>
      </c>
      <c r="B19" s="14" t="s">
        <v>113</v>
      </c>
      <c r="C19" s="17" t="s">
        <v>147</v>
      </c>
      <c r="D19" s="193">
        <v>223561.62752523946</v>
      </c>
    </row>
    <row r="20" spans="1:4" ht="30" customHeight="1" thickTop="1" thickBot="1">
      <c r="A20" s="16" t="s">
        <v>135</v>
      </c>
      <c r="B20" s="14" t="s">
        <v>113</v>
      </c>
      <c r="C20" s="17" t="s">
        <v>1968</v>
      </c>
      <c r="D20" s="193">
        <v>58208.740958746595</v>
      </c>
    </row>
    <row r="21" spans="1:4" ht="30" customHeight="1" thickTop="1" thickBot="1">
      <c r="A21" s="16" t="s">
        <v>136</v>
      </c>
      <c r="B21" s="14" t="s">
        <v>113</v>
      </c>
      <c r="C21" s="17" t="s">
        <v>137</v>
      </c>
      <c r="D21" s="193">
        <v>155830.27904205531</v>
      </c>
    </row>
    <row r="22" spans="1:4" ht="30" customHeight="1" thickTop="1" thickBot="1">
      <c r="A22" s="16" t="s">
        <v>138</v>
      </c>
      <c r="B22" s="14" t="s">
        <v>113</v>
      </c>
      <c r="C22" s="17" t="s">
        <v>139</v>
      </c>
      <c r="D22" s="193">
        <v>59006.855969011704</v>
      </c>
    </row>
    <row r="23" spans="1:4" ht="30" customHeight="1" thickTop="1" thickBot="1">
      <c r="A23" s="16" t="s">
        <v>143</v>
      </c>
      <c r="B23" s="14" t="s">
        <v>144</v>
      </c>
      <c r="C23" s="17" t="s">
        <v>145</v>
      </c>
      <c r="D23" s="193">
        <v>34860.348435862681</v>
      </c>
    </row>
    <row r="24" spans="1:4" ht="30" customHeight="1" thickTop="1" thickBot="1">
      <c r="A24" s="16" t="s">
        <v>140</v>
      </c>
      <c r="B24" s="14" t="s">
        <v>1082</v>
      </c>
      <c r="C24" s="17" t="s">
        <v>142</v>
      </c>
      <c r="D24" s="193">
        <v>36884.958206871015</v>
      </c>
    </row>
    <row r="25" spans="1:4" ht="30" customHeight="1" thickTop="1" thickBot="1">
      <c r="A25" s="16" t="s">
        <v>148</v>
      </c>
      <c r="B25" s="14" t="s">
        <v>113</v>
      </c>
      <c r="C25" s="17" t="s">
        <v>149</v>
      </c>
      <c r="D25" s="193">
        <v>208936.10049087799</v>
      </c>
    </row>
    <row r="26" spans="1:4" ht="30" customHeight="1" thickTop="1" thickBot="1">
      <c r="A26" s="16" t="s">
        <v>150</v>
      </c>
      <c r="B26" s="14" t="s">
        <v>113</v>
      </c>
      <c r="C26" s="17" t="s">
        <v>151</v>
      </c>
      <c r="D26" s="193">
        <v>250723.32058905359</v>
      </c>
    </row>
    <row r="27" spans="1:4" ht="30" customHeight="1" thickTop="1" thickBot="1">
      <c r="A27" s="16" t="s">
        <v>152</v>
      </c>
      <c r="B27" s="14" t="s">
        <v>113</v>
      </c>
      <c r="C27" s="17" t="s">
        <v>153</v>
      </c>
      <c r="D27" s="193">
        <v>236025.18825977153</v>
      </c>
    </row>
    <row r="28" spans="1:4" ht="30" customHeight="1" thickTop="1" thickBot="1">
      <c r="A28" s="16" t="s">
        <v>154</v>
      </c>
      <c r="B28" s="14" t="s">
        <v>113</v>
      </c>
      <c r="C28" s="17" t="s">
        <v>155</v>
      </c>
      <c r="D28" s="193">
        <v>279452.0344065493</v>
      </c>
    </row>
    <row r="29" spans="1:4" ht="30" customHeight="1" thickTop="1" thickBot="1">
      <c r="A29" s="16" t="s">
        <v>156</v>
      </c>
      <c r="B29" s="14" t="s">
        <v>113</v>
      </c>
      <c r="C29" s="17" t="s">
        <v>157</v>
      </c>
      <c r="D29" s="193">
        <v>2006.4656070390247</v>
      </c>
    </row>
    <row r="30" spans="1:4" ht="30" customHeight="1" thickTop="1" thickBot="1">
      <c r="A30" s="16" t="s">
        <v>166</v>
      </c>
      <c r="B30" s="14" t="s">
        <v>113</v>
      </c>
      <c r="C30" s="17" t="s">
        <v>167</v>
      </c>
      <c r="D30" s="193">
        <v>198489.29546633409</v>
      </c>
    </row>
    <row r="31" spans="1:4" ht="30" customHeight="1" thickTop="1" thickBot="1">
      <c r="A31" s="16" t="s">
        <v>162</v>
      </c>
      <c r="B31" s="14" t="s">
        <v>113</v>
      </c>
      <c r="C31" s="17" t="s">
        <v>163</v>
      </c>
      <c r="D31" s="193">
        <v>54275.17412244001</v>
      </c>
    </row>
    <row r="32" spans="1:4" ht="30" customHeight="1" thickTop="1" thickBot="1">
      <c r="A32" s="16" t="s">
        <v>164</v>
      </c>
      <c r="B32" s="14" t="s">
        <v>113</v>
      </c>
      <c r="C32" s="17" t="s">
        <v>165</v>
      </c>
      <c r="D32" s="193">
        <v>59006.855969011704</v>
      </c>
    </row>
    <row r="33" spans="1:4" ht="30" customHeight="1" thickTop="1" thickBot="1">
      <c r="A33" s="16" t="s">
        <v>171</v>
      </c>
      <c r="B33" s="14" t="s">
        <v>113</v>
      </c>
      <c r="C33" s="17" t="s">
        <v>172</v>
      </c>
      <c r="D33" s="193">
        <v>54275.17412244001</v>
      </c>
    </row>
    <row r="34" spans="1:4" ht="30" customHeight="1" thickTop="1" thickBot="1">
      <c r="A34" s="16" t="s">
        <v>160</v>
      </c>
      <c r="B34" s="14" t="s">
        <v>113</v>
      </c>
      <c r="C34" s="17" t="s">
        <v>161</v>
      </c>
      <c r="D34" s="193">
        <v>16976.058164883838</v>
      </c>
    </row>
    <row r="35" spans="1:4" ht="30" customHeight="1" thickTop="1" thickBot="1">
      <c r="A35" s="16" t="s">
        <v>173</v>
      </c>
      <c r="B35" s="14" t="s">
        <v>113</v>
      </c>
      <c r="C35" s="17" t="s">
        <v>1970</v>
      </c>
      <c r="D35" s="193">
        <v>145315.05789140565</v>
      </c>
    </row>
    <row r="36" spans="1:4" ht="30" customHeight="1" thickTop="1" thickBot="1">
      <c r="A36" s="16" t="s">
        <v>170</v>
      </c>
      <c r="B36" s="14" t="s">
        <v>113</v>
      </c>
      <c r="C36" s="17" t="s">
        <v>1969</v>
      </c>
      <c r="D36" s="193">
        <v>83835.610321964792</v>
      </c>
    </row>
    <row r="37" spans="1:4" ht="30" customHeight="1" thickTop="1" thickBot="1">
      <c r="A37" s="16" t="s">
        <v>168</v>
      </c>
      <c r="B37" s="14" t="s">
        <v>113</v>
      </c>
      <c r="C37" s="17" t="s">
        <v>169</v>
      </c>
      <c r="D37" s="193">
        <v>122958.89513888168</v>
      </c>
    </row>
    <row r="38" spans="1:4" ht="30" customHeight="1" thickTop="1" thickBot="1">
      <c r="A38" s="16" t="s">
        <v>174</v>
      </c>
      <c r="B38" s="14" t="s">
        <v>113</v>
      </c>
      <c r="C38" s="17" t="s">
        <v>175</v>
      </c>
      <c r="D38" s="193">
        <v>198489.29546633409</v>
      </c>
    </row>
    <row r="39" spans="1:4" ht="30" customHeight="1" thickTop="1" thickBot="1">
      <c r="A39" s="16" t="s">
        <v>176</v>
      </c>
      <c r="B39" s="14" t="s">
        <v>113</v>
      </c>
      <c r="C39" s="17" t="s">
        <v>177</v>
      </c>
      <c r="D39" s="193">
        <v>106211.89362096603</v>
      </c>
    </row>
    <row r="40" spans="1:4" ht="30" customHeight="1" thickTop="1" thickBot="1">
      <c r="A40" s="16" t="s">
        <v>180</v>
      </c>
      <c r="B40" s="14" t="s">
        <v>113</v>
      </c>
      <c r="C40" s="17" t="s">
        <v>181</v>
      </c>
      <c r="D40" s="193">
        <v>212422.66943379442</v>
      </c>
    </row>
    <row r="41" spans="1:4" ht="30" customHeight="1" thickTop="1" thickBot="1">
      <c r="A41" s="16" t="s">
        <v>178</v>
      </c>
      <c r="B41" s="14" t="s">
        <v>113</v>
      </c>
      <c r="C41" s="17" t="s">
        <v>179</v>
      </c>
      <c r="D41" s="193">
        <v>156702.07536815849</v>
      </c>
    </row>
    <row r="42" spans="1:4" ht="30" customHeight="1" thickTop="1" thickBot="1">
      <c r="A42" s="16" t="s">
        <v>182</v>
      </c>
      <c r="B42" s="14" t="s">
        <v>113</v>
      </c>
      <c r="C42" s="17" t="s">
        <v>183</v>
      </c>
      <c r="D42" s="193">
        <v>279452.0344065493</v>
      </c>
    </row>
    <row r="43" spans="1:4" ht="30" customHeight="1" thickTop="1" thickBot="1">
      <c r="A43" s="16" t="s">
        <v>1756</v>
      </c>
      <c r="B43" s="14" t="s">
        <v>113</v>
      </c>
      <c r="C43" s="17" t="s">
        <v>1755</v>
      </c>
      <c r="D43" s="193">
        <v>8327.8580205580911</v>
      </c>
    </row>
    <row r="44" spans="1:4" ht="30" customHeight="1" thickTop="1" thickBot="1">
      <c r="A44" s="16" t="s">
        <v>184</v>
      </c>
      <c r="B44" s="14" t="s">
        <v>113</v>
      </c>
      <c r="C44" s="17" t="s">
        <v>185</v>
      </c>
      <c r="D44" s="193">
        <v>70807.556477931474</v>
      </c>
    </row>
    <row r="45" spans="1:4" ht="30" customHeight="1" thickTop="1" thickBot="1">
      <c r="A45" s="16" t="s">
        <v>1687</v>
      </c>
      <c r="B45" s="14" t="s">
        <v>113</v>
      </c>
      <c r="C45" s="17" t="s">
        <v>1688</v>
      </c>
      <c r="D45" s="193">
        <v>3360.5585288689804</v>
      </c>
    </row>
    <row r="46" spans="1:4" ht="30" customHeight="1" thickTop="1" thickBot="1">
      <c r="A46" s="16" t="s">
        <v>188</v>
      </c>
      <c r="B46" s="14" t="s">
        <v>113</v>
      </c>
      <c r="C46" s="17" t="s">
        <v>189</v>
      </c>
      <c r="D46" s="193">
        <v>3346.226457893541</v>
      </c>
    </row>
    <row r="47" spans="1:4" ht="30" customHeight="1" thickTop="1" thickBot="1">
      <c r="A47" s="16" t="s">
        <v>186</v>
      </c>
      <c r="B47" s="14" t="s">
        <v>113</v>
      </c>
      <c r="C47" s="17" t="s">
        <v>187</v>
      </c>
      <c r="D47" s="193">
        <v>5310.7064618620634</v>
      </c>
    </row>
    <row r="48" spans="1:4" ht="30" customHeight="1" thickTop="1" thickBot="1">
      <c r="A48" s="16" t="s">
        <v>190</v>
      </c>
      <c r="B48" s="14" t="s">
        <v>113</v>
      </c>
      <c r="C48" s="17" t="s">
        <v>191</v>
      </c>
      <c r="D48" s="193">
        <v>5900.9091585286969</v>
      </c>
    </row>
    <row r="49" spans="1:4" ht="30" customHeight="1" thickTop="1" thickBot="1">
      <c r="A49" s="16" t="s">
        <v>201</v>
      </c>
      <c r="B49" s="14" t="s">
        <v>113</v>
      </c>
      <c r="C49" s="17" t="s">
        <v>1972</v>
      </c>
      <c r="D49" s="193">
        <v>116982.93697823532</v>
      </c>
    </row>
    <row r="50" spans="1:4" ht="30" customHeight="1" thickTop="1" thickBot="1">
      <c r="A50" s="16" t="s">
        <v>192</v>
      </c>
      <c r="B50" s="14" t="s">
        <v>113</v>
      </c>
      <c r="C50" s="17" t="s">
        <v>193</v>
      </c>
      <c r="D50" s="193">
        <v>32192.874363634481</v>
      </c>
    </row>
    <row r="51" spans="1:4" ht="30" customHeight="1" thickTop="1" thickBot="1">
      <c r="A51" s="16" t="s">
        <v>194</v>
      </c>
      <c r="B51" s="14" t="s">
        <v>113</v>
      </c>
      <c r="C51" s="17" t="s">
        <v>1971</v>
      </c>
      <c r="D51" s="193">
        <v>6059.1469142354617</v>
      </c>
    </row>
    <row r="52" spans="1:4" ht="30" customHeight="1" thickTop="1" thickBot="1">
      <c r="A52" s="16" t="s">
        <v>224</v>
      </c>
      <c r="B52" s="14" t="s">
        <v>92</v>
      </c>
      <c r="C52" s="17" t="s">
        <v>1975</v>
      </c>
      <c r="D52" s="193">
        <v>218400.32897816962</v>
      </c>
    </row>
    <row r="53" spans="1:4" ht="30" customHeight="1" thickTop="1" thickBot="1">
      <c r="A53" s="16" t="s">
        <v>195</v>
      </c>
      <c r="B53" s="14" t="s">
        <v>113</v>
      </c>
      <c r="C53" s="17" t="s">
        <v>196</v>
      </c>
      <c r="D53" s="193">
        <v>39123.284816916894</v>
      </c>
    </row>
    <row r="54" spans="1:4" ht="30" customHeight="1" thickTop="1" thickBot="1">
      <c r="A54" s="16" t="s">
        <v>214</v>
      </c>
      <c r="B54" s="14" t="s">
        <v>113</v>
      </c>
      <c r="C54" s="17" t="s">
        <v>215</v>
      </c>
      <c r="D54" s="193">
        <v>14418.453983540117</v>
      </c>
    </row>
    <row r="55" spans="1:4" ht="30" customHeight="1" thickTop="1" thickBot="1">
      <c r="A55" s="16" t="s">
        <v>197</v>
      </c>
      <c r="B55" s="14" t="s">
        <v>113</v>
      </c>
      <c r="C55" s="17" t="s">
        <v>198</v>
      </c>
      <c r="D55" s="193">
        <v>146071.81400057857</v>
      </c>
    </row>
    <row r="56" spans="1:4" ht="30" customHeight="1" thickTop="1" thickBot="1">
      <c r="A56" s="16" t="s">
        <v>199</v>
      </c>
      <c r="B56" s="14" t="s">
        <v>113</v>
      </c>
      <c r="C56" s="17" t="s">
        <v>200</v>
      </c>
      <c r="D56" s="193">
        <v>55890.406881309864</v>
      </c>
    </row>
    <row r="57" spans="1:4" ht="30" customHeight="1" thickTop="1" thickBot="1">
      <c r="A57" s="16" t="s">
        <v>202</v>
      </c>
      <c r="B57" s="14" t="s">
        <v>113</v>
      </c>
      <c r="C57" s="17" t="s">
        <v>203</v>
      </c>
      <c r="D57" s="193">
        <v>93266.942575393361</v>
      </c>
    </row>
    <row r="58" spans="1:4" ht="30" customHeight="1" thickTop="1" thickBot="1">
      <c r="A58" s="16" t="s">
        <v>212</v>
      </c>
      <c r="B58" s="14" t="s">
        <v>113</v>
      </c>
      <c r="C58" s="17" t="s">
        <v>213</v>
      </c>
      <c r="D58" s="193">
        <v>42476.709229795502</v>
      </c>
    </row>
    <row r="59" spans="1:4" ht="30" customHeight="1" thickTop="1" thickBot="1">
      <c r="A59" s="16" t="s">
        <v>206</v>
      </c>
      <c r="B59" s="14" t="s">
        <v>113</v>
      </c>
      <c r="C59" s="17" t="s">
        <v>207</v>
      </c>
      <c r="D59" s="193">
        <v>10089.219536421424</v>
      </c>
    </row>
    <row r="60" spans="1:4" ht="30" customHeight="1" thickTop="1" thickBot="1">
      <c r="A60" s="16" t="s">
        <v>204</v>
      </c>
      <c r="B60" s="14" t="s">
        <v>113</v>
      </c>
      <c r="C60" s="17" t="s">
        <v>205</v>
      </c>
      <c r="D60" s="193">
        <v>27945.203440654932</v>
      </c>
    </row>
    <row r="61" spans="1:4" ht="30" customHeight="1" thickTop="1" thickBot="1">
      <c r="A61" s="16" t="s">
        <v>208</v>
      </c>
      <c r="B61" s="14" t="s">
        <v>113</v>
      </c>
      <c r="C61" s="17" t="s">
        <v>209</v>
      </c>
      <c r="D61" s="193">
        <v>33534.244128785918</v>
      </c>
    </row>
    <row r="62" spans="1:4" ht="30" customHeight="1" thickTop="1" thickBot="1">
      <c r="A62" s="16" t="s">
        <v>210</v>
      </c>
      <c r="B62" s="14" t="s">
        <v>113</v>
      </c>
      <c r="C62" s="17" t="s">
        <v>211</v>
      </c>
      <c r="D62" s="193">
        <v>39123.284816916894</v>
      </c>
    </row>
    <row r="63" spans="1:4" ht="30" customHeight="1" thickTop="1" thickBot="1">
      <c r="A63" s="16" t="s">
        <v>217</v>
      </c>
      <c r="B63" s="14" t="s">
        <v>113</v>
      </c>
      <c r="C63" s="17" t="s">
        <v>218</v>
      </c>
      <c r="D63" s="193">
        <v>20120.546477271546</v>
      </c>
    </row>
    <row r="64" spans="1:4" ht="30" customHeight="1" thickTop="1" thickBot="1">
      <c r="A64" s="16" t="s">
        <v>219</v>
      </c>
      <c r="B64" s="14" t="s">
        <v>113</v>
      </c>
      <c r="C64" s="17" t="s">
        <v>220</v>
      </c>
      <c r="D64" s="193">
        <v>16441.720357204173</v>
      </c>
    </row>
    <row r="65" spans="1:4" ht="30" customHeight="1" thickTop="1" thickBot="1">
      <c r="A65" s="16" t="s">
        <v>216</v>
      </c>
      <c r="B65" s="14" t="s">
        <v>113</v>
      </c>
      <c r="C65" s="17" t="s">
        <v>1973</v>
      </c>
      <c r="D65" s="193">
        <v>18804.249044179021</v>
      </c>
    </row>
    <row r="66" spans="1:4" ht="30" customHeight="1" thickTop="1" thickBot="1">
      <c r="A66" s="16" t="s">
        <v>221</v>
      </c>
      <c r="B66" s="14" t="s">
        <v>113</v>
      </c>
      <c r="C66" s="17" t="s">
        <v>1974</v>
      </c>
      <c r="D66" s="193">
        <v>72657.528945702827</v>
      </c>
    </row>
    <row r="67" spans="1:4" ht="30" customHeight="1" thickTop="1" thickBot="1">
      <c r="A67" s="16" t="s">
        <v>222</v>
      </c>
      <c r="B67" s="14" t="s">
        <v>113</v>
      </c>
      <c r="C67" s="17" t="s">
        <v>223</v>
      </c>
      <c r="D67" s="193">
        <v>73127.635171807298</v>
      </c>
    </row>
    <row r="68" spans="1:4" ht="30" customHeight="1" thickTop="1" thickBot="1">
      <c r="A68" s="16" t="s">
        <v>225</v>
      </c>
      <c r="B68" s="14" t="s">
        <v>113</v>
      </c>
      <c r="C68" s="17" t="s">
        <v>226</v>
      </c>
      <c r="D68" s="193">
        <v>118012.59412988577</v>
      </c>
    </row>
    <row r="69" spans="1:4" ht="30" customHeight="1" thickTop="1" thickBot="1">
      <c r="A69" s="16" t="s">
        <v>227</v>
      </c>
      <c r="B69" s="14" t="s">
        <v>113</v>
      </c>
      <c r="C69" s="17" t="s">
        <v>1976</v>
      </c>
      <c r="D69" s="193">
        <v>25554.211834272493</v>
      </c>
    </row>
    <row r="70" spans="1:4" ht="30" customHeight="1" thickTop="1" thickBot="1">
      <c r="A70" s="16" t="s">
        <v>232</v>
      </c>
      <c r="B70" s="14" t="s">
        <v>233</v>
      </c>
      <c r="C70" s="17" t="s">
        <v>1979</v>
      </c>
      <c r="D70" s="193">
        <v>15091.52766609129</v>
      </c>
    </row>
    <row r="71" spans="1:4" ht="30" customHeight="1" thickTop="1" thickBot="1">
      <c r="A71" s="16" t="s">
        <v>228</v>
      </c>
      <c r="B71" s="14" t="s">
        <v>113</v>
      </c>
      <c r="C71" s="17" t="s">
        <v>1977</v>
      </c>
      <c r="D71" s="193">
        <v>6427.396791350634</v>
      </c>
    </row>
    <row r="72" spans="1:4" ht="30" customHeight="1" thickTop="1" thickBot="1">
      <c r="A72" s="16" t="s">
        <v>229</v>
      </c>
      <c r="B72" s="14" t="s">
        <v>113</v>
      </c>
      <c r="C72" s="17" t="s">
        <v>1978</v>
      </c>
      <c r="D72" s="193">
        <v>15091.52766609129</v>
      </c>
    </row>
    <row r="73" spans="1:4" ht="30" customHeight="1" thickTop="1" thickBot="1">
      <c r="A73" s="16" t="s">
        <v>230</v>
      </c>
      <c r="B73" s="14" t="s">
        <v>113</v>
      </c>
      <c r="C73" s="17" t="s">
        <v>231</v>
      </c>
      <c r="D73" s="193">
        <v>15091.52766609129</v>
      </c>
    </row>
    <row r="74" spans="1:4" ht="30" customHeight="1" thickTop="1" thickBot="1">
      <c r="A74" s="16" t="s">
        <v>234</v>
      </c>
      <c r="B74" s="14" t="s">
        <v>113</v>
      </c>
      <c r="C74" s="17" t="s">
        <v>235</v>
      </c>
      <c r="D74" s="193">
        <v>17717.258981375227</v>
      </c>
    </row>
    <row r="75" spans="1:4" ht="30" customHeight="1" thickTop="1" thickBot="1">
      <c r="A75" s="16" t="s">
        <v>236</v>
      </c>
      <c r="B75" s="14" t="s">
        <v>113</v>
      </c>
      <c r="C75" s="17" t="s">
        <v>237</v>
      </c>
      <c r="D75" s="193">
        <v>357442.62597686681</v>
      </c>
    </row>
    <row r="76" spans="1:4" ht="30" customHeight="1" thickTop="1" thickBot="1">
      <c r="A76" s="16" t="s">
        <v>238</v>
      </c>
      <c r="B76" s="14" t="s">
        <v>113</v>
      </c>
      <c r="C76" s="17" t="s">
        <v>239</v>
      </c>
      <c r="D76" s="193">
        <v>474098.20102767437</v>
      </c>
    </row>
    <row r="77" spans="1:4" ht="30" customHeight="1" thickTop="1" thickBot="1">
      <c r="A77" s="16" t="s">
        <v>240</v>
      </c>
      <c r="B77" s="14" t="s">
        <v>113</v>
      </c>
      <c r="C77" s="17" t="s">
        <v>1980</v>
      </c>
      <c r="D77" s="193">
        <v>162670.14703618997</v>
      </c>
    </row>
    <row r="78" spans="1:4" ht="30" customHeight="1" thickTop="1" thickBot="1">
      <c r="A78" s="16" t="s">
        <v>241</v>
      </c>
      <c r="B78" s="14" t="s">
        <v>113</v>
      </c>
      <c r="C78" s="17" t="s">
        <v>1981</v>
      </c>
      <c r="D78" s="193">
        <v>177019.45009889751</v>
      </c>
    </row>
    <row r="79" spans="1:4" ht="30" customHeight="1" thickTop="1" thickBot="1">
      <c r="A79" s="16" t="s">
        <v>246</v>
      </c>
      <c r="B79" s="14" t="s">
        <v>113</v>
      </c>
      <c r="C79" s="17" t="s">
        <v>1986</v>
      </c>
      <c r="D79" s="193">
        <v>154332.1055722778</v>
      </c>
    </row>
    <row r="80" spans="1:4" ht="30" customHeight="1" thickTop="1" thickBot="1">
      <c r="A80" s="16" t="s">
        <v>243</v>
      </c>
      <c r="B80" s="14" t="s">
        <v>113</v>
      </c>
      <c r="C80" s="17" t="s">
        <v>1983</v>
      </c>
      <c r="D80" s="193">
        <v>186450.39735604971</v>
      </c>
    </row>
    <row r="81" spans="1:4" ht="30" customHeight="1" thickTop="1" thickBot="1">
      <c r="A81" s="16" t="s">
        <v>244</v>
      </c>
      <c r="B81" s="14" t="s">
        <v>113</v>
      </c>
      <c r="C81" s="17" t="s">
        <v>1984</v>
      </c>
      <c r="D81" s="193">
        <v>367596.08024302014</v>
      </c>
    </row>
    <row r="82" spans="1:4" ht="30" customHeight="1" thickTop="1" thickBot="1">
      <c r="A82" s="16" t="s">
        <v>245</v>
      </c>
      <c r="B82" s="14" t="s">
        <v>113</v>
      </c>
      <c r="C82" s="17" t="s">
        <v>1985</v>
      </c>
      <c r="D82" s="193">
        <v>183330.38734800325</v>
      </c>
    </row>
    <row r="83" spans="1:4" ht="30" customHeight="1" thickTop="1" thickBot="1">
      <c r="A83" s="16" t="s">
        <v>247</v>
      </c>
      <c r="B83" s="14" t="s">
        <v>113</v>
      </c>
      <c r="C83" s="17" t="s">
        <v>1987</v>
      </c>
      <c r="D83" s="193">
        <v>159068.61818477942</v>
      </c>
    </row>
    <row r="84" spans="1:4" ht="30" customHeight="1" thickTop="1" thickBot="1">
      <c r="A84" s="16" t="s">
        <v>242</v>
      </c>
      <c r="B84" s="14" t="s">
        <v>113</v>
      </c>
      <c r="C84" s="17" t="s">
        <v>1982</v>
      </c>
      <c r="D84" s="193">
        <v>210713.54079136398</v>
      </c>
    </row>
    <row r="85" spans="1:4" ht="30" customHeight="1" thickTop="1" thickBot="1">
      <c r="A85" s="16" t="s">
        <v>248</v>
      </c>
      <c r="B85" s="14" t="s">
        <v>113</v>
      </c>
      <c r="C85" s="17" t="s">
        <v>1988</v>
      </c>
      <c r="D85" s="193">
        <v>295032.04422878334</v>
      </c>
    </row>
    <row r="86" spans="1:4" ht="30" customHeight="1" thickTop="1" thickBot="1">
      <c r="A86" s="16" t="s">
        <v>249</v>
      </c>
      <c r="B86" s="14" t="s">
        <v>113</v>
      </c>
      <c r="C86" s="17" t="s">
        <v>250</v>
      </c>
      <c r="D86" s="193">
        <v>15349.741345882941</v>
      </c>
    </row>
    <row r="87" spans="1:4" ht="30" customHeight="1" thickTop="1" thickBot="1">
      <c r="A87" s="16" t="s">
        <v>255</v>
      </c>
      <c r="B87" s="14" t="s">
        <v>113</v>
      </c>
      <c r="C87" s="17" t="s">
        <v>256</v>
      </c>
      <c r="D87" s="193">
        <v>1813952.2451220867</v>
      </c>
    </row>
    <row r="88" spans="1:4" ht="30" customHeight="1" thickTop="1" thickBot="1">
      <c r="A88" s="16" t="s">
        <v>253</v>
      </c>
      <c r="B88" s="14" t="s">
        <v>113</v>
      </c>
      <c r="C88" s="17" t="s">
        <v>254</v>
      </c>
      <c r="D88" s="193">
        <v>25972.711082549558</v>
      </c>
    </row>
    <row r="89" spans="1:4" ht="30" customHeight="1" thickTop="1" thickBot="1">
      <c r="A89" s="16" t="s">
        <v>251</v>
      </c>
      <c r="B89" s="14" t="s">
        <v>113</v>
      </c>
      <c r="C89" s="17" t="s">
        <v>252</v>
      </c>
      <c r="D89" s="193">
        <v>24532.260202658363</v>
      </c>
    </row>
    <row r="90" spans="1:4" ht="30" customHeight="1" thickTop="1" thickBot="1">
      <c r="A90" s="16" t="s">
        <v>257</v>
      </c>
      <c r="B90" s="14" t="s">
        <v>113</v>
      </c>
      <c r="C90" s="17" t="s">
        <v>258</v>
      </c>
      <c r="D90" s="193">
        <v>16976.058164883838</v>
      </c>
    </row>
    <row r="91" spans="1:4" ht="30" customHeight="1" thickTop="1" thickBot="1">
      <c r="A91" s="16" t="s">
        <v>259</v>
      </c>
      <c r="B91" s="14" t="s">
        <v>113</v>
      </c>
      <c r="C91" s="17" t="s">
        <v>260</v>
      </c>
      <c r="D91" s="193">
        <v>71738.690656574079</v>
      </c>
    </row>
    <row r="92" spans="1:4" ht="30" customHeight="1" thickTop="1" thickBot="1">
      <c r="A92" s="16" t="s">
        <v>261</v>
      </c>
      <c r="B92" s="14" t="s">
        <v>113</v>
      </c>
      <c r="C92" s="17" t="s">
        <v>262</v>
      </c>
      <c r="D92" s="193">
        <v>11796.229276369262</v>
      </c>
    </row>
    <row r="93" spans="1:4" ht="30" customHeight="1" thickTop="1" thickBot="1">
      <c r="A93" s="16" t="s">
        <v>263</v>
      </c>
      <c r="B93" s="14" t="s">
        <v>113</v>
      </c>
      <c r="C93" s="17" t="s">
        <v>264</v>
      </c>
      <c r="D93" s="193">
        <v>15341.916688919559</v>
      </c>
    </row>
    <row r="94" spans="1:4" ht="30" customHeight="1" thickTop="1" thickBot="1">
      <c r="A94" s="16" t="s">
        <v>265</v>
      </c>
      <c r="B94" s="14" t="s">
        <v>113</v>
      </c>
      <c r="C94" s="17" t="s">
        <v>266</v>
      </c>
      <c r="D94" s="193">
        <v>35404.337143034551</v>
      </c>
    </row>
    <row r="95" spans="1:4" ht="30" customHeight="1" thickTop="1" thickBot="1">
      <c r="A95" s="16" t="s">
        <v>267</v>
      </c>
      <c r="B95" s="14" t="s">
        <v>113</v>
      </c>
      <c r="C95" s="17" t="s">
        <v>268</v>
      </c>
      <c r="D95" s="193">
        <v>92006.787808012305</v>
      </c>
    </row>
    <row r="96" spans="1:4" ht="30" customHeight="1" thickTop="1" thickBot="1">
      <c r="A96" s="16" t="s">
        <v>269</v>
      </c>
      <c r="B96" s="14" t="s">
        <v>113</v>
      </c>
      <c r="C96" s="17" t="s">
        <v>270</v>
      </c>
      <c r="D96" s="193">
        <v>223561.62752523946</v>
      </c>
    </row>
    <row r="97" spans="1:4" ht="30" customHeight="1" thickTop="1" thickBot="1">
      <c r="A97" s="16" t="s">
        <v>271</v>
      </c>
      <c r="B97" s="14" t="s">
        <v>113</v>
      </c>
      <c r="C97" s="17" t="s">
        <v>272</v>
      </c>
      <c r="D97" s="193">
        <v>251506.83096589436</v>
      </c>
    </row>
    <row r="98" spans="1:4" ht="30" customHeight="1" thickTop="1" thickBot="1">
      <c r="A98" s="16" t="s">
        <v>273</v>
      </c>
      <c r="B98" s="14" t="s">
        <v>113</v>
      </c>
      <c r="C98" s="17" t="s">
        <v>274</v>
      </c>
      <c r="D98" s="193">
        <v>14161.511295586293</v>
      </c>
    </row>
    <row r="99" spans="1:4" ht="30" customHeight="1" thickTop="1" thickBot="1">
      <c r="A99" s="16" t="s">
        <v>275</v>
      </c>
      <c r="B99" s="14" t="s">
        <v>113</v>
      </c>
      <c r="C99" s="17" t="s">
        <v>276</v>
      </c>
      <c r="D99" s="193">
        <v>15052.404381274375</v>
      </c>
    </row>
    <row r="100" spans="1:4" ht="30" customHeight="1" thickTop="1" thickBot="1">
      <c r="A100" s="16" t="s">
        <v>277</v>
      </c>
      <c r="B100" s="14" t="s">
        <v>113</v>
      </c>
      <c r="C100" s="17" t="s">
        <v>278</v>
      </c>
      <c r="D100" s="193">
        <v>415113.70122141513</v>
      </c>
    </row>
    <row r="101" spans="1:4" ht="30" customHeight="1" thickTop="1" thickBot="1">
      <c r="A101" s="16" t="s">
        <v>279</v>
      </c>
      <c r="B101" s="14" t="s">
        <v>113</v>
      </c>
      <c r="C101" s="17" t="s">
        <v>1989</v>
      </c>
      <c r="D101" s="193">
        <v>415113.70122141513</v>
      </c>
    </row>
    <row r="102" spans="1:4" ht="30" customHeight="1" thickTop="1" thickBot="1">
      <c r="A102" s="16" t="s">
        <v>280</v>
      </c>
      <c r="B102" s="14" t="s">
        <v>113</v>
      </c>
      <c r="C102" s="17" t="s">
        <v>281</v>
      </c>
      <c r="D102" s="193">
        <v>609061.23775652365</v>
      </c>
    </row>
    <row r="103" spans="1:4" ht="30" customHeight="1" thickTop="1" thickBot="1">
      <c r="A103" s="16" t="s">
        <v>282</v>
      </c>
      <c r="B103" s="14" t="s">
        <v>113</v>
      </c>
      <c r="C103" s="17" t="s">
        <v>283</v>
      </c>
      <c r="D103" s="193">
        <v>609061.23775652365</v>
      </c>
    </row>
    <row r="104" spans="1:4" ht="30" customHeight="1" thickTop="1" thickBot="1">
      <c r="A104" s="16" t="s">
        <v>284</v>
      </c>
      <c r="B104" s="14" t="s">
        <v>113</v>
      </c>
      <c r="C104" s="17" t="s">
        <v>285</v>
      </c>
      <c r="D104" s="193">
        <v>574512.02383877325</v>
      </c>
    </row>
    <row r="105" spans="1:4" ht="30" customHeight="1" thickTop="1" thickBot="1">
      <c r="A105" s="16" t="s">
        <v>286</v>
      </c>
      <c r="B105" s="14" t="s">
        <v>113</v>
      </c>
      <c r="C105" s="17" t="s">
        <v>287</v>
      </c>
      <c r="D105" s="193">
        <v>247827.00657682901</v>
      </c>
    </row>
    <row r="106" spans="1:4" ht="30" customHeight="1" thickTop="1" thickBot="1">
      <c r="A106" s="16" t="s">
        <v>288</v>
      </c>
      <c r="B106" s="14" t="s">
        <v>113</v>
      </c>
      <c r="C106" s="17" t="s">
        <v>289</v>
      </c>
      <c r="D106" s="193">
        <v>59006.855969011704</v>
      </c>
    </row>
    <row r="107" spans="1:4" ht="30" customHeight="1" thickTop="1" thickBot="1">
      <c r="A107" s="16" t="s">
        <v>290</v>
      </c>
      <c r="B107" s="14" t="s">
        <v>113</v>
      </c>
      <c r="C107" s="17" t="s">
        <v>291</v>
      </c>
      <c r="D107" s="193">
        <v>491433.16962598142</v>
      </c>
    </row>
    <row r="108" spans="1:4" ht="30" customHeight="1" thickTop="1" thickBot="1">
      <c r="A108" s="16" t="s">
        <v>292</v>
      </c>
      <c r="B108" s="14" t="s">
        <v>113</v>
      </c>
      <c r="C108" s="17" t="s">
        <v>293</v>
      </c>
      <c r="D108" s="193">
        <v>16976.058164883838</v>
      </c>
    </row>
    <row r="109" spans="1:4" ht="30" customHeight="1" thickTop="1" thickBot="1">
      <c r="A109" s="16" t="s">
        <v>294</v>
      </c>
      <c r="B109" s="14" t="s">
        <v>113</v>
      </c>
      <c r="C109" s="17" t="s">
        <v>1990</v>
      </c>
      <c r="D109" s="193">
        <v>848927.77963721112</v>
      </c>
    </row>
    <row r="110" spans="1:4" ht="30" customHeight="1" thickTop="1" thickBot="1">
      <c r="A110" s="16" t="s">
        <v>295</v>
      </c>
      <c r="B110" s="14" t="s">
        <v>113</v>
      </c>
      <c r="C110" s="17" t="s">
        <v>296</v>
      </c>
      <c r="D110" s="193">
        <v>5900.9091585286969</v>
      </c>
    </row>
    <row r="111" spans="1:4" ht="30" customHeight="1" thickTop="1" thickBot="1">
      <c r="A111" s="16" t="s">
        <v>297</v>
      </c>
      <c r="B111" s="14" t="s">
        <v>113</v>
      </c>
      <c r="C111" s="17" t="s">
        <v>298</v>
      </c>
      <c r="D111" s="193">
        <v>413044.63835866901</v>
      </c>
    </row>
    <row r="112" spans="1:4" ht="30" customHeight="1" thickTop="1" thickBot="1">
      <c r="A112" s="16" t="s">
        <v>299</v>
      </c>
      <c r="B112" s="14" t="s">
        <v>113</v>
      </c>
      <c r="C112" s="17" t="s">
        <v>300</v>
      </c>
      <c r="D112" s="193">
        <v>491433.16962598142</v>
      </c>
    </row>
    <row r="113" spans="1:4" ht="30" customHeight="1" thickTop="1" thickBot="1">
      <c r="A113" s="16" t="s">
        <v>301</v>
      </c>
      <c r="B113" s="14" t="s">
        <v>113</v>
      </c>
      <c r="C113" s="17" t="s">
        <v>302</v>
      </c>
      <c r="D113" s="193">
        <v>25963.329612643687</v>
      </c>
    </row>
    <row r="114" spans="1:4" ht="30" customHeight="1" thickTop="1" thickBot="1">
      <c r="A114" s="16" t="s">
        <v>305</v>
      </c>
      <c r="B114" s="14" t="s">
        <v>113</v>
      </c>
      <c r="C114" s="17" t="s">
        <v>306</v>
      </c>
      <c r="D114" s="193">
        <v>204134.78103510677</v>
      </c>
    </row>
    <row r="115" spans="1:4" ht="30" customHeight="1" thickTop="1" thickBot="1">
      <c r="A115" s="16" t="s">
        <v>303</v>
      </c>
      <c r="B115" s="14" t="s">
        <v>113</v>
      </c>
      <c r="C115" s="17" t="s">
        <v>304</v>
      </c>
      <c r="D115" s="193">
        <v>235986.06497495464</v>
      </c>
    </row>
    <row r="116" spans="1:4" ht="30" customHeight="1" thickTop="1" thickBot="1">
      <c r="A116" s="16" t="s">
        <v>309</v>
      </c>
      <c r="B116" s="14" t="s">
        <v>113</v>
      </c>
      <c r="C116" s="17" t="s">
        <v>1991</v>
      </c>
      <c r="D116" s="193">
        <v>120753.71296835039</v>
      </c>
    </row>
    <row r="117" spans="1:4" ht="30" customHeight="1" thickTop="1" thickBot="1">
      <c r="A117" s="16" t="s">
        <v>310</v>
      </c>
      <c r="B117" s="14" t="s">
        <v>113</v>
      </c>
      <c r="C117" s="17" t="s">
        <v>311</v>
      </c>
      <c r="D117" s="193">
        <v>255168.47629388343</v>
      </c>
    </row>
    <row r="118" spans="1:4" ht="30" customHeight="1" thickTop="1" thickBot="1">
      <c r="A118" s="16" t="s">
        <v>313</v>
      </c>
      <c r="B118" s="14" t="s">
        <v>113</v>
      </c>
      <c r="C118" s="17" t="s">
        <v>1993</v>
      </c>
      <c r="D118" s="193">
        <v>255168.47629388343</v>
      </c>
    </row>
    <row r="119" spans="1:4" ht="30" customHeight="1" thickTop="1" thickBot="1">
      <c r="A119" s="16" t="s">
        <v>318</v>
      </c>
      <c r="B119" s="14" t="s">
        <v>113</v>
      </c>
      <c r="C119" s="17" t="s">
        <v>319</v>
      </c>
      <c r="D119" s="193">
        <v>163195.67995763104</v>
      </c>
    </row>
    <row r="120" spans="1:4" ht="30" customHeight="1" thickTop="1" thickBot="1">
      <c r="A120" s="16" t="s">
        <v>314</v>
      </c>
      <c r="B120" s="14" t="s">
        <v>113</v>
      </c>
      <c r="C120" s="17" t="s">
        <v>315</v>
      </c>
      <c r="D120" s="193">
        <v>261170.12561359751</v>
      </c>
    </row>
    <row r="121" spans="1:4" ht="30" customHeight="1" thickTop="1" thickBot="1">
      <c r="A121" s="16" t="s">
        <v>1732</v>
      </c>
      <c r="B121" s="14" t="s">
        <v>113</v>
      </c>
      <c r="C121" s="17" t="s">
        <v>1733</v>
      </c>
      <c r="D121" s="193">
        <v>108430.06049337413</v>
      </c>
    </row>
    <row r="122" spans="1:4" ht="30" customHeight="1" thickTop="1" thickBot="1">
      <c r="A122" s="16" t="s">
        <v>322</v>
      </c>
      <c r="B122" s="14" t="s">
        <v>113</v>
      </c>
      <c r="C122" s="17" t="s">
        <v>323</v>
      </c>
      <c r="D122" s="193">
        <v>261170.12561359751</v>
      </c>
    </row>
    <row r="123" spans="1:4" ht="30" customHeight="1" thickTop="1" thickBot="1">
      <c r="A123" s="16" t="s">
        <v>320</v>
      </c>
      <c r="B123" s="14" t="s">
        <v>113</v>
      </c>
      <c r="C123" s="17" t="s">
        <v>321</v>
      </c>
      <c r="D123" s="193">
        <v>261170.12561359751</v>
      </c>
    </row>
    <row r="124" spans="1:4" ht="30" customHeight="1" thickTop="1" thickBot="1">
      <c r="A124" s="16" t="s">
        <v>312</v>
      </c>
      <c r="B124" s="14" t="s">
        <v>113</v>
      </c>
      <c r="C124" s="17" t="s">
        <v>1992</v>
      </c>
      <c r="D124" s="193">
        <v>261170.12561359751</v>
      </c>
    </row>
    <row r="125" spans="1:4" ht="30" customHeight="1" thickTop="1" thickBot="1">
      <c r="A125" s="16" t="s">
        <v>316</v>
      </c>
      <c r="B125" s="14" t="s">
        <v>113</v>
      </c>
      <c r="C125" s="17" t="s">
        <v>317</v>
      </c>
      <c r="D125" s="193">
        <v>261170.12561359751</v>
      </c>
    </row>
    <row r="126" spans="1:4" ht="30" customHeight="1" thickTop="1" thickBot="1">
      <c r="A126" s="16" t="s">
        <v>307</v>
      </c>
      <c r="B126" s="14" t="s">
        <v>113</v>
      </c>
      <c r="C126" s="17" t="s">
        <v>308</v>
      </c>
      <c r="D126" s="193">
        <v>119825.4563424855</v>
      </c>
    </row>
    <row r="127" spans="1:4" ht="30" customHeight="1" thickTop="1" thickBot="1">
      <c r="A127" s="16" t="s">
        <v>324</v>
      </c>
      <c r="B127" s="14" t="s">
        <v>113</v>
      </c>
      <c r="C127" s="17" t="s">
        <v>325</v>
      </c>
      <c r="D127" s="193">
        <v>5743.5397339392621</v>
      </c>
    </row>
    <row r="128" spans="1:4" ht="30" customHeight="1" thickTop="1" thickBot="1">
      <c r="A128" s="16" t="s">
        <v>326</v>
      </c>
      <c r="B128" s="14" t="s">
        <v>113</v>
      </c>
      <c r="C128" s="17" t="s">
        <v>327</v>
      </c>
      <c r="D128" s="193">
        <v>123875.75112458502</v>
      </c>
    </row>
    <row r="129" spans="1:4" ht="30" customHeight="1" thickTop="1" thickBot="1">
      <c r="A129" s="16" t="s">
        <v>328</v>
      </c>
      <c r="B129" s="14" t="s">
        <v>113</v>
      </c>
      <c r="C129" s="17" t="s">
        <v>329</v>
      </c>
      <c r="D129" s="193">
        <v>122.9588951388817</v>
      </c>
    </row>
    <row r="130" spans="1:4" ht="30" customHeight="1" thickTop="1" thickBot="1">
      <c r="A130" s="16" t="s">
        <v>330</v>
      </c>
      <c r="B130" s="14" t="s">
        <v>113</v>
      </c>
      <c r="C130" s="17" t="s">
        <v>331</v>
      </c>
      <c r="D130" s="193">
        <v>3437.2600232005561</v>
      </c>
    </row>
    <row r="131" spans="1:4" ht="30" customHeight="1" thickTop="1" thickBot="1">
      <c r="A131" s="16" t="s">
        <v>332</v>
      </c>
      <c r="B131" s="14" t="s">
        <v>113</v>
      </c>
      <c r="C131" s="17" t="s">
        <v>333</v>
      </c>
      <c r="D131" s="193">
        <v>3437.2600232005561</v>
      </c>
    </row>
    <row r="132" spans="1:4" ht="30" customHeight="1" thickTop="1" thickBot="1">
      <c r="A132" s="16" t="s">
        <v>334</v>
      </c>
      <c r="B132" s="14" t="s">
        <v>113</v>
      </c>
      <c r="C132" s="17" t="s">
        <v>1760</v>
      </c>
      <c r="D132" s="193">
        <v>3865.3178590812436</v>
      </c>
    </row>
    <row r="133" spans="1:4" ht="30" customHeight="1" thickTop="1" thickBot="1">
      <c r="A133" s="16" t="s">
        <v>335</v>
      </c>
      <c r="B133" s="14" t="s">
        <v>92</v>
      </c>
      <c r="C133" s="17" t="s">
        <v>1994</v>
      </c>
      <c r="D133" s="193">
        <v>344269.49142202688</v>
      </c>
    </row>
    <row r="134" spans="1:4" ht="30" customHeight="1" thickTop="1" thickBot="1">
      <c r="A134" s="16" t="s">
        <v>336</v>
      </c>
      <c r="B134" s="14" t="s">
        <v>113</v>
      </c>
      <c r="C134" s="17" t="s">
        <v>337</v>
      </c>
      <c r="D134" s="193">
        <v>67068.488257571837</v>
      </c>
    </row>
    <row r="135" spans="1:4" ht="30" customHeight="1" thickTop="1" thickBot="1">
      <c r="A135" s="16" t="s">
        <v>338</v>
      </c>
      <c r="B135" s="14" t="s">
        <v>339</v>
      </c>
      <c r="C135" s="17" t="s">
        <v>340</v>
      </c>
      <c r="D135" s="193">
        <v>2794.5203440654932</v>
      </c>
    </row>
    <row r="136" spans="1:4" ht="30" customHeight="1" thickTop="1" thickBot="1">
      <c r="A136" s="16" t="s">
        <v>352</v>
      </c>
      <c r="B136" s="14" t="s">
        <v>339</v>
      </c>
      <c r="C136" s="17" t="s">
        <v>353</v>
      </c>
      <c r="D136" s="193">
        <v>3353.4244128785917</v>
      </c>
    </row>
    <row r="137" spans="1:4" ht="30" customHeight="1" thickTop="1" thickBot="1">
      <c r="A137" s="16" t="s">
        <v>343</v>
      </c>
      <c r="B137" s="14" t="s">
        <v>344</v>
      </c>
      <c r="C137" s="17" t="s">
        <v>345</v>
      </c>
      <c r="D137" s="193">
        <v>590.24448388673034</v>
      </c>
    </row>
    <row r="138" spans="1:4" ht="30" customHeight="1" thickTop="1" thickBot="1">
      <c r="A138" s="16" t="s">
        <v>346</v>
      </c>
      <c r="B138" s="14" t="s">
        <v>344</v>
      </c>
      <c r="C138" s="17" t="s">
        <v>347</v>
      </c>
      <c r="D138" s="193">
        <v>590.24448388673034</v>
      </c>
    </row>
    <row r="139" spans="1:4" ht="30" customHeight="1" thickTop="1" thickBot="1">
      <c r="A139" s="16" t="s">
        <v>350</v>
      </c>
      <c r="B139" s="14" t="s">
        <v>339</v>
      </c>
      <c r="C139" s="17" t="s">
        <v>351</v>
      </c>
      <c r="D139" s="193">
        <v>3353.4244128785917</v>
      </c>
    </row>
    <row r="140" spans="1:4" ht="30" customHeight="1" thickTop="1" thickBot="1">
      <c r="A140" s="16" t="s">
        <v>348</v>
      </c>
      <c r="B140" s="14" t="s">
        <v>339</v>
      </c>
      <c r="C140" s="17" t="s">
        <v>349</v>
      </c>
      <c r="D140" s="193">
        <v>2794.5203440654932</v>
      </c>
    </row>
    <row r="141" spans="1:4" ht="30" customHeight="1" thickTop="1" thickBot="1">
      <c r="A141" s="16" t="s">
        <v>356</v>
      </c>
      <c r="B141" s="14" t="s">
        <v>113</v>
      </c>
      <c r="C141" s="17" t="s">
        <v>357</v>
      </c>
      <c r="D141" s="193">
        <v>76167.651681411226</v>
      </c>
    </row>
    <row r="142" spans="1:4" ht="30" customHeight="1" thickTop="1" thickBot="1">
      <c r="A142" s="16" t="s">
        <v>341</v>
      </c>
      <c r="B142" s="14" t="s">
        <v>339</v>
      </c>
      <c r="C142" s="17" t="s">
        <v>342</v>
      </c>
      <c r="D142" s="193">
        <v>2794.5203440654932</v>
      </c>
    </row>
    <row r="143" spans="1:4" ht="30" customHeight="1" thickTop="1" thickBot="1">
      <c r="A143" s="16" t="s">
        <v>354</v>
      </c>
      <c r="B143" s="14" t="s">
        <v>113</v>
      </c>
      <c r="C143" s="17" t="s">
        <v>355</v>
      </c>
      <c r="D143" s="193">
        <v>67275.649227026079</v>
      </c>
    </row>
    <row r="144" spans="1:4" ht="30" customHeight="1" thickTop="1" thickBot="1">
      <c r="A144" s="16" t="s">
        <v>359</v>
      </c>
      <c r="B144" s="14" t="s">
        <v>113</v>
      </c>
      <c r="C144" s="17" t="s">
        <v>360</v>
      </c>
      <c r="D144" s="193">
        <v>377640.30121563451</v>
      </c>
    </row>
    <row r="145" spans="1:4" ht="68.25" customHeight="1" thickTop="1" thickBot="1">
      <c r="A145" s="16" t="s">
        <v>358</v>
      </c>
      <c r="B145" s="14" t="s">
        <v>113</v>
      </c>
      <c r="C145" s="17" t="s">
        <v>2303</v>
      </c>
      <c r="D145" s="193">
        <v>377640.30121563451</v>
      </c>
    </row>
    <row r="146" spans="1:4" ht="30" customHeight="1" thickTop="1" thickBot="1">
      <c r="A146" s="16" t="s">
        <v>361</v>
      </c>
      <c r="B146" s="14" t="s">
        <v>113</v>
      </c>
      <c r="C146" s="17" t="s">
        <v>1995</v>
      </c>
      <c r="D146" s="193">
        <v>175893.81730430792</v>
      </c>
    </row>
    <row r="147" spans="1:4" ht="30" customHeight="1" thickTop="1" thickBot="1">
      <c r="A147" s="16" t="s">
        <v>362</v>
      </c>
      <c r="B147" s="14" t="s">
        <v>113</v>
      </c>
      <c r="C147" s="17" t="s">
        <v>1996</v>
      </c>
      <c r="D147" s="193">
        <v>153173.24909891782</v>
      </c>
    </row>
    <row r="148" spans="1:4" ht="30" customHeight="1" thickTop="1" thickBot="1">
      <c r="A148" s="16" t="s">
        <v>367</v>
      </c>
      <c r="B148" s="14" t="s">
        <v>113</v>
      </c>
      <c r="C148" s="17" t="s">
        <v>368</v>
      </c>
      <c r="D148" s="193">
        <v>26019.220019525001</v>
      </c>
    </row>
    <row r="149" spans="1:4" ht="30" customHeight="1" thickTop="1" thickBot="1">
      <c r="A149" s="16" t="s">
        <v>363</v>
      </c>
      <c r="B149" s="14" t="s">
        <v>113</v>
      </c>
      <c r="C149" s="17" t="s">
        <v>364</v>
      </c>
      <c r="D149" s="193">
        <v>11178.081376261973</v>
      </c>
    </row>
    <row r="150" spans="1:4" ht="30" customHeight="1" thickTop="1" thickBot="1">
      <c r="A150" s="16" t="s">
        <v>158</v>
      </c>
      <c r="B150" s="14" t="s">
        <v>113</v>
      </c>
      <c r="C150" s="17" t="s">
        <v>159</v>
      </c>
      <c r="D150" s="193">
        <v>193928.04198335143</v>
      </c>
    </row>
    <row r="151" spans="1:4" ht="30" customHeight="1" thickTop="1" thickBot="1">
      <c r="A151" s="16" t="s">
        <v>369</v>
      </c>
      <c r="B151" s="14" t="s">
        <v>113</v>
      </c>
      <c r="C151" s="17" t="s">
        <v>370</v>
      </c>
      <c r="D151" s="193">
        <v>177019.45009889751</v>
      </c>
    </row>
    <row r="152" spans="1:4" ht="30" customHeight="1" thickTop="1" thickBot="1">
      <c r="A152" s="16" t="s">
        <v>371</v>
      </c>
      <c r="B152" s="14" t="s">
        <v>113</v>
      </c>
      <c r="C152" s="17" t="s">
        <v>372</v>
      </c>
      <c r="D152" s="193">
        <v>177019.45009889751</v>
      </c>
    </row>
    <row r="153" spans="1:4" ht="30" customHeight="1" thickTop="1" thickBot="1">
      <c r="A153" s="16" t="s">
        <v>365</v>
      </c>
      <c r="B153" s="14" t="s">
        <v>113</v>
      </c>
      <c r="C153" s="17" t="s">
        <v>366</v>
      </c>
      <c r="D153" s="193">
        <v>177019.45009889751</v>
      </c>
    </row>
    <row r="154" spans="1:4" ht="30" customHeight="1" thickTop="1" thickBot="1">
      <c r="A154" s="16" t="s">
        <v>373</v>
      </c>
      <c r="B154" s="14" t="s">
        <v>113</v>
      </c>
      <c r="C154" s="17" t="s">
        <v>374</v>
      </c>
      <c r="D154" s="193">
        <v>117369.85445075072</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87"/>
  <sheetViews>
    <sheetView tabSelected="1"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19" sqref="E18:E19"/>
    </sheetView>
  </sheetViews>
  <sheetFormatPr baseColWidth="10" defaultRowHeight="14.4"/>
  <cols>
    <col min="1" max="1" width="11.5546875" customWidth="1"/>
    <col min="2" max="2" width="9.109375"/>
    <col min="3" max="3" width="77.44140625" style="206" customWidth="1"/>
    <col min="4" max="4" width="17.109375" style="188" customWidth="1"/>
  </cols>
  <sheetData>
    <row r="1" spans="1:7" ht="81.75" customHeight="1" thickTop="1" thickBot="1">
      <c r="A1" s="678" t="s">
        <v>1934</v>
      </c>
      <c r="B1" s="679"/>
      <c r="C1" s="679"/>
      <c r="D1" s="680"/>
    </row>
    <row r="2" spans="1:7" ht="60.75" customHeight="1" thickTop="1" thickBot="1">
      <c r="A2" s="677" t="s">
        <v>375</v>
      </c>
      <c r="B2" s="677"/>
      <c r="C2" s="677"/>
      <c r="D2" s="677"/>
    </row>
    <row r="3" spans="1:7" ht="16.5" customHeight="1" thickTop="1" thickBot="1">
      <c r="A3" s="200"/>
      <c r="B3" s="200"/>
      <c r="C3" s="205"/>
      <c r="D3" s="201"/>
    </row>
    <row r="4" spans="1:7" ht="16.5" customHeight="1" thickTop="1" thickBot="1">
      <c r="A4" s="200"/>
      <c r="B4" s="200"/>
      <c r="C4" s="205" t="s">
        <v>375</v>
      </c>
      <c r="D4" s="201"/>
    </row>
    <row r="5" spans="1:7" ht="15.6" thickTop="1" thickBot="1">
      <c r="A5" s="200"/>
      <c r="B5" s="200"/>
      <c r="C5" s="205"/>
      <c r="D5" s="202" t="s">
        <v>1930</v>
      </c>
    </row>
    <row r="6" spans="1:7" ht="30" thickTop="1" thickBot="1">
      <c r="A6" s="200" t="s">
        <v>809</v>
      </c>
      <c r="B6" s="200" t="s">
        <v>377</v>
      </c>
      <c r="C6" s="205" t="s">
        <v>2028</v>
      </c>
      <c r="D6" s="201">
        <v>3052.1273995826732</v>
      </c>
      <c r="G6" s="201"/>
    </row>
    <row r="7" spans="1:7" ht="15.6" thickTop="1" thickBot="1">
      <c r="A7" s="200" t="s">
        <v>814</v>
      </c>
      <c r="B7" s="200" t="s">
        <v>377</v>
      </c>
      <c r="C7" s="205" t="s">
        <v>815</v>
      </c>
      <c r="D7" s="201">
        <v>3052.1273995826732</v>
      </c>
    </row>
    <row r="8" spans="1:7" ht="15.6" thickTop="1" thickBot="1">
      <c r="A8" s="200" t="s">
        <v>810</v>
      </c>
      <c r="B8" s="200" t="s">
        <v>377</v>
      </c>
      <c r="C8" s="205" t="s">
        <v>811</v>
      </c>
      <c r="D8" s="201">
        <v>3052.1273995826732</v>
      </c>
    </row>
    <row r="9" spans="1:7" ht="15.6" thickTop="1" thickBot="1">
      <c r="A9" s="200" t="s">
        <v>812</v>
      </c>
      <c r="B9" s="200" t="s">
        <v>377</v>
      </c>
      <c r="C9" s="205" t="s">
        <v>813</v>
      </c>
      <c r="D9" s="201">
        <v>3052.1273995826732</v>
      </c>
    </row>
    <row r="10" spans="1:7" ht="15.6" thickTop="1" thickBot="1">
      <c r="A10" s="200" t="s">
        <v>1752</v>
      </c>
      <c r="B10" s="200" t="s">
        <v>377</v>
      </c>
      <c r="C10" s="205" t="s">
        <v>1751</v>
      </c>
      <c r="D10" s="201">
        <v>3224.8797937871454</v>
      </c>
    </row>
    <row r="11" spans="1:7" ht="15.6" thickTop="1" thickBot="1">
      <c r="A11" s="200" t="s">
        <v>818</v>
      </c>
      <c r="B11" s="200" t="s">
        <v>377</v>
      </c>
      <c r="C11" s="205" t="s">
        <v>819</v>
      </c>
      <c r="D11" s="201">
        <v>13775.638284952776</v>
      </c>
    </row>
    <row r="12" spans="1:7" ht="15.6" thickTop="1" thickBot="1">
      <c r="A12" s="200" t="s">
        <v>816</v>
      </c>
      <c r="B12" s="200" t="s">
        <v>377</v>
      </c>
      <c r="C12" s="205" t="s">
        <v>817</v>
      </c>
      <c r="D12" s="201">
        <v>5819.0196203679843</v>
      </c>
    </row>
    <row r="13" spans="1:7" ht="15.6" thickTop="1" thickBot="1">
      <c r="A13" s="200" t="s">
        <v>820</v>
      </c>
      <c r="B13" s="200" t="s">
        <v>92</v>
      </c>
      <c r="C13" s="205" t="s">
        <v>2029</v>
      </c>
      <c r="D13" s="201">
        <v>37740</v>
      </c>
    </row>
    <row r="14" spans="1:7" ht="15.6" thickTop="1" thickBot="1">
      <c r="A14" s="200" t="s">
        <v>822</v>
      </c>
      <c r="B14" s="200" t="s">
        <v>233</v>
      </c>
      <c r="C14" s="205" t="s">
        <v>2031</v>
      </c>
      <c r="D14" s="201">
        <v>60446.550750353133</v>
      </c>
    </row>
    <row r="15" spans="1:7" ht="15.6" thickTop="1" thickBot="1">
      <c r="A15" s="200" t="s">
        <v>823</v>
      </c>
      <c r="B15" s="200" t="s">
        <v>92</v>
      </c>
      <c r="C15" s="205" t="s">
        <v>2032</v>
      </c>
      <c r="D15" s="201">
        <v>1465.0211517996829</v>
      </c>
    </row>
    <row r="16" spans="1:7" ht="15.6" thickTop="1" thickBot="1">
      <c r="A16" s="200" t="s">
        <v>821</v>
      </c>
      <c r="B16" s="200" t="s">
        <v>233</v>
      </c>
      <c r="C16" s="205" t="s">
        <v>2030</v>
      </c>
      <c r="D16" s="201">
        <v>54361.395263157319</v>
      </c>
    </row>
    <row r="17" spans="1:4" ht="15.6" thickTop="1" thickBot="1">
      <c r="A17" s="200" t="s">
        <v>847</v>
      </c>
      <c r="B17" s="200" t="s">
        <v>425</v>
      </c>
      <c r="C17" s="205" t="s">
        <v>848</v>
      </c>
      <c r="D17" s="201">
        <v>13752.381621613922</v>
      </c>
    </row>
    <row r="18" spans="1:4" ht="15.6" thickTop="1" thickBot="1">
      <c r="A18" s="200" t="s">
        <v>824</v>
      </c>
      <c r="B18" s="200" t="s">
        <v>388</v>
      </c>
      <c r="C18" s="205" t="s">
        <v>2033</v>
      </c>
      <c r="D18" s="201">
        <v>432847.15848627</v>
      </c>
    </row>
    <row r="19" spans="1:4" ht="30" thickTop="1" thickBot="1">
      <c r="A19" s="200" t="s">
        <v>825</v>
      </c>
      <c r="B19" s="200" t="s">
        <v>388</v>
      </c>
      <c r="C19" s="205" t="s">
        <v>826</v>
      </c>
      <c r="D19" s="201">
        <v>432847.15848627</v>
      </c>
    </row>
    <row r="20" spans="1:4" ht="15.6" thickTop="1" thickBot="1">
      <c r="A20" s="200" t="s">
        <v>831</v>
      </c>
      <c r="B20" s="200" t="s">
        <v>388</v>
      </c>
      <c r="C20" s="205" t="s">
        <v>832</v>
      </c>
      <c r="D20" s="201">
        <v>432847.15848627</v>
      </c>
    </row>
    <row r="21" spans="1:4" ht="30" thickTop="1" thickBot="1">
      <c r="A21" s="200" t="s">
        <v>827</v>
      </c>
      <c r="B21" s="200" t="s">
        <v>388</v>
      </c>
      <c r="C21" s="205" t="s">
        <v>828</v>
      </c>
      <c r="D21" s="201">
        <v>432847.15848627</v>
      </c>
    </row>
    <row r="22" spans="1:4" ht="30" thickTop="1" thickBot="1">
      <c r="A22" s="200" t="s">
        <v>829</v>
      </c>
      <c r="B22" s="200" t="s">
        <v>388</v>
      </c>
      <c r="C22" s="205" t="s">
        <v>830</v>
      </c>
      <c r="D22" s="201">
        <v>432847.15848627</v>
      </c>
    </row>
    <row r="23" spans="1:4" ht="15.6" thickTop="1" thickBot="1">
      <c r="A23" s="200" t="s">
        <v>833</v>
      </c>
      <c r="B23" s="200" t="s">
        <v>388</v>
      </c>
      <c r="C23" s="205" t="s">
        <v>834</v>
      </c>
      <c r="D23" s="201">
        <v>432847.15848627</v>
      </c>
    </row>
    <row r="24" spans="1:4" ht="15.6" thickTop="1" thickBot="1">
      <c r="A24" s="200" t="s">
        <v>843</v>
      </c>
      <c r="B24" s="200" t="s">
        <v>388</v>
      </c>
      <c r="C24" s="205" t="s">
        <v>844</v>
      </c>
      <c r="D24" s="201">
        <v>432847.15848627</v>
      </c>
    </row>
    <row r="25" spans="1:4" ht="15.6" thickTop="1" thickBot="1">
      <c r="A25" s="200" t="s">
        <v>835</v>
      </c>
      <c r="B25" s="200" t="s">
        <v>388</v>
      </c>
      <c r="C25" s="205" t="s">
        <v>836</v>
      </c>
      <c r="D25" s="201">
        <v>432847.15848627</v>
      </c>
    </row>
    <row r="26" spans="1:4" ht="15.6" thickTop="1" thickBot="1">
      <c r="A26" s="200" t="s">
        <v>838</v>
      </c>
      <c r="B26" s="200" t="s">
        <v>388</v>
      </c>
      <c r="C26" s="205" t="s">
        <v>2108</v>
      </c>
      <c r="D26" s="201">
        <v>432847.15848627</v>
      </c>
    </row>
    <row r="27" spans="1:4" ht="15.6" thickTop="1" thickBot="1">
      <c r="A27" s="200" t="s">
        <v>837</v>
      </c>
      <c r="B27" s="200" t="s">
        <v>388</v>
      </c>
      <c r="C27" s="205" t="s">
        <v>2110</v>
      </c>
      <c r="D27" s="201">
        <v>432847.15848627</v>
      </c>
    </row>
    <row r="28" spans="1:4" ht="15.6" thickTop="1" thickBot="1">
      <c r="A28" s="200" t="s">
        <v>840</v>
      </c>
      <c r="B28" s="200" t="s">
        <v>388</v>
      </c>
      <c r="C28" s="205" t="s">
        <v>2109</v>
      </c>
      <c r="D28" s="201">
        <v>432847.15848627</v>
      </c>
    </row>
    <row r="29" spans="1:4" ht="15.6" thickTop="1" thickBot="1">
      <c r="A29" s="200" t="s">
        <v>839</v>
      </c>
      <c r="B29" s="200" t="s">
        <v>388</v>
      </c>
      <c r="C29" s="205" t="s">
        <v>2107</v>
      </c>
      <c r="D29" s="201">
        <v>432847.15848627</v>
      </c>
    </row>
    <row r="30" spans="1:4" ht="30" thickTop="1" thickBot="1">
      <c r="A30" s="200" t="s">
        <v>841</v>
      </c>
      <c r="B30" s="200" t="s">
        <v>388</v>
      </c>
      <c r="C30" s="205" t="s">
        <v>842</v>
      </c>
      <c r="D30" s="201">
        <v>432847.15848627</v>
      </c>
    </row>
    <row r="31" spans="1:4" ht="15.6" thickTop="1" thickBot="1">
      <c r="A31" s="200" t="s">
        <v>845</v>
      </c>
      <c r="B31" s="200" t="s">
        <v>425</v>
      </c>
      <c r="C31" s="205" t="s">
        <v>846</v>
      </c>
      <c r="D31" s="201">
        <v>593.77751228244733</v>
      </c>
    </row>
    <row r="32" spans="1:4" ht="15.6" thickTop="1" thickBot="1">
      <c r="A32" s="200" t="s">
        <v>850</v>
      </c>
      <c r="B32" s="200" t="s">
        <v>144</v>
      </c>
      <c r="C32" s="205" t="s">
        <v>2035</v>
      </c>
      <c r="D32" s="201">
        <v>648.40504341243252</v>
      </c>
    </row>
    <row r="33" spans="1:4" ht="15.6" thickTop="1" thickBot="1">
      <c r="A33" s="200" t="s">
        <v>851</v>
      </c>
      <c r="B33" s="200" t="s">
        <v>377</v>
      </c>
      <c r="C33" s="205" t="s">
        <v>852</v>
      </c>
      <c r="D33" s="201">
        <v>6130.1174972326417</v>
      </c>
    </row>
    <row r="34" spans="1:4" ht="15.6" thickTop="1" thickBot="1">
      <c r="A34" s="200" t="s">
        <v>857</v>
      </c>
      <c r="B34" s="200" t="s">
        <v>377</v>
      </c>
      <c r="C34" s="205" t="s">
        <v>858</v>
      </c>
      <c r="D34" s="201">
        <v>6094.3919998026195</v>
      </c>
    </row>
    <row r="35" spans="1:4" ht="15.6" thickTop="1" thickBot="1">
      <c r="A35" s="200" t="s">
        <v>853</v>
      </c>
      <c r="B35" s="200" t="s">
        <v>377</v>
      </c>
      <c r="C35" s="205" t="s">
        <v>854</v>
      </c>
      <c r="D35" s="201">
        <v>6294.0416301939422</v>
      </c>
    </row>
    <row r="36" spans="1:4" ht="15.6" thickTop="1" thickBot="1">
      <c r="A36" s="200" t="s">
        <v>855</v>
      </c>
      <c r="B36" s="200" t="s">
        <v>377</v>
      </c>
      <c r="C36" s="205" t="s">
        <v>856</v>
      </c>
      <c r="D36" s="201">
        <v>6134.9928294514157</v>
      </c>
    </row>
    <row r="37" spans="1:4" ht="15.6" thickTop="1" thickBot="1">
      <c r="A37" s="200" t="s">
        <v>976</v>
      </c>
      <c r="B37" s="200" t="s">
        <v>377</v>
      </c>
      <c r="C37" s="205" t="s">
        <v>977</v>
      </c>
      <c r="D37" s="201">
        <v>5814</v>
      </c>
    </row>
    <row r="38" spans="1:4" ht="15.6" thickTop="1" thickBot="1">
      <c r="A38" s="200" t="s">
        <v>859</v>
      </c>
      <c r="B38" s="200" t="s">
        <v>377</v>
      </c>
      <c r="C38" s="205" t="s">
        <v>860</v>
      </c>
      <c r="D38" s="201">
        <v>4717.5</v>
      </c>
    </row>
    <row r="39" spans="1:4" ht="30" thickTop="1" thickBot="1">
      <c r="A39" s="200" t="s">
        <v>999</v>
      </c>
      <c r="B39" s="200" t="s">
        <v>92</v>
      </c>
      <c r="C39" s="205" t="s">
        <v>1000</v>
      </c>
      <c r="D39" s="201">
        <v>475022.00982595794</v>
      </c>
    </row>
    <row r="40" spans="1:4" ht="15.6" thickTop="1" thickBot="1">
      <c r="A40" s="200" t="s">
        <v>974</v>
      </c>
      <c r="B40" s="200" t="s">
        <v>92</v>
      </c>
      <c r="C40" s="205" t="s">
        <v>975</v>
      </c>
      <c r="D40" s="201">
        <v>93228.618750888927</v>
      </c>
    </row>
    <row r="41" spans="1:4" ht="15.6" thickTop="1" thickBot="1">
      <c r="A41" s="200" t="s">
        <v>899</v>
      </c>
      <c r="B41" s="200" t="s">
        <v>92</v>
      </c>
      <c r="C41" s="205" t="s">
        <v>900</v>
      </c>
      <c r="D41" s="201">
        <v>2330.7154687722227</v>
      </c>
    </row>
    <row r="42" spans="1:4" ht="15.6" thickTop="1" thickBot="1">
      <c r="A42" s="200" t="s">
        <v>437</v>
      </c>
      <c r="B42" s="200" t="s">
        <v>92</v>
      </c>
      <c r="C42" s="205" t="s">
        <v>438</v>
      </c>
      <c r="D42" s="201">
        <v>27432.521067449066</v>
      </c>
    </row>
    <row r="43" spans="1:4" ht="15.6" thickTop="1" thickBot="1">
      <c r="A43" s="200" t="s">
        <v>376</v>
      </c>
      <c r="B43" s="200" t="s">
        <v>377</v>
      </c>
      <c r="C43" s="205" t="s">
        <v>378</v>
      </c>
      <c r="D43" s="201">
        <v>13300.61627512682</v>
      </c>
    </row>
    <row r="44" spans="1:4" ht="30" thickTop="1" thickBot="1">
      <c r="A44" s="200" t="s">
        <v>379</v>
      </c>
      <c r="B44" s="200" t="s">
        <v>144</v>
      </c>
      <c r="C44" s="205" t="s">
        <v>380</v>
      </c>
      <c r="D44" s="201">
        <v>70635</v>
      </c>
    </row>
    <row r="45" spans="1:4" ht="15.6" thickTop="1" thickBot="1">
      <c r="A45" s="200" t="s">
        <v>849</v>
      </c>
      <c r="B45" s="200" t="s">
        <v>377</v>
      </c>
      <c r="C45" s="205" t="s">
        <v>2034</v>
      </c>
      <c r="D45" s="201">
        <v>164143.5</v>
      </c>
    </row>
    <row r="46" spans="1:4" ht="15.6" thickTop="1" thickBot="1">
      <c r="A46" s="200" t="s">
        <v>995</v>
      </c>
      <c r="B46" s="200" t="s">
        <v>92</v>
      </c>
      <c r="C46" s="205" t="s">
        <v>2060</v>
      </c>
      <c r="D46" s="201">
        <v>10687.995221084049</v>
      </c>
    </row>
    <row r="47" spans="1:4" ht="15.6" thickTop="1" thickBot="1">
      <c r="A47" s="200" t="s">
        <v>996</v>
      </c>
      <c r="B47" s="200" t="s">
        <v>92</v>
      </c>
      <c r="C47" s="205" t="s">
        <v>2061</v>
      </c>
      <c r="D47" s="201">
        <v>18763.369388125338</v>
      </c>
    </row>
    <row r="48" spans="1:4" ht="15.6" thickTop="1" thickBot="1">
      <c r="A48" s="200" t="s">
        <v>868</v>
      </c>
      <c r="B48" s="200" t="s">
        <v>388</v>
      </c>
      <c r="C48" s="205" t="s">
        <v>869</v>
      </c>
      <c r="D48" s="201">
        <v>326400</v>
      </c>
    </row>
    <row r="49" spans="1:4" ht="15.6" thickTop="1" thickBot="1">
      <c r="A49" s="200" t="s">
        <v>871</v>
      </c>
      <c r="B49" s="200" t="s">
        <v>388</v>
      </c>
      <c r="C49" s="205" t="s">
        <v>872</v>
      </c>
      <c r="D49" s="201">
        <v>260100</v>
      </c>
    </row>
    <row r="50" spans="1:4" ht="15.6" thickTop="1" thickBot="1">
      <c r="A50" s="200" t="s">
        <v>870</v>
      </c>
      <c r="B50" s="200" t="s">
        <v>388</v>
      </c>
      <c r="C50" s="205" t="s">
        <v>2037</v>
      </c>
      <c r="D50" s="201">
        <v>265200</v>
      </c>
    </row>
    <row r="51" spans="1:4" ht="15.6" thickTop="1" thickBot="1">
      <c r="A51" s="200" t="s">
        <v>867</v>
      </c>
      <c r="B51" s="200" t="s">
        <v>388</v>
      </c>
      <c r="C51" s="205" t="s">
        <v>2036</v>
      </c>
      <c r="D51" s="201">
        <v>432847.15848627</v>
      </c>
    </row>
    <row r="52" spans="1:4" ht="15.6" thickTop="1" thickBot="1">
      <c r="A52" s="200" t="s">
        <v>873</v>
      </c>
      <c r="B52" s="200" t="s">
        <v>388</v>
      </c>
      <c r="C52" s="205" t="s">
        <v>874</v>
      </c>
      <c r="D52" s="201">
        <v>432847.15848627</v>
      </c>
    </row>
    <row r="53" spans="1:4" ht="15.6" thickTop="1" thickBot="1">
      <c r="A53" s="200" t="s">
        <v>381</v>
      </c>
      <c r="B53" s="200" t="s">
        <v>144</v>
      </c>
      <c r="C53" s="205" t="s">
        <v>382</v>
      </c>
      <c r="D53" s="201">
        <v>6437.2141518470935</v>
      </c>
    </row>
    <row r="54" spans="1:4" ht="15.6" thickTop="1" thickBot="1">
      <c r="A54" s="200" t="s">
        <v>865</v>
      </c>
      <c r="B54" s="200" t="s">
        <v>377</v>
      </c>
      <c r="C54" s="205" t="s">
        <v>866</v>
      </c>
      <c r="D54" s="201">
        <v>4994.3902902261925</v>
      </c>
    </row>
    <row r="55" spans="1:4" ht="15.6" thickTop="1" thickBot="1">
      <c r="A55" s="200" t="s">
        <v>861</v>
      </c>
      <c r="B55" s="200" t="s">
        <v>425</v>
      </c>
      <c r="C55" s="205" t="s">
        <v>862</v>
      </c>
      <c r="D55" s="201">
        <v>9737.9512014321353</v>
      </c>
    </row>
    <row r="56" spans="1:4" ht="15.6" thickTop="1" thickBot="1">
      <c r="A56" s="200" t="s">
        <v>863</v>
      </c>
      <c r="B56" s="200" t="s">
        <v>637</v>
      </c>
      <c r="C56" s="205" t="s">
        <v>864</v>
      </c>
      <c r="D56" s="201">
        <v>9737.9512014321353</v>
      </c>
    </row>
    <row r="57" spans="1:4" ht="15.6" thickTop="1" thickBot="1">
      <c r="A57" s="200" t="s">
        <v>383</v>
      </c>
      <c r="B57" s="200" t="s">
        <v>377</v>
      </c>
      <c r="C57" s="205" t="s">
        <v>384</v>
      </c>
      <c r="D57" s="201">
        <v>7103.132857210584</v>
      </c>
    </row>
    <row r="58" spans="1:4" ht="15.6" thickTop="1" thickBot="1">
      <c r="A58" s="200" t="s">
        <v>385</v>
      </c>
      <c r="B58" s="200" t="s">
        <v>377</v>
      </c>
      <c r="C58" s="205" t="s">
        <v>386</v>
      </c>
      <c r="D58" s="201">
        <v>4750.2200982595787</v>
      </c>
    </row>
    <row r="59" spans="1:4" ht="30" thickTop="1" thickBot="1">
      <c r="A59" s="200" t="s">
        <v>387</v>
      </c>
      <c r="B59" s="200" t="s">
        <v>388</v>
      </c>
      <c r="C59" s="205" t="s">
        <v>389</v>
      </c>
      <c r="D59" s="201">
        <v>277466.1272347885</v>
      </c>
    </row>
    <row r="60" spans="1:4" ht="15.6" thickTop="1" thickBot="1">
      <c r="A60" s="200" t="s">
        <v>390</v>
      </c>
      <c r="B60" s="200" t="s">
        <v>377</v>
      </c>
      <c r="C60" s="205" t="s">
        <v>391</v>
      </c>
      <c r="D60" s="201">
        <v>9025.4181866931995</v>
      </c>
    </row>
    <row r="61" spans="1:4" ht="15.6" thickTop="1" thickBot="1">
      <c r="A61" s="200" t="s">
        <v>392</v>
      </c>
      <c r="B61" s="200" t="s">
        <v>233</v>
      </c>
      <c r="C61" s="205" t="s">
        <v>393</v>
      </c>
      <c r="D61" s="201">
        <v>115786.61489507723</v>
      </c>
    </row>
    <row r="62" spans="1:4" ht="15.6" thickTop="1" thickBot="1">
      <c r="A62" s="200" t="s">
        <v>400</v>
      </c>
      <c r="B62" s="200" t="s">
        <v>233</v>
      </c>
      <c r="C62" s="205" t="s">
        <v>401</v>
      </c>
      <c r="D62" s="201">
        <v>4637.0714367557612</v>
      </c>
    </row>
    <row r="63" spans="1:4" ht="15.6" thickTop="1" thickBot="1">
      <c r="A63" s="200" t="s">
        <v>394</v>
      </c>
      <c r="B63" s="200" t="s">
        <v>388</v>
      </c>
      <c r="C63" s="205" t="s">
        <v>395</v>
      </c>
      <c r="D63" s="201">
        <v>32063.985663252155</v>
      </c>
    </row>
    <row r="64" spans="1:4" ht="15.6" thickTop="1" thickBot="1">
      <c r="A64" s="200" t="s">
        <v>402</v>
      </c>
      <c r="B64" s="200" t="s">
        <v>92</v>
      </c>
      <c r="C64" s="205" t="s">
        <v>403</v>
      </c>
      <c r="D64" s="201">
        <v>65315.526351069209</v>
      </c>
    </row>
    <row r="65" spans="1:4" ht="15.6" thickTop="1" thickBot="1">
      <c r="A65" s="200" t="s">
        <v>396</v>
      </c>
      <c r="B65" s="200" t="s">
        <v>92</v>
      </c>
      <c r="C65" s="205" t="s">
        <v>397</v>
      </c>
      <c r="D65" s="201">
        <v>42514.469879423232</v>
      </c>
    </row>
    <row r="66" spans="1:4" ht="15.6" thickTop="1" thickBot="1">
      <c r="A66" s="200" t="s">
        <v>398</v>
      </c>
      <c r="B66" s="200" t="s">
        <v>92</v>
      </c>
      <c r="C66" s="205" t="s">
        <v>399</v>
      </c>
      <c r="D66" s="201">
        <v>166257.70343908519</v>
      </c>
    </row>
    <row r="67" spans="1:4" ht="15.6" thickTop="1" thickBot="1">
      <c r="A67" s="200" t="s">
        <v>1001</v>
      </c>
      <c r="B67" s="200" t="s">
        <v>144</v>
      </c>
      <c r="C67" s="205" t="s">
        <v>1002</v>
      </c>
      <c r="D67" s="201">
        <v>12706.838762844372</v>
      </c>
    </row>
    <row r="68" spans="1:4" ht="15.6" thickTop="1" thickBot="1">
      <c r="A68" s="200" t="s">
        <v>404</v>
      </c>
      <c r="B68" s="200" t="s">
        <v>377</v>
      </c>
      <c r="C68" s="205" t="s">
        <v>405</v>
      </c>
      <c r="D68" s="201">
        <v>1836</v>
      </c>
    </row>
    <row r="69" spans="1:4" ht="15.6" thickTop="1" thickBot="1">
      <c r="A69" s="200" t="s">
        <v>406</v>
      </c>
      <c r="B69" s="200" t="s">
        <v>377</v>
      </c>
      <c r="C69" s="205" t="s">
        <v>407</v>
      </c>
      <c r="D69" s="201">
        <v>9737.9512014321353</v>
      </c>
    </row>
    <row r="70" spans="1:4" ht="15.6" thickTop="1" thickBot="1">
      <c r="A70" s="200" t="s">
        <v>408</v>
      </c>
      <c r="B70" s="200" t="s">
        <v>144</v>
      </c>
      <c r="C70" s="205" t="s">
        <v>409</v>
      </c>
      <c r="D70" s="201">
        <v>55815.086154550045</v>
      </c>
    </row>
    <row r="71" spans="1:4" ht="15.6" thickTop="1" thickBot="1">
      <c r="A71" s="200" t="s">
        <v>410</v>
      </c>
      <c r="B71" s="200" t="s">
        <v>92</v>
      </c>
      <c r="C71" s="205" t="s">
        <v>411</v>
      </c>
      <c r="D71" s="201">
        <v>16031.992831626078</v>
      </c>
    </row>
    <row r="72" spans="1:4" ht="15.6" thickTop="1" thickBot="1">
      <c r="A72" s="200" t="s">
        <v>412</v>
      </c>
      <c r="B72" s="200" t="s">
        <v>92</v>
      </c>
      <c r="C72" s="205" t="s">
        <v>413</v>
      </c>
      <c r="D72" s="201">
        <v>255324.33028145233</v>
      </c>
    </row>
    <row r="73" spans="1:4" ht="15.6" thickTop="1" thickBot="1">
      <c r="A73" s="200" t="s">
        <v>882</v>
      </c>
      <c r="B73" s="200" t="s">
        <v>377</v>
      </c>
      <c r="C73" s="205" t="s">
        <v>883</v>
      </c>
      <c r="D73" s="201">
        <v>26761.414271876009</v>
      </c>
    </row>
    <row r="74" spans="1:4" ht="15.6" thickTop="1" thickBot="1">
      <c r="A74" s="200" t="s">
        <v>877</v>
      </c>
      <c r="B74" s="200" t="s">
        <v>377</v>
      </c>
      <c r="C74" s="205" t="s">
        <v>878</v>
      </c>
      <c r="D74" s="201">
        <v>2137.5990442168104</v>
      </c>
    </row>
    <row r="75" spans="1:4" ht="15.6" thickTop="1" thickBot="1">
      <c r="A75" s="200" t="s">
        <v>880</v>
      </c>
      <c r="B75" s="200" t="s">
        <v>377</v>
      </c>
      <c r="C75" s="205" t="s">
        <v>881</v>
      </c>
      <c r="D75" s="201">
        <v>2018.8435417603207</v>
      </c>
    </row>
    <row r="76" spans="1:4" ht="15.6" thickTop="1" thickBot="1">
      <c r="A76" s="200" t="s">
        <v>894</v>
      </c>
      <c r="B76" s="200" t="s">
        <v>377</v>
      </c>
      <c r="C76" s="205" t="s">
        <v>895</v>
      </c>
      <c r="D76" s="201">
        <v>2713.5248234685637</v>
      </c>
    </row>
    <row r="77" spans="1:4" ht="15.6" thickTop="1" thickBot="1">
      <c r="A77" s="200" t="s">
        <v>879</v>
      </c>
      <c r="B77" s="200" t="s">
        <v>377</v>
      </c>
      <c r="C77" s="205" t="s">
        <v>2143</v>
      </c>
      <c r="D77" s="201">
        <v>2137.5990442168104</v>
      </c>
    </row>
    <row r="78" spans="1:4" ht="15.6" thickTop="1" thickBot="1">
      <c r="A78" s="200" t="s">
        <v>889</v>
      </c>
      <c r="B78" s="200" t="s">
        <v>377</v>
      </c>
      <c r="C78" s="205" t="s">
        <v>890</v>
      </c>
      <c r="D78" s="201">
        <v>2456.6541268683031</v>
      </c>
    </row>
    <row r="79" spans="1:4" ht="15.6" thickTop="1" thickBot="1">
      <c r="A79" s="200" t="s">
        <v>891</v>
      </c>
      <c r="B79" s="200" t="s">
        <v>377</v>
      </c>
      <c r="C79" s="205" t="s">
        <v>2129</v>
      </c>
      <c r="D79" s="201">
        <v>2493.8655515862788</v>
      </c>
    </row>
    <row r="80" spans="1:4" ht="15.6" thickTop="1" thickBot="1">
      <c r="A80" s="200" t="s">
        <v>892</v>
      </c>
      <c r="B80" s="200" t="s">
        <v>377</v>
      </c>
      <c r="C80" s="205" t="s">
        <v>2130</v>
      </c>
      <c r="D80" s="201">
        <v>2375.1100491297893</v>
      </c>
    </row>
    <row r="81" spans="1:4" ht="30" thickTop="1" thickBot="1">
      <c r="A81" s="200" t="s">
        <v>884</v>
      </c>
      <c r="B81" s="200" t="s">
        <v>377</v>
      </c>
      <c r="C81" s="205" t="s">
        <v>2038</v>
      </c>
      <c r="D81" s="201">
        <v>3206.3985663252156</v>
      </c>
    </row>
    <row r="82" spans="1:4" ht="30" thickTop="1" thickBot="1">
      <c r="A82" s="200" t="s">
        <v>885</v>
      </c>
      <c r="B82" s="200" t="s">
        <v>377</v>
      </c>
      <c r="C82" s="205" t="s">
        <v>2039</v>
      </c>
      <c r="D82" s="201">
        <v>3325.1540687817051</v>
      </c>
    </row>
    <row r="83" spans="1:4" ht="30" thickTop="1" thickBot="1">
      <c r="A83" s="200" t="s">
        <v>886</v>
      </c>
      <c r="B83" s="200" t="s">
        <v>377</v>
      </c>
      <c r="C83" s="205" t="s">
        <v>2040</v>
      </c>
      <c r="D83" s="201">
        <v>3443.9095712381941</v>
      </c>
    </row>
    <row r="84" spans="1:4" ht="30" thickTop="1" thickBot="1">
      <c r="A84" s="200" t="s">
        <v>887</v>
      </c>
      <c r="B84" s="200" t="s">
        <v>377</v>
      </c>
      <c r="C84" s="205" t="s">
        <v>2041</v>
      </c>
      <c r="D84" s="201">
        <v>3562.6650736946835</v>
      </c>
    </row>
    <row r="85" spans="1:4" ht="15.6" thickTop="1" thickBot="1">
      <c r="A85" s="200" t="s">
        <v>893</v>
      </c>
      <c r="B85" s="200" t="s">
        <v>377</v>
      </c>
      <c r="C85" s="205" t="s">
        <v>2043</v>
      </c>
      <c r="D85" s="201">
        <v>4156.4425859771309</v>
      </c>
    </row>
    <row r="86" spans="1:4" ht="30" thickTop="1" thickBot="1">
      <c r="A86" s="200" t="s">
        <v>888</v>
      </c>
      <c r="B86" s="200" t="s">
        <v>377</v>
      </c>
      <c r="C86" s="205" t="s">
        <v>2042</v>
      </c>
      <c r="D86" s="201">
        <v>4156.4425859771309</v>
      </c>
    </row>
    <row r="87" spans="1:4" ht="30" thickTop="1" thickBot="1">
      <c r="A87" s="200" t="s">
        <v>875</v>
      </c>
      <c r="B87" s="200" t="s">
        <v>377</v>
      </c>
      <c r="C87" s="205" t="s">
        <v>876</v>
      </c>
      <c r="D87" s="201">
        <v>1071</v>
      </c>
    </row>
    <row r="88" spans="1:4" ht="15.6" thickTop="1" thickBot="1">
      <c r="A88" s="200" t="s">
        <v>898</v>
      </c>
      <c r="B88" s="200" t="s">
        <v>377</v>
      </c>
      <c r="C88" s="205" t="s">
        <v>2044</v>
      </c>
      <c r="D88" s="201">
        <v>878.79071817802219</v>
      </c>
    </row>
    <row r="89" spans="1:4" ht="15.6" thickTop="1" thickBot="1">
      <c r="A89" s="200" t="s">
        <v>896</v>
      </c>
      <c r="B89" s="200" t="s">
        <v>377</v>
      </c>
      <c r="C89" s="205" t="s">
        <v>897</v>
      </c>
      <c r="D89" s="201">
        <v>811.10008177782311</v>
      </c>
    </row>
    <row r="90" spans="1:4" ht="15.6" thickTop="1" thickBot="1">
      <c r="A90" s="200" t="s">
        <v>997</v>
      </c>
      <c r="B90" s="200" t="s">
        <v>233</v>
      </c>
      <c r="C90" s="205" t="s">
        <v>998</v>
      </c>
      <c r="D90" s="201">
        <v>8906.6626842367077</v>
      </c>
    </row>
    <row r="91" spans="1:4" ht="30" thickTop="1" thickBot="1">
      <c r="A91" s="200" t="s">
        <v>414</v>
      </c>
      <c r="B91" s="200" t="s">
        <v>377</v>
      </c>
      <c r="C91" s="205" t="s">
        <v>415</v>
      </c>
      <c r="D91" s="201">
        <v>21851.012451994062</v>
      </c>
    </row>
    <row r="92" spans="1:4" ht="15.6" thickTop="1" thickBot="1">
      <c r="A92" s="200" t="s">
        <v>416</v>
      </c>
      <c r="B92" s="200" t="s">
        <v>144</v>
      </c>
      <c r="C92" s="205" t="s">
        <v>417</v>
      </c>
      <c r="D92" s="201">
        <v>21318</v>
      </c>
    </row>
    <row r="93" spans="1:4" ht="15.6" thickTop="1" thickBot="1">
      <c r="A93" s="200" t="s">
        <v>418</v>
      </c>
      <c r="B93" s="200" t="s">
        <v>144</v>
      </c>
      <c r="C93" s="205" t="s">
        <v>419</v>
      </c>
      <c r="D93" s="201">
        <v>938.16846940626669</v>
      </c>
    </row>
    <row r="94" spans="1:4" ht="15.6" thickTop="1" thickBot="1">
      <c r="A94" s="200" t="s">
        <v>420</v>
      </c>
      <c r="B94" s="200" t="s">
        <v>144</v>
      </c>
      <c r="C94" s="205" t="s">
        <v>421</v>
      </c>
      <c r="D94" s="201">
        <v>938.16846940626669</v>
      </c>
    </row>
    <row r="95" spans="1:4" ht="15.6" thickTop="1" thickBot="1">
      <c r="A95" s="200" t="s">
        <v>422</v>
      </c>
      <c r="B95" s="200" t="s">
        <v>377</v>
      </c>
      <c r="C95" s="205" t="s">
        <v>423</v>
      </c>
      <c r="D95" s="201">
        <v>5292.3248073958239</v>
      </c>
    </row>
    <row r="96" spans="1:4" ht="15.6" thickTop="1" thickBot="1">
      <c r="A96" s="200" t="s">
        <v>441</v>
      </c>
      <c r="B96" s="200" t="s">
        <v>377</v>
      </c>
      <c r="C96" s="205" t="s">
        <v>442</v>
      </c>
      <c r="D96" s="201">
        <v>3562.6650736946835</v>
      </c>
    </row>
    <row r="97" spans="1:4" ht="15.6" thickTop="1" thickBot="1">
      <c r="A97" s="200" t="s">
        <v>439</v>
      </c>
      <c r="B97" s="200" t="s">
        <v>377</v>
      </c>
      <c r="C97" s="205" t="s">
        <v>440</v>
      </c>
      <c r="D97" s="201">
        <v>5581.5086154550036</v>
      </c>
    </row>
    <row r="98" spans="1:4" ht="15.6" thickTop="1" thickBot="1">
      <c r="A98" s="200" t="s">
        <v>424</v>
      </c>
      <c r="B98" s="200" t="s">
        <v>425</v>
      </c>
      <c r="C98" s="205" t="s">
        <v>426</v>
      </c>
      <c r="D98" s="201">
        <v>3689.8269260526863</v>
      </c>
    </row>
    <row r="99" spans="1:4" ht="30" thickTop="1" thickBot="1">
      <c r="A99" s="200" t="s">
        <v>907</v>
      </c>
      <c r="B99" s="200" t="s">
        <v>388</v>
      </c>
      <c r="C99" s="205" t="s">
        <v>2045</v>
      </c>
      <c r="D99" s="201">
        <v>400235.99150247674</v>
      </c>
    </row>
    <row r="100" spans="1:4" ht="30" thickTop="1" thickBot="1">
      <c r="A100" s="200" t="s">
        <v>908</v>
      </c>
      <c r="B100" s="200" t="s">
        <v>388</v>
      </c>
      <c r="C100" s="205" t="s">
        <v>2046</v>
      </c>
      <c r="D100" s="201">
        <v>437868.62632267695</v>
      </c>
    </row>
    <row r="101" spans="1:4" ht="30" thickTop="1" thickBot="1">
      <c r="A101" s="200" t="s">
        <v>909</v>
      </c>
      <c r="B101" s="200" t="s">
        <v>388</v>
      </c>
      <c r="C101" s="205" t="s">
        <v>2047</v>
      </c>
      <c r="D101" s="201">
        <v>1095991.2025774145</v>
      </c>
    </row>
    <row r="102" spans="1:4" ht="30" thickTop="1" thickBot="1">
      <c r="A102" s="200" t="s">
        <v>910</v>
      </c>
      <c r="B102" s="200" t="s">
        <v>388</v>
      </c>
      <c r="C102" s="205" t="s">
        <v>2048</v>
      </c>
      <c r="D102" s="201">
        <v>1057075.8637391021</v>
      </c>
    </row>
    <row r="103" spans="1:4" ht="30" thickTop="1" thickBot="1">
      <c r="A103" s="200" t="s">
        <v>911</v>
      </c>
      <c r="B103" s="200" t="s">
        <v>388</v>
      </c>
      <c r="C103" s="205" t="s">
        <v>2049</v>
      </c>
      <c r="D103" s="201">
        <v>1081161.1365837904</v>
      </c>
    </row>
    <row r="104" spans="1:4" ht="15.6" thickTop="1" thickBot="1">
      <c r="A104" s="200" t="s">
        <v>905</v>
      </c>
      <c r="B104" s="200" t="s">
        <v>388</v>
      </c>
      <c r="C104" s="205" t="s">
        <v>2112</v>
      </c>
      <c r="D104" s="201">
        <v>963410.91378753621</v>
      </c>
    </row>
    <row r="105" spans="1:4" ht="15.6" thickTop="1" thickBot="1">
      <c r="A105" s="200" t="s">
        <v>904</v>
      </c>
      <c r="B105" s="200" t="s">
        <v>388</v>
      </c>
      <c r="C105" s="205" t="s">
        <v>2113</v>
      </c>
      <c r="D105" s="201">
        <v>974115.4794962866</v>
      </c>
    </row>
    <row r="106" spans="1:4" ht="15.6" thickTop="1" thickBot="1">
      <c r="A106" s="200" t="s">
        <v>1745</v>
      </c>
      <c r="B106" s="200" t="s">
        <v>388</v>
      </c>
      <c r="C106" s="205" t="s">
        <v>2111</v>
      </c>
      <c r="D106" s="201">
        <v>984820.04520503699</v>
      </c>
    </row>
    <row r="107" spans="1:4" ht="15.6" thickTop="1" thickBot="1">
      <c r="A107" s="200" t="s">
        <v>901</v>
      </c>
      <c r="B107" s="200" t="s">
        <v>388</v>
      </c>
      <c r="C107" s="205" t="s">
        <v>2111</v>
      </c>
      <c r="D107" s="201">
        <v>984820.04520503699</v>
      </c>
    </row>
    <row r="108" spans="1:4" ht="15.6" thickTop="1" thickBot="1">
      <c r="A108" s="200" t="s">
        <v>903</v>
      </c>
      <c r="B108" s="200" t="s">
        <v>388</v>
      </c>
      <c r="C108" s="205" t="s">
        <v>2114</v>
      </c>
      <c r="D108" s="201">
        <v>1026624.6707687173</v>
      </c>
    </row>
    <row r="109" spans="1:4" ht="15.6" thickTop="1" thickBot="1">
      <c r="A109" s="200" t="s">
        <v>902</v>
      </c>
      <c r="B109" s="200" t="s">
        <v>388</v>
      </c>
      <c r="C109" s="205" t="s">
        <v>2115</v>
      </c>
      <c r="D109" s="201">
        <v>1054371.2834921964</v>
      </c>
    </row>
    <row r="110" spans="1:4" ht="15.6" thickTop="1" thickBot="1">
      <c r="A110" s="200" t="s">
        <v>906</v>
      </c>
      <c r="B110" s="200" t="s">
        <v>388</v>
      </c>
      <c r="C110" s="205" t="s">
        <v>2116</v>
      </c>
      <c r="D110" s="201">
        <v>851001.9306032036</v>
      </c>
    </row>
    <row r="111" spans="1:4" ht="15.6" thickTop="1" thickBot="1">
      <c r="A111" s="200" t="s">
        <v>427</v>
      </c>
      <c r="B111" s="200" t="s">
        <v>144</v>
      </c>
      <c r="C111" s="205" t="s">
        <v>428</v>
      </c>
      <c r="D111" s="201">
        <v>3107.6206250296304</v>
      </c>
    </row>
    <row r="112" spans="1:4" ht="15.6" thickTop="1" thickBot="1">
      <c r="A112" s="200" t="s">
        <v>429</v>
      </c>
      <c r="B112" s="200" t="s">
        <v>233</v>
      </c>
      <c r="C112" s="205" t="s">
        <v>430</v>
      </c>
      <c r="D112" s="201">
        <v>1315.6129410887058</v>
      </c>
    </row>
    <row r="113" spans="1:4" ht="30" thickTop="1" thickBot="1">
      <c r="A113" s="200" t="s">
        <v>431</v>
      </c>
      <c r="B113" s="200" t="s">
        <v>92</v>
      </c>
      <c r="C113" s="205" t="s">
        <v>432</v>
      </c>
      <c r="D113" s="201">
        <v>3884.5257812870386</v>
      </c>
    </row>
    <row r="114" spans="1:4" ht="30" thickTop="1" thickBot="1">
      <c r="A114" s="200" t="s">
        <v>433</v>
      </c>
      <c r="B114" s="200" t="s">
        <v>144</v>
      </c>
      <c r="C114" s="205" t="s">
        <v>434</v>
      </c>
      <c r="D114" s="201">
        <v>49056.736111267506</v>
      </c>
    </row>
    <row r="115" spans="1:4" ht="15.6" thickTop="1" thickBot="1">
      <c r="A115" s="200" t="s">
        <v>435</v>
      </c>
      <c r="B115" s="200" t="s">
        <v>92</v>
      </c>
      <c r="C115" s="655" t="s">
        <v>436</v>
      </c>
      <c r="D115" s="201">
        <v>50037.806862701887</v>
      </c>
    </row>
    <row r="116" spans="1:4" ht="15.6" thickTop="1" thickBot="1">
      <c r="A116" s="200" t="s">
        <v>443</v>
      </c>
      <c r="B116" s="200" t="s">
        <v>92</v>
      </c>
      <c r="C116" s="205" t="s">
        <v>1997</v>
      </c>
      <c r="D116" s="201">
        <v>421748.51339687849</v>
      </c>
    </row>
    <row r="117" spans="1:4" ht="15.6" thickTop="1" thickBot="1">
      <c r="A117" s="200" t="s">
        <v>446</v>
      </c>
      <c r="B117" s="200" t="s">
        <v>92</v>
      </c>
      <c r="C117" s="205" t="s">
        <v>447</v>
      </c>
      <c r="D117" s="201">
        <v>182289.69627071134</v>
      </c>
    </row>
    <row r="118" spans="1:4" ht="30" thickTop="1" thickBot="1">
      <c r="A118" s="200" t="s">
        <v>444</v>
      </c>
      <c r="B118" s="200" t="s">
        <v>92</v>
      </c>
      <c r="C118" s="655" t="s">
        <v>445</v>
      </c>
      <c r="D118" s="201">
        <v>182289.69627071134</v>
      </c>
    </row>
    <row r="119" spans="1:4" ht="30" thickTop="1" thickBot="1">
      <c r="A119" s="200" t="s">
        <v>449</v>
      </c>
      <c r="B119" s="200" t="s">
        <v>388</v>
      </c>
      <c r="C119" s="205" t="s">
        <v>450</v>
      </c>
      <c r="D119" s="201">
        <v>5100.1327637637496</v>
      </c>
    </row>
    <row r="120" spans="1:4" ht="30" thickTop="1" thickBot="1">
      <c r="A120" s="200" t="s">
        <v>448</v>
      </c>
      <c r="B120" s="200" t="s">
        <v>388</v>
      </c>
      <c r="C120" s="205" t="s">
        <v>1998</v>
      </c>
      <c r="D120" s="201">
        <v>4737.9130790309709</v>
      </c>
    </row>
    <row r="121" spans="1:4" ht="30" thickTop="1" thickBot="1">
      <c r="A121" s="200" t="s">
        <v>912</v>
      </c>
      <c r="B121" s="200" t="s">
        <v>637</v>
      </c>
      <c r="C121" s="205" t="s">
        <v>913</v>
      </c>
      <c r="D121" s="201">
        <v>21087.425669843924</v>
      </c>
    </row>
    <row r="122" spans="1:4" ht="15.6" thickTop="1" thickBot="1">
      <c r="A122" s="200" t="s">
        <v>914</v>
      </c>
      <c r="B122" s="200" t="s">
        <v>637</v>
      </c>
      <c r="C122" s="205" t="s">
        <v>2050</v>
      </c>
      <c r="D122" s="201">
        <v>26520</v>
      </c>
    </row>
    <row r="123" spans="1:4" ht="15.6" thickTop="1" thickBot="1">
      <c r="A123" s="200" t="s">
        <v>451</v>
      </c>
      <c r="B123" s="200" t="s">
        <v>388</v>
      </c>
      <c r="C123" s="205" t="s">
        <v>1999</v>
      </c>
      <c r="D123" s="201">
        <v>3255.260169250224</v>
      </c>
    </row>
    <row r="124" spans="1:4" ht="15.6" thickTop="1" thickBot="1">
      <c r="A124" s="200" t="s">
        <v>452</v>
      </c>
      <c r="B124" s="200" t="s">
        <v>144</v>
      </c>
      <c r="C124" s="205" t="s">
        <v>453</v>
      </c>
      <c r="D124" s="201">
        <v>17457.058861103953</v>
      </c>
    </row>
    <row r="125" spans="1:4" ht="15.6" thickTop="1" thickBot="1">
      <c r="A125" s="200" t="s">
        <v>939</v>
      </c>
      <c r="B125" s="200" t="s">
        <v>425</v>
      </c>
      <c r="C125" s="205" t="s">
        <v>2052</v>
      </c>
      <c r="D125" s="201">
        <v>1900.0880393038315</v>
      </c>
    </row>
    <row r="126" spans="1:4" ht="15.6" thickTop="1" thickBot="1">
      <c r="A126" s="200" t="s">
        <v>940</v>
      </c>
      <c r="B126" s="200" t="s">
        <v>425</v>
      </c>
      <c r="C126" s="205" t="s">
        <v>2053</v>
      </c>
      <c r="D126" s="201">
        <v>6294.0416301939422</v>
      </c>
    </row>
    <row r="127" spans="1:4" ht="30" thickTop="1" thickBot="1">
      <c r="A127" s="200" t="s">
        <v>938</v>
      </c>
      <c r="B127" s="200" t="s">
        <v>425</v>
      </c>
      <c r="C127" s="205" t="s">
        <v>2051</v>
      </c>
      <c r="D127" s="201">
        <v>2407.7311408104279</v>
      </c>
    </row>
    <row r="128" spans="1:4" ht="15.6" thickTop="1" thickBot="1">
      <c r="A128" s="200" t="s">
        <v>920</v>
      </c>
      <c r="B128" s="200" t="s">
        <v>425</v>
      </c>
      <c r="C128" s="205" t="s">
        <v>921</v>
      </c>
      <c r="D128" s="201">
        <v>6234.6638789656972</v>
      </c>
    </row>
    <row r="129" spans="1:4" ht="15.6" thickTop="1" thickBot="1">
      <c r="A129" s="200" t="s">
        <v>922</v>
      </c>
      <c r="B129" s="200" t="s">
        <v>425</v>
      </c>
      <c r="C129" s="205" t="s">
        <v>923</v>
      </c>
      <c r="D129" s="201">
        <v>6234.6638789656972</v>
      </c>
    </row>
    <row r="130" spans="1:4" ht="15.6" thickTop="1" thickBot="1">
      <c r="A130" s="200" t="s">
        <v>924</v>
      </c>
      <c r="B130" s="200" t="s">
        <v>425</v>
      </c>
      <c r="C130" s="205" t="s">
        <v>925</v>
      </c>
      <c r="D130" s="201">
        <v>6234.6638789656972</v>
      </c>
    </row>
    <row r="131" spans="1:4" ht="15.6" thickTop="1" thickBot="1">
      <c r="A131" s="200" t="s">
        <v>926</v>
      </c>
      <c r="B131" s="200" t="s">
        <v>425</v>
      </c>
      <c r="C131" s="205" t="s">
        <v>927</v>
      </c>
      <c r="D131" s="201">
        <v>6234.6638789656972</v>
      </c>
    </row>
    <row r="132" spans="1:4" ht="15.6" thickTop="1" thickBot="1">
      <c r="A132" s="200" t="s">
        <v>928</v>
      </c>
      <c r="B132" s="200" t="s">
        <v>425</v>
      </c>
      <c r="C132" s="205" t="s">
        <v>929</v>
      </c>
      <c r="D132" s="201">
        <v>6234.6638789656972</v>
      </c>
    </row>
    <row r="133" spans="1:4" ht="15.6" thickTop="1" thickBot="1">
      <c r="A133" s="200" t="s">
        <v>932</v>
      </c>
      <c r="B133" s="200" t="s">
        <v>425</v>
      </c>
      <c r="C133" s="205" t="s">
        <v>933</v>
      </c>
      <c r="D133" s="201">
        <v>6234.6638789656972</v>
      </c>
    </row>
    <row r="134" spans="1:4" ht="15.6" thickTop="1" thickBot="1">
      <c r="A134" s="200" t="s">
        <v>930</v>
      </c>
      <c r="B134" s="200" t="s">
        <v>425</v>
      </c>
      <c r="C134" s="205" t="s">
        <v>931</v>
      </c>
      <c r="D134" s="201">
        <v>6234.6638789656972</v>
      </c>
    </row>
    <row r="135" spans="1:4" ht="15.6" thickTop="1" thickBot="1">
      <c r="A135" s="200" t="s">
        <v>934</v>
      </c>
      <c r="B135" s="200" t="s">
        <v>425</v>
      </c>
      <c r="C135" s="205" t="s">
        <v>935</v>
      </c>
      <c r="D135" s="201">
        <v>6234.6638789656972</v>
      </c>
    </row>
    <row r="136" spans="1:4" ht="15.6" thickTop="1" thickBot="1">
      <c r="A136" s="200" t="s">
        <v>936</v>
      </c>
      <c r="B136" s="200" t="s">
        <v>425</v>
      </c>
      <c r="C136" s="205" t="s">
        <v>937</v>
      </c>
      <c r="D136" s="201">
        <v>6234.6638789656972</v>
      </c>
    </row>
    <row r="137" spans="1:4" ht="30" thickTop="1" thickBot="1">
      <c r="A137" s="200" t="s">
        <v>918</v>
      </c>
      <c r="B137" s="200" t="s">
        <v>377</v>
      </c>
      <c r="C137" s="205" t="s">
        <v>919</v>
      </c>
      <c r="D137" s="201">
        <v>8442.3276827383052</v>
      </c>
    </row>
    <row r="138" spans="1:4" ht="30" thickTop="1" thickBot="1">
      <c r="A138" s="200" t="s">
        <v>915</v>
      </c>
      <c r="B138" s="200" t="s">
        <v>916</v>
      </c>
      <c r="C138" s="205" t="s">
        <v>917</v>
      </c>
      <c r="D138" s="201">
        <v>4.5496936712396858E-2</v>
      </c>
    </row>
    <row r="139" spans="1:4" ht="15.6" thickTop="1" thickBot="1">
      <c r="A139" s="200" t="s">
        <v>454</v>
      </c>
      <c r="B139" s="200" t="s">
        <v>377</v>
      </c>
      <c r="C139" s="205" t="s">
        <v>455</v>
      </c>
      <c r="D139" s="201">
        <v>8075.3741670412828</v>
      </c>
    </row>
    <row r="140" spans="1:4" ht="30" thickTop="1" thickBot="1">
      <c r="A140" s="200" t="s">
        <v>456</v>
      </c>
      <c r="B140" s="200" t="s">
        <v>457</v>
      </c>
      <c r="C140" s="205" t="s">
        <v>458</v>
      </c>
      <c r="D140" s="201">
        <v>1781.3325368473418</v>
      </c>
    </row>
    <row r="141" spans="1:4" ht="30" thickTop="1" thickBot="1">
      <c r="A141" s="200" t="s">
        <v>459</v>
      </c>
      <c r="B141" s="200" t="s">
        <v>144</v>
      </c>
      <c r="C141" s="205" t="s">
        <v>2000</v>
      </c>
      <c r="D141" s="201">
        <v>5970.5612964603297</v>
      </c>
    </row>
    <row r="142" spans="1:4" ht="30" thickTop="1" thickBot="1">
      <c r="A142" s="200" t="s">
        <v>460</v>
      </c>
      <c r="B142" s="200" t="s">
        <v>92</v>
      </c>
      <c r="C142" s="205" t="s">
        <v>461</v>
      </c>
      <c r="D142" s="201">
        <v>3000.2296897896067</v>
      </c>
    </row>
    <row r="143" spans="1:4" ht="15.6" thickTop="1" thickBot="1">
      <c r="A143" s="200" t="s">
        <v>462</v>
      </c>
      <c r="B143" s="200" t="s">
        <v>463</v>
      </c>
      <c r="C143" s="205" t="s">
        <v>464</v>
      </c>
      <c r="D143" s="201">
        <v>7837.8631621283048</v>
      </c>
    </row>
    <row r="144" spans="1:4" ht="15.6" thickTop="1" thickBot="1">
      <c r="A144" s="200" t="s">
        <v>465</v>
      </c>
      <c r="B144" s="200" t="s">
        <v>425</v>
      </c>
      <c r="C144" s="205" t="s">
        <v>466</v>
      </c>
      <c r="D144" s="201">
        <v>27650.18704842692</v>
      </c>
    </row>
    <row r="145" spans="1:4" ht="15.6" thickTop="1" thickBot="1">
      <c r="A145" s="200" t="s">
        <v>951</v>
      </c>
      <c r="B145" s="200" t="s">
        <v>233</v>
      </c>
      <c r="C145" s="205" t="s">
        <v>953</v>
      </c>
      <c r="D145" s="201">
        <v>20246.721613962789</v>
      </c>
    </row>
    <row r="146" spans="1:4" ht="44.4" thickTop="1" thickBot="1">
      <c r="A146" s="200" t="s">
        <v>941</v>
      </c>
      <c r="B146" s="200" t="s">
        <v>233</v>
      </c>
      <c r="C146" s="205" t="s">
        <v>942</v>
      </c>
      <c r="D146" s="201">
        <v>24938.655515862789</v>
      </c>
    </row>
    <row r="147" spans="1:4" ht="30" thickTop="1" thickBot="1">
      <c r="A147" s="200" t="s">
        <v>943</v>
      </c>
      <c r="B147" s="200" t="s">
        <v>233</v>
      </c>
      <c r="C147" s="205" t="s">
        <v>944</v>
      </c>
      <c r="D147" s="201">
        <v>36814.20576151173</v>
      </c>
    </row>
    <row r="148" spans="1:4" ht="15.6" thickTop="1" thickBot="1">
      <c r="A148" s="200" t="s">
        <v>1775</v>
      </c>
      <c r="B148" s="200" t="s">
        <v>233</v>
      </c>
      <c r="C148" s="205" t="s">
        <v>2054</v>
      </c>
      <c r="D148" s="201">
        <v>24938.655515862789</v>
      </c>
    </row>
    <row r="149" spans="1:4" ht="30" thickTop="1" thickBot="1">
      <c r="A149" s="200" t="s">
        <v>945</v>
      </c>
      <c r="B149" s="200" t="s">
        <v>144</v>
      </c>
      <c r="C149" s="205" t="s">
        <v>946</v>
      </c>
      <c r="D149" s="201">
        <v>50471.088544008016</v>
      </c>
    </row>
    <row r="150" spans="1:4" ht="15.6" thickTop="1" thickBot="1">
      <c r="A150" s="200" t="s">
        <v>947</v>
      </c>
      <c r="B150" s="200" t="s">
        <v>233</v>
      </c>
      <c r="C150" s="205" t="s">
        <v>948</v>
      </c>
      <c r="D150" s="201">
        <v>36576.69475659875</v>
      </c>
    </row>
    <row r="151" spans="1:4" ht="30" thickTop="1" thickBot="1">
      <c r="A151" s="200" t="s">
        <v>949</v>
      </c>
      <c r="B151" s="200" t="s">
        <v>457</v>
      </c>
      <c r="C151" s="205" t="s">
        <v>950</v>
      </c>
      <c r="D151" s="201">
        <v>184071.02880755867</v>
      </c>
    </row>
    <row r="152" spans="1:4" ht="15.6" thickTop="1" thickBot="1">
      <c r="A152" s="200" t="s">
        <v>467</v>
      </c>
      <c r="B152" s="200" t="s">
        <v>92</v>
      </c>
      <c r="C152" s="205" t="s">
        <v>468</v>
      </c>
      <c r="D152" s="201">
        <v>1306.3105270213839</v>
      </c>
    </row>
    <row r="153" spans="1:4" ht="15.6" thickTop="1" thickBot="1">
      <c r="A153" s="200" t="s">
        <v>469</v>
      </c>
      <c r="B153" s="200" t="s">
        <v>377</v>
      </c>
      <c r="C153" s="205" t="s">
        <v>470</v>
      </c>
      <c r="D153" s="201">
        <v>30401.408628861303</v>
      </c>
    </row>
    <row r="154" spans="1:4" ht="15.6" thickTop="1" thickBot="1">
      <c r="A154" s="200" t="s">
        <v>471</v>
      </c>
      <c r="B154" s="200" t="s">
        <v>377</v>
      </c>
      <c r="C154" s="205" t="s">
        <v>472</v>
      </c>
      <c r="D154" s="201">
        <v>9975.4622063451152</v>
      </c>
    </row>
    <row r="155" spans="1:4" ht="30" thickTop="1" thickBot="1">
      <c r="A155" s="200" t="s">
        <v>987</v>
      </c>
      <c r="B155" s="200" t="s">
        <v>144</v>
      </c>
      <c r="C155" s="205" t="s">
        <v>988</v>
      </c>
      <c r="D155" s="201">
        <v>62131.138241987341</v>
      </c>
    </row>
    <row r="156" spans="1:4" ht="30" thickTop="1" thickBot="1">
      <c r="A156" s="200" t="s">
        <v>989</v>
      </c>
      <c r="B156" s="200" t="s">
        <v>144</v>
      </c>
      <c r="C156" s="205" t="s">
        <v>990</v>
      </c>
      <c r="D156" s="201">
        <v>18891.859820197158</v>
      </c>
    </row>
    <row r="157" spans="1:4" ht="30" thickTop="1" thickBot="1">
      <c r="A157" s="200" t="s">
        <v>991</v>
      </c>
      <c r="B157" s="200" t="s">
        <v>144</v>
      </c>
      <c r="C157" s="205" t="s">
        <v>992</v>
      </c>
      <c r="D157" s="201">
        <v>43345.75839661865</v>
      </c>
    </row>
    <row r="158" spans="1:4" ht="30" thickTop="1" thickBot="1">
      <c r="A158" s="200" t="s">
        <v>993</v>
      </c>
      <c r="B158" s="200" t="s">
        <v>144</v>
      </c>
      <c r="C158" s="205" t="s">
        <v>994</v>
      </c>
      <c r="D158" s="201">
        <v>59102.37196950987</v>
      </c>
    </row>
    <row r="159" spans="1:4" ht="15.6" thickTop="1" thickBot="1">
      <c r="A159" s="200" t="s">
        <v>475</v>
      </c>
      <c r="B159" s="200" t="s">
        <v>233</v>
      </c>
      <c r="C159" s="205" t="s">
        <v>476</v>
      </c>
      <c r="D159" s="201">
        <v>7852.1745199078105</v>
      </c>
    </row>
    <row r="160" spans="1:4" ht="15.6" thickTop="1" thickBot="1">
      <c r="A160" s="200" t="s">
        <v>980</v>
      </c>
      <c r="B160" s="200" t="s">
        <v>233</v>
      </c>
      <c r="C160" s="205" t="s">
        <v>476</v>
      </c>
      <c r="D160" s="201">
        <v>8104.7566841367798</v>
      </c>
    </row>
    <row r="161" spans="1:4" ht="15.6" thickTop="1" thickBot="1">
      <c r="A161" s="200" t="s">
        <v>477</v>
      </c>
      <c r="B161" s="200" t="s">
        <v>233</v>
      </c>
      <c r="C161" s="205" t="s">
        <v>478</v>
      </c>
      <c r="D161" s="201">
        <v>11060.474586267328</v>
      </c>
    </row>
    <row r="162" spans="1:4" ht="15.6" thickTop="1" thickBot="1">
      <c r="A162" s="200" t="s">
        <v>981</v>
      </c>
      <c r="B162" s="200" t="s">
        <v>233</v>
      </c>
      <c r="C162" s="205" t="s">
        <v>478</v>
      </c>
      <c r="D162" s="201">
        <v>10741.453686771816</v>
      </c>
    </row>
    <row r="163" spans="1:4" ht="15.6" thickTop="1" thickBot="1">
      <c r="A163" s="200" t="s">
        <v>972</v>
      </c>
      <c r="B163" s="200" t="s">
        <v>233</v>
      </c>
      <c r="C163" s="205" t="s">
        <v>973</v>
      </c>
      <c r="D163" s="201">
        <v>9423.3944918724847</v>
      </c>
    </row>
    <row r="164" spans="1:4" ht="15.6" thickTop="1" thickBot="1">
      <c r="A164" s="200" t="s">
        <v>978</v>
      </c>
      <c r="B164" s="200" t="s">
        <v>233</v>
      </c>
      <c r="C164" s="205" t="s">
        <v>973</v>
      </c>
      <c r="D164" s="201">
        <v>9624.7577335610058</v>
      </c>
    </row>
    <row r="165" spans="1:4" ht="15.6" thickTop="1" thickBot="1">
      <c r="A165" s="200" t="s">
        <v>985</v>
      </c>
      <c r="B165" s="200" t="s">
        <v>952</v>
      </c>
      <c r="C165" s="205" t="s">
        <v>986</v>
      </c>
      <c r="D165" s="201">
        <v>11163.017230910007</v>
      </c>
    </row>
    <row r="166" spans="1:4" ht="15.6" thickTop="1" thickBot="1">
      <c r="A166" s="200" t="s">
        <v>983</v>
      </c>
      <c r="B166" s="200" t="s">
        <v>233</v>
      </c>
      <c r="C166" s="205" t="s">
        <v>984</v>
      </c>
      <c r="D166" s="201">
        <v>7006.574644932879</v>
      </c>
    </row>
    <row r="167" spans="1:4" ht="15.6" thickTop="1" thickBot="1">
      <c r="A167" s="200" t="s">
        <v>479</v>
      </c>
      <c r="B167" s="200" t="s">
        <v>233</v>
      </c>
      <c r="C167" s="205" t="s">
        <v>480</v>
      </c>
      <c r="D167" s="201">
        <v>7481.596654758835</v>
      </c>
    </row>
    <row r="168" spans="1:4" ht="15.6" thickTop="1" thickBot="1">
      <c r="A168" s="200" t="s">
        <v>982</v>
      </c>
      <c r="B168" s="200" t="s">
        <v>233</v>
      </c>
      <c r="C168" s="205" t="s">
        <v>480</v>
      </c>
      <c r="D168" s="201">
        <v>10029.950985211546</v>
      </c>
    </row>
    <row r="169" spans="1:4" ht="15.6" thickTop="1" thickBot="1">
      <c r="A169" s="200" t="s">
        <v>473</v>
      </c>
      <c r="B169" s="200" t="s">
        <v>233</v>
      </c>
      <c r="C169" s="205" t="s">
        <v>474</v>
      </c>
      <c r="D169" s="201">
        <v>12279.80740837247</v>
      </c>
    </row>
    <row r="170" spans="1:4" ht="15.6" thickTop="1" thickBot="1">
      <c r="A170" s="200" t="s">
        <v>979</v>
      </c>
      <c r="B170" s="200" t="s">
        <v>233</v>
      </c>
      <c r="C170" s="205" t="s">
        <v>474</v>
      </c>
      <c r="D170" s="201">
        <v>12108.858060126098</v>
      </c>
    </row>
    <row r="171" spans="1:4" ht="15.6" thickTop="1" thickBot="1">
      <c r="A171" s="200" t="s">
        <v>955</v>
      </c>
      <c r="B171" s="200" t="s">
        <v>233</v>
      </c>
      <c r="C171" s="205" t="s">
        <v>956</v>
      </c>
      <c r="D171" s="201">
        <v>9831.7929758891914</v>
      </c>
    </row>
    <row r="172" spans="1:4" ht="15.6" thickTop="1" thickBot="1">
      <c r="A172" s="200" t="s">
        <v>968</v>
      </c>
      <c r="B172" s="200" t="s">
        <v>952</v>
      </c>
      <c r="C172" s="205" t="s">
        <v>969</v>
      </c>
      <c r="D172" s="201">
        <v>18169.591875842889</v>
      </c>
    </row>
    <row r="173" spans="1:4" ht="15.6" thickTop="1" thickBot="1">
      <c r="A173" s="200" t="s">
        <v>970</v>
      </c>
      <c r="B173" s="200" t="s">
        <v>952</v>
      </c>
      <c r="C173" s="205" t="s">
        <v>971</v>
      </c>
      <c r="D173" s="201">
        <v>4750.2200982595787</v>
      </c>
    </row>
    <row r="174" spans="1:4" ht="15.6" thickTop="1" thickBot="1">
      <c r="A174" s="200" t="s">
        <v>957</v>
      </c>
      <c r="B174" s="200" t="s">
        <v>233</v>
      </c>
      <c r="C174" s="205" t="s">
        <v>958</v>
      </c>
      <c r="D174" s="201">
        <v>5324.2567948389933</v>
      </c>
    </row>
    <row r="175" spans="1:4" ht="15.6" thickTop="1" thickBot="1">
      <c r="A175" s="200" t="s">
        <v>959</v>
      </c>
      <c r="B175" s="200" t="s">
        <v>233</v>
      </c>
      <c r="C175" s="205" t="s">
        <v>960</v>
      </c>
      <c r="D175" s="201">
        <v>5476.9613614942555</v>
      </c>
    </row>
    <row r="176" spans="1:4" ht="30" thickTop="1" thickBot="1">
      <c r="A176" s="200" t="s">
        <v>965</v>
      </c>
      <c r="B176" s="200" t="s">
        <v>233</v>
      </c>
      <c r="C176" s="205" t="s">
        <v>2058</v>
      </c>
      <c r="D176" s="201">
        <v>6175.2861277374523</v>
      </c>
    </row>
    <row r="177" spans="1:4" ht="15.6" thickTop="1" thickBot="1">
      <c r="A177" s="200" t="s">
        <v>961</v>
      </c>
      <c r="B177" s="200" t="s">
        <v>233</v>
      </c>
      <c r="C177" s="205" t="s">
        <v>2056</v>
      </c>
      <c r="D177" s="201">
        <v>6056.5306252809632</v>
      </c>
    </row>
    <row r="178" spans="1:4" ht="30" thickTop="1" thickBot="1">
      <c r="A178" s="200" t="s">
        <v>962</v>
      </c>
      <c r="B178" s="200" t="s">
        <v>233</v>
      </c>
      <c r="C178" s="205" t="s">
        <v>2057</v>
      </c>
      <c r="D178" s="201">
        <v>6959.9532113965006</v>
      </c>
    </row>
    <row r="179" spans="1:4" ht="30" thickTop="1" thickBot="1">
      <c r="A179" s="200" t="s">
        <v>967</v>
      </c>
      <c r="B179" s="200" t="s">
        <v>233</v>
      </c>
      <c r="C179" s="205" t="s">
        <v>2059</v>
      </c>
      <c r="D179" s="201">
        <v>6175.2861277374523</v>
      </c>
    </row>
    <row r="180" spans="1:4" ht="30" thickTop="1" thickBot="1">
      <c r="A180" s="200" t="s">
        <v>954</v>
      </c>
      <c r="B180" s="200" t="s">
        <v>233</v>
      </c>
      <c r="C180" s="205" t="s">
        <v>2055</v>
      </c>
      <c r="D180" s="201">
        <v>8431.6406744107517</v>
      </c>
    </row>
    <row r="181" spans="1:4" ht="15.6" thickTop="1" thickBot="1">
      <c r="A181" s="200" t="s">
        <v>963</v>
      </c>
      <c r="B181" s="200" t="s">
        <v>233</v>
      </c>
      <c r="C181" s="205" t="s">
        <v>964</v>
      </c>
      <c r="D181" s="201">
        <v>6175.2861277374523</v>
      </c>
    </row>
    <row r="182" spans="1:4" ht="15.6" thickTop="1" thickBot="1">
      <c r="A182" s="200" t="s">
        <v>966</v>
      </c>
      <c r="B182" s="200" t="s">
        <v>233</v>
      </c>
      <c r="C182" s="205" t="s">
        <v>964</v>
      </c>
      <c r="D182" s="201">
        <v>6175.2861277374523</v>
      </c>
    </row>
    <row r="183" spans="1:4" ht="15.6" thickTop="1" thickBot="1">
      <c r="A183" s="200" t="s">
        <v>481</v>
      </c>
      <c r="B183" s="200" t="s">
        <v>377</v>
      </c>
      <c r="C183" s="205" t="s">
        <v>482</v>
      </c>
      <c r="D183" s="201">
        <v>6583.8050561877762</v>
      </c>
    </row>
    <row r="184" spans="1:4" ht="15.6" thickTop="1" thickBot="1">
      <c r="A184" s="200" t="s">
        <v>485</v>
      </c>
      <c r="B184" s="200" t="s">
        <v>92</v>
      </c>
      <c r="C184" s="205" t="s">
        <v>486</v>
      </c>
      <c r="D184" s="201">
        <v>12825.594265300862</v>
      </c>
    </row>
    <row r="185" spans="1:4" ht="15.6" thickTop="1" thickBot="1">
      <c r="A185" s="200" t="s">
        <v>483</v>
      </c>
      <c r="B185" s="200" t="s">
        <v>388</v>
      </c>
      <c r="C185" s="205" t="s">
        <v>484</v>
      </c>
      <c r="D185" s="201">
        <v>246160</v>
      </c>
    </row>
    <row r="186" spans="1:4" ht="15.6" thickTop="1" thickBot="1">
      <c r="A186" s="200" t="s">
        <v>487</v>
      </c>
      <c r="B186" s="200" t="s">
        <v>144</v>
      </c>
      <c r="C186" s="205" t="s">
        <v>2001</v>
      </c>
      <c r="D186" s="201">
        <v>1877.7038790528914</v>
      </c>
    </row>
    <row r="187" spans="1:4" ht="15.6" thickTop="1" thickBot="1">
      <c r="A187" s="200" t="s">
        <v>1539</v>
      </c>
      <c r="B187" s="200" t="s">
        <v>377</v>
      </c>
      <c r="C187" s="205" t="s">
        <v>1538</v>
      </c>
      <c r="D187" s="201">
        <v>8670</v>
      </c>
    </row>
    <row r="188" spans="1:4" ht="15.6" thickTop="1" thickBot="1">
      <c r="A188" s="200" t="s">
        <v>1793</v>
      </c>
      <c r="B188" s="200" t="s">
        <v>377</v>
      </c>
      <c r="C188" s="205" t="s">
        <v>1792</v>
      </c>
      <c r="D188" s="201">
        <v>8670</v>
      </c>
    </row>
    <row r="189" spans="1:4" ht="15.6" thickTop="1" thickBot="1">
      <c r="A189" s="200" t="s">
        <v>488</v>
      </c>
      <c r="B189" s="200" t="s">
        <v>377</v>
      </c>
      <c r="C189" s="205" t="s">
        <v>489</v>
      </c>
      <c r="D189" s="201">
        <v>15675.72632425661</v>
      </c>
    </row>
    <row r="190" spans="1:4" ht="15.6" thickTop="1" thickBot="1">
      <c r="A190" s="200" t="s">
        <v>1750</v>
      </c>
      <c r="B190" s="200" t="s">
        <v>144</v>
      </c>
      <c r="C190" s="205" t="s">
        <v>1749</v>
      </c>
      <c r="D190" s="201">
        <v>892094.5785251871</v>
      </c>
    </row>
    <row r="191" spans="1:4" ht="15.6" thickTop="1" thickBot="1">
      <c r="A191" s="200" t="s">
        <v>498</v>
      </c>
      <c r="B191" s="200" t="s">
        <v>92</v>
      </c>
      <c r="C191" s="205" t="s">
        <v>499</v>
      </c>
      <c r="D191" s="201">
        <v>56100</v>
      </c>
    </row>
    <row r="192" spans="1:4" ht="15.6" thickTop="1" thickBot="1">
      <c r="A192" s="200" t="s">
        <v>500</v>
      </c>
      <c r="B192" s="200" t="s">
        <v>92</v>
      </c>
      <c r="C192" s="205" t="s">
        <v>501</v>
      </c>
      <c r="D192" s="201">
        <v>56100</v>
      </c>
    </row>
    <row r="193" spans="1:4" ht="15.6" thickTop="1" thickBot="1">
      <c r="A193" s="200" t="s">
        <v>490</v>
      </c>
      <c r="B193" s="200" t="s">
        <v>233</v>
      </c>
      <c r="C193" s="205" t="s">
        <v>491</v>
      </c>
      <c r="D193" s="201">
        <v>2731.3765564992577</v>
      </c>
    </row>
    <row r="194" spans="1:4" ht="15.6" thickTop="1" thickBot="1">
      <c r="A194" s="200" t="s">
        <v>502</v>
      </c>
      <c r="B194" s="200" t="s">
        <v>92</v>
      </c>
      <c r="C194" s="205" t="s">
        <v>503</v>
      </c>
      <c r="D194" s="201">
        <v>1128.1772733366499</v>
      </c>
    </row>
    <row r="195" spans="1:4" ht="30" thickTop="1" thickBot="1">
      <c r="A195" s="200" t="s">
        <v>492</v>
      </c>
      <c r="B195" s="200" t="s">
        <v>425</v>
      </c>
      <c r="C195" s="205" t="s">
        <v>493</v>
      </c>
      <c r="D195" s="201">
        <v>1128.1772733366499</v>
      </c>
    </row>
    <row r="196" spans="1:4" ht="15.6" thickTop="1" thickBot="1">
      <c r="A196" s="200" t="s">
        <v>494</v>
      </c>
      <c r="B196" s="200" t="s">
        <v>92</v>
      </c>
      <c r="C196" s="205" t="s">
        <v>495</v>
      </c>
      <c r="D196" s="201">
        <v>27081</v>
      </c>
    </row>
    <row r="197" spans="1:4" ht="15.6" thickTop="1" thickBot="1">
      <c r="A197" s="200" t="s">
        <v>496</v>
      </c>
      <c r="B197" s="200" t="s">
        <v>144</v>
      </c>
      <c r="C197" s="205" t="s">
        <v>497</v>
      </c>
      <c r="D197" s="201">
        <v>2375.1100491297893</v>
      </c>
    </row>
    <row r="198" spans="1:4" ht="15.6" thickTop="1" thickBot="1">
      <c r="A198" s="200" t="s">
        <v>504</v>
      </c>
      <c r="B198" s="200" t="s">
        <v>92</v>
      </c>
      <c r="C198" s="205" t="s">
        <v>505</v>
      </c>
      <c r="D198" s="201">
        <v>19686</v>
      </c>
    </row>
    <row r="199" spans="1:4" ht="15.6" thickTop="1" thickBot="1">
      <c r="A199" s="200" t="s">
        <v>1009</v>
      </c>
      <c r="B199" s="200" t="s">
        <v>92</v>
      </c>
      <c r="C199" s="205" t="s">
        <v>1010</v>
      </c>
      <c r="D199" s="201">
        <v>146245.04337838246</v>
      </c>
    </row>
    <row r="200" spans="1:4" ht="30" thickTop="1" thickBot="1">
      <c r="A200" s="200" t="s">
        <v>1013</v>
      </c>
      <c r="B200" s="200" t="s">
        <v>92</v>
      </c>
      <c r="C200" s="205" t="s">
        <v>1014</v>
      </c>
      <c r="D200" s="201">
        <v>162747.30959052706</v>
      </c>
    </row>
    <row r="201" spans="1:4" ht="15.6" thickTop="1" thickBot="1">
      <c r="A201" s="200" t="s">
        <v>1011</v>
      </c>
      <c r="B201" s="200" t="s">
        <v>92</v>
      </c>
      <c r="C201" s="205" t="s">
        <v>1012</v>
      </c>
      <c r="D201" s="201">
        <v>157334.27821052959</v>
      </c>
    </row>
    <row r="202" spans="1:4" ht="15.6" thickTop="1" thickBot="1">
      <c r="A202" s="200" t="s">
        <v>1015</v>
      </c>
      <c r="B202" s="200" t="s">
        <v>233</v>
      </c>
      <c r="C202" s="205" t="s">
        <v>1016</v>
      </c>
      <c r="D202" s="201">
        <v>145860</v>
      </c>
    </row>
    <row r="203" spans="1:4" ht="30" thickTop="1" thickBot="1">
      <c r="A203" s="200" t="s">
        <v>1003</v>
      </c>
      <c r="B203" s="200" t="s">
        <v>233</v>
      </c>
      <c r="C203" s="205" t="s">
        <v>1004</v>
      </c>
      <c r="D203" s="201">
        <v>27907.543077275022</v>
      </c>
    </row>
    <row r="204" spans="1:4" ht="15.6" thickTop="1" thickBot="1">
      <c r="A204" s="200" t="s">
        <v>1007</v>
      </c>
      <c r="B204" s="200" t="s">
        <v>92</v>
      </c>
      <c r="C204" s="205" t="s">
        <v>1008</v>
      </c>
      <c r="D204" s="201">
        <v>95004.401965191559</v>
      </c>
    </row>
    <row r="205" spans="1:4" ht="15.6" thickTop="1" thickBot="1">
      <c r="A205" s="200" t="s">
        <v>1005</v>
      </c>
      <c r="B205" s="200" t="s">
        <v>92</v>
      </c>
      <c r="C205" s="205" t="s">
        <v>1006</v>
      </c>
      <c r="D205" s="201">
        <v>104742.3531666237</v>
      </c>
    </row>
    <row r="206" spans="1:4" ht="15.6" thickTop="1" thickBot="1">
      <c r="A206" s="200" t="s">
        <v>506</v>
      </c>
      <c r="B206" s="200" t="s">
        <v>144</v>
      </c>
      <c r="C206" s="205" t="s">
        <v>2002</v>
      </c>
      <c r="D206" s="201">
        <v>143694.15797235223</v>
      </c>
    </row>
    <row r="207" spans="1:4" ht="15.6" thickTop="1" thickBot="1">
      <c r="A207" s="200" t="s">
        <v>515</v>
      </c>
      <c r="B207" s="200" t="s">
        <v>144</v>
      </c>
      <c r="C207" s="205" t="s">
        <v>516</v>
      </c>
      <c r="D207" s="201">
        <v>144020.73560410764</v>
      </c>
    </row>
    <row r="208" spans="1:4" ht="15.6" thickTop="1" thickBot="1">
      <c r="A208" s="200" t="s">
        <v>517</v>
      </c>
      <c r="B208" s="200" t="s">
        <v>144</v>
      </c>
      <c r="C208" s="205" t="s">
        <v>518</v>
      </c>
      <c r="D208" s="201">
        <v>7600.3521572153259</v>
      </c>
    </row>
    <row r="209" spans="1:4" ht="15.6" thickTop="1" thickBot="1">
      <c r="A209" s="200" t="s">
        <v>519</v>
      </c>
      <c r="B209" s="200" t="s">
        <v>233</v>
      </c>
      <c r="C209" s="205" t="s">
        <v>520</v>
      </c>
      <c r="D209" s="201">
        <v>15381.783881598813</v>
      </c>
    </row>
    <row r="210" spans="1:4" ht="15.6" thickTop="1" thickBot="1">
      <c r="A210" s="200" t="s">
        <v>522</v>
      </c>
      <c r="B210" s="200" t="s">
        <v>233</v>
      </c>
      <c r="C210" s="205" t="s">
        <v>2004</v>
      </c>
      <c r="D210" s="201">
        <v>11281.772733366499</v>
      </c>
    </row>
    <row r="211" spans="1:4" ht="15.6" thickTop="1" thickBot="1">
      <c r="A211" s="200" t="s">
        <v>521</v>
      </c>
      <c r="B211" s="200" t="s">
        <v>233</v>
      </c>
      <c r="C211" s="205" t="s">
        <v>2003</v>
      </c>
      <c r="D211" s="201">
        <v>4987.7311031725576</v>
      </c>
    </row>
    <row r="212" spans="1:4" ht="15.6" thickTop="1" thickBot="1">
      <c r="A212" s="200" t="s">
        <v>529</v>
      </c>
      <c r="B212" s="200" t="s">
        <v>388</v>
      </c>
      <c r="C212" s="205" t="s">
        <v>530</v>
      </c>
      <c r="D212" s="201">
        <v>249386.55515862789</v>
      </c>
    </row>
    <row r="213" spans="1:4" ht="15.6" thickTop="1" thickBot="1">
      <c r="A213" s="200" t="s">
        <v>525</v>
      </c>
      <c r="B213" s="200" t="s">
        <v>388</v>
      </c>
      <c r="C213" s="205" t="s">
        <v>526</v>
      </c>
      <c r="D213" s="201">
        <v>432847.15848627</v>
      </c>
    </row>
    <row r="214" spans="1:4" ht="15.6" thickTop="1" thickBot="1">
      <c r="A214" s="200" t="s">
        <v>523</v>
      </c>
      <c r="B214" s="200" t="s">
        <v>388</v>
      </c>
      <c r="C214" s="205" t="s">
        <v>524</v>
      </c>
      <c r="D214" s="201">
        <v>432847.15848627</v>
      </c>
    </row>
    <row r="215" spans="1:4" ht="15.6" thickTop="1" thickBot="1">
      <c r="A215" s="200" t="s">
        <v>531</v>
      </c>
      <c r="B215" s="200" t="s">
        <v>388</v>
      </c>
      <c r="C215" s="205" t="s">
        <v>532</v>
      </c>
      <c r="D215" s="201">
        <v>432847.15848627</v>
      </c>
    </row>
    <row r="216" spans="1:4" ht="15.6" thickTop="1" thickBot="1">
      <c r="A216" s="200" t="s">
        <v>535</v>
      </c>
      <c r="B216" s="200" t="s">
        <v>388</v>
      </c>
      <c r="C216" s="205" t="s">
        <v>536</v>
      </c>
      <c r="D216" s="201">
        <v>432847.15848627</v>
      </c>
    </row>
    <row r="217" spans="1:4" ht="15.6" thickTop="1" thickBot="1">
      <c r="A217" s="200" t="s">
        <v>537</v>
      </c>
      <c r="B217" s="200" t="s">
        <v>388</v>
      </c>
      <c r="C217" s="205" t="s">
        <v>538</v>
      </c>
      <c r="D217" s="201">
        <v>432847.15848627</v>
      </c>
    </row>
    <row r="218" spans="1:4" ht="15.6" thickTop="1" thickBot="1">
      <c r="A218" s="200" t="s">
        <v>539</v>
      </c>
      <c r="B218" s="200" t="s">
        <v>388</v>
      </c>
      <c r="C218" s="205" t="s">
        <v>540</v>
      </c>
      <c r="D218" s="201">
        <v>432847.15848627</v>
      </c>
    </row>
    <row r="219" spans="1:4" ht="15.6" thickTop="1" thickBot="1">
      <c r="A219" s="200" t="s">
        <v>541</v>
      </c>
      <c r="B219" s="200" t="s">
        <v>388</v>
      </c>
      <c r="C219" s="205" t="s">
        <v>542</v>
      </c>
      <c r="D219" s="201">
        <v>50790.901832681549</v>
      </c>
    </row>
    <row r="220" spans="1:4" ht="15.6" thickTop="1" thickBot="1">
      <c r="A220" s="200" t="s">
        <v>533</v>
      </c>
      <c r="B220" s="200" t="s">
        <v>388</v>
      </c>
      <c r="C220" s="205" t="s">
        <v>534</v>
      </c>
      <c r="D220" s="201">
        <v>9923.3180542098107</v>
      </c>
    </row>
    <row r="221" spans="1:4" ht="15.6" thickTop="1" thickBot="1">
      <c r="A221" s="200" t="s">
        <v>543</v>
      </c>
      <c r="B221" s="200" t="s">
        <v>388</v>
      </c>
      <c r="C221" s="205" t="s">
        <v>544</v>
      </c>
      <c r="D221" s="201">
        <v>432847.15848627</v>
      </c>
    </row>
    <row r="222" spans="1:4" ht="15.6" thickTop="1" thickBot="1">
      <c r="A222" s="200" t="s">
        <v>554</v>
      </c>
      <c r="B222" s="200" t="s">
        <v>388</v>
      </c>
      <c r="C222" s="205" t="s">
        <v>555</v>
      </c>
      <c r="D222" s="201">
        <v>432847.15848627</v>
      </c>
    </row>
    <row r="223" spans="1:4" ht="15.6" thickTop="1" thickBot="1">
      <c r="A223" s="200" t="s">
        <v>566</v>
      </c>
      <c r="B223" s="200" t="s">
        <v>388</v>
      </c>
      <c r="C223" s="205" t="s">
        <v>1940</v>
      </c>
      <c r="D223" s="201">
        <v>6987.4121003212467</v>
      </c>
    </row>
    <row r="224" spans="1:4" ht="30" thickTop="1" thickBot="1">
      <c r="A224" s="200" t="s">
        <v>545</v>
      </c>
      <c r="B224" s="200" t="s">
        <v>388</v>
      </c>
      <c r="C224" s="205" t="s">
        <v>546</v>
      </c>
      <c r="D224" s="201">
        <v>432847.15848627</v>
      </c>
    </row>
    <row r="225" spans="1:4" ht="30" thickTop="1" thickBot="1">
      <c r="A225" s="200" t="s">
        <v>547</v>
      </c>
      <c r="B225" s="200" t="s">
        <v>388</v>
      </c>
      <c r="C225" s="205" t="s">
        <v>548</v>
      </c>
      <c r="D225" s="201">
        <v>432847.15848627</v>
      </c>
    </row>
    <row r="226" spans="1:4" ht="15.6" thickTop="1" thickBot="1">
      <c r="A226" s="200" t="s">
        <v>549</v>
      </c>
      <c r="B226" s="200" t="s">
        <v>388</v>
      </c>
      <c r="C226" s="205" t="s">
        <v>2005</v>
      </c>
      <c r="D226" s="201">
        <v>432847.15848627</v>
      </c>
    </row>
    <row r="227" spans="1:4" ht="30" thickTop="1" thickBot="1">
      <c r="A227" s="200" t="s">
        <v>550</v>
      </c>
      <c r="B227" s="200" t="s">
        <v>388</v>
      </c>
      <c r="C227" s="205" t="s">
        <v>551</v>
      </c>
      <c r="D227" s="201">
        <v>432847.15848627</v>
      </c>
    </row>
    <row r="228" spans="1:4" ht="30" thickTop="1" thickBot="1">
      <c r="A228" s="200" t="s">
        <v>552</v>
      </c>
      <c r="B228" s="200" t="s">
        <v>388</v>
      </c>
      <c r="C228" s="205" t="s">
        <v>553</v>
      </c>
      <c r="D228" s="201">
        <v>43127.478069290868</v>
      </c>
    </row>
    <row r="229" spans="1:4" ht="15.6" thickTop="1" thickBot="1">
      <c r="A229" s="200" t="s">
        <v>556</v>
      </c>
      <c r="B229" s="200" t="s">
        <v>388</v>
      </c>
      <c r="C229" s="205" t="s">
        <v>557</v>
      </c>
      <c r="D229" s="201">
        <v>432847.15848627</v>
      </c>
    </row>
    <row r="230" spans="1:4" ht="15.6" thickTop="1" thickBot="1">
      <c r="A230" s="200" t="s">
        <v>558</v>
      </c>
      <c r="B230" s="200" t="s">
        <v>388</v>
      </c>
      <c r="C230" s="205" t="s">
        <v>559</v>
      </c>
      <c r="D230" s="201">
        <v>432847.15848627</v>
      </c>
    </row>
    <row r="231" spans="1:4" ht="15.6" thickTop="1" thickBot="1">
      <c r="A231" s="200" t="s">
        <v>527</v>
      </c>
      <c r="B231" s="200" t="s">
        <v>388</v>
      </c>
      <c r="C231" s="205" t="s">
        <v>528</v>
      </c>
      <c r="D231" s="201">
        <v>432847.15848627</v>
      </c>
    </row>
    <row r="232" spans="1:4" ht="15.6" thickTop="1" thickBot="1">
      <c r="A232" s="200" t="s">
        <v>560</v>
      </c>
      <c r="B232" s="200" t="s">
        <v>388</v>
      </c>
      <c r="C232" s="205" t="s">
        <v>561</v>
      </c>
      <c r="D232" s="201">
        <v>40515.106246063158</v>
      </c>
    </row>
    <row r="233" spans="1:4" ht="15.6" thickTop="1" thickBot="1">
      <c r="A233" s="200" t="s">
        <v>562</v>
      </c>
      <c r="B233" s="200" t="s">
        <v>388</v>
      </c>
      <c r="C233" s="205" t="s">
        <v>563</v>
      </c>
      <c r="D233" s="201">
        <v>249386.55515862789</v>
      </c>
    </row>
    <row r="234" spans="1:4" ht="30" thickTop="1" thickBot="1">
      <c r="A234" s="200" t="s">
        <v>564</v>
      </c>
      <c r="B234" s="200" t="s">
        <v>388</v>
      </c>
      <c r="C234" s="205" t="s">
        <v>565</v>
      </c>
      <c r="D234" s="201">
        <v>249386.55515862789</v>
      </c>
    </row>
    <row r="235" spans="1:4" ht="15.6" thickTop="1" thickBot="1">
      <c r="A235" s="200" t="s">
        <v>567</v>
      </c>
      <c r="B235" s="200" t="s">
        <v>144</v>
      </c>
      <c r="C235" s="205" t="s">
        <v>568</v>
      </c>
      <c r="D235" s="201">
        <v>1306.3105270213839</v>
      </c>
    </row>
    <row r="236" spans="1:4" ht="30" thickTop="1" thickBot="1">
      <c r="A236" s="200" t="s">
        <v>571</v>
      </c>
      <c r="B236" s="200" t="s">
        <v>388</v>
      </c>
      <c r="C236" s="205" t="s">
        <v>572</v>
      </c>
      <c r="D236" s="201">
        <v>368142.05761511734</v>
      </c>
    </row>
    <row r="237" spans="1:4" ht="30" thickTop="1" thickBot="1">
      <c r="A237" s="200" t="s">
        <v>573</v>
      </c>
      <c r="B237" s="200" t="s">
        <v>388</v>
      </c>
      <c r="C237" s="205" t="s">
        <v>574</v>
      </c>
      <c r="D237" s="201">
        <v>368142.05761511734</v>
      </c>
    </row>
    <row r="238" spans="1:4" ht="30" thickTop="1" thickBot="1">
      <c r="A238" s="200" t="s">
        <v>575</v>
      </c>
      <c r="B238" s="200" t="s">
        <v>388</v>
      </c>
      <c r="C238" s="205" t="s">
        <v>576</v>
      </c>
      <c r="D238" s="201">
        <v>605653.06252809626</v>
      </c>
    </row>
    <row r="239" spans="1:4" ht="15.6" thickTop="1" thickBot="1">
      <c r="A239" s="200" t="s">
        <v>588</v>
      </c>
      <c r="B239" s="200" t="s">
        <v>589</v>
      </c>
      <c r="C239" s="205" t="s">
        <v>590</v>
      </c>
      <c r="D239" s="201">
        <v>314702.08150969708</v>
      </c>
    </row>
    <row r="240" spans="1:4" ht="15.6" thickTop="1" thickBot="1">
      <c r="A240" s="200" t="s">
        <v>577</v>
      </c>
      <c r="B240" s="200" t="s">
        <v>388</v>
      </c>
      <c r="C240" s="205" t="s">
        <v>2006</v>
      </c>
      <c r="D240" s="201">
        <v>314702.08150969708</v>
      </c>
    </row>
    <row r="241" spans="1:4" ht="15.6" thickTop="1" thickBot="1">
      <c r="A241" s="200" t="s">
        <v>578</v>
      </c>
      <c r="B241" s="200" t="s">
        <v>388</v>
      </c>
      <c r="C241" s="205" t="s">
        <v>2117</v>
      </c>
      <c r="D241" s="201">
        <v>314702.08150969708</v>
      </c>
    </row>
    <row r="242" spans="1:4" ht="15.6" thickTop="1" thickBot="1">
      <c r="A242" s="209" t="s">
        <v>2119</v>
      </c>
      <c r="B242" s="200" t="s">
        <v>388</v>
      </c>
      <c r="C242" s="205" t="s">
        <v>2118</v>
      </c>
      <c r="D242" s="201">
        <v>301757.73174193967</v>
      </c>
    </row>
    <row r="243" spans="1:4" ht="15.6" thickTop="1" thickBot="1">
      <c r="A243" s="200" t="s">
        <v>579</v>
      </c>
      <c r="B243" s="200" t="s">
        <v>388</v>
      </c>
      <c r="C243" s="205" t="s">
        <v>580</v>
      </c>
      <c r="D243" s="201">
        <v>417722.47989070171</v>
      </c>
    </row>
    <row r="244" spans="1:4" ht="15.6" thickTop="1" thickBot="1">
      <c r="A244" s="200" t="s">
        <v>581</v>
      </c>
      <c r="B244" s="200" t="s">
        <v>388</v>
      </c>
      <c r="C244" s="205" t="s">
        <v>582</v>
      </c>
      <c r="D244" s="201">
        <v>401761.74036054953</v>
      </c>
    </row>
    <row r="245" spans="1:4" ht="15.6" thickTop="1" thickBot="1">
      <c r="A245" s="200" t="s">
        <v>583</v>
      </c>
      <c r="B245" s="200" t="s">
        <v>388</v>
      </c>
      <c r="C245" s="205" t="s">
        <v>584</v>
      </c>
      <c r="D245" s="201">
        <v>448397.02617521293</v>
      </c>
    </row>
    <row r="246" spans="1:4" ht="15.6" thickTop="1" thickBot="1">
      <c r="A246" s="200" t="s">
        <v>585</v>
      </c>
      <c r="B246" s="200" t="s">
        <v>388</v>
      </c>
      <c r="C246" s="205" t="s">
        <v>2120</v>
      </c>
      <c r="D246" s="201">
        <v>347953.62219751411</v>
      </c>
    </row>
    <row r="247" spans="1:4" ht="15.6" thickTop="1" thickBot="1">
      <c r="A247" s="200" t="s">
        <v>586</v>
      </c>
      <c r="B247" s="200" t="s">
        <v>388</v>
      </c>
      <c r="C247" s="205" t="s">
        <v>587</v>
      </c>
      <c r="D247" s="201">
        <v>342015.84707468958</v>
      </c>
    </row>
    <row r="248" spans="1:4" ht="15.6" thickTop="1" thickBot="1">
      <c r="A248" s="200" t="s">
        <v>591</v>
      </c>
      <c r="B248" s="200" t="s">
        <v>388</v>
      </c>
      <c r="C248" s="205" t="s">
        <v>592</v>
      </c>
      <c r="D248" s="201">
        <v>334890.5169273002</v>
      </c>
    </row>
    <row r="249" spans="1:4" ht="15.6" thickTop="1" thickBot="1">
      <c r="A249" s="200" t="s">
        <v>593</v>
      </c>
      <c r="B249" s="200" t="s">
        <v>388</v>
      </c>
      <c r="C249" s="205" t="s">
        <v>594</v>
      </c>
      <c r="D249" s="201">
        <v>423957.14376966737</v>
      </c>
    </row>
    <row r="250" spans="1:4" ht="15.6" thickTop="1" thickBot="1">
      <c r="A250" s="200" t="s">
        <v>595</v>
      </c>
      <c r="B250" s="200" t="s">
        <v>388</v>
      </c>
      <c r="C250" s="205" t="s">
        <v>596</v>
      </c>
      <c r="D250" s="201">
        <v>287998.51402573456</v>
      </c>
    </row>
    <row r="251" spans="1:4" ht="15.6" thickTop="1" thickBot="1">
      <c r="A251" s="200" t="s">
        <v>597</v>
      </c>
      <c r="B251" s="200" t="s">
        <v>388</v>
      </c>
      <c r="C251" s="205" t="s">
        <v>598</v>
      </c>
      <c r="D251" s="201">
        <v>308766.32555649587</v>
      </c>
    </row>
    <row r="252" spans="1:4" ht="30" thickTop="1" thickBot="1">
      <c r="A252" s="200" t="s">
        <v>599</v>
      </c>
      <c r="B252" s="200" t="s">
        <v>388</v>
      </c>
      <c r="C252" s="205" t="s">
        <v>600</v>
      </c>
      <c r="D252" s="201">
        <v>349141.17722207902</v>
      </c>
    </row>
    <row r="253" spans="1:4" ht="30" thickTop="1" thickBot="1">
      <c r="A253" s="200" t="s">
        <v>601</v>
      </c>
      <c r="B253" s="200" t="s">
        <v>388</v>
      </c>
      <c r="C253" s="205" t="s">
        <v>602</v>
      </c>
      <c r="D253" s="201">
        <v>246377.8514461657</v>
      </c>
    </row>
    <row r="254" spans="1:4" ht="15.6" thickTop="1" thickBot="1">
      <c r="A254" s="200" t="s">
        <v>605</v>
      </c>
      <c r="B254" s="200" t="s">
        <v>233</v>
      </c>
      <c r="C254" s="205" t="s">
        <v>2007</v>
      </c>
      <c r="D254" s="201">
        <v>23751.10049129789</v>
      </c>
    </row>
    <row r="255" spans="1:4" ht="30" thickTop="1" thickBot="1">
      <c r="A255" s="200" t="s">
        <v>603</v>
      </c>
      <c r="B255" s="200" t="s">
        <v>388</v>
      </c>
      <c r="C255" s="205" t="s">
        <v>604</v>
      </c>
      <c r="D255" s="201">
        <v>392735.73753693938</v>
      </c>
    </row>
    <row r="256" spans="1:4" ht="15.6" thickTop="1" thickBot="1">
      <c r="A256" s="200" t="s">
        <v>569</v>
      </c>
      <c r="B256" s="200" t="s">
        <v>388</v>
      </c>
      <c r="C256" s="205" t="s">
        <v>570</v>
      </c>
      <c r="D256" s="201">
        <v>380017.60786076623</v>
      </c>
    </row>
    <row r="257" spans="1:4" ht="15.6" thickTop="1" thickBot="1">
      <c r="A257" s="200" t="s">
        <v>606</v>
      </c>
      <c r="B257" s="200" t="s">
        <v>388</v>
      </c>
      <c r="C257" s="205" t="s">
        <v>607</v>
      </c>
      <c r="D257" s="201">
        <v>906676.71553115908</v>
      </c>
    </row>
    <row r="258" spans="1:4" ht="15.6" thickTop="1" thickBot="1">
      <c r="A258" s="200" t="s">
        <v>608</v>
      </c>
      <c r="B258" s="200" t="s">
        <v>388</v>
      </c>
      <c r="C258" s="205" t="s">
        <v>609</v>
      </c>
      <c r="D258" s="201">
        <v>964472.25826812466</v>
      </c>
    </row>
    <row r="259" spans="1:4" ht="15.6" thickTop="1" thickBot="1">
      <c r="A259" s="200" t="s">
        <v>507</v>
      </c>
      <c r="B259" s="200" t="s">
        <v>388</v>
      </c>
      <c r="C259" s="205" t="s">
        <v>508</v>
      </c>
      <c r="D259" s="201">
        <v>1054371.2834921964</v>
      </c>
    </row>
    <row r="260" spans="1:4" ht="15.6" thickTop="1" thickBot="1">
      <c r="A260" s="200" t="s">
        <v>1753</v>
      </c>
      <c r="B260" s="200" t="s">
        <v>388</v>
      </c>
      <c r="C260" s="205" t="s">
        <v>1754</v>
      </c>
      <c r="D260" s="201">
        <v>51064.86605629047</v>
      </c>
    </row>
    <row r="261" spans="1:4" ht="15.6" thickTop="1" thickBot="1">
      <c r="A261" s="200" t="s">
        <v>509</v>
      </c>
      <c r="B261" s="200" t="s">
        <v>377</v>
      </c>
      <c r="C261" s="205" t="s">
        <v>510</v>
      </c>
      <c r="D261" s="201">
        <v>3142.2152795860275</v>
      </c>
    </row>
    <row r="262" spans="1:4" ht="30" thickTop="1" thickBot="1">
      <c r="A262" s="200" t="s">
        <v>610</v>
      </c>
      <c r="B262" s="200" t="s">
        <v>377</v>
      </c>
      <c r="C262" s="205" t="s">
        <v>2008</v>
      </c>
      <c r="D262" s="201">
        <v>3206.3985663252156</v>
      </c>
    </row>
    <row r="263" spans="1:4" ht="30" thickTop="1" thickBot="1">
      <c r="A263" s="200" t="s">
        <v>611</v>
      </c>
      <c r="B263" s="200" t="s">
        <v>233</v>
      </c>
      <c r="C263" s="205" t="s">
        <v>612</v>
      </c>
      <c r="D263" s="201">
        <v>57002.641179114937</v>
      </c>
    </row>
    <row r="264" spans="1:4" ht="30" thickTop="1" thickBot="1">
      <c r="A264" s="200" t="s">
        <v>613</v>
      </c>
      <c r="B264" s="200" t="s">
        <v>377</v>
      </c>
      <c r="C264" s="205" t="s">
        <v>614</v>
      </c>
      <c r="D264" s="201">
        <v>13751.887184461481</v>
      </c>
    </row>
    <row r="265" spans="1:4" ht="30" thickTop="1" thickBot="1">
      <c r="A265" s="200" t="s">
        <v>615</v>
      </c>
      <c r="B265" s="200" t="s">
        <v>144</v>
      </c>
      <c r="C265" s="205" t="s">
        <v>616</v>
      </c>
      <c r="D265" s="201">
        <v>5700.2641179114944</v>
      </c>
    </row>
    <row r="266" spans="1:4" ht="30" thickTop="1" thickBot="1">
      <c r="A266" s="200" t="s">
        <v>617</v>
      </c>
      <c r="B266" s="200" t="s">
        <v>92</v>
      </c>
      <c r="C266" s="205" t="s">
        <v>618</v>
      </c>
      <c r="D266" s="201">
        <v>33251.540687817047</v>
      </c>
    </row>
    <row r="267" spans="1:4" ht="30" thickTop="1" thickBot="1">
      <c r="A267" s="200" t="s">
        <v>619</v>
      </c>
      <c r="B267" s="200" t="s">
        <v>92</v>
      </c>
      <c r="C267" s="205" t="s">
        <v>620</v>
      </c>
      <c r="D267" s="201">
        <v>53202.465100507281</v>
      </c>
    </row>
    <row r="268" spans="1:4" ht="30" thickTop="1" thickBot="1">
      <c r="A268" s="200" t="s">
        <v>621</v>
      </c>
      <c r="B268" s="200" t="s">
        <v>92</v>
      </c>
      <c r="C268" s="205" t="s">
        <v>622</v>
      </c>
      <c r="D268" s="201">
        <v>70897.03496652421</v>
      </c>
    </row>
    <row r="269" spans="1:4" ht="15.6" thickTop="1" thickBot="1">
      <c r="A269" s="200" t="s">
        <v>623</v>
      </c>
      <c r="B269" s="200" t="s">
        <v>377</v>
      </c>
      <c r="C269" s="205" t="s">
        <v>624</v>
      </c>
      <c r="D269" s="201">
        <v>12240</v>
      </c>
    </row>
    <row r="270" spans="1:4" ht="15.6" thickTop="1" thickBot="1">
      <c r="A270" s="200" t="s">
        <v>627</v>
      </c>
      <c r="B270" s="200" t="s">
        <v>144</v>
      </c>
      <c r="C270" s="205" t="s">
        <v>628</v>
      </c>
      <c r="D270" s="201">
        <v>252949.22023232255</v>
      </c>
    </row>
    <row r="271" spans="1:4" ht="15.6" thickTop="1" thickBot="1">
      <c r="A271" s="200" t="s">
        <v>629</v>
      </c>
      <c r="B271" s="200" t="s">
        <v>388</v>
      </c>
      <c r="C271" s="205" t="s">
        <v>2009</v>
      </c>
      <c r="D271" s="201">
        <v>327410.03013705043</v>
      </c>
    </row>
    <row r="272" spans="1:4" ht="30" thickTop="1" thickBot="1">
      <c r="A272" s="200" t="s">
        <v>625</v>
      </c>
      <c r="B272" s="200" t="s">
        <v>388</v>
      </c>
      <c r="C272" s="205" t="s">
        <v>626</v>
      </c>
      <c r="D272" s="201">
        <v>315784.68840813683</v>
      </c>
    </row>
    <row r="273" spans="1:4" ht="30" thickTop="1" thickBot="1">
      <c r="A273" s="200" t="s">
        <v>630</v>
      </c>
      <c r="B273" s="200" t="s">
        <v>388</v>
      </c>
      <c r="C273" s="205" t="s">
        <v>631</v>
      </c>
      <c r="D273" s="201">
        <v>327410.03013705043</v>
      </c>
    </row>
    <row r="274" spans="1:4" ht="30" thickTop="1" thickBot="1">
      <c r="A274" s="200" t="s">
        <v>632</v>
      </c>
      <c r="B274" s="200" t="s">
        <v>144</v>
      </c>
      <c r="C274" s="205" t="s">
        <v>633</v>
      </c>
      <c r="D274" s="201">
        <v>57922.273913987723</v>
      </c>
    </row>
    <row r="275" spans="1:4" ht="30" thickTop="1" thickBot="1">
      <c r="A275" s="200" t="s">
        <v>634</v>
      </c>
      <c r="B275" s="200" t="s">
        <v>144</v>
      </c>
      <c r="C275" s="205" t="s">
        <v>635</v>
      </c>
      <c r="D275" s="201">
        <v>59852.77323807068</v>
      </c>
    </row>
    <row r="276" spans="1:4" ht="30" thickTop="1" thickBot="1">
      <c r="A276" s="200" t="s">
        <v>636</v>
      </c>
      <c r="B276" s="200" t="s">
        <v>637</v>
      </c>
      <c r="C276" s="205" t="s">
        <v>2010</v>
      </c>
      <c r="D276" s="201">
        <v>52020</v>
      </c>
    </row>
    <row r="277" spans="1:4" ht="15.6" thickTop="1" thickBot="1">
      <c r="A277" s="200" t="s">
        <v>638</v>
      </c>
      <c r="B277" s="200" t="s">
        <v>637</v>
      </c>
      <c r="C277" s="205" t="s">
        <v>2011</v>
      </c>
      <c r="D277" s="201">
        <v>48170.545689376806</v>
      </c>
    </row>
    <row r="278" spans="1:4" ht="15.6" thickTop="1" thickBot="1">
      <c r="A278" s="200" t="s">
        <v>639</v>
      </c>
      <c r="B278" s="200" t="s">
        <v>637</v>
      </c>
      <c r="C278" s="205" t="s">
        <v>640</v>
      </c>
      <c r="D278" s="201">
        <v>31043.240555376164</v>
      </c>
    </row>
    <row r="279" spans="1:4" ht="15.6" thickTop="1" thickBot="1">
      <c r="A279" s="200" t="s">
        <v>511</v>
      </c>
      <c r="B279" s="200" t="s">
        <v>141</v>
      </c>
      <c r="C279" s="205" t="s">
        <v>512</v>
      </c>
      <c r="D279" s="201">
        <v>74815.966547588367</v>
      </c>
    </row>
    <row r="280" spans="1:4" ht="15.6" thickTop="1" thickBot="1">
      <c r="A280" s="200" t="s">
        <v>513</v>
      </c>
      <c r="B280" s="200" t="s">
        <v>141</v>
      </c>
      <c r="C280" s="205" t="s">
        <v>514</v>
      </c>
      <c r="D280" s="201">
        <v>91809.848714239575</v>
      </c>
    </row>
    <row r="281" spans="1:4" ht="30" thickTop="1" thickBot="1">
      <c r="A281" s="200" t="s">
        <v>641</v>
      </c>
      <c r="B281" s="200" t="s">
        <v>92</v>
      </c>
      <c r="C281" s="205" t="s">
        <v>642</v>
      </c>
      <c r="D281" s="201">
        <v>82380.563671854368</v>
      </c>
    </row>
    <row r="282" spans="1:4" ht="30" thickTop="1" thickBot="1">
      <c r="A282" s="200" t="s">
        <v>643</v>
      </c>
      <c r="B282" s="200" t="s">
        <v>377</v>
      </c>
      <c r="C282" s="205" t="s">
        <v>644</v>
      </c>
      <c r="D282" s="201">
        <v>8102.0109152558234</v>
      </c>
    </row>
    <row r="283" spans="1:4" ht="30" thickTop="1" thickBot="1">
      <c r="A283" s="200" t="s">
        <v>645</v>
      </c>
      <c r="B283" s="200" t="s">
        <v>144</v>
      </c>
      <c r="C283" s="205" t="s">
        <v>646</v>
      </c>
      <c r="D283" s="201">
        <v>12113.061250561926</v>
      </c>
    </row>
    <row r="284" spans="1:4" ht="15.6" thickTop="1" thickBot="1">
      <c r="A284" s="200" t="s">
        <v>647</v>
      </c>
      <c r="B284" s="200" t="s">
        <v>92</v>
      </c>
      <c r="C284" s="205" t="s">
        <v>648</v>
      </c>
      <c r="D284" s="201">
        <v>14250.660294778734</v>
      </c>
    </row>
    <row r="285" spans="1:4" ht="30" thickTop="1" thickBot="1">
      <c r="A285" s="200" t="s">
        <v>649</v>
      </c>
      <c r="B285" s="200" t="s">
        <v>92</v>
      </c>
      <c r="C285" s="205" t="s">
        <v>650</v>
      </c>
      <c r="D285" s="201">
        <v>178133.25368473417</v>
      </c>
    </row>
    <row r="286" spans="1:4" ht="15.6" thickTop="1" thickBot="1">
      <c r="A286" s="200" t="s">
        <v>651</v>
      </c>
      <c r="B286" s="200" t="s">
        <v>92</v>
      </c>
      <c r="C286" s="205" t="s">
        <v>652</v>
      </c>
      <c r="D286" s="201">
        <v>124693.27757931394</v>
      </c>
    </row>
    <row r="287" spans="1:4" ht="15.6" thickTop="1" thickBot="1">
      <c r="A287" s="200" t="s">
        <v>657</v>
      </c>
      <c r="B287" s="200" t="s">
        <v>92</v>
      </c>
      <c r="C287" s="205" t="s">
        <v>658</v>
      </c>
      <c r="D287" s="201">
        <v>45364.601938378975</v>
      </c>
    </row>
    <row r="288" spans="1:4" ht="30" thickTop="1" thickBot="1">
      <c r="A288" s="200" t="s">
        <v>653</v>
      </c>
      <c r="B288" s="200" t="s">
        <v>92</v>
      </c>
      <c r="C288" s="205" t="s">
        <v>654</v>
      </c>
      <c r="D288" s="201">
        <v>45364.601938378975</v>
      </c>
    </row>
    <row r="289" spans="1:4" ht="30" thickTop="1" thickBot="1">
      <c r="A289" s="200" t="s">
        <v>655</v>
      </c>
      <c r="B289" s="200" t="s">
        <v>92</v>
      </c>
      <c r="C289" s="205" t="s">
        <v>656</v>
      </c>
      <c r="D289" s="201">
        <v>220885.23456907037</v>
      </c>
    </row>
    <row r="290" spans="1:4" ht="15.6" thickTop="1" thickBot="1">
      <c r="A290" s="200" t="s">
        <v>659</v>
      </c>
      <c r="B290" s="200" t="s">
        <v>463</v>
      </c>
      <c r="C290" s="205" t="s">
        <v>660</v>
      </c>
      <c r="D290" s="201">
        <v>4994.3902902261925</v>
      </c>
    </row>
    <row r="291" spans="1:4" ht="15.6" thickTop="1" thickBot="1">
      <c r="A291" s="200" t="s">
        <v>661</v>
      </c>
      <c r="B291" s="200" t="s">
        <v>425</v>
      </c>
      <c r="C291" s="205" t="s">
        <v>2012</v>
      </c>
      <c r="D291" s="201">
        <v>72797.123005828034</v>
      </c>
    </row>
    <row r="292" spans="1:4" ht="30" thickTop="1" thickBot="1">
      <c r="A292" s="200" t="s">
        <v>662</v>
      </c>
      <c r="B292" s="200" t="s">
        <v>377</v>
      </c>
      <c r="C292" s="205" t="s">
        <v>663</v>
      </c>
      <c r="D292" s="201">
        <v>3990.1848825380457</v>
      </c>
    </row>
    <row r="293" spans="1:4" ht="15.6" thickTop="1" thickBot="1">
      <c r="A293" s="200" t="s">
        <v>664</v>
      </c>
      <c r="B293" s="200" t="s">
        <v>377</v>
      </c>
      <c r="C293" s="205" t="s">
        <v>2013</v>
      </c>
      <c r="D293" s="201">
        <v>24938.655515862789</v>
      </c>
    </row>
    <row r="294" spans="1:4" ht="15.6" thickTop="1" thickBot="1">
      <c r="A294" s="200" t="s">
        <v>665</v>
      </c>
      <c r="B294" s="200" t="s">
        <v>92</v>
      </c>
      <c r="C294" s="205" t="s">
        <v>666</v>
      </c>
      <c r="D294" s="201">
        <v>4393.9535908901098</v>
      </c>
    </row>
    <row r="295" spans="1:4" ht="15.6" thickTop="1" thickBot="1">
      <c r="A295" s="200" t="s">
        <v>671</v>
      </c>
      <c r="B295" s="200" t="s">
        <v>92</v>
      </c>
      <c r="C295" s="205" t="s">
        <v>2014</v>
      </c>
      <c r="D295" s="201">
        <v>87977.638884841086</v>
      </c>
    </row>
    <row r="296" spans="1:4" ht="15.6" thickTop="1" thickBot="1">
      <c r="A296" s="200" t="s">
        <v>667</v>
      </c>
      <c r="B296" s="200" t="s">
        <v>92</v>
      </c>
      <c r="C296" s="205" t="s">
        <v>668</v>
      </c>
      <c r="D296" s="201">
        <v>85503.961768672394</v>
      </c>
    </row>
    <row r="297" spans="1:4" ht="15.6" thickTop="1" thickBot="1">
      <c r="A297" s="200" t="s">
        <v>669</v>
      </c>
      <c r="B297" s="200" t="s">
        <v>92</v>
      </c>
      <c r="C297" s="205" t="s">
        <v>670</v>
      </c>
      <c r="D297" s="201">
        <v>87977.638884841086</v>
      </c>
    </row>
    <row r="298" spans="1:4" ht="15.6" thickTop="1" thickBot="1">
      <c r="A298" s="200" t="s">
        <v>684</v>
      </c>
      <c r="B298" s="200" t="s">
        <v>144</v>
      </c>
      <c r="C298" s="205" t="s">
        <v>685</v>
      </c>
      <c r="D298" s="201">
        <v>6484.050434124325</v>
      </c>
    </row>
    <row r="299" spans="1:4" ht="15.6" thickTop="1" thickBot="1">
      <c r="A299" s="200" t="s">
        <v>672</v>
      </c>
      <c r="B299" s="200" t="s">
        <v>377</v>
      </c>
      <c r="C299" s="205" t="s">
        <v>673</v>
      </c>
      <c r="D299" s="201">
        <v>78556.76487496779</v>
      </c>
    </row>
    <row r="300" spans="1:4" ht="15.6" thickTop="1" thickBot="1">
      <c r="A300" s="200" t="s">
        <v>688</v>
      </c>
      <c r="B300" s="200" t="s">
        <v>377</v>
      </c>
      <c r="C300" s="205" t="s">
        <v>689</v>
      </c>
      <c r="D300" s="201">
        <v>78556.76487496779</v>
      </c>
    </row>
    <row r="301" spans="1:4" ht="44.4" thickTop="1" thickBot="1">
      <c r="A301" s="200" t="s">
        <v>690</v>
      </c>
      <c r="B301" s="200" t="s">
        <v>92</v>
      </c>
      <c r="C301" s="205" t="s">
        <v>691</v>
      </c>
      <c r="D301" s="201">
        <v>591402.40223331749</v>
      </c>
    </row>
    <row r="302" spans="1:4" ht="44.4" thickTop="1" thickBot="1">
      <c r="A302" s="200" t="s">
        <v>692</v>
      </c>
      <c r="B302" s="200" t="s">
        <v>92</v>
      </c>
      <c r="C302" s="205" t="s">
        <v>693</v>
      </c>
      <c r="D302" s="201">
        <v>333346.69539536594</v>
      </c>
    </row>
    <row r="303" spans="1:4" ht="44.4" thickTop="1" thickBot="1">
      <c r="A303" s="200" t="s">
        <v>694</v>
      </c>
      <c r="B303" s="200" t="s">
        <v>92</v>
      </c>
      <c r="C303" s="205" t="s">
        <v>695</v>
      </c>
      <c r="D303" s="201">
        <v>259243.26186251652</v>
      </c>
    </row>
    <row r="304" spans="1:4" ht="44.4" thickTop="1" thickBot="1">
      <c r="A304" s="200" t="s">
        <v>696</v>
      </c>
      <c r="B304" s="200" t="s">
        <v>92</v>
      </c>
      <c r="C304" s="205" t="s">
        <v>697</v>
      </c>
      <c r="D304" s="201">
        <v>375267.38776250678</v>
      </c>
    </row>
    <row r="305" spans="1:4" ht="44.4" thickTop="1" thickBot="1">
      <c r="A305" s="200" t="s">
        <v>698</v>
      </c>
      <c r="B305" s="200" t="s">
        <v>92</v>
      </c>
      <c r="C305" s="205" t="s">
        <v>699</v>
      </c>
      <c r="D305" s="201">
        <v>249386.55515862789</v>
      </c>
    </row>
    <row r="306" spans="1:4" ht="44.4" thickTop="1" thickBot="1">
      <c r="A306" s="200" t="s">
        <v>700</v>
      </c>
      <c r="B306" s="200" t="s">
        <v>233</v>
      </c>
      <c r="C306" s="205" t="s">
        <v>701</v>
      </c>
      <c r="D306" s="201">
        <v>412081.59352401842</v>
      </c>
    </row>
    <row r="307" spans="1:4" ht="15.6" thickTop="1" thickBot="1">
      <c r="A307" s="200" t="s">
        <v>702</v>
      </c>
      <c r="B307" s="200" t="s">
        <v>92</v>
      </c>
      <c r="C307" s="205" t="s">
        <v>703</v>
      </c>
      <c r="D307" s="201">
        <v>201884.35417603207</v>
      </c>
    </row>
    <row r="308" spans="1:4" ht="15.6" thickTop="1" thickBot="1">
      <c r="A308" s="200" t="s">
        <v>674</v>
      </c>
      <c r="B308" s="200" t="s">
        <v>377</v>
      </c>
      <c r="C308" s="205" t="s">
        <v>675</v>
      </c>
      <c r="D308" s="201">
        <v>37740</v>
      </c>
    </row>
    <row r="309" spans="1:4" ht="15.6" thickTop="1" thickBot="1">
      <c r="A309" s="200" t="s">
        <v>680</v>
      </c>
      <c r="B309" s="200" t="s">
        <v>377</v>
      </c>
      <c r="C309" s="205" t="s">
        <v>681</v>
      </c>
      <c r="D309" s="201">
        <v>131580</v>
      </c>
    </row>
    <row r="310" spans="1:4" ht="15.6" thickTop="1" thickBot="1">
      <c r="A310" s="200" t="s">
        <v>678</v>
      </c>
      <c r="B310" s="200" t="s">
        <v>377</v>
      </c>
      <c r="C310" s="205" t="s">
        <v>679</v>
      </c>
      <c r="D310" s="201">
        <v>65280</v>
      </c>
    </row>
    <row r="311" spans="1:4" ht="15.6" thickTop="1" thickBot="1">
      <c r="A311" s="200" t="s">
        <v>676</v>
      </c>
      <c r="B311" s="200" t="s">
        <v>377</v>
      </c>
      <c r="C311" s="205" t="s">
        <v>677</v>
      </c>
      <c r="D311" s="201">
        <v>67320</v>
      </c>
    </row>
    <row r="312" spans="1:4" ht="15.6" thickTop="1" thickBot="1">
      <c r="A312" s="200" t="s">
        <v>682</v>
      </c>
      <c r="B312" s="200" t="s">
        <v>377</v>
      </c>
      <c r="C312" s="205" t="s">
        <v>683</v>
      </c>
      <c r="D312" s="201">
        <v>10432.726384028045</v>
      </c>
    </row>
    <row r="313" spans="1:4" ht="15.6" thickTop="1" thickBot="1">
      <c r="A313" s="200" t="s">
        <v>704</v>
      </c>
      <c r="B313" s="200" t="s">
        <v>377</v>
      </c>
      <c r="C313" s="205" t="s">
        <v>705</v>
      </c>
      <c r="D313" s="201">
        <v>8058</v>
      </c>
    </row>
    <row r="314" spans="1:4" ht="15.6" thickTop="1" thickBot="1">
      <c r="A314" s="200" t="s">
        <v>706</v>
      </c>
      <c r="B314" s="200" t="s">
        <v>377</v>
      </c>
      <c r="C314" s="205" t="s">
        <v>707</v>
      </c>
      <c r="D314" s="201">
        <v>11220</v>
      </c>
    </row>
    <row r="315" spans="1:4" ht="44.4" thickTop="1" thickBot="1">
      <c r="A315" s="200" t="s">
        <v>712</v>
      </c>
      <c r="B315" s="200" t="s">
        <v>377</v>
      </c>
      <c r="C315" s="205" t="s">
        <v>713</v>
      </c>
      <c r="D315" s="201">
        <v>9500.4401965191573</v>
      </c>
    </row>
    <row r="316" spans="1:4" ht="30" thickTop="1" thickBot="1">
      <c r="A316" s="200" t="s">
        <v>708</v>
      </c>
      <c r="B316" s="200" t="s">
        <v>92</v>
      </c>
      <c r="C316" s="205" t="s">
        <v>709</v>
      </c>
      <c r="D316" s="201">
        <v>31875</v>
      </c>
    </row>
    <row r="317" spans="1:4" ht="15.6" thickTop="1" thickBot="1">
      <c r="A317" s="200" t="s">
        <v>710</v>
      </c>
      <c r="B317" s="200" t="s">
        <v>377</v>
      </c>
      <c r="C317" s="205" t="s">
        <v>711</v>
      </c>
      <c r="D317" s="201">
        <v>19238.391397951294</v>
      </c>
    </row>
    <row r="318" spans="1:4" ht="30" thickTop="1" thickBot="1">
      <c r="A318" s="200" t="s">
        <v>714</v>
      </c>
      <c r="B318" s="200" t="s">
        <v>637</v>
      </c>
      <c r="C318" s="205" t="s">
        <v>715</v>
      </c>
      <c r="D318" s="201">
        <v>70659.523961611223</v>
      </c>
    </row>
    <row r="319" spans="1:4" ht="30" thickTop="1" thickBot="1">
      <c r="A319" s="200" t="s">
        <v>716</v>
      </c>
      <c r="B319" s="200" t="s">
        <v>92</v>
      </c>
      <c r="C319" s="205" t="s">
        <v>717</v>
      </c>
      <c r="D319" s="201">
        <v>15656.36639353775</v>
      </c>
    </row>
    <row r="320" spans="1:4" ht="44.4" thickTop="1" thickBot="1">
      <c r="A320" s="200" t="s">
        <v>724</v>
      </c>
      <c r="B320" s="200" t="s">
        <v>92</v>
      </c>
      <c r="C320" s="205" t="s">
        <v>725</v>
      </c>
      <c r="D320" s="201">
        <v>61752.861277374519</v>
      </c>
    </row>
    <row r="321" spans="1:4" ht="44.4" thickTop="1" thickBot="1">
      <c r="A321" s="200" t="s">
        <v>726</v>
      </c>
      <c r="B321" s="200" t="s">
        <v>92</v>
      </c>
      <c r="C321" s="205" t="s">
        <v>727</v>
      </c>
      <c r="D321" s="201">
        <v>92629.291916061789</v>
      </c>
    </row>
    <row r="322" spans="1:4" ht="44.4" thickTop="1" thickBot="1">
      <c r="A322" s="200" t="s">
        <v>722</v>
      </c>
      <c r="B322" s="200" t="s">
        <v>92</v>
      </c>
      <c r="C322" s="205" t="s">
        <v>723</v>
      </c>
      <c r="D322" s="201">
        <v>61752.861277374519</v>
      </c>
    </row>
    <row r="323" spans="1:4" ht="58.8" thickTop="1" thickBot="1">
      <c r="A323" s="200" t="s">
        <v>720</v>
      </c>
      <c r="B323" s="200" t="s">
        <v>92</v>
      </c>
      <c r="C323" s="205" t="s">
        <v>721</v>
      </c>
      <c r="D323" s="201">
        <v>96191.956989756451</v>
      </c>
    </row>
    <row r="324" spans="1:4" ht="15.6" thickTop="1" thickBot="1">
      <c r="A324" s="200" t="s">
        <v>728</v>
      </c>
      <c r="B324" s="200" t="s">
        <v>92</v>
      </c>
      <c r="C324" s="205" t="s">
        <v>729</v>
      </c>
      <c r="D324" s="201">
        <v>131818.60772670328</v>
      </c>
    </row>
    <row r="325" spans="1:4" ht="15.6" thickTop="1" thickBot="1">
      <c r="A325" s="200" t="s">
        <v>732</v>
      </c>
      <c r="B325" s="200" t="s">
        <v>92</v>
      </c>
      <c r="C325" s="205" t="s">
        <v>733</v>
      </c>
      <c r="D325" s="201">
        <v>27432.521067449066</v>
      </c>
    </row>
    <row r="326" spans="1:4" ht="30" thickTop="1" thickBot="1">
      <c r="A326" s="200" t="s">
        <v>718</v>
      </c>
      <c r="B326" s="200" t="s">
        <v>92</v>
      </c>
      <c r="C326" s="205" t="s">
        <v>719</v>
      </c>
      <c r="D326" s="201">
        <v>27313.765564992573</v>
      </c>
    </row>
    <row r="327" spans="1:4" ht="30" thickTop="1" thickBot="1">
      <c r="A327" s="200" t="s">
        <v>730</v>
      </c>
      <c r="B327" s="200" t="s">
        <v>92</v>
      </c>
      <c r="C327" s="205" t="s">
        <v>731</v>
      </c>
      <c r="D327" s="201">
        <v>28738.831594470452</v>
      </c>
    </row>
    <row r="328" spans="1:4" ht="30" thickTop="1" thickBot="1">
      <c r="A328" s="200" t="s">
        <v>734</v>
      </c>
      <c r="B328" s="200" t="s">
        <v>92</v>
      </c>
      <c r="C328" s="205" t="s">
        <v>735</v>
      </c>
      <c r="D328" s="201">
        <v>143694.15797235223</v>
      </c>
    </row>
    <row r="329" spans="1:4" ht="15.6" thickTop="1" thickBot="1">
      <c r="A329" s="200" t="s">
        <v>736</v>
      </c>
      <c r="B329" s="200" t="s">
        <v>92</v>
      </c>
      <c r="C329" s="205" t="s">
        <v>737</v>
      </c>
      <c r="D329" s="201">
        <v>10973.008426979628</v>
      </c>
    </row>
    <row r="330" spans="1:4" ht="30" thickTop="1" thickBot="1">
      <c r="A330" s="200" t="s">
        <v>738</v>
      </c>
      <c r="B330" s="200" t="s">
        <v>92</v>
      </c>
      <c r="C330" s="205" t="s">
        <v>739</v>
      </c>
      <c r="D330" s="201">
        <v>37170.472268881203</v>
      </c>
    </row>
    <row r="331" spans="1:4" ht="30" thickTop="1" thickBot="1">
      <c r="A331" s="200" t="s">
        <v>740</v>
      </c>
      <c r="B331" s="200" t="s">
        <v>92</v>
      </c>
      <c r="C331" s="205" t="s">
        <v>741</v>
      </c>
      <c r="D331" s="201">
        <v>4275.1980884336208</v>
      </c>
    </row>
    <row r="332" spans="1:4" ht="15.6" thickTop="1" thickBot="1">
      <c r="A332" s="200" t="s">
        <v>743</v>
      </c>
      <c r="B332" s="200" t="s">
        <v>388</v>
      </c>
      <c r="C332" s="205" t="s">
        <v>744</v>
      </c>
      <c r="D332" s="201">
        <v>83544.495978140345</v>
      </c>
    </row>
    <row r="333" spans="1:4" ht="30" thickTop="1" thickBot="1">
      <c r="A333" s="200" t="s">
        <v>742</v>
      </c>
      <c r="B333" s="200" t="s">
        <v>388</v>
      </c>
      <c r="C333" s="205" t="s">
        <v>2017</v>
      </c>
      <c r="D333" s="201">
        <v>21676.290825805918</v>
      </c>
    </row>
    <row r="334" spans="1:4" ht="15.6" thickTop="1" thickBot="1">
      <c r="A334" s="200" t="s">
        <v>747</v>
      </c>
      <c r="B334" s="200" t="s">
        <v>92</v>
      </c>
      <c r="C334" s="205" t="s">
        <v>2018</v>
      </c>
      <c r="D334" s="201">
        <v>950.04401965191573</v>
      </c>
    </row>
    <row r="335" spans="1:4" ht="15.6" thickTop="1" thickBot="1">
      <c r="A335" s="200" t="s">
        <v>745</v>
      </c>
      <c r="B335" s="200" t="s">
        <v>92</v>
      </c>
      <c r="C335" s="205" t="s">
        <v>746</v>
      </c>
      <c r="D335" s="201">
        <v>3800.1760786076629</v>
      </c>
    </row>
    <row r="336" spans="1:4" ht="15.6" thickTop="1" thickBot="1">
      <c r="A336" s="200" t="s">
        <v>748</v>
      </c>
      <c r="B336" s="200" t="s">
        <v>377</v>
      </c>
      <c r="C336" s="205" t="s">
        <v>749</v>
      </c>
      <c r="D336" s="201">
        <v>5680.1020625572755</v>
      </c>
    </row>
    <row r="337" spans="1:4" ht="15.6" thickTop="1" thickBot="1">
      <c r="A337" s="200" t="s">
        <v>753</v>
      </c>
      <c r="B337" s="200" t="s">
        <v>92</v>
      </c>
      <c r="C337" s="205" t="s">
        <v>754</v>
      </c>
      <c r="D337" s="201">
        <v>353891.39732033852</v>
      </c>
    </row>
    <row r="338" spans="1:4" ht="15.6" thickTop="1" thickBot="1">
      <c r="A338" s="200" t="s">
        <v>751</v>
      </c>
      <c r="B338" s="200" t="s">
        <v>92</v>
      </c>
      <c r="C338" s="205" t="s">
        <v>752</v>
      </c>
      <c r="D338" s="201">
        <v>64127.97132650431</v>
      </c>
    </row>
    <row r="339" spans="1:4" ht="30" thickTop="1" thickBot="1">
      <c r="A339" s="200" t="s">
        <v>750</v>
      </c>
      <c r="B339" s="200" t="s">
        <v>144</v>
      </c>
      <c r="C339" s="205" t="s">
        <v>2019</v>
      </c>
      <c r="D339" s="201">
        <v>96191.956989756451</v>
      </c>
    </row>
    <row r="340" spans="1:4" ht="30" thickTop="1" thickBot="1">
      <c r="A340" s="200" t="s">
        <v>686</v>
      </c>
      <c r="B340" s="200" t="s">
        <v>92</v>
      </c>
      <c r="C340" s="205" t="s">
        <v>2015</v>
      </c>
      <c r="D340" s="201">
        <v>2057439.0800586799</v>
      </c>
    </row>
    <row r="341" spans="1:4" ht="30" thickTop="1" thickBot="1">
      <c r="A341" s="200" t="s">
        <v>755</v>
      </c>
      <c r="B341" s="200" t="s">
        <v>92</v>
      </c>
      <c r="C341" s="205" t="s">
        <v>756</v>
      </c>
      <c r="D341" s="201">
        <v>2057439.0800586799</v>
      </c>
    </row>
    <row r="342" spans="1:4" ht="30" thickTop="1" thickBot="1">
      <c r="A342" s="200" t="s">
        <v>687</v>
      </c>
      <c r="B342" s="200" t="s">
        <v>92</v>
      </c>
      <c r="C342" s="205" t="s">
        <v>2016</v>
      </c>
      <c r="D342" s="201">
        <v>1221994.1202772765</v>
      </c>
    </row>
    <row r="343" spans="1:4" ht="30" thickTop="1" thickBot="1">
      <c r="A343" s="200" t="s">
        <v>757</v>
      </c>
      <c r="B343" s="200" t="s">
        <v>92</v>
      </c>
      <c r="C343" s="205" t="s">
        <v>758</v>
      </c>
      <c r="D343" s="201">
        <v>1221994.1202772765</v>
      </c>
    </row>
    <row r="344" spans="1:4" ht="30" thickTop="1" thickBot="1">
      <c r="A344" s="200" t="s">
        <v>802</v>
      </c>
      <c r="B344" s="200" t="s">
        <v>388</v>
      </c>
      <c r="C344" s="205" t="s">
        <v>803</v>
      </c>
      <c r="D344" s="201">
        <v>74931.959961252825</v>
      </c>
    </row>
    <row r="345" spans="1:4" ht="30" thickTop="1" thickBot="1">
      <c r="A345" s="200" t="s">
        <v>759</v>
      </c>
      <c r="B345" s="200" t="s">
        <v>377</v>
      </c>
      <c r="C345" s="205" t="s">
        <v>760</v>
      </c>
      <c r="D345" s="201">
        <v>78378.631621283057</v>
      </c>
    </row>
    <row r="346" spans="1:4" ht="30" thickTop="1" thickBot="1">
      <c r="A346" s="200" t="s">
        <v>761</v>
      </c>
      <c r="B346" s="200" t="s">
        <v>144</v>
      </c>
      <c r="C346" s="205" t="s">
        <v>762</v>
      </c>
      <c r="D346" s="201">
        <v>102129.73211258094</v>
      </c>
    </row>
    <row r="347" spans="1:4" ht="30" thickTop="1" thickBot="1">
      <c r="A347" s="200" t="s">
        <v>768</v>
      </c>
      <c r="B347" s="200" t="s">
        <v>92</v>
      </c>
      <c r="C347" s="205" t="s">
        <v>2023</v>
      </c>
      <c r="D347" s="201">
        <v>74815.966547588367</v>
      </c>
    </row>
    <row r="348" spans="1:4" ht="15.6" thickTop="1" thickBot="1">
      <c r="A348" s="200" t="s">
        <v>773</v>
      </c>
      <c r="B348" s="200" t="s">
        <v>144</v>
      </c>
      <c r="C348" s="205" t="s">
        <v>2024</v>
      </c>
      <c r="D348" s="201">
        <v>18034.569665025407</v>
      </c>
    </row>
    <row r="349" spans="1:4" ht="30" thickTop="1" thickBot="1">
      <c r="A349" s="200" t="s">
        <v>763</v>
      </c>
      <c r="B349" s="200" t="s">
        <v>144</v>
      </c>
      <c r="C349" s="205" t="s">
        <v>764</v>
      </c>
      <c r="D349" s="201">
        <v>74815.966547588367</v>
      </c>
    </row>
    <row r="350" spans="1:4" ht="30" thickTop="1" thickBot="1">
      <c r="A350" s="200" t="s">
        <v>765</v>
      </c>
      <c r="B350" s="200" t="s">
        <v>144</v>
      </c>
      <c r="C350" s="205" t="s">
        <v>2020</v>
      </c>
      <c r="D350" s="201">
        <v>26126.210540427681</v>
      </c>
    </row>
    <row r="351" spans="1:4" ht="15.6" thickTop="1" thickBot="1">
      <c r="A351" s="200" t="s">
        <v>801</v>
      </c>
      <c r="B351" s="200" t="s">
        <v>144</v>
      </c>
      <c r="C351" s="205" t="s">
        <v>2026</v>
      </c>
      <c r="D351" s="201">
        <v>186317.93031013163</v>
      </c>
    </row>
    <row r="352" spans="1:4" ht="15.6" thickTop="1" thickBot="1">
      <c r="A352" s="200" t="s">
        <v>769</v>
      </c>
      <c r="B352" s="200" t="s">
        <v>144</v>
      </c>
      <c r="C352" s="205" t="s">
        <v>770</v>
      </c>
      <c r="D352" s="201">
        <v>300745.94661760499</v>
      </c>
    </row>
    <row r="353" spans="1:4" ht="15.6" thickTop="1" thickBot="1">
      <c r="A353" s="200" t="s">
        <v>771</v>
      </c>
      <c r="B353" s="200" t="s">
        <v>144</v>
      </c>
      <c r="C353" s="205" t="s">
        <v>772</v>
      </c>
      <c r="D353" s="201">
        <v>864577.56178445404</v>
      </c>
    </row>
    <row r="354" spans="1:4" ht="30" thickTop="1" thickBot="1">
      <c r="A354" s="200" t="s">
        <v>767</v>
      </c>
      <c r="B354" s="200" t="s">
        <v>144</v>
      </c>
      <c r="C354" s="205" t="s">
        <v>2022</v>
      </c>
      <c r="D354" s="201">
        <v>7362.8411523023469</v>
      </c>
    </row>
    <row r="355" spans="1:4" ht="15.6" thickTop="1" thickBot="1">
      <c r="A355" s="200" t="s">
        <v>766</v>
      </c>
      <c r="B355" s="200" t="s">
        <v>144</v>
      </c>
      <c r="C355" s="205" t="s">
        <v>2021</v>
      </c>
      <c r="D355" s="201">
        <v>39780</v>
      </c>
    </row>
    <row r="356" spans="1:4" ht="15.6" thickTop="1" thickBot="1">
      <c r="A356" s="200" t="s">
        <v>778</v>
      </c>
      <c r="B356" s="200" t="s">
        <v>144</v>
      </c>
      <c r="C356" s="205" t="s">
        <v>779</v>
      </c>
      <c r="D356" s="201">
        <v>48508.923086243223</v>
      </c>
    </row>
    <row r="357" spans="1:4" ht="30" thickTop="1" thickBot="1">
      <c r="A357" s="200" t="s">
        <v>774</v>
      </c>
      <c r="B357" s="200" t="s">
        <v>144</v>
      </c>
      <c r="C357" s="205" t="s">
        <v>775</v>
      </c>
      <c r="D357" s="201">
        <v>661479.24732773565</v>
      </c>
    </row>
    <row r="358" spans="1:4" ht="30" thickTop="1" thickBot="1">
      <c r="A358" s="200" t="s">
        <v>776</v>
      </c>
      <c r="B358" s="200" t="s">
        <v>144</v>
      </c>
      <c r="C358" s="205" t="s">
        <v>777</v>
      </c>
      <c r="D358" s="201">
        <v>679237.07947076217</v>
      </c>
    </row>
    <row r="359" spans="1:4" ht="15.6" thickTop="1" thickBot="1">
      <c r="A359" s="200" t="s">
        <v>780</v>
      </c>
      <c r="B359" s="200" t="s">
        <v>144</v>
      </c>
      <c r="C359" s="205" t="s">
        <v>781</v>
      </c>
      <c r="D359" s="201">
        <v>122085.09598330694</v>
      </c>
    </row>
    <row r="360" spans="1:4" ht="15.6" thickTop="1" thickBot="1">
      <c r="A360" s="200" t="s">
        <v>782</v>
      </c>
      <c r="B360" s="200" t="s">
        <v>144</v>
      </c>
      <c r="C360" s="205" t="s">
        <v>783</v>
      </c>
      <c r="D360" s="201">
        <v>138232.34920819078</v>
      </c>
    </row>
    <row r="361" spans="1:4" ht="15.6" thickTop="1" thickBot="1">
      <c r="A361" s="200" t="s">
        <v>784</v>
      </c>
      <c r="B361" s="200" t="s">
        <v>144</v>
      </c>
      <c r="C361" s="205" t="s">
        <v>785</v>
      </c>
      <c r="D361" s="201">
        <v>167505.65824245787</v>
      </c>
    </row>
    <row r="362" spans="1:4" ht="15.6" thickTop="1" thickBot="1">
      <c r="A362" s="200" t="s">
        <v>786</v>
      </c>
      <c r="B362" s="200" t="s">
        <v>144</v>
      </c>
      <c r="C362" s="205" t="s">
        <v>787</v>
      </c>
      <c r="D362" s="201">
        <v>204037.59421536859</v>
      </c>
    </row>
    <row r="363" spans="1:4" ht="30" thickTop="1" thickBot="1">
      <c r="A363" s="200" t="s">
        <v>788</v>
      </c>
      <c r="B363" s="200" t="s">
        <v>144</v>
      </c>
      <c r="C363" s="205" t="s">
        <v>789</v>
      </c>
      <c r="D363" s="201">
        <v>178133.25368473417</v>
      </c>
    </row>
    <row r="364" spans="1:4" ht="30" thickTop="1" thickBot="1">
      <c r="A364" s="200" t="s">
        <v>804</v>
      </c>
      <c r="B364" s="200" t="s">
        <v>144</v>
      </c>
      <c r="C364" s="205" t="s">
        <v>805</v>
      </c>
      <c r="D364" s="201">
        <v>190283.22332421766</v>
      </c>
    </row>
    <row r="365" spans="1:4" ht="15.6" thickTop="1" thickBot="1">
      <c r="A365" s="200" t="s">
        <v>790</v>
      </c>
      <c r="B365" s="200" t="s">
        <v>144</v>
      </c>
      <c r="C365" s="205" t="s">
        <v>791</v>
      </c>
      <c r="D365" s="201">
        <v>76716.054586892191</v>
      </c>
    </row>
    <row r="366" spans="1:4" ht="15.6" thickTop="1" thickBot="1">
      <c r="A366" s="200" t="s">
        <v>792</v>
      </c>
      <c r="B366" s="200" t="s">
        <v>144</v>
      </c>
      <c r="C366" s="205" t="s">
        <v>2025</v>
      </c>
      <c r="D366" s="201">
        <v>76716.054586892191</v>
      </c>
    </row>
    <row r="367" spans="1:4" ht="30" thickTop="1" thickBot="1">
      <c r="A367" s="200" t="s">
        <v>793</v>
      </c>
      <c r="B367" s="200" t="s">
        <v>92</v>
      </c>
      <c r="C367" s="205" t="s">
        <v>794</v>
      </c>
      <c r="D367" s="201">
        <v>55933.841657006538</v>
      </c>
    </row>
    <row r="368" spans="1:4" ht="15.6" thickTop="1" thickBot="1">
      <c r="A368" s="200" t="s">
        <v>797</v>
      </c>
      <c r="B368" s="200" t="s">
        <v>92</v>
      </c>
      <c r="C368" s="205" t="s">
        <v>798</v>
      </c>
      <c r="D368" s="201">
        <v>4156.4425859771309</v>
      </c>
    </row>
    <row r="369" spans="1:4" ht="30" thickTop="1" thickBot="1">
      <c r="A369" s="200" t="s">
        <v>795</v>
      </c>
      <c r="B369" s="200" t="s">
        <v>92</v>
      </c>
      <c r="C369" s="205" t="s">
        <v>796</v>
      </c>
      <c r="D369" s="201">
        <v>1662.5770343908525</v>
      </c>
    </row>
    <row r="370" spans="1:4" ht="15.6" thickTop="1" thickBot="1">
      <c r="A370" s="200" t="s">
        <v>799</v>
      </c>
      <c r="B370" s="200" t="s">
        <v>92</v>
      </c>
      <c r="C370" s="205" t="s">
        <v>800</v>
      </c>
      <c r="D370" s="201">
        <v>61752.861277374519</v>
      </c>
    </row>
    <row r="371" spans="1:4" ht="15.6" thickTop="1" thickBot="1">
      <c r="A371" s="200" t="s">
        <v>808</v>
      </c>
      <c r="B371" s="200" t="s">
        <v>92</v>
      </c>
      <c r="C371" s="205" t="s">
        <v>2027</v>
      </c>
      <c r="D371" s="201">
        <v>61752.861277374519</v>
      </c>
    </row>
    <row r="372" spans="1:4" ht="15.6" thickTop="1" thickBot="1">
      <c r="A372" s="200" t="s">
        <v>806</v>
      </c>
      <c r="B372" s="200" t="s">
        <v>377</v>
      </c>
      <c r="C372" s="205" t="s">
        <v>807</v>
      </c>
      <c r="D372" s="201">
        <v>3990.1848825380457</v>
      </c>
    </row>
    <row r="373" spans="1:4" ht="15.6" thickTop="1" thickBot="1">
      <c r="A373" s="200"/>
      <c r="B373" s="200"/>
      <c r="C373" s="205"/>
      <c r="D373" s="201"/>
    </row>
    <row r="374" spans="1:4" ht="1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86" activePane="bottomRight" state="frozen"/>
      <selection activeCell="D20" sqref="D20"/>
      <selection pane="topRight" activeCell="D20" sqref="D20"/>
      <selection pane="bottomLeft" activeCell="D20" sqref="D20"/>
      <selection pane="bottomRight" activeCell="D8" sqref="D8"/>
    </sheetView>
  </sheetViews>
  <sheetFormatPr baseColWidth="10" defaultRowHeight="14.4"/>
  <cols>
    <col min="1" max="1" width="18" style="163" customWidth="1"/>
    <col min="2" max="2" width="9.109375" customWidth="1"/>
    <col min="3" max="3" width="101.5546875" customWidth="1"/>
    <col min="4" max="4" width="17.109375" style="188" customWidth="1"/>
  </cols>
  <sheetData>
    <row r="1" spans="1:5" ht="99.75" customHeight="1" thickTop="1" thickBot="1">
      <c r="A1" s="678" t="s">
        <v>1934</v>
      </c>
      <c r="B1" s="679"/>
      <c r="C1" s="679"/>
      <c r="D1" s="680"/>
    </row>
    <row r="2" spans="1:5" ht="15.6" thickTop="1" thickBot="1">
      <c r="A2" s="677" t="s">
        <v>1493</v>
      </c>
      <c r="B2" s="677"/>
      <c r="C2" s="677"/>
      <c r="D2" s="677"/>
    </row>
    <row r="3" spans="1:5" ht="15.6" thickTop="1" thickBot="1">
      <c r="A3" s="681"/>
      <c r="B3" s="681"/>
      <c r="C3" s="681"/>
      <c r="D3" s="681"/>
    </row>
    <row r="4" spans="1:5" ht="15.6" thickTop="1" thickBot="1">
      <c r="A4" s="682"/>
      <c r="B4" s="682"/>
      <c r="C4" s="682"/>
      <c r="D4" s="682"/>
    </row>
    <row r="5" spans="1:5" ht="30" customHeight="1" thickTop="1" thickBot="1">
      <c r="A5" s="207"/>
      <c r="B5" s="106"/>
      <c r="C5" s="107"/>
      <c r="D5" s="194"/>
    </row>
    <row r="6" spans="1:5" ht="30" customHeight="1" thickTop="1" thickBot="1">
      <c r="A6" s="208" t="s">
        <v>1350</v>
      </c>
      <c r="B6" s="106" t="s">
        <v>339</v>
      </c>
      <c r="C6" s="108" t="s">
        <v>2132</v>
      </c>
      <c r="D6" s="195">
        <v>1766.2033469737373</v>
      </c>
    </row>
    <row r="7" spans="1:5" ht="30" customHeight="1" thickTop="1" thickBot="1">
      <c r="A7" s="208" t="s">
        <v>1436</v>
      </c>
      <c r="B7" s="106" t="s">
        <v>339</v>
      </c>
      <c r="C7" s="108" t="s">
        <v>2131</v>
      </c>
      <c r="D7" s="195">
        <v>1766.2033469737373</v>
      </c>
      <c r="E7" s="109"/>
    </row>
    <row r="8" spans="1:5" ht="30" customHeight="1" thickTop="1" thickBot="1">
      <c r="A8" s="208" t="s">
        <v>1448</v>
      </c>
      <c r="B8" s="106" t="s">
        <v>339</v>
      </c>
      <c r="C8" s="108" t="s">
        <v>2133</v>
      </c>
      <c r="D8" s="195">
        <v>1766.2033469737373</v>
      </c>
    </row>
    <row r="9" spans="1:5" ht="30" customHeight="1" thickTop="1" thickBot="1">
      <c r="A9" s="208" t="s">
        <v>1309</v>
      </c>
      <c r="B9" s="106" t="s">
        <v>1307</v>
      </c>
      <c r="C9" s="108" t="s">
        <v>1310</v>
      </c>
      <c r="D9" s="195">
        <v>1766.2033469737373</v>
      </c>
    </row>
    <row r="10" spans="1:5" ht="30" customHeight="1" thickTop="1" thickBot="1">
      <c r="A10" s="208" t="s">
        <v>1472</v>
      </c>
      <c r="B10" s="106" t="s">
        <v>339</v>
      </c>
      <c r="C10" s="108" t="s">
        <v>1473</v>
      </c>
      <c r="D10" s="195">
        <v>1766.2033469737373</v>
      </c>
    </row>
    <row r="11" spans="1:5" ht="30" customHeight="1" thickTop="1" thickBot="1">
      <c r="A11" s="208" t="s">
        <v>1413</v>
      </c>
      <c r="B11" s="106" t="s">
        <v>339</v>
      </c>
      <c r="C11" s="108" t="s">
        <v>1414</v>
      </c>
      <c r="D11" s="195">
        <v>1766.2033469737373</v>
      </c>
    </row>
    <row r="12" spans="1:5" ht="30" customHeight="1" thickTop="1" thickBot="1">
      <c r="A12" s="208" t="s">
        <v>1415</v>
      </c>
      <c r="B12" s="106" t="s">
        <v>339</v>
      </c>
      <c r="C12" s="108" t="s">
        <v>1416</v>
      </c>
      <c r="D12" s="195">
        <v>1766.2033469737373</v>
      </c>
    </row>
    <row r="13" spans="1:5" ht="30" customHeight="1" thickTop="1" thickBot="1">
      <c r="A13" s="208" t="s">
        <v>1417</v>
      </c>
      <c r="B13" s="106" t="s">
        <v>339</v>
      </c>
      <c r="C13" s="108" t="s">
        <v>1418</v>
      </c>
      <c r="D13" s="195">
        <v>1766.2033469737373</v>
      </c>
    </row>
    <row r="14" spans="1:5" ht="30" customHeight="1" thickTop="1" thickBot="1">
      <c r="A14" s="208" t="s">
        <v>1419</v>
      </c>
      <c r="B14" s="106" t="s">
        <v>339</v>
      </c>
      <c r="C14" s="108" t="s">
        <v>1420</v>
      </c>
      <c r="D14" s="195">
        <v>1766.2033469737373</v>
      </c>
    </row>
    <row r="15" spans="1:5" ht="30" customHeight="1" thickTop="1" thickBot="1">
      <c r="A15" s="208" t="s">
        <v>1401</v>
      </c>
      <c r="B15" s="106" t="s">
        <v>339</v>
      </c>
      <c r="C15" s="108" t="s">
        <v>1944</v>
      </c>
      <c r="D15" s="195">
        <v>1766.2033469737373</v>
      </c>
    </row>
    <row r="16" spans="1:5" ht="30" customHeight="1" thickTop="1" thickBot="1">
      <c r="A16" s="208" t="s">
        <v>1311</v>
      </c>
      <c r="B16" s="106" t="s">
        <v>339</v>
      </c>
      <c r="C16" s="108" t="s">
        <v>1312</v>
      </c>
      <c r="D16" s="195">
        <v>1766.2033469737373</v>
      </c>
    </row>
    <row r="17" spans="1:4" ht="30" customHeight="1" thickTop="1" thickBot="1">
      <c r="A17" s="208" t="s">
        <v>1313</v>
      </c>
      <c r="B17" s="106" t="s">
        <v>339</v>
      </c>
      <c r="C17" s="108" t="s">
        <v>1314</v>
      </c>
      <c r="D17" s="195">
        <v>1766.2033469737373</v>
      </c>
    </row>
    <row r="18" spans="1:4" ht="30" customHeight="1" thickTop="1" thickBot="1">
      <c r="A18" s="208" t="s">
        <v>1315</v>
      </c>
      <c r="B18" s="106" t="s">
        <v>339</v>
      </c>
      <c r="C18" s="108" t="s">
        <v>1316</v>
      </c>
      <c r="D18" s="195">
        <v>1766.2033469737373</v>
      </c>
    </row>
    <row r="19" spans="1:4" ht="30" customHeight="1" thickTop="1" thickBot="1">
      <c r="A19" s="208" t="s">
        <v>1319</v>
      </c>
      <c r="B19" s="106" t="s">
        <v>339</v>
      </c>
      <c r="C19" s="108" t="s">
        <v>1320</v>
      </c>
      <c r="D19" s="195">
        <v>1766.2033469737373</v>
      </c>
    </row>
    <row r="20" spans="1:4" ht="30" customHeight="1" thickTop="1" thickBot="1">
      <c r="A20" s="208" t="s">
        <v>1491</v>
      </c>
      <c r="B20" s="106" t="s">
        <v>339</v>
      </c>
      <c r="C20" s="108" t="s">
        <v>1953</v>
      </c>
      <c r="D20" s="195">
        <v>1766.2033469737373</v>
      </c>
    </row>
    <row r="21" spans="1:4" ht="30" customHeight="1" thickTop="1" thickBot="1">
      <c r="A21" s="208" t="s">
        <v>1323</v>
      </c>
      <c r="B21" s="106" t="s">
        <v>339</v>
      </c>
      <c r="C21" s="108" t="s">
        <v>1324</v>
      </c>
      <c r="D21" s="195">
        <v>1766.2033469737373</v>
      </c>
    </row>
    <row r="22" spans="1:4" ht="30" customHeight="1" thickTop="1" thickBot="1">
      <c r="A22" s="208" t="s">
        <v>1474</v>
      </c>
      <c r="B22" s="106" t="s">
        <v>339</v>
      </c>
      <c r="C22" s="108" t="s">
        <v>1475</v>
      </c>
      <c r="D22" s="195">
        <v>1766.2033469737373</v>
      </c>
    </row>
    <row r="23" spans="1:4" ht="30" customHeight="1" thickTop="1" thickBot="1">
      <c r="A23" s="208" t="s">
        <v>1331</v>
      </c>
      <c r="B23" s="106" t="s">
        <v>339</v>
      </c>
      <c r="C23" s="108" t="s">
        <v>1332</v>
      </c>
      <c r="D23" s="195">
        <v>1766.2033469737373</v>
      </c>
    </row>
    <row r="24" spans="1:4" ht="30" customHeight="1" thickTop="1" thickBot="1">
      <c r="A24" s="208" t="s">
        <v>1353</v>
      </c>
      <c r="B24" s="106" t="s">
        <v>339</v>
      </c>
      <c r="C24" s="108" t="s">
        <v>1354</v>
      </c>
      <c r="D24" s="195">
        <v>1766.2033469737373</v>
      </c>
    </row>
    <row r="25" spans="1:4" ht="30" customHeight="1" thickTop="1" thickBot="1">
      <c r="A25" s="208" t="s">
        <v>1325</v>
      </c>
      <c r="B25" s="106" t="s">
        <v>339</v>
      </c>
      <c r="C25" s="108" t="s">
        <v>1326</v>
      </c>
      <c r="D25" s="195">
        <v>1766.2033469737373</v>
      </c>
    </row>
    <row r="26" spans="1:4" ht="30" customHeight="1" thickTop="1" thickBot="1">
      <c r="A26" s="208" t="s">
        <v>1330</v>
      </c>
      <c r="B26" s="106" t="s">
        <v>339</v>
      </c>
      <c r="C26" s="108" t="s">
        <v>1326</v>
      </c>
      <c r="D26" s="195">
        <v>1766.2033469737373</v>
      </c>
    </row>
    <row r="27" spans="1:4" ht="30" customHeight="1" thickTop="1" thickBot="1">
      <c r="A27" s="208" t="s">
        <v>1387</v>
      </c>
      <c r="B27" s="106" t="s">
        <v>339</v>
      </c>
      <c r="C27" s="108" t="s">
        <v>1388</v>
      </c>
      <c r="D27" s="195">
        <v>1766.2033469737373</v>
      </c>
    </row>
    <row r="28" spans="1:4" ht="30" customHeight="1" thickTop="1" thickBot="1">
      <c r="A28" s="208" t="s">
        <v>1333</v>
      </c>
      <c r="B28" s="106" t="s">
        <v>339</v>
      </c>
      <c r="C28" s="108" t="s">
        <v>1334</v>
      </c>
      <c r="D28" s="195">
        <v>1766.2033469737373</v>
      </c>
    </row>
    <row r="29" spans="1:4" ht="30" customHeight="1" thickTop="1" thickBot="1">
      <c r="A29" s="208" t="s">
        <v>1338</v>
      </c>
      <c r="B29" s="106" t="s">
        <v>339</v>
      </c>
      <c r="C29" s="108" t="s">
        <v>1339</v>
      </c>
      <c r="D29" s="195">
        <v>1766.2033469737373</v>
      </c>
    </row>
    <row r="30" spans="1:4" ht="30" customHeight="1" thickTop="1" thickBot="1">
      <c r="A30" s="208" t="s">
        <v>1336</v>
      </c>
      <c r="B30" s="106" t="s">
        <v>339</v>
      </c>
      <c r="C30" s="108" t="s">
        <v>1337</v>
      </c>
      <c r="D30" s="195">
        <v>1766.2033469737373</v>
      </c>
    </row>
    <row r="31" spans="1:4" ht="30" customHeight="1" thickTop="1" thickBot="1">
      <c r="A31" s="208" t="s">
        <v>1351</v>
      </c>
      <c r="B31" s="106" t="s">
        <v>339</v>
      </c>
      <c r="C31" s="108" t="s">
        <v>1352</v>
      </c>
      <c r="D31" s="195">
        <v>1766.2033469737373</v>
      </c>
    </row>
    <row r="32" spans="1:4" ht="30" customHeight="1" thickTop="1" thickBot="1">
      <c r="A32" s="208" t="s">
        <v>1340</v>
      </c>
      <c r="B32" s="106" t="s">
        <v>339</v>
      </c>
      <c r="C32" s="108" t="s">
        <v>1341</v>
      </c>
      <c r="D32" s="195">
        <v>1766.2033469737373</v>
      </c>
    </row>
    <row r="33" spans="1:4" ht="30" customHeight="1" thickTop="1" thickBot="1">
      <c r="A33" s="208" t="s">
        <v>1356</v>
      </c>
      <c r="B33" s="106" t="s">
        <v>339</v>
      </c>
      <c r="C33" s="108" t="s">
        <v>1341</v>
      </c>
      <c r="D33" s="195">
        <v>1766.2033469737373</v>
      </c>
    </row>
    <row r="34" spans="1:4" ht="30" customHeight="1" thickTop="1" thickBot="1">
      <c r="A34" s="208" t="s">
        <v>1357</v>
      </c>
      <c r="B34" s="106" t="s">
        <v>339</v>
      </c>
      <c r="C34" s="108" t="s">
        <v>1358</v>
      </c>
      <c r="D34" s="195">
        <v>1766.2033469737373</v>
      </c>
    </row>
    <row r="35" spans="1:4" ht="30" customHeight="1" thickTop="1" thickBot="1">
      <c r="A35" s="208" t="s">
        <v>1407</v>
      </c>
      <c r="B35" s="106" t="s">
        <v>339</v>
      </c>
      <c r="C35" s="108" t="s">
        <v>1948</v>
      </c>
      <c r="D35" s="195">
        <v>1766.2033469737373</v>
      </c>
    </row>
    <row r="36" spans="1:4" ht="30" customHeight="1" thickTop="1" thickBot="1">
      <c r="A36" s="208" t="s">
        <v>1488</v>
      </c>
      <c r="B36" s="106" t="s">
        <v>339</v>
      </c>
      <c r="C36" s="108" t="s">
        <v>1489</v>
      </c>
      <c r="D36" s="195">
        <v>1766.2033469737373</v>
      </c>
    </row>
    <row r="37" spans="1:4" ht="30" customHeight="1" thickTop="1" thickBot="1">
      <c r="A37" s="208" t="s">
        <v>1469</v>
      </c>
      <c r="B37" s="106" t="s">
        <v>339</v>
      </c>
      <c r="C37" s="108" t="s">
        <v>1470</v>
      </c>
      <c r="D37" s="195">
        <v>1766.2033469737373</v>
      </c>
    </row>
    <row r="38" spans="1:4" ht="30" customHeight="1" thickTop="1" thickBot="1">
      <c r="A38" s="208" t="s">
        <v>1348</v>
      </c>
      <c r="B38" s="106" t="s">
        <v>339</v>
      </c>
      <c r="C38" s="108" t="s">
        <v>1349</v>
      </c>
      <c r="D38" s="195">
        <v>1766.2033469737373</v>
      </c>
    </row>
    <row r="39" spans="1:4" ht="30" customHeight="1" thickTop="1" thickBot="1">
      <c r="A39" s="208" t="s">
        <v>1305</v>
      </c>
      <c r="B39" s="106" t="s">
        <v>1307</v>
      </c>
      <c r="C39" s="108" t="s">
        <v>1364</v>
      </c>
      <c r="D39" s="195">
        <v>1766.2033469737373</v>
      </c>
    </row>
    <row r="40" spans="1:4" ht="30" customHeight="1" thickTop="1" thickBot="1">
      <c r="A40" s="208" t="s">
        <v>1345</v>
      </c>
      <c r="B40" s="106" t="s">
        <v>339</v>
      </c>
      <c r="C40" s="108" t="s">
        <v>1346</v>
      </c>
      <c r="D40" s="195">
        <v>1766.2033469737373</v>
      </c>
    </row>
    <row r="41" spans="1:4" ht="30" customHeight="1" thickTop="1" thickBot="1">
      <c r="A41" s="208" t="s">
        <v>1343</v>
      </c>
      <c r="B41" s="106" t="s">
        <v>339</v>
      </c>
      <c r="C41" s="108" t="s">
        <v>1344</v>
      </c>
      <c r="D41" s="195">
        <v>1766.2033469737373</v>
      </c>
    </row>
    <row r="42" spans="1:4" ht="30" customHeight="1" thickTop="1" thickBot="1">
      <c r="A42" s="208" t="s">
        <v>1476</v>
      </c>
      <c r="B42" s="106" t="s">
        <v>339</v>
      </c>
      <c r="C42" s="108" t="s">
        <v>1344</v>
      </c>
      <c r="D42" s="195">
        <v>1766.2033469737373</v>
      </c>
    </row>
    <row r="43" spans="1:4" ht="30" customHeight="1" thickTop="1" thickBot="1">
      <c r="A43" s="208" t="s">
        <v>1317</v>
      </c>
      <c r="B43" s="106" t="s">
        <v>339</v>
      </c>
      <c r="C43" s="108" t="s">
        <v>1318</v>
      </c>
      <c r="D43" s="195">
        <v>1766.2033469737373</v>
      </c>
    </row>
    <row r="44" spans="1:4" ht="30" customHeight="1" thickTop="1" thickBot="1">
      <c r="A44" s="208" t="s">
        <v>1471</v>
      </c>
      <c r="B44" s="106" t="s">
        <v>339</v>
      </c>
      <c r="C44" s="108" t="s">
        <v>1318</v>
      </c>
      <c r="D44" s="195">
        <v>1766.2033469737373</v>
      </c>
    </row>
    <row r="45" spans="1:4" ht="30" customHeight="1" thickTop="1" thickBot="1">
      <c r="A45" s="208" t="s">
        <v>1362</v>
      </c>
      <c r="B45" s="106" t="s">
        <v>339</v>
      </c>
      <c r="C45" s="108" t="s">
        <v>1363</v>
      </c>
      <c r="D45" s="195">
        <v>1766.2033469737373</v>
      </c>
    </row>
    <row r="46" spans="1:4" ht="30" customHeight="1" thickTop="1" thickBot="1">
      <c r="A46" s="208" t="s">
        <v>1371</v>
      </c>
      <c r="B46" s="106" t="s">
        <v>339</v>
      </c>
      <c r="C46" s="108" t="s">
        <v>1372</v>
      </c>
      <c r="D46" s="195">
        <v>1766.2033469737373</v>
      </c>
    </row>
    <row r="47" spans="1:4" ht="30" customHeight="1" thickTop="1" thickBot="1">
      <c r="A47" s="208" t="s">
        <v>1375</v>
      </c>
      <c r="B47" s="106" t="s">
        <v>339</v>
      </c>
      <c r="C47" s="108" t="s">
        <v>1376</v>
      </c>
      <c r="D47" s="195">
        <v>1766.2033469737373</v>
      </c>
    </row>
    <row r="48" spans="1:4" ht="30" customHeight="1" thickTop="1" thickBot="1">
      <c r="A48" s="208" t="s">
        <v>1367</v>
      </c>
      <c r="B48" s="106" t="s">
        <v>1307</v>
      </c>
      <c r="C48" s="108" t="s">
        <v>1368</v>
      </c>
      <c r="D48" s="195">
        <v>1766.2033469737373</v>
      </c>
    </row>
    <row r="49" spans="1:4" ht="30" customHeight="1" thickTop="1" thickBot="1">
      <c r="A49" s="208" t="s">
        <v>1365</v>
      </c>
      <c r="B49" s="106" t="s">
        <v>339</v>
      </c>
      <c r="C49" s="108" t="s">
        <v>1366</v>
      </c>
      <c r="D49" s="195">
        <v>1766.2033469737373</v>
      </c>
    </row>
    <row r="50" spans="1:4" ht="30" customHeight="1" thickTop="1" thickBot="1">
      <c r="A50" s="208" t="s">
        <v>1369</v>
      </c>
      <c r="B50" s="106" t="s">
        <v>339</v>
      </c>
      <c r="C50" s="108" t="s">
        <v>1370</v>
      </c>
      <c r="D50" s="195">
        <v>1766.2033469737373</v>
      </c>
    </row>
    <row r="51" spans="1:4" ht="30" customHeight="1" thickTop="1" thickBot="1">
      <c r="A51" s="208" t="s">
        <v>1398</v>
      </c>
      <c r="B51" s="106" t="s">
        <v>1390</v>
      </c>
      <c r="C51" s="108" t="s">
        <v>1399</v>
      </c>
      <c r="D51" s="195">
        <v>1766.2033469737373</v>
      </c>
    </row>
    <row r="52" spans="1:4" ht="30" customHeight="1" thickTop="1" thickBot="1">
      <c r="A52" s="208" t="s">
        <v>1400</v>
      </c>
      <c r="B52" s="106" t="s">
        <v>1390</v>
      </c>
      <c r="C52" s="108" t="s">
        <v>1399</v>
      </c>
      <c r="D52" s="195">
        <v>1766.2033469737373</v>
      </c>
    </row>
    <row r="53" spans="1:4" ht="30" customHeight="1" thickTop="1" thickBot="1">
      <c r="A53" s="208" t="s">
        <v>1373</v>
      </c>
      <c r="B53" s="106" t="s">
        <v>339</v>
      </c>
      <c r="C53" s="108" t="s">
        <v>1374</v>
      </c>
      <c r="D53" s="195">
        <v>1766.2033469737373</v>
      </c>
    </row>
    <row r="54" spans="1:4" ht="30" customHeight="1" thickTop="1" thickBot="1">
      <c r="A54" s="208" t="s">
        <v>1377</v>
      </c>
      <c r="B54" s="106" t="s">
        <v>339</v>
      </c>
      <c r="C54" s="108" t="s">
        <v>1378</v>
      </c>
      <c r="D54" s="195">
        <v>1766.2033469737373</v>
      </c>
    </row>
    <row r="55" spans="1:4" ht="30" customHeight="1" thickTop="1" thickBot="1">
      <c r="A55" s="208" t="s">
        <v>1462</v>
      </c>
      <c r="B55" s="106" t="s">
        <v>339</v>
      </c>
      <c r="C55" s="108" t="s">
        <v>2135</v>
      </c>
      <c r="D55" s="195">
        <v>1766.2033469737373</v>
      </c>
    </row>
    <row r="56" spans="1:4" ht="30" customHeight="1" thickTop="1" thickBot="1">
      <c r="A56" s="208" t="s">
        <v>1463</v>
      </c>
      <c r="B56" s="106" t="s">
        <v>339</v>
      </c>
      <c r="C56" s="108" t="s">
        <v>2136</v>
      </c>
      <c r="D56" s="195">
        <v>1766.2033469737373</v>
      </c>
    </row>
    <row r="57" spans="1:4" ht="30" customHeight="1" thickTop="1" thickBot="1">
      <c r="A57" s="208" t="s">
        <v>1464</v>
      </c>
      <c r="B57" s="106" t="s">
        <v>339</v>
      </c>
      <c r="C57" s="108" t="s">
        <v>2137</v>
      </c>
      <c r="D57" s="195">
        <v>1766.2033469737373</v>
      </c>
    </row>
    <row r="58" spans="1:4" ht="30" customHeight="1" thickTop="1" thickBot="1">
      <c r="A58" s="208" t="s">
        <v>1441</v>
      </c>
      <c r="B58" s="106" t="s">
        <v>339</v>
      </c>
      <c r="C58" s="108" t="s">
        <v>1951</v>
      </c>
      <c r="D58" s="195">
        <v>1766.2033469737373</v>
      </c>
    </row>
    <row r="59" spans="1:4" ht="30" customHeight="1" thickTop="1" thickBot="1">
      <c r="A59" s="208" t="s">
        <v>1379</v>
      </c>
      <c r="B59" s="106" t="s">
        <v>339</v>
      </c>
      <c r="C59" s="108" t="s">
        <v>1380</v>
      </c>
      <c r="D59" s="195">
        <v>1766.2033469737373</v>
      </c>
    </row>
    <row r="60" spans="1:4" ht="30" customHeight="1" thickTop="1" thickBot="1">
      <c r="A60" s="208" t="s">
        <v>1460</v>
      </c>
      <c r="B60" s="106" t="s">
        <v>339</v>
      </c>
      <c r="C60" s="108" t="s">
        <v>1461</v>
      </c>
      <c r="D60" s="195">
        <v>1766.2033469737373</v>
      </c>
    </row>
    <row r="61" spans="1:4" ht="30" customHeight="1" thickTop="1" thickBot="1">
      <c r="A61" s="208" t="s">
        <v>1446</v>
      </c>
      <c r="B61" s="106" t="s">
        <v>339</v>
      </c>
      <c r="C61" s="108" t="s">
        <v>1447</v>
      </c>
      <c r="D61" s="195">
        <v>1766.2033469737373</v>
      </c>
    </row>
    <row r="62" spans="1:4" ht="30" customHeight="1" thickTop="1" thickBot="1">
      <c r="A62" s="208" t="s">
        <v>1453</v>
      </c>
      <c r="B62" s="106" t="s">
        <v>339</v>
      </c>
      <c r="C62" s="108" t="s">
        <v>1454</v>
      </c>
      <c r="D62" s="195">
        <v>1766.2033469737373</v>
      </c>
    </row>
    <row r="63" spans="1:4" ht="30" customHeight="1" thickTop="1" thickBot="1">
      <c r="A63" s="208" t="s">
        <v>1457</v>
      </c>
      <c r="B63" s="106" t="s">
        <v>339</v>
      </c>
      <c r="C63" s="108" t="s">
        <v>1458</v>
      </c>
      <c r="D63" s="195">
        <v>1766.2033469737373</v>
      </c>
    </row>
    <row r="64" spans="1:4" ht="30" customHeight="1" thickTop="1" thickBot="1">
      <c r="A64" s="208" t="s">
        <v>1444</v>
      </c>
      <c r="B64" s="106" t="s">
        <v>339</v>
      </c>
      <c r="C64" s="108" t="s">
        <v>1445</v>
      </c>
      <c r="D64" s="195">
        <v>1766.2033469737373</v>
      </c>
    </row>
    <row r="65" spans="1:4" ht="30" customHeight="1" thickTop="1" thickBot="1">
      <c r="A65" s="208" t="s">
        <v>1381</v>
      </c>
      <c r="B65" s="106" t="s">
        <v>339</v>
      </c>
      <c r="C65" s="108" t="s">
        <v>1382</v>
      </c>
      <c r="D65" s="195">
        <v>1766.2033469737373</v>
      </c>
    </row>
    <row r="66" spans="1:4" ht="30" customHeight="1" thickTop="1" thickBot="1">
      <c r="A66" s="208" t="s">
        <v>1451</v>
      </c>
      <c r="B66" s="106" t="s">
        <v>339</v>
      </c>
      <c r="C66" s="108" t="s">
        <v>1452</v>
      </c>
      <c r="D66" s="195">
        <v>1766.2033469737373</v>
      </c>
    </row>
    <row r="67" spans="1:4" ht="30" customHeight="1" thickTop="1" thickBot="1">
      <c r="A67" s="208" t="s">
        <v>1455</v>
      </c>
      <c r="B67" s="106" t="s">
        <v>339</v>
      </c>
      <c r="C67" s="108" t="s">
        <v>1456</v>
      </c>
      <c r="D67" s="195">
        <v>1766.2033469737373</v>
      </c>
    </row>
    <row r="68" spans="1:4" ht="30" customHeight="1" thickTop="1" thickBot="1">
      <c r="A68" s="208" t="s">
        <v>1427</v>
      </c>
      <c r="B68" s="106" t="s">
        <v>339</v>
      </c>
      <c r="C68" s="108" t="s">
        <v>1428</v>
      </c>
      <c r="D68" s="195">
        <v>1766.2033469737373</v>
      </c>
    </row>
    <row r="69" spans="1:4" ht="30" customHeight="1" thickTop="1" thickBot="1">
      <c r="A69" s="208" t="s">
        <v>1467</v>
      </c>
      <c r="B69" s="106" t="s">
        <v>339</v>
      </c>
      <c r="C69" s="108" t="s">
        <v>2139</v>
      </c>
      <c r="D69" s="195">
        <v>1766.2033469737373</v>
      </c>
    </row>
    <row r="70" spans="1:4" ht="30" customHeight="1" thickTop="1" thickBot="1">
      <c r="A70" s="208" t="s">
        <v>1468</v>
      </c>
      <c r="B70" s="106" t="s">
        <v>339</v>
      </c>
      <c r="C70" s="108" t="s">
        <v>2140</v>
      </c>
      <c r="D70" s="195">
        <v>1766.2033469737373</v>
      </c>
    </row>
    <row r="71" spans="1:4" ht="30" customHeight="1" thickTop="1" thickBot="1">
      <c r="A71" s="208" t="s">
        <v>1465</v>
      </c>
      <c r="B71" s="106" t="s">
        <v>339</v>
      </c>
      <c r="C71" s="108" t="s">
        <v>2141</v>
      </c>
      <c r="D71" s="195">
        <v>1766.2033469737373</v>
      </c>
    </row>
    <row r="72" spans="1:4" ht="30" customHeight="1" thickTop="1" thickBot="1">
      <c r="A72" s="208" t="s">
        <v>1466</v>
      </c>
      <c r="B72" s="106" t="s">
        <v>339</v>
      </c>
      <c r="C72" s="108" t="s">
        <v>2142</v>
      </c>
      <c r="D72" s="195">
        <v>1766.2033469737373</v>
      </c>
    </row>
    <row r="73" spans="1:4" ht="30" customHeight="1" thickTop="1" thickBot="1">
      <c r="A73" s="208" t="s">
        <v>1434</v>
      </c>
      <c r="B73" s="106" t="s">
        <v>339</v>
      </c>
      <c r="C73" s="108" t="s">
        <v>1435</v>
      </c>
      <c r="D73" s="195">
        <v>1766.2033469737373</v>
      </c>
    </row>
    <row r="74" spans="1:4" ht="30" customHeight="1" thickTop="1" thickBot="1">
      <c r="A74" s="208" t="s">
        <v>1433</v>
      </c>
      <c r="B74" s="106" t="s">
        <v>339</v>
      </c>
      <c r="C74" s="108" t="s">
        <v>1950</v>
      </c>
      <c r="D74" s="195">
        <v>1766.2033469737373</v>
      </c>
    </row>
    <row r="75" spans="1:4" ht="30" customHeight="1" thickTop="1" thickBot="1">
      <c r="A75" s="208" t="s">
        <v>1431</v>
      </c>
      <c r="B75" s="106" t="s">
        <v>339</v>
      </c>
      <c r="C75" s="108" t="s">
        <v>1432</v>
      </c>
      <c r="D75" s="195">
        <v>1766.2033469737373</v>
      </c>
    </row>
    <row r="76" spans="1:4" ht="30" customHeight="1" thickTop="1" thickBot="1">
      <c r="A76" s="208" t="s">
        <v>1459</v>
      </c>
      <c r="B76" s="106" t="s">
        <v>339</v>
      </c>
      <c r="C76" s="108" t="s">
        <v>2134</v>
      </c>
      <c r="D76" s="195">
        <v>1766.2033469737373</v>
      </c>
    </row>
    <row r="77" spans="1:4" ht="30" customHeight="1" thickTop="1" thickBot="1">
      <c r="A77" s="208" t="s">
        <v>1437</v>
      </c>
      <c r="B77" s="106" t="s">
        <v>339</v>
      </c>
      <c r="C77" s="108" t="s">
        <v>1438</v>
      </c>
      <c r="D77" s="195">
        <v>1766.2033469737373</v>
      </c>
    </row>
    <row r="78" spans="1:4" ht="30" customHeight="1" thickTop="1" thickBot="1">
      <c r="A78" s="208" t="s">
        <v>1439</v>
      </c>
      <c r="B78" s="106" t="s">
        <v>339</v>
      </c>
      <c r="C78" s="108" t="s">
        <v>1440</v>
      </c>
      <c r="D78" s="195">
        <v>1766.2033469737373</v>
      </c>
    </row>
    <row r="79" spans="1:4" ht="30" customHeight="1" thickTop="1" thickBot="1">
      <c r="A79" s="208" t="s">
        <v>1442</v>
      </c>
      <c r="B79" s="106" t="s">
        <v>339</v>
      </c>
      <c r="C79" s="108" t="s">
        <v>1443</v>
      </c>
      <c r="D79" s="195">
        <v>1766.2033469737373</v>
      </c>
    </row>
    <row r="80" spans="1:4" ht="30" customHeight="1" thickTop="1" thickBot="1">
      <c r="A80" s="208" t="s">
        <v>1421</v>
      </c>
      <c r="B80" s="106" t="s">
        <v>339</v>
      </c>
      <c r="C80" s="108" t="s">
        <v>1422</v>
      </c>
      <c r="D80" s="195">
        <v>1766.2033469737373</v>
      </c>
    </row>
    <row r="81" spans="1:4" ht="30" customHeight="1" thickTop="1" thickBot="1">
      <c r="A81" s="208" t="s">
        <v>1425</v>
      </c>
      <c r="B81" s="106" t="s">
        <v>339</v>
      </c>
      <c r="C81" s="108" t="s">
        <v>1426</v>
      </c>
      <c r="D81" s="195">
        <v>1766.2033469737373</v>
      </c>
    </row>
    <row r="82" spans="1:4" ht="30" customHeight="1" thickTop="1" thickBot="1">
      <c r="A82" s="208" t="s">
        <v>1429</v>
      </c>
      <c r="B82" s="106" t="s">
        <v>339</v>
      </c>
      <c r="C82" s="108" t="s">
        <v>1430</v>
      </c>
      <c r="D82" s="195">
        <v>1766.2033469737373</v>
      </c>
    </row>
    <row r="83" spans="1:4" ht="30" customHeight="1" thickTop="1" thickBot="1">
      <c r="A83" s="208" t="s">
        <v>1423</v>
      </c>
      <c r="B83" s="106" t="s">
        <v>339</v>
      </c>
      <c r="C83" s="108" t="s">
        <v>1424</v>
      </c>
      <c r="D83" s="195">
        <v>1766.2033469737373</v>
      </c>
    </row>
    <row r="84" spans="1:4" ht="30" customHeight="1" thickTop="1" thickBot="1">
      <c r="A84" s="208" t="s">
        <v>1389</v>
      </c>
      <c r="B84" s="106" t="s">
        <v>339</v>
      </c>
      <c r="C84" s="108" t="s">
        <v>1391</v>
      </c>
      <c r="D84" s="195">
        <v>1766.2033469737373</v>
      </c>
    </row>
    <row r="85" spans="1:4" ht="30" customHeight="1" thickTop="1" thickBot="1">
      <c r="A85" s="208" t="s">
        <v>1392</v>
      </c>
      <c r="B85" s="106" t="s">
        <v>339</v>
      </c>
      <c r="C85" s="108" t="s">
        <v>1943</v>
      </c>
      <c r="D85" s="195">
        <v>1766.2033469737373</v>
      </c>
    </row>
    <row r="86" spans="1:4" ht="30" customHeight="1" thickTop="1" thickBot="1">
      <c r="A86" s="208" t="s">
        <v>1393</v>
      </c>
      <c r="B86" s="106" t="s">
        <v>1390</v>
      </c>
      <c r="C86" s="108" t="s">
        <v>1394</v>
      </c>
      <c r="D86" s="195">
        <v>1766.2033469737373</v>
      </c>
    </row>
    <row r="87" spans="1:4" ht="30" customHeight="1" thickTop="1" thickBot="1">
      <c r="A87" s="208" t="s">
        <v>1395</v>
      </c>
      <c r="B87" s="106" t="s">
        <v>339</v>
      </c>
      <c r="C87" s="108" t="s">
        <v>1396</v>
      </c>
      <c r="D87" s="195">
        <v>1766.2033469737373</v>
      </c>
    </row>
    <row r="88" spans="1:4" ht="30" customHeight="1" thickTop="1" thickBot="1">
      <c r="A88" s="208" t="s">
        <v>1397</v>
      </c>
      <c r="B88" s="106" t="s">
        <v>339</v>
      </c>
      <c r="C88" s="108" t="s">
        <v>1396</v>
      </c>
      <c r="D88" s="195">
        <v>1766.2033469737373</v>
      </c>
    </row>
    <row r="89" spans="1:4" ht="30" customHeight="1" thickTop="1" thickBot="1">
      <c r="A89" s="208" t="s">
        <v>1327</v>
      </c>
      <c r="B89" s="106" t="s">
        <v>339</v>
      </c>
      <c r="C89" s="108" t="s">
        <v>1936</v>
      </c>
      <c r="D89" s="195">
        <v>1766.2033469737373</v>
      </c>
    </row>
    <row r="90" spans="1:4" ht="30" customHeight="1" thickTop="1" thickBot="1">
      <c r="A90" s="208" t="s">
        <v>1449</v>
      </c>
      <c r="B90" s="106" t="s">
        <v>339</v>
      </c>
      <c r="C90" s="108" t="s">
        <v>1450</v>
      </c>
      <c r="D90" s="195">
        <v>1766.2033469737373</v>
      </c>
    </row>
    <row r="91" spans="1:4" ht="30" customHeight="1" thickTop="1" thickBot="1">
      <c r="A91" s="208" t="s">
        <v>1328</v>
      </c>
      <c r="B91" s="106" t="s">
        <v>339</v>
      </c>
      <c r="C91" s="108" t="s">
        <v>1329</v>
      </c>
      <c r="D91" s="195">
        <v>1766.2033469737373</v>
      </c>
    </row>
    <row r="92" spans="1:4" ht="30" customHeight="1" thickTop="1" thickBot="1">
      <c r="A92" s="208" t="s">
        <v>1361</v>
      </c>
      <c r="B92" s="106" t="s">
        <v>339</v>
      </c>
      <c r="C92" s="108" t="s">
        <v>1942</v>
      </c>
      <c r="D92" s="195">
        <v>1766.2033469737373</v>
      </c>
    </row>
    <row r="93" spans="1:4" ht="30" customHeight="1" thickTop="1" thickBot="1">
      <c r="A93" s="208" t="s">
        <v>1492</v>
      </c>
      <c r="B93" s="106" t="s">
        <v>1490</v>
      </c>
      <c r="C93" s="108" t="s">
        <v>1954</v>
      </c>
      <c r="D93" s="195">
        <v>37.617780435340883</v>
      </c>
    </row>
    <row r="94" spans="1:4" ht="30" customHeight="1" thickTop="1" thickBot="1">
      <c r="A94" s="208" t="s">
        <v>1483</v>
      </c>
      <c r="B94" s="106" t="s">
        <v>92</v>
      </c>
      <c r="C94" s="108" t="s">
        <v>1952</v>
      </c>
      <c r="D94" s="195">
        <v>229696.80776784554</v>
      </c>
    </row>
    <row r="95" spans="1:4" ht="30" customHeight="1" thickTop="1" thickBot="1">
      <c r="A95" s="208" t="s">
        <v>1306</v>
      </c>
      <c r="B95" s="106" t="s">
        <v>1307</v>
      </c>
      <c r="C95" s="108" t="s">
        <v>1308</v>
      </c>
      <c r="D95" s="656">
        <v>0.30101358760964236</v>
      </c>
    </row>
    <row r="96" spans="1:4" ht="30" customHeight="1" thickTop="1" thickBot="1">
      <c r="A96" s="208" t="s">
        <v>1715</v>
      </c>
      <c r="B96" s="106" t="s">
        <v>339</v>
      </c>
      <c r="C96" s="108" t="s">
        <v>1935</v>
      </c>
      <c r="D96" s="195">
        <v>831.72753748475623</v>
      </c>
    </row>
    <row r="97" spans="1:4" ht="30" customHeight="1" thickTop="1" thickBot="1">
      <c r="A97" s="208" t="s">
        <v>1496</v>
      </c>
      <c r="B97" s="106" t="s">
        <v>339</v>
      </c>
      <c r="C97" s="108" t="s">
        <v>1495</v>
      </c>
      <c r="D97" s="195">
        <v>723.53954010925383</v>
      </c>
    </row>
    <row r="98" spans="1:4" ht="30" customHeight="1" thickTop="1" thickBot="1">
      <c r="A98" s="208" t="s">
        <v>1321</v>
      </c>
      <c r="B98" s="106" t="s">
        <v>92</v>
      </c>
      <c r="C98" s="108" t="s">
        <v>1322</v>
      </c>
      <c r="D98" s="195">
        <v>16427.033442451873</v>
      </c>
    </row>
    <row r="99" spans="1:4" ht="30" customHeight="1" thickTop="1" thickBot="1">
      <c r="A99" s="208" t="s">
        <v>1335</v>
      </c>
      <c r="B99" s="106" t="s">
        <v>339</v>
      </c>
      <c r="C99" s="108" t="s">
        <v>1937</v>
      </c>
      <c r="D99" s="195">
        <v>900.92257191824524</v>
      </c>
    </row>
    <row r="100" spans="1:4" ht="30" customHeight="1" thickTop="1" thickBot="1">
      <c r="A100" s="208" t="s">
        <v>1404</v>
      </c>
      <c r="B100" s="106" t="s">
        <v>1390</v>
      </c>
      <c r="C100" s="108" t="s">
        <v>1947</v>
      </c>
      <c r="D100" s="195">
        <v>885.38378046077673</v>
      </c>
    </row>
    <row r="101" spans="1:4" ht="30" customHeight="1" thickTop="1" thickBot="1">
      <c r="A101" s="208" t="s">
        <v>1477</v>
      </c>
      <c r="B101" s="106" t="s">
        <v>339</v>
      </c>
      <c r="C101" s="108" t="s">
        <v>1478</v>
      </c>
      <c r="D101" s="195">
        <v>3681.0888745740849</v>
      </c>
    </row>
    <row r="102" spans="1:4" ht="30" customHeight="1" thickTop="1" thickBot="1">
      <c r="A102" s="208" t="s">
        <v>1479</v>
      </c>
      <c r="B102" s="106" t="s">
        <v>141</v>
      </c>
      <c r="C102" s="108" t="s">
        <v>1480</v>
      </c>
      <c r="D102" s="195">
        <v>98591.686594864048</v>
      </c>
    </row>
    <row r="103" spans="1:4" ht="30" customHeight="1" thickTop="1" thickBot="1">
      <c r="A103" s="208" t="s">
        <v>1411</v>
      </c>
      <c r="B103" s="106" t="s">
        <v>344</v>
      </c>
      <c r="C103" s="108" t="s">
        <v>1412</v>
      </c>
      <c r="D103" s="656">
        <v>0.45414349571937268</v>
      </c>
    </row>
    <row r="104" spans="1:4" ht="30" customHeight="1" thickTop="1" thickBot="1">
      <c r="A104" s="208" t="s">
        <v>1409</v>
      </c>
      <c r="B104" s="106" t="s">
        <v>344</v>
      </c>
      <c r="C104" s="108" t="s">
        <v>1410</v>
      </c>
      <c r="D104" s="656">
        <v>0.30101358760964236</v>
      </c>
    </row>
    <row r="105" spans="1:4" ht="30" customHeight="1" thickTop="1" thickBot="1">
      <c r="A105" s="208" t="s">
        <v>1359</v>
      </c>
      <c r="B105" s="106" t="s">
        <v>339</v>
      </c>
      <c r="C105" s="108" t="s">
        <v>1360</v>
      </c>
      <c r="D105" s="195">
        <v>1534.8431098438107</v>
      </c>
    </row>
    <row r="106" spans="1:4" ht="30" customHeight="1" thickTop="1" thickBot="1">
      <c r="A106" s="208" t="s">
        <v>1486</v>
      </c>
      <c r="B106" s="106" t="s">
        <v>92</v>
      </c>
      <c r="C106" s="108" t="s">
        <v>1487</v>
      </c>
      <c r="D106" s="195">
        <v>102592.91789371046</v>
      </c>
    </row>
    <row r="107" spans="1:4" ht="30" customHeight="1" thickTop="1" thickBot="1">
      <c r="A107" s="208" t="s">
        <v>1385</v>
      </c>
      <c r="B107" s="106" t="s">
        <v>339</v>
      </c>
      <c r="C107" s="108" t="s">
        <v>1386</v>
      </c>
      <c r="D107" s="195">
        <v>843.41061551329983</v>
      </c>
    </row>
    <row r="108" spans="1:4" ht="30" customHeight="1" thickTop="1" thickBot="1">
      <c r="A108" s="208" t="s">
        <v>1347</v>
      </c>
      <c r="B108" s="106" t="s">
        <v>339</v>
      </c>
      <c r="C108" s="108" t="s">
        <v>1939</v>
      </c>
      <c r="D108" s="195">
        <v>797.74815241958061</v>
      </c>
    </row>
    <row r="109" spans="1:4" ht="30" customHeight="1" thickTop="1" thickBot="1">
      <c r="A109" s="208" t="s">
        <v>1342</v>
      </c>
      <c r="B109" s="106" t="s">
        <v>339</v>
      </c>
      <c r="C109" s="108" t="s">
        <v>1938</v>
      </c>
      <c r="D109" s="195">
        <v>757.22170226332412</v>
      </c>
    </row>
    <row r="110" spans="1:4" ht="30" customHeight="1" thickTop="1" thickBot="1">
      <c r="A110" s="208" t="s">
        <v>1481</v>
      </c>
      <c r="B110" s="106" t="s">
        <v>339</v>
      </c>
      <c r="C110" s="108" t="s">
        <v>1482</v>
      </c>
      <c r="D110" s="195">
        <v>798.13987160757154</v>
      </c>
    </row>
    <row r="111" spans="1:4" ht="30" customHeight="1" thickTop="1" thickBot="1">
      <c r="A111" s="208" t="s">
        <v>1402</v>
      </c>
      <c r="B111" s="106" t="s">
        <v>1390</v>
      </c>
      <c r="C111" s="108" t="s">
        <v>1945</v>
      </c>
      <c r="D111" s="195">
        <v>704.62651027076754</v>
      </c>
    </row>
    <row r="112" spans="1:4" ht="30" customHeight="1" thickTop="1" thickBot="1">
      <c r="A112" s="208" t="s">
        <v>1403</v>
      </c>
      <c r="B112" s="106" t="s">
        <v>344</v>
      </c>
      <c r="C112" s="108" t="s">
        <v>1946</v>
      </c>
      <c r="D112" s="195">
        <v>2.0339443575542311</v>
      </c>
    </row>
    <row r="113" spans="1:4" ht="30" customHeight="1" thickTop="1" thickBot="1">
      <c r="A113" s="208" t="s">
        <v>1408</v>
      </c>
      <c r="B113" s="106" t="s">
        <v>1390</v>
      </c>
      <c r="C113" s="108" t="s">
        <v>1949</v>
      </c>
      <c r="D113" s="195">
        <v>518.16228651792471</v>
      </c>
    </row>
    <row r="114" spans="1:4" ht="30" customHeight="1" thickTop="1" thickBot="1">
      <c r="A114" s="208" t="s">
        <v>1484</v>
      </c>
      <c r="B114" s="106" t="s">
        <v>92</v>
      </c>
      <c r="C114" s="108" t="s">
        <v>1485</v>
      </c>
      <c r="D114" s="195">
        <v>783640.25143650896</v>
      </c>
    </row>
    <row r="115" spans="1:4" ht="30" customHeight="1" thickTop="1" thickBot="1">
      <c r="A115" s="208" t="s">
        <v>1405</v>
      </c>
      <c r="B115" s="106" t="s">
        <v>92</v>
      </c>
      <c r="C115" s="108" t="s">
        <v>1406</v>
      </c>
      <c r="D115" s="195">
        <v>738.94934697408576</v>
      </c>
    </row>
    <row r="116" spans="1:4" ht="30" customHeight="1" thickTop="1" thickBot="1">
      <c r="A116" s="208" t="s">
        <v>1355</v>
      </c>
      <c r="B116" s="106" t="s">
        <v>339</v>
      </c>
      <c r="C116" s="108" t="s">
        <v>1941</v>
      </c>
      <c r="D116" s="195">
        <v>14.12084602763937</v>
      </c>
    </row>
    <row r="117" spans="1:4" ht="30" customHeight="1" thickTop="1" thickBot="1">
      <c r="A117" s="208" t="s">
        <v>1383</v>
      </c>
      <c r="B117" s="106" t="s">
        <v>92</v>
      </c>
      <c r="C117" s="108" t="s">
        <v>1384</v>
      </c>
      <c r="D117" s="195">
        <v>372368.59059207264</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80"/>
      <c r="B1" s="783"/>
      <c r="C1" s="784"/>
      <c r="D1" s="784"/>
      <c r="E1" s="784"/>
      <c r="F1" s="784"/>
      <c r="G1" s="784"/>
      <c r="H1" s="784"/>
      <c r="I1" s="785"/>
      <c r="J1" s="746" t="s">
        <v>1017</v>
      </c>
      <c r="K1" s="753" t="s">
        <v>2304</v>
      </c>
      <c r="L1" s="754"/>
      <c r="M1" s="755"/>
    </row>
    <row r="2" spans="1:13" s="498" customFormat="1">
      <c r="A2" s="781"/>
      <c r="B2" s="759" t="s">
        <v>1018</v>
      </c>
      <c r="C2" s="760"/>
      <c r="D2" s="760"/>
      <c r="E2" s="760"/>
      <c r="F2" s="760"/>
      <c r="G2" s="760"/>
      <c r="H2" s="760"/>
      <c r="I2" s="761"/>
      <c r="J2" s="747"/>
      <c r="K2" s="756"/>
      <c r="L2" s="757"/>
      <c r="M2" s="758"/>
    </row>
    <row r="3" spans="1:13" s="498" customFormat="1">
      <c r="A3" s="781"/>
      <c r="B3" s="762" t="s">
        <v>2305</v>
      </c>
      <c r="C3" s="763"/>
      <c r="D3" s="763"/>
      <c r="E3" s="763"/>
      <c r="F3" s="763"/>
      <c r="G3" s="763"/>
      <c r="H3" s="763"/>
      <c r="I3" s="764"/>
      <c r="J3" s="751" t="s">
        <v>1019</v>
      </c>
      <c r="K3" s="766">
        <v>1</v>
      </c>
      <c r="L3" s="767"/>
      <c r="M3" s="768"/>
    </row>
    <row r="4" spans="1:13" s="498" customFormat="1">
      <c r="A4" s="781"/>
      <c r="B4" s="762" t="s">
        <v>2306</v>
      </c>
      <c r="C4" s="763"/>
      <c r="D4" s="763"/>
      <c r="E4" s="763"/>
      <c r="F4" s="763"/>
      <c r="G4" s="763"/>
      <c r="H4" s="763"/>
      <c r="I4" s="764"/>
      <c r="J4" s="765"/>
      <c r="K4" s="769"/>
      <c r="L4" s="770"/>
      <c r="M4" s="771"/>
    </row>
    <row r="5" spans="1:13" s="498" customFormat="1">
      <c r="A5" s="781"/>
      <c r="B5" s="748" t="s">
        <v>2307</v>
      </c>
      <c r="C5" s="749"/>
      <c r="D5" s="749"/>
      <c r="E5" s="749"/>
      <c r="F5" s="749"/>
      <c r="G5" s="749"/>
      <c r="H5" s="749"/>
      <c r="I5" s="750"/>
      <c r="J5" s="751" t="s">
        <v>1020</v>
      </c>
      <c r="K5" s="772"/>
      <c r="L5" s="772" t="s">
        <v>1021</v>
      </c>
      <c r="M5" s="774"/>
    </row>
    <row r="6" spans="1:13" s="498" customFormat="1" ht="13.5" customHeight="1" thickBot="1">
      <c r="A6" s="782"/>
      <c r="B6" s="786"/>
      <c r="C6" s="787"/>
      <c r="D6" s="787"/>
      <c r="E6" s="787"/>
      <c r="F6" s="787"/>
      <c r="G6" s="787"/>
      <c r="H6" s="787"/>
      <c r="I6" s="788"/>
      <c r="J6" s="752"/>
      <c r="K6" s="773"/>
      <c r="L6" s="773"/>
      <c r="M6" s="775"/>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77" t="s">
        <v>2311</v>
      </c>
      <c r="B10" s="778"/>
      <c r="C10" s="778"/>
      <c r="D10" s="778"/>
      <c r="E10" s="517" t="s">
        <v>2312</v>
      </c>
      <c r="F10" s="518"/>
      <c r="H10" s="779" t="s">
        <v>2313</v>
      </c>
      <c r="I10" s="779"/>
      <c r="J10" s="519" t="s">
        <v>2312</v>
      </c>
      <c r="K10" s="520"/>
      <c r="L10" s="520"/>
      <c r="M10" s="521"/>
    </row>
    <row r="11" spans="1:13" s="498" customFormat="1" ht="24" customHeight="1">
      <c r="A11" s="522" t="s">
        <v>1023</v>
      </c>
      <c r="B11" s="523"/>
      <c r="C11" s="776"/>
      <c r="D11" s="776"/>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5"/>
      <c r="L12" s="735"/>
      <c r="M12" s="736"/>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7" t="s">
        <v>2308</v>
      </c>
      <c r="F25" s="737"/>
      <c r="G25" s="737"/>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8" t="s">
        <v>1026</v>
      </c>
      <c r="B27" s="739"/>
      <c r="C27" s="739"/>
      <c r="D27" s="739"/>
      <c r="E27" s="739"/>
      <c r="F27" s="739"/>
      <c r="G27" s="739"/>
      <c r="H27" s="739"/>
      <c r="I27" s="739"/>
      <c r="J27" s="739"/>
      <c r="K27" s="739"/>
      <c r="L27" s="739"/>
      <c r="M27" s="740"/>
    </row>
    <row r="28" spans="1:13" ht="13.8" thickBot="1">
      <c r="A28" s="564"/>
      <c r="B28" s="565"/>
      <c r="C28" s="565"/>
      <c r="D28" s="565"/>
      <c r="E28" s="565"/>
      <c r="F28" s="565"/>
      <c r="G28" s="565"/>
      <c r="H28" s="565"/>
      <c r="I28" s="565"/>
      <c r="J28" s="565"/>
      <c r="K28" s="565"/>
      <c r="L28" s="565"/>
      <c r="M28" s="566"/>
    </row>
    <row r="29" spans="1:13" ht="26.4">
      <c r="A29" s="567" t="s">
        <v>1027</v>
      </c>
      <c r="B29" s="741" t="s">
        <v>1028</v>
      </c>
      <c r="C29" s="742"/>
      <c r="D29" s="742"/>
      <c r="E29" s="742"/>
      <c r="F29" s="742"/>
      <c r="G29" s="742"/>
      <c r="H29" s="742"/>
      <c r="I29" s="743"/>
      <c r="J29" s="568" t="s">
        <v>2321</v>
      </c>
      <c r="K29" s="744" t="s">
        <v>1029</v>
      </c>
      <c r="L29" s="745"/>
      <c r="M29" s="567" t="s">
        <v>1030</v>
      </c>
    </row>
    <row r="30" spans="1:13" ht="13.8" thickBot="1">
      <c r="A30" s="569"/>
      <c r="B30" s="570"/>
      <c r="C30" s="571"/>
      <c r="D30" s="571"/>
      <c r="E30" s="571"/>
      <c r="F30" s="571"/>
      <c r="G30" s="571"/>
      <c r="H30" s="571"/>
      <c r="I30" s="571"/>
      <c r="J30" s="572"/>
      <c r="K30" s="728"/>
      <c r="L30" s="729"/>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6" t="s">
        <v>1028</v>
      </c>
      <c r="B34" s="707"/>
      <c r="C34" s="707"/>
      <c r="D34" s="707"/>
      <c r="E34" s="707"/>
      <c r="F34" s="707"/>
      <c r="G34" s="726"/>
      <c r="H34" s="730" t="s">
        <v>1032</v>
      </c>
      <c r="I34" s="731"/>
      <c r="J34" s="580" t="s">
        <v>1033</v>
      </c>
      <c r="K34" s="727" t="s">
        <v>1034</v>
      </c>
      <c r="L34" s="726"/>
      <c r="M34" s="581" t="s">
        <v>1035</v>
      </c>
    </row>
    <row r="35" spans="1:13" s="582" customFormat="1" ht="11.4">
      <c r="A35" s="732"/>
      <c r="B35" s="733"/>
      <c r="C35" s="733"/>
      <c r="D35" s="733"/>
      <c r="E35" s="733"/>
      <c r="F35" s="733"/>
      <c r="G35" s="711"/>
      <c r="H35" s="734"/>
      <c r="I35" s="712"/>
      <c r="J35" s="583"/>
      <c r="K35" s="710"/>
      <c r="L35" s="711"/>
      <c r="M35" s="584"/>
    </row>
    <row r="36" spans="1:13" s="582" customFormat="1" ht="12" thickBot="1">
      <c r="A36" s="723"/>
      <c r="B36" s="724"/>
      <c r="C36" s="724"/>
      <c r="D36" s="724"/>
      <c r="E36" s="724"/>
      <c r="F36" s="724"/>
      <c r="G36" s="705"/>
      <c r="H36" s="725"/>
      <c r="I36" s="713"/>
      <c r="J36" s="585"/>
      <c r="K36" s="704"/>
      <c r="L36" s="705"/>
      <c r="M36" s="586"/>
    </row>
    <row r="37" spans="1:13" s="582" customFormat="1" ht="12.6" thickBot="1">
      <c r="A37" s="699" t="s">
        <v>1037</v>
      </c>
      <c r="B37" s="700"/>
      <c r="C37" s="700"/>
      <c r="D37" s="700"/>
      <c r="E37" s="700"/>
      <c r="F37" s="700"/>
      <c r="G37" s="700"/>
      <c r="H37" s="700"/>
      <c r="I37" s="700"/>
      <c r="J37" s="700"/>
      <c r="K37" s="700"/>
      <c r="L37" s="701"/>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6" t="s">
        <v>1028</v>
      </c>
      <c r="B41" s="707"/>
      <c r="C41" s="707"/>
      <c r="D41" s="707"/>
      <c r="E41" s="707"/>
      <c r="F41" s="707"/>
      <c r="G41" s="707"/>
      <c r="H41" s="726"/>
      <c r="I41" s="596" t="s">
        <v>1029</v>
      </c>
      <c r="J41" s="580" t="s">
        <v>1030</v>
      </c>
      <c r="K41" s="727" t="s">
        <v>1039</v>
      </c>
      <c r="L41" s="726"/>
      <c r="M41" s="581" t="s">
        <v>1035</v>
      </c>
    </row>
    <row r="42" spans="1:13" s="582" customFormat="1" ht="11.4">
      <c r="A42" s="693"/>
      <c r="B42" s="694"/>
      <c r="C42" s="694"/>
      <c r="D42" s="694"/>
      <c r="E42" s="694"/>
      <c r="F42" s="694"/>
      <c r="G42" s="694"/>
      <c r="H42" s="712"/>
      <c r="I42" s="597"/>
      <c r="J42" s="583"/>
      <c r="K42" s="710"/>
      <c r="L42" s="711"/>
      <c r="M42" s="584"/>
    </row>
    <row r="43" spans="1:13" s="582" customFormat="1" ht="12" thickBot="1">
      <c r="A43" s="702"/>
      <c r="B43" s="703"/>
      <c r="C43" s="703"/>
      <c r="D43" s="703"/>
      <c r="E43" s="703"/>
      <c r="F43" s="703"/>
      <c r="G43" s="703"/>
      <c r="H43" s="713"/>
      <c r="I43" s="598"/>
      <c r="J43" s="599"/>
      <c r="K43" s="704"/>
      <c r="L43" s="705"/>
      <c r="M43" s="600"/>
    </row>
    <row r="44" spans="1:13" s="582" customFormat="1" ht="12.6" thickBot="1">
      <c r="A44" s="699" t="s">
        <v>1037</v>
      </c>
      <c r="B44" s="700"/>
      <c r="C44" s="700"/>
      <c r="D44" s="700"/>
      <c r="E44" s="700"/>
      <c r="F44" s="700"/>
      <c r="G44" s="700"/>
      <c r="H44" s="700"/>
      <c r="I44" s="700"/>
      <c r="J44" s="700"/>
      <c r="K44" s="700"/>
      <c r="L44" s="701"/>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4" t="s">
        <v>1041</v>
      </c>
      <c r="B48" s="715"/>
      <c r="C48" s="715"/>
      <c r="D48" s="715"/>
      <c r="E48" s="716"/>
      <c r="F48" s="603"/>
      <c r="G48" s="604" t="s">
        <v>1029</v>
      </c>
      <c r="H48" s="605" t="s">
        <v>1042</v>
      </c>
      <c r="I48" s="606" t="s">
        <v>2339</v>
      </c>
      <c r="J48" s="605" t="s">
        <v>2340</v>
      </c>
      <c r="K48" s="717" t="s">
        <v>1045</v>
      </c>
      <c r="L48" s="716"/>
      <c r="M48" s="607" t="s">
        <v>1035</v>
      </c>
    </row>
    <row r="49" spans="1:13" s="582" customFormat="1" ht="11.4">
      <c r="A49" s="608"/>
      <c r="B49" s="609"/>
      <c r="C49" s="609"/>
      <c r="D49" s="609"/>
      <c r="E49" s="609"/>
      <c r="F49" s="609"/>
      <c r="G49" s="610"/>
      <c r="H49" s="583"/>
      <c r="I49" s="597"/>
      <c r="J49" s="583"/>
      <c r="K49" s="710"/>
      <c r="L49" s="711"/>
      <c r="M49" s="584"/>
    </row>
    <row r="50" spans="1:13" s="582" customFormat="1" ht="12" thickBot="1">
      <c r="A50" s="611"/>
      <c r="B50" s="612"/>
      <c r="C50" s="612"/>
      <c r="D50" s="612"/>
      <c r="E50" s="612"/>
      <c r="F50" s="612"/>
      <c r="G50" s="613"/>
      <c r="H50" s="585"/>
      <c r="I50" s="595"/>
      <c r="J50" s="585"/>
      <c r="K50" s="704"/>
      <c r="L50" s="705"/>
      <c r="M50" s="586"/>
    </row>
    <row r="51" spans="1:13" s="582" customFormat="1" ht="12.6" thickBot="1">
      <c r="A51" s="718" t="s">
        <v>1037</v>
      </c>
      <c r="B51" s="719"/>
      <c r="C51" s="719"/>
      <c r="D51" s="719"/>
      <c r="E51" s="719"/>
      <c r="F51" s="719"/>
      <c r="G51" s="719"/>
      <c r="H51" s="719"/>
      <c r="I51" s="719"/>
      <c r="J51" s="719"/>
      <c r="K51" s="719"/>
      <c r="L51" s="720"/>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4" t="s">
        <v>1028</v>
      </c>
      <c r="B55" s="715"/>
      <c r="C55" s="715"/>
      <c r="D55" s="715"/>
      <c r="E55" s="715"/>
      <c r="F55" s="715"/>
      <c r="G55" s="716"/>
      <c r="H55" s="604" t="s">
        <v>1048</v>
      </c>
      <c r="I55" s="606" t="s">
        <v>1049</v>
      </c>
      <c r="J55" s="605" t="s">
        <v>1050</v>
      </c>
      <c r="K55" s="721" t="s">
        <v>1034</v>
      </c>
      <c r="L55" s="722"/>
      <c r="M55" s="615" t="s">
        <v>1035</v>
      </c>
    </row>
    <row r="56" spans="1:13" s="582" customFormat="1" ht="11.4">
      <c r="A56" s="693"/>
      <c r="B56" s="694"/>
      <c r="C56" s="694"/>
      <c r="D56" s="694"/>
      <c r="E56" s="694"/>
      <c r="F56" s="694"/>
      <c r="G56" s="694"/>
      <c r="H56" s="583"/>
      <c r="I56" s="597"/>
      <c r="J56" s="583"/>
      <c r="K56" s="710"/>
      <c r="L56" s="711"/>
      <c r="M56" s="584"/>
    </row>
    <row r="57" spans="1:13" s="582" customFormat="1" ht="12" thickBot="1">
      <c r="A57" s="702"/>
      <c r="B57" s="703"/>
      <c r="C57" s="703"/>
      <c r="D57" s="703"/>
      <c r="E57" s="703"/>
      <c r="F57" s="703"/>
      <c r="G57" s="703"/>
      <c r="H57" s="585"/>
      <c r="I57" s="595"/>
      <c r="J57" s="585"/>
      <c r="K57" s="704"/>
      <c r="L57" s="705"/>
      <c r="M57" s="586"/>
    </row>
    <row r="58" spans="1:13" s="582" customFormat="1" ht="12.6" thickBot="1">
      <c r="A58" s="699" t="s">
        <v>1037</v>
      </c>
      <c r="B58" s="700"/>
      <c r="C58" s="700"/>
      <c r="D58" s="700"/>
      <c r="E58" s="700"/>
      <c r="F58" s="700"/>
      <c r="G58" s="700"/>
      <c r="H58" s="700"/>
      <c r="I58" s="700"/>
      <c r="J58" s="700"/>
      <c r="K58" s="700"/>
      <c r="L58" s="701"/>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699" t="s">
        <v>1051</v>
      </c>
      <c r="B60" s="700"/>
      <c r="C60" s="700"/>
      <c r="D60" s="700"/>
      <c r="E60" s="700"/>
      <c r="F60" s="700"/>
      <c r="G60" s="700"/>
      <c r="H60" s="700"/>
      <c r="I60" s="700"/>
      <c r="J60" s="700"/>
      <c r="K60" s="700"/>
      <c r="L60" s="701"/>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6" t="s">
        <v>1028</v>
      </c>
      <c r="B64" s="707"/>
      <c r="C64" s="707"/>
      <c r="D64" s="707"/>
      <c r="E64" s="707"/>
      <c r="F64" s="707"/>
      <c r="G64" s="707"/>
      <c r="H64" s="616"/>
      <c r="I64" s="617"/>
      <c r="J64" s="618" t="s">
        <v>1054</v>
      </c>
      <c r="K64" s="708" t="s">
        <v>1055</v>
      </c>
      <c r="L64" s="709"/>
      <c r="M64" s="619"/>
    </row>
    <row r="65" spans="1:13" s="582" customFormat="1" ht="11.4">
      <c r="A65" s="693" t="s">
        <v>2341</v>
      </c>
      <c r="B65" s="694"/>
      <c r="C65" s="694"/>
      <c r="D65" s="694"/>
      <c r="E65" s="694"/>
      <c r="F65" s="694"/>
      <c r="G65" s="694"/>
      <c r="H65" s="620"/>
      <c r="I65" s="621"/>
      <c r="J65" s="622"/>
      <c r="K65" s="695"/>
      <c r="L65" s="696"/>
      <c r="M65" s="623"/>
    </row>
    <row r="66" spans="1:13" s="582" customFormat="1" ht="11.4">
      <c r="A66" s="624" t="s">
        <v>1057</v>
      </c>
      <c r="B66" s="625"/>
      <c r="C66" s="625"/>
      <c r="D66" s="625"/>
      <c r="E66" s="625"/>
      <c r="F66" s="625"/>
      <c r="G66" s="625"/>
      <c r="H66" s="620"/>
      <c r="I66" s="621"/>
      <c r="J66" s="622"/>
      <c r="K66" s="695"/>
      <c r="L66" s="696"/>
      <c r="M66" s="623"/>
    </row>
    <row r="67" spans="1:13" s="582" customFormat="1" ht="12" thickBot="1">
      <c r="A67" s="611" t="s">
        <v>1058</v>
      </c>
      <c r="B67" s="612"/>
      <c r="C67" s="612"/>
      <c r="D67" s="612"/>
      <c r="E67" s="612"/>
      <c r="F67" s="612"/>
      <c r="G67" s="612"/>
      <c r="H67" s="626"/>
      <c r="I67" s="627"/>
      <c r="J67" s="622"/>
      <c r="K67" s="697"/>
      <c r="L67" s="698"/>
      <c r="M67" s="623"/>
    </row>
    <row r="68" spans="1:13" s="582" customFormat="1" ht="12.6" thickBot="1">
      <c r="A68" s="699" t="s">
        <v>1037</v>
      </c>
      <c r="B68" s="700"/>
      <c r="C68" s="700"/>
      <c r="D68" s="700"/>
      <c r="E68" s="700"/>
      <c r="F68" s="700"/>
      <c r="G68" s="700"/>
      <c r="H68" s="700"/>
      <c r="I68" s="700"/>
      <c r="J68" s="700"/>
      <c r="K68" s="700"/>
      <c r="L68" s="701"/>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699" t="s">
        <v>2342</v>
      </c>
      <c r="B70" s="700"/>
      <c r="C70" s="700"/>
      <c r="D70" s="700"/>
      <c r="E70" s="700"/>
      <c r="F70" s="700"/>
      <c r="G70" s="700"/>
      <c r="H70" s="700"/>
      <c r="I70" s="700"/>
      <c r="J70" s="700"/>
      <c r="K70" s="700"/>
      <c r="L70" s="701"/>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3" t="s">
        <v>2324</v>
      </c>
      <c r="B87" s="684"/>
      <c r="C87" s="684"/>
      <c r="D87" s="684"/>
      <c r="E87" s="684"/>
      <c r="F87" s="684"/>
      <c r="G87" s="684"/>
      <c r="H87" s="684"/>
      <c r="I87" s="684"/>
      <c r="J87" s="684"/>
      <c r="K87" s="684"/>
      <c r="L87" s="684"/>
      <c r="M87" s="685"/>
    </row>
    <row r="88" spans="1:13" ht="17.25" customHeight="1">
      <c r="A88" s="683"/>
      <c r="B88" s="684"/>
      <c r="C88" s="684"/>
      <c r="D88" s="684"/>
      <c r="E88" s="684"/>
      <c r="F88" s="684"/>
      <c r="G88" s="684"/>
      <c r="H88" s="684"/>
      <c r="I88" s="684"/>
      <c r="J88" s="684"/>
      <c r="K88" s="684"/>
      <c r="L88" s="684"/>
      <c r="M88" s="685"/>
    </row>
    <row r="89" spans="1:13" ht="18.75" customHeight="1">
      <c r="A89" s="686" t="s">
        <v>2325</v>
      </c>
      <c r="B89" s="687"/>
      <c r="C89" s="687"/>
      <c r="D89" s="687"/>
      <c r="E89" s="687"/>
      <c r="F89" s="687"/>
      <c r="G89" s="687"/>
      <c r="H89" s="687"/>
      <c r="I89" s="687"/>
      <c r="J89" s="687"/>
      <c r="K89" s="687"/>
      <c r="L89" s="687"/>
      <c r="M89" s="688"/>
    </row>
    <row r="90" spans="1:13" ht="21.75" customHeight="1">
      <c r="A90" s="686"/>
      <c r="B90" s="687"/>
      <c r="C90" s="687"/>
      <c r="D90" s="687"/>
      <c r="E90" s="687"/>
      <c r="F90" s="687"/>
      <c r="G90" s="687"/>
      <c r="H90" s="687"/>
      <c r="I90" s="687"/>
      <c r="J90" s="687"/>
      <c r="K90" s="687"/>
      <c r="L90" s="687"/>
      <c r="M90" s="688"/>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89"/>
      <c r="J100" s="689"/>
      <c r="K100" s="689"/>
      <c r="L100" s="689"/>
      <c r="M100" s="690"/>
    </row>
    <row r="101" spans="1:13" ht="13.8" thickBot="1">
      <c r="A101" s="652" t="s">
        <v>2327</v>
      </c>
      <c r="B101" s="653"/>
      <c r="C101" s="653"/>
      <c r="D101" s="654"/>
      <c r="E101" s="654"/>
      <c r="F101" s="654"/>
      <c r="G101" s="654"/>
      <c r="H101" s="654"/>
      <c r="I101" s="691"/>
      <c r="J101" s="691"/>
      <c r="K101" s="691"/>
      <c r="L101" s="691"/>
      <c r="M101" s="69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 thickBot="1">
      <c r="B6" s="861"/>
      <c r="C6" s="868"/>
      <c r="D6" s="869"/>
      <c r="E6" s="869"/>
      <c r="F6" s="869"/>
      <c r="G6" s="869"/>
      <c r="H6" s="869"/>
      <c r="I6" s="869"/>
      <c r="J6" s="870"/>
      <c r="K6" s="863"/>
      <c r="L6" s="865"/>
      <c r="M6" s="865"/>
      <c r="N6" s="867"/>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93" t="s">
        <v>2311</v>
      </c>
      <c r="C10" s="894"/>
      <c r="D10" s="894"/>
      <c r="E10" s="894"/>
      <c r="F10" s="367" t="s">
        <v>2312</v>
      </c>
      <c r="G10" s="85"/>
      <c r="H10" s="368"/>
      <c r="I10" s="895" t="s">
        <v>2313</v>
      </c>
      <c r="J10" s="895"/>
      <c r="K10" s="369" t="s">
        <v>2312</v>
      </c>
      <c r="L10" s="365"/>
      <c r="M10" s="365"/>
      <c r="N10" s="366"/>
    </row>
    <row r="11" spans="2:14">
      <c r="B11" s="370" t="s">
        <v>1023</v>
      </c>
      <c r="C11" s="371"/>
      <c r="D11" s="886"/>
      <c r="E11" s="886"/>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6" t="s">
        <v>2328</v>
      </c>
      <c r="G25" s="897"/>
      <c r="H25" s="897"/>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VLOOKUP(A36,EQUIPOS!A6:D161,4,FALSE)</f>
        <v>307397.23784720426</v>
      </c>
      <c r="L36" s="279"/>
      <c r="M36" s="280">
        <v>0.15</v>
      </c>
      <c r="N36" s="281">
        <f>K36/M36</f>
        <v>2049314.9189813619</v>
      </c>
    </row>
    <row r="37" spans="1:14">
      <c r="A37" t="s">
        <v>150</v>
      </c>
      <c r="B37" s="828" t="str">
        <f>VLOOKUP(A37,EQUIPOS!A7:D154,3,FALSE)</f>
        <v>Cargador : Potencia en el volante 125 hp, Clasificación de RPM del motor 2300.</v>
      </c>
      <c r="C37" s="829"/>
      <c r="D37" s="829"/>
      <c r="E37" s="829"/>
      <c r="F37" s="829"/>
      <c r="G37" s="829"/>
      <c r="H37" s="830"/>
      <c r="I37" s="276"/>
      <c r="J37" s="277"/>
      <c r="K37" s="278">
        <f>VLOOKUP(A37,EQUIPOS!A7:D162,4,FALSE)</f>
        <v>250723.32058905359</v>
      </c>
      <c r="L37" s="279"/>
      <c r="M37" s="280">
        <v>0.15</v>
      </c>
      <c r="N37" s="281">
        <f>K37/M37</f>
        <v>1671488.8039270239</v>
      </c>
    </row>
    <row r="38" spans="1:14">
      <c r="A38" t="s">
        <v>273</v>
      </c>
      <c r="B38" s="828" t="str">
        <f>VLOOKUP(A38,EQUIPOS!A8:D154,3,FALSE)</f>
        <v>Motosierra, 93.6 cm3 - 7.1 HP, 45-90 cm - 7.9 kg</v>
      </c>
      <c r="C38" s="829"/>
      <c r="D38" s="829"/>
      <c r="E38" s="829"/>
      <c r="F38" s="829"/>
      <c r="G38" s="829"/>
      <c r="H38" s="830"/>
      <c r="I38" s="276"/>
      <c r="J38" s="277"/>
      <c r="K38" s="278">
        <f>VLOOKUP(A38,EQUIPOS!A8:D163,4,FALSE)</f>
        <v>14161.511295586293</v>
      </c>
      <c r="L38" s="279"/>
      <c r="M38" s="280">
        <v>0.15</v>
      </c>
      <c r="N38" s="282">
        <f>K38/M38</f>
        <v>94410.075303908627</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8511.2008676833339</v>
      </c>
    </row>
    <row r="43" spans="1:14" ht="15" thickBot="1">
      <c r="B43" s="815" t="s">
        <v>1037</v>
      </c>
      <c r="C43" s="816"/>
      <c r="D43" s="816"/>
      <c r="E43" s="816"/>
      <c r="F43" s="816"/>
      <c r="G43" s="816"/>
      <c r="H43" s="816"/>
      <c r="I43" s="816"/>
      <c r="J43" s="816"/>
      <c r="K43" s="816"/>
      <c r="L43" s="816"/>
      <c r="M43" s="817"/>
      <c r="N43" s="105">
        <f>SUM(N36:N42)</f>
        <v>3823724.9990799776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89" t="s">
        <v>1041</v>
      </c>
      <c r="C58" s="790"/>
      <c r="D58" s="790"/>
      <c r="E58" s="790"/>
      <c r="F58" s="790"/>
      <c r="G58" s="791"/>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19">
        <v>983.54</v>
      </c>
      <c r="M59" s="820"/>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04"/>
      <c r="M64" s="805"/>
      <c r="N64" s="305"/>
    </row>
    <row r="65" spans="1:15" ht="15" thickBot="1">
      <c r="B65" s="821" t="s">
        <v>1037</v>
      </c>
      <c r="C65" s="822"/>
      <c r="D65" s="822"/>
      <c r="E65" s="822"/>
      <c r="F65" s="822"/>
      <c r="G65" s="822"/>
      <c r="H65" s="822"/>
      <c r="I65" s="822"/>
      <c r="J65" s="822"/>
      <c r="K65" s="822"/>
      <c r="L65" s="822"/>
      <c r="M65" s="823"/>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54"/>
      <c r="J75" s="54"/>
      <c r="K75" s="54"/>
      <c r="L75" s="804"/>
      <c r="M75" s="805"/>
      <c r="N75" s="305"/>
    </row>
    <row r="76" spans="1:15" ht="15" thickBot="1">
      <c r="B76" s="815" t="s">
        <v>1037</v>
      </c>
      <c r="C76" s="816"/>
      <c r="D76" s="816"/>
      <c r="E76" s="816"/>
      <c r="F76" s="816"/>
      <c r="G76" s="816"/>
      <c r="H76" s="816"/>
      <c r="I76" s="822"/>
      <c r="J76" s="822"/>
      <c r="K76" s="822"/>
      <c r="L76" s="822"/>
      <c r="M76" s="823"/>
      <c r="N76" s="310">
        <f>N70+N71+N72+N73+N74</f>
        <v>170224.01735366668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4028372.916433644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805674.58328672883</v>
      </c>
      <c r="M83" s="850"/>
      <c r="N83" s="57"/>
    </row>
    <row r="84" spans="1:14">
      <c r="B84" s="95" t="s">
        <v>1057</v>
      </c>
      <c r="C84" s="96"/>
      <c r="D84" s="96"/>
      <c r="E84" s="96"/>
      <c r="F84" s="96"/>
      <c r="G84" s="96"/>
      <c r="H84" s="96"/>
      <c r="I84" s="93"/>
      <c r="J84" s="94"/>
      <c r="K84" s="313">
        <v>0.05</v>
      </c>
      <c r="L84" s="849">
        <f>N78*K84</f>
        <v>201418.64582168221</v>
      </c>
      <c r="M84" s="850"/>
      <c r="N84" s="57"/>
    </row>
    <row r="85" spans="1:14" ht="15" thickBot="1">
      <c r="B85" s="97" t="s">
        <v>1058</v>
      </c>
      <c r="C85" s="98"/>
      <c r="D85" s="98"/>
      <c r="E85" s="98"/>
      <c r="F85" s="98"/>
      <c r="G85" s="98"/>
      <c r="H85" s="98"/>
      <c r="I85" s="99"/>
      <c r="J85" s="100"/>
      <c r="K85" s="314">
        <v>0.05</v>
      </c>
      <c r="L85" s="851">
        <f>N78*K85</f>
        <v>201418.64582168221</v>
      </c>
      <c r="M85" s="852"/>
      <c r="N85" s="57"/>
    </row>
    <row r="86" spans="1:14" ht="15" thickBot="1">
      <c r="B86" s="815" t="s">
        <v>1037</v>
      </c>
      <c r="C86" s="816"/>
      <c r="D86" s="816"/>
      <c r="E86" s="816"/>
      <c r="F86" s="816"/>
      <c r="G86" s="816"/>
      <c r="H86" s="816"/>
      <c r="I86" s="816"/>
      <c r="J86" s="816"/>
      <c r="K86" s="816"/>
      <c r="L86" s="816"/>
      <c r="M86" s="817"/>
      <c r="N86" s="58">
        <f>L83+L84+L85</f>
        <v>1208511.8749300933</v>
      </c>
    </row>
    <row r="87" spans="1:14" ht="15" thickBot="1">
      <c r="B87" s="39"/>
      <c r="C87" s="40"/>
      <c r="D87" s="40"/>
      <c r="E87" s="40"/>
      <c r="F87" s="40"/>
      <c r="G87" s="40"/>
      <c r="H87" s="40"/>
      <c r="I87" s="40"/>
      <c r="J87" s="40"/>
      <c r="K87" s="40"/>
      <c r="L87" s="40"/>
      <c r="M87" s="40"/>
      <c r="N87" s="41"/>
    </row>
    <row r="88" spans="1:14" ht="15" thickBot="1">
      <c r="A88" t="s">
        <v>2121</v>
      </c>
      <c r="B88" s="815" t="s">
        <v>1059</v>
      </c>
      <c r="C88" s="816"/>
      <c r="D88" s="816"/>
      <c r="E88" s="816"/>
      <c r="F88" s="816"/>
      <c r="G88" s="816"/>
      <c r="H88" s="816"/>
      <c r="I88" s="816"/>
      <c r="J88" s="816"/>
      <c r="K88" s="816"/>
      <c r="L88" s="816"/>
      <c r="M88" s="817"/>
      <c r="N88" s="196">
        <f>N78+N86</f>
        <v>5236884.7913637375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4"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 thickBot="1">
      <c r="B6" s="861"/>
      <c r="C6" s="868"/>
      <c r="D6" s="869"/>
      <c r="E6" s="869"/>
      <c r="F6" s="869"/>
      <c r="G6" s="869"/>
      <c r="H6" s="869"/>
      <c r="I6" s="869"/>
      <c r="J6" s="870"/>
      <c r="K6" s="863"/>
      <c r="L6" s="865"/>
      <c r="M6" s="865"/>
      <c r="N6" s="867"/>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249</v>
      </c>
      <c r="B36" s="828" t="str">
        <f>VLOOKUP(A36,EQUIPOS!A6:D154,3,FALSE)</f>
        <v>Guadañadora, Cilindraje 41.5 cm3, Longitud del mango 1450 mm, Peso 7.4 kg</v>
      </c>
      <c r="C36" s="829"/>
      <c r="D36" s="829"/>
      <c r="E36" s="829"/>
      <c r="F36" s="829"/>
      <c r="G36" s="829"/>
      <c r="H36" s="830"/>
      <c r="I36" s="276"/>
      <c r="J36" s="277"/>
      <c r="K36" s="278">
        <f>VLOOKUP(A36,EQUIPOS!A6:D161,4,FALSE)</f>
        <v>15349.741345882941</v>
      </c>
      <c r="L36" s="279"/>
      <c r="M36" s="280">
        <v>0.36</v>
      </c>
      <c r="N36" s="281">
        <f>K36/M36</f>
        <v>42638.170405230398</v>
      </c>
    </row>
    <row r="37" spans="1:14">
      <c r="A37" t="s">
        <v>273</v>
      </c>
      <c r="B37" s="828" t="str">
        <f>VLOOKUP(A37,EQUIPOS!A7:D154,3,FALSE)</f>
        <v>Motosierra, 93.6 cm3 - 7.1 HP, 45-90 cm - 7.9 kg</v>
      </c>
      <c r="C37" s="829"/>
      <c r="D37" s="829"/>
      <c r="E37" s="829"/>
      <c r="F37" s="829"/>
      <c r="G37" s="829"/>
      <c r="H37" s="830"/>
      <c r="I37" s="276"/>
      <c r="J37" s="277"/>
      <c r="K37" s="278">
        <f>VLOOKUP(A37,EQUIPOS!A7:D162,4,FALSE)</f>
        <v>14161.511295586293</v>
      </c>
      <c r="L37" s="279"/>
      <c r="M37" s="280">
        <v>0.10299999999999999</v>
      </c>
      <c r="N37" s="281">
        <f>K37/M37</f>
        <v>137490.40092802228</v>
      </c>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1773.1668474340277</v>
      </c>
    </row>
    <row r="43" spans="1:14" ht="15" thickBot="1">
      <c r="B43" s="815" t="s">
        <v>1037</v>
      </c>
      <c r="C43" s="816"/>
      <c r="D43" s="816"/>
      <c r="E43" s="816"/>
      <c r="F43" s="816"/>
      <c r="G43" s="816"/>
      <c r="H43" s="816"/>
      <c r="I43" s="816"/>
      <c r="J43" s="816"/>
      <c r="K43" s="816"/>
      <c r="L43" s="816"/>
      <c r="M43" s="817"/>
      <c r="N43" s="105">
        <f>SUM(N36:N42)</f>
        <v>181901.73818068672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19">
        <f>'900.2'!N78</f>
        <v>1778.3311280416776</v>
      </c>
      <c r="M59" s="820"/>
      <c r="N59" s="296">
        <f>K59*L59</f>
        <v>88916.556402083879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88916.556402083879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N70+N71+N72+N73+N74</f>
        <v>35463.336948680553</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306281.63153145119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61256.326306290241</v>
      </c>
      <c r="M83" s="850"/>
      <c r="N83" s="57"/>
    </row>
    <row r="84" spans="1:14">
      <c r="B84" s="95" t="s">
        <v>1057</v>
      </c>
      <c r="C84" s="96"/>
      <c r="D84" s="96"/>
      <c r="E84" s="96"/>
      <c r="F84" s="96"/>
      <c r="G84" s="96"/>
      <c r="H84" s="96"/>
      <c r="I84" s="93"/>
      <c r="J84" s="94"/>
      <c r="K84" s="313">
        <v>0.05</v>
      </c>
      <c r="L84" s="849">
        <f>N78*K84</f>
        <v>15314.08157657256</v>
      </c>
      <c r="M84" s="850"/>
      <c r="N84" s="57"/>
    </row>
    <row r="85" spans="1:14" ht="15" thickBot="1">
      <c r="B85" s="97" t="s">
        <v>1058</v>
      </c>
      <c r="C85" s="98"/>
      <c r="D85" s="98"/>
      <c r="E85" s="98"/>
      <c r="F85" s="98"/>
      <c r="G85" s="98"/>
      <c r="H85" s="98"/>
      <c r="I85" s="99"/>
      <c r="J85" s="100"/>
      <c r="K85" s="314">
        <v>0.05</v>
      </c>
      <c r="L85" s="851">
        <f>N78*K85</f>
        <v>15314.08157657256</v>
      </c>
      <c r="M85" s="852"/>
      <c r="N85" s="57"/>
    </row>
    <row r="86" spans="1:14" ht="15" thickBot="1">
      <c r="B86" s="815" t="s">
        <v>1037</v>
      </c>
      <c r="C86" s="816"/>
      <c r="D86" s="816"/>
      <c r="E86" s="816"/>
      <c r="F86" s="816"/>
      <c r="G86" s="816"/>
      <c r="H86" s="816"/>
      <c r="I86" s="816"/>
      <c r="J86" s="816"/>
      <c r="K86" s="816"/>
      <c r="L86" s="816"/>
      <c r="M86" s="817"/>
      <c r="N86" s="58">
        <f>L83+L84+L85</f>
        <v>91884.489459435354</v>
      </c>
    </row>
    <row r="87" spans="1:14" ht="15" thickBot="1">
      <c r="B87" s="39"/>
      <c r="C87" s="40"/>
      <c r="D87" s="40"/>
      <c r="E87" s="40"/>
      <c r="F87" s="40"/>
      <c r="G87" s="40"/>
      <c r="H87" s="40"/>
      <c r="I87" s="40"/>
      <c r="J87" s="40"/>
      <c r="K87" s="40"/>
      <c r="L87" s="40"/>
      <c r="M87" s="40"/>
      <c r="N87" s="41"/>
    </row>
    <row r="88" spans="1:14" ht="15" thickBot="1">
      <c r="A88" t="s">
        <v>2121</v>
      </c>
      <c r="B88" s="815" t="s">
        <v>1059</v>
      </c>
      <c r="C88" s="816"/>
      <c r="D88" s="816"/>
      <c r="E88" s="816"/>
      <c r="F88" s="816"/>
      <c r="G88" s="816"/>
      <c r="H88" s="816"/>
      <c r="I88" s="816"/>
      <c r="J88" s="816"/>
      <c r="K88" s="816"/>
      <c r="L88" s="816"/>
      <c r="M88" s="817"/>
      <c r="N88" s="196">
        <f>N78+N86</f>
        <v>398166.12099088653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250723.32058905359</v>
      </c>
      <c r="L36" s="279"/>
      <c r="M36" s="280">
        <v>2.375</v>
      </c>
      <c r="N36" s="281">
        <f>K36/M36</f>
        <v>105567.71393223309</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2.375</v>
      </c>
      <c r="N37" s="281">
        <f>K37/M37</f>
        <v>89441.123972123969</v>
      </c>
    </row>
    <row r="38" spans="1:14">
      <c r="A38" t="s">
        <v>195</v>
      </c>
      <c r="B38" s="828" t="str">
        <f>VLOOKUP(A38,EQUIPOS!A7:D154,3,FALSE)</f>
        <v xml:space="preserve">Equipo de oxicorte, Capacidad de corte: hasta 6´´ (152mm) </v>
      </c>
      <c r="C38" s="829"/>
      <c r="D38" s="829"/>
      <c r="E38" s="829"/>
      <c r="F38" s="829"/>
      <c r="G38" s="829"/>
      <c r="H38" s="830"/>
      <c r="I38" s="276"/>
      <c r="J38" s="277"/>
      <c r="K38" s="278">
        <f>VLOOKUP(A38,EQUIPOS!A7:D162,4,FALSE)</f>
        <v>39123.284816916894</v>
      </c>
      <c r="L38" s="279"/>
      <c r="M38" s="280">
        <v>2.375</v>
      </c>
      <c r="N38" s="282">
        <f>K38/M38</f>
        <v>16472.962028175534</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1343.873821213158</v>
      </c>
    </row>
    <row r="43" spans="1:14" ht="15" thickBot="1">
      <c r="B43" s="815" t="s">
        <v>1037</v>
      </c>
      <c r="C43" s="816"/>
      <c r="D43" s="816"/>
      <c r="E43" s="816"/>
      <c r="F43" s="816"/>
      <c r="G43" s="816"/>
      <c r="H43" s="816"/>
      <c r="I43" s="816"/>
      <c r="J43" s="816"/>
      <c r="K43" s="816"/>
      <c r="L43" s="816"/>
      <c r="M43" s="817"/>
      <c r="N43" s="105">
        <f>SUM(N36:N42)</f>
        <v>212825.67375374577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N70+N71+N72+N73+N74</f>
        <v>13438.738212131579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87">
        <f>N43+N54+N65+N76</f>
        <v>228042.74309391901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45608.548618783803</v>
      </c>
      <c r="M83" s="850"/>
      <c r="N83" s="57"/>
    </row>
    <row r="84" spans="1:14">
      <c r="B84" s="95" t="s">
        <v>1057</v>
      </c>
      <c r="C84" s="96"/>
      <c r="D84" s="96"/>
      <c r="E84" s="96"/>
      <c r="F84" s="96"/>
      <c r="G84" s="96"/>
      <c r="H84" s="96"/>
      <c r="I84" s="93"/>
      <c r="J84" s="94"/>
      <c r="K84" s="313">
        <v>0.05</v>
      </c>
      <c r="L84" s="849">
        <f>N78*K84</f>
        <v>11402.137154695951</v>
      </c>
      <c r="M84" s="850"/>
      <c r="N84" s="57"/>
    </row>
    <row r="85" spans="1:14" ht="15" thickBot="1">
      <c r="B85" s="97" t="s">
        <v>1058</v>
      </c>
      <c r="C85" s="98"/>
      <c r="D85" s="98"/>
      <c r="E85" s="98"/>
      <c r="F85" s="98"/>
      <c r="G85" s="98"/>
      <c r="H85" s="98"/>
      <c r="I85" s="99"/>
      <c r="J85" s="100"/>
      <c r="K85" s="314">
        <v>0.05</v>
      </c>
      <c r="L85" s="851">
        <f>N78*K85</f>
        <v>11402.137154695951</v>
      </c>
      <c r="M85" s="852"/>
      <c r="N85" s="57"/>
    </row>
    <row r="86" spans="1:14" ht="15" thickBot="1">
      <c r="B86" s="815" t="s">
        <v>1037</v>
      </c>
      <c r="C86" s="816"/>
      <c r="D86" s="816"/>
      <c r="E86" s="816"/>
      <c r="F86" s="816"/>
      <c r="G86" s="816"/>
      <c r="H86" s="816"/>
      <c r="I86" s="816"/>
      <c r="J86" s="816"/>
      <c r="K86" s="816"/>
      <c r="L86" s="816"/>
      <c r="M86" s="817"/>
      <c r="N86" s="58">
        <f>L83+L84+L85</f>
        <v>68412.822928175709</v>
      </c>
    </row>
    <row r="87" spans="1:14" ht="15" thickBot="1">
      <c r="B87" s="39"/>
      <c r="C87" s="40"/>
      <c r="D87" s="40"/>
      <c r="E87" s="40"/>
      <c r="F87" s="40"/>
      <c r="G87" s="40"/>
      <c r="H87" s="40"/>
      <c r="I87" s="40"/>
      <c r="J87" s="40"/>
      <c r="K87" s="40"/>
      <c r="L87" s="40"/>
      <c r="M87" s="40"/>
      <c r="N87" s="41"/>
    </row>
    <row r="88" spans="1:14" ht="15" thickBot="1">
      <c r="A88" t="s">
        <v>2121</v>
      </c>
      <c r="B88" s="815" t="s">
        <v>1059</v>
      </c>
      <c r="C88" s="816"/>
      <c r="D88" s="816"/>
      <c r="E88" s="816"/>
      <c r="F88" s="816"/>
      <c r="G88" s="816"/>
      <c r="H88" s="816"/>
      <c r="I88" s="816"/>
      <c r="J88" s="816"/>
      <c r="K88" s="816"/>
      <c r="L88" s="816"/>
      <c r="M88" s="817"/>
      <c r="N88" s="58">
        <f>N78+N86</f>
        <v>296455.56602209469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 thickBot="1">
      <c r="B6" s="861"/>
      <c r="C6" s="868"/>
      <c r="D6" s="869"/>
      <c r="E6" s="869"/>
      <c r="F6" s="869"/>
      <c r="G6" s="869"/>
      <c r="H6" s="869"/>
      <c r="I6" s="869"/>
      <c r="J6" s="870"/>
      <c r="K6" s="863"/>
      <c r="L6" s="865"/>
      <c r="M6" s="865"/>
      <c r="N6" s="867"/>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261170.12561359751</v>
      </c>
      <c r="L36" s="279"/>
      <c r="M36" s="280">
        <v>2.5</v>
      </c>
      <c r="N36" s="281">
        <f>K36/M36</f>
        <v>104468.05024543901</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2.5</v>
      </c>
      <c r="N37" s="281">
        <f>K37/M37</f>
        <v>84969.067773517774</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39123.284816916894</v>
      </c>
      <c r="L38" s="279"/>
      <c r="M38" s="280">
        <v>2.5</v>
      </c>
      <c r="N38" s="281">
        <f>K38/M38</f>
        <v>15649.313926766758</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255.33602603049999</v>
      </c>
    </row>
    <row r="43" spans="1:14" ht="15" thickBot="1">
      <c r="B43" s="815" t="s">
        <v>1037</v>
      </c>
      <c r="C43" s="816"/>
      <c r="D43" s="816"/>
      <c r="E43" s="816"/>
      <c r="F43" s="816"/>
      <c r="G43" s="816"/>
      <c r="H43" s="816"/>
      <c r="I43" s="816"/>
      <c r="J43" s="816"/>
      <c r="K43" s="816"/>
      <c r="L43" s="816"/>
      <c r="M43" s="817"/>
      <c r="N43" s="105">
        <f>SUM(N36:N42)</f>
        <v>205341.76797175404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N70+N71+N72+N73+N74</f>
        <v>12766.801301525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219886.90040132072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43977.380080264149</v>
      </c>
      <c r="M83" s="850"/>
      <c r="N83" s="57"/>
    </row>
    <row r="84" spans="1:14">
      <c r="B84" s="95" t="s">
        <v>1057</v>
      </c>
      <c r="C84" s="96"/>
      <c r="D84" s="96"/>
      <c r="E84" s="96"/>
      <c r="F84" s="96"/>
      <c r="G84" s="96"/>
      <c r="H84" s="96"/>
      <c r="I84" s="93"/>
      <c r="J84" s="94"/>
      <c r="K84" s="313">
        <v>0.05</v>
      </c>
      <c r="L84" s="849">
        <f>N78*K84</f>
        <v>10994.345020066037</v>
      </c>
      <c r="M84" s="850"/>
      <c r="N84" s="57"/>
    </row>
    <row r="85" spans="1:14" ht="15" thickBot="1">
      <c r="B85" s="97" t="s">
        <v>1058</v>
      </c>
      <c r="C85" s="98"/>
      <c r="D85" s="98"/>
      <c r="E85" s="98"/>
      <c r="F85" s="98"/>
      <c r="G85" s="98"/>
      <c r="H85" s="98"/>
      <c r="I85" s="99"/>
      <c r="J85" s="100"/>
      <c r="K85" s="314">
        <v>0.05</v>
      </c>
      <c r="L85" s="851">
        <f>N78*K85</f>
        <v>10994.345020066037</v>
      </c>
      <c r="M85" s="852"/>
      <c r="N85" s="57"/>
    </row>
    <row r="86" spans="1:14" ht="15" thickBot="1">
      <c r="B86" s="815" t="s">
        <v>1037</v>
      </c>
      <c r="C86" s="816"/>
      <c r="D86" s="816"/>
      <c r="E86" s="816"/>
      <c r="F86" s="816"/>
      <c r="G86" s="816"/>
      <c r="H86" s="816"/>
      <c r="I86" s="816"/>
      <c r="J86" s="816"/>
      <c r="K86" s="816"/>
      <c r="L86" s="816"/>
      <c r="M86" s="817"/>
      <c r="N86" s="58">
        <f>L83+L84+L85</f>
        <v>65966.070120396224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285852.97052171692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8.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59"/>
      <c r="C1" s="874"/>
      <c r="D1" s="875"/>
      <c r="E1" s="875"/>
      <c r="F1" s="875"/>
      <c r="G1" s="875"/>
      <c r="H1" s="875"/>
      <c r="I1" s="875"/>
      <c r="J1" s="876"/>
      <c r="K1" s="877" t="s">
        <v>1017</v>
      </c>
      <c r="L1" s="879" t="s">
        <v>2304</v>
      </c>
      <c r="M1" s="880"/>
      <c r="N1" s="881"/>
    </row>
    <row r="2" spans="2:14">
      <c r="B2" s="860"/>
      <c r="C2" s="871" t="s">
        <v>1018</v>
      </c>
      <c r="D2" s="872"/>
      <c r="E2" s="872"/>
      <c r="F2" s="872"/>
      <c r="G2" s="872"/>
      <c r="H2" s="872"/>
      <c r="I2" s="872"/>
      <c r="J2" s="873"/>
      <c r="K2" s="878"/>
      <c r="L2" s="882"/>
      <c r="M2" s="883"/>
      <c r="N2" s="884"/>
    </row>
    <row r="3" spans="2:14">
      <c r="B3" s="860"/>
      <c r="C3" s="871" t="s">
        <v>2305</v>
      </c>
      <c r="D3" s="872"/>
      <c r="E3" s="872"/>
      <c r="F3" s="872"/>
      <c r="G3" s="872"/>
      <c r="H3" s="872"/>
      <c r="I3" s="872"/>
      <c r="J3" s="873"/>
      <c r="K3" s="862" t="s">
        <v>1019</v>
      </c>
      <c r="L3" s="887">
        <v>1</v>
      </c>
      <c r="M3" s="888"/>
      <c r="N3" s="889"/>
    </row>
    <row r="4" spans="2:14">
      <c r="B4" s="860"/>
      <c r="C4" s="871" t="s">
        <v>2306</v>
      </c>
      <c r="D4" s="872"/>
      <c r="E4" s="872"/>
      <c r="F4" s="872"/>
      <c r="G4" s="872"/>
      <c r="H4" s="872"/>
      <c r="I4" s="872"/>
      <c r="J4" s="873"/>
      <c r="K4" s="885"/>
      <c r="L4" s="890"/>
      <c r="M4" s="891"/>
      <c r="N4" s="892"/>
    </row>
    <row r="5" spans="2:14">
      <c r="B5" s="860"/>
      <c r="C5" s="871" t="s">
        <v>2307</v>
      </c>
      <c r="D5" s="872"/>
      <c r="E5" s="872"/>
      <c r="F5" s="872"/>
      <c r="G5" s="872"/>
      <c r="H5" s="872"/>
      <c r="I5" s="872"/>
      <c r="J5" s="873"/>
      <c r="K5" s="862" t="s">
        <v>1020</v>
      </c>
      <c r="L5" s="864"/>
      <c r="M5" s="864" t="s">
        <v>1021</v>
      </c>
      <c r="N5" s="866"/>
    </row>
    <row r="6" spans="2:14" ht="15" thickBot="1">
      <c r="B6" s="861"/>
      <c r="C6" s="868"/>
      <c r="D6" s="869"/>
      <c r="E6" s="869"/>
      <c r="F6" s="869"/>
      <c r="G6" s="869"/>
      <c r="H6" s="869"/>
      <c r="I6" s="869"/>
      <c r="J6" s="870"/>
      <c r="K6" s="863"/>
      <c r="L6" s="865"/>
      <c r="M6" s="865"/>
      <c r="N6" s="867"/>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3" t="s">
        <v>2311</v>
      </c>
      <c r="C10" s="894"/>
      <c r="D10" s="894"/>
      <c r="E10" s="894"/>
      <c r="F10" s="400" t="s">
        <v>2312</v>
      </c>
      <c r="G10" s="85"/>
      <c r="H10" s="368"/>
      <c r="I10" s="895" t="s">
        <v>2313</v>
      </c>
      <c r="J10" s="895"/>
      <c r="K10" s="401" t="s">
        <v>2312</v>
      </c>
      <c r="L10" s="365"/>
      <c r="M10" s="365"/>
      <c r="N10" s="36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250723.32058905359</v>
      </c>
      <c r="L36" s="279"/>
      <c r="M36" s="280">
        <v>9.25</v>
      </c>
      <c r="N36" s="281">
        <f>K36/M36</f>
        <v>27105.223847465251</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9.25</v>
      </c>
      <c r="N37" s="281">
        <f>K37/M37</f>
        <v>22964.61291176156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55.207789412000004</v>
      </c>
    </row>
    <row r="43" spans="1:14" ht="15" thickBot="1">
      <c r="B43" s="815" t="s">
        <v>1037</v>
      </c>
      <c r="C43" s="816"/>
      <c r="D43" s="816"/>
      <c r="E43" s="816"/>
      <c r="F43" s="816"/>
      <c r="G43" s="816"/>
      <c r="H43" s="816"/>
      <c r="I43" s="816"/>
      <c r="J43" s="816"/>
      <c r="K43" s="816"/>
      <c r="L43" s="816"/>
      <c r="M43" s="817"/>
      <c r="N43" s="105">
        <f>SUM(N36:N42)</f>
        <v>50125.044548638813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N70+N71+N72+N73+N74</f>
        <v>2760.3894706000001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54663.765147280486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10932.753029456098</v>
      </c>
      <c r="M83" s="850"/>
      <c r="N83" s="57"/>
    </row>
    <row r="84" spans="1:14">
      <c r="B84" s="95" t="s">
        <v>1057</v>
      </c>
      <c r="C84" s="96"/>
      <c r="D84" s="96"/>
      <c r="E84" s="96"/>
      <c r="F84" s="96"/>
      <c r="G84" s="96"/>
      <c r="H84" s="96"/>
      <c r="I84" s="93"/>
      <c r="J84" s="94"/>
      <c r="K84" s="313">
        <v>0.05</v>
      </c>
      <c r="L84" s="849">
        <f>N78*K84</f>
        <v>2733.1882573640246</v>
      </c>
      <c r="M84" s="850"/>
      <c r="N84" s="57"/>
    </row>
    <row r="85" spans="1:14" ht="15" thickBot="1">
      <c r="B85" s="97" t="s">
        <v>1058</v>
      </c>
      <c r="C85" s="98"/>
      <c r="D85" s="98"/>
      <c r="E85" s="98"/>
      <c r="F85" s="98"/>
      <c r="G85" s="98"/>
      <c r="H85" s="98"/>
      <c r="I85" s="99"/>
      <c r="J85" s="100"/>
      <c r="K85" s="314">
        <v>0.05</v>
      </c>
      <c r="L85" s="851">
        <f>N78*K85</f>
        <v>2733.1882573640246</v>
      </c>
      <c r="M85" s="852"/>
      <c r="N85" s="57"/>
    </row>
    <row r="86" spans="1:14" ht="15" thickBot="1">
      <c r="B86" s="815" t="s">
        <v>1037</v>
      </c>
      <c r="C86" s="816"/>
      <c r="D86" s="816"/>
      <c r="E86" s="816"/>
      <c r="F86" s="816"/>
      <c r="G86" s="816"/>
      <c r="H86" s="816"/>
      <c r="I86" s="816"/>
      <c r="J86" s="816"/>
      <c r="K86" s="816"/>
      <c r="L86" s="816"/>
      <c r="M86" s="817"/>
      <c r="N86" s="58">
        <f>L83+L84+L85</f>
        <v>16399.129544184147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71062.894691464637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212422.66943379442</v>
      </c>
      <c r="L36" s="279"/>
      <c r="M36" s="280">
        <v>2.5</v>
      </c>
      <c r="N36" s="281">
        <f>K36/M36</f>
        <v>84969.067773517774</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1021.344104122</v>
      </c>
    </row>
    <row r="43" spans="1:14" ht="15" thickBot="1">
      <c r="B43" s="815" t="s">
        <v>1037</v>
      </c>
      <c r="C43" s="816"/>
      <c r="D43" s="816"/>
      <c r="E43" s="816"/>
      <c r="F43" s="816"/>
      <c r="G43" s="816"/>
      <c r="H43" s="816"/>
      <c r="I43" s="816"/>
      <c r="J43" s="816"/>
      <c r="K43" s="816"/>
      <c r="L43" s="816"/>
      <c r="M43" s="817"/>
      <c r="N43" s="105">
        <f>SUM(N36:N42)</f>
        <v>85990.411877639781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N70+N71+N72+N73+N74</f>
        <v>10213.44104122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97982.184046901457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19596.436809380291</v>
      </c>
      <c r="M83" s="850"/>
      <c r="N83" s="57"/>
    </row>
    <row r="84" spans="1:14">
      <c r="B84" s="95" t="s">
        <v>1057</v>
      </c>
      <c r="C84" s="96"/>
      <c r="D84" s="96"/>
      <c r="E84" s="96"/>
      <c r="F84" s="96"/>
      <c r="G84" s="96"/>
      <c r="H84" s="96"/>
      <c r="I84" s="93"/>
      <c r="J84" s="94"/>
      <c r="K84" s="313">
        <v>0.05</v>
      </c>
      <c r="L84" s="849">
        <f>N78*K84</f>
        <v>4899.1092023450728</v>
      </c>
      <c r="M84" s="850"/>
      <c r="N84" s="57"/>
    </row>
    <row r="85" spans="1:14" ht="15" thickBot="1">
      <c r="B85" s="97" t="s">
        <v>1058</v>
      </c>
      <c r="C85" s="98"/>
      <c r="D85" s="98"/>
      <c r="E85" s="98"/>
      <c r="F85" s="98"/>
      <c r="G85" s="98"/>
      <c r="H85" s="98"/>
      <c r="I85" s="99"/>
      <c r="J85" s="100"/>
      <c r="K85" s="314">
        <v>0.05</v>
      </c>
      <c r="L85" s="851">
        <f>N78*K85</f>
        <v>4899.1092023450728</v>
      </c>
      <c r="M85" s="852"/>
      <c r="N85" s="57"/>
    </row>
    <row r="86" spans="1:14" ht="15" thickBot="1">
      <c r="B86" s="815" t="s">
        <v>1037</v>
      </c>
      <c r="C86" s="816"/>
      <c r="D86" s="816"/>
      <c r="E86" s="816"/>
      <c r="F86" s="816"/>
      <c r="G86" s="816"/>
      <c r="H86" s="816"/>
      <c r="I86" s="816"/>
      <c r="J86" s="816"/>
      <c r="K86" s="816"/>
      <c r="L86" s="816"/>
      <c r="M86" s="817"/>
      <c r="N86" s="58">
        <f>L83+L84+L85</f>
        <v>29394.655214070437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127376.8392609719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250723.32058905359</v>
      </c>
      <c r="L36" s="279"/>
      <c r="M36" s="280">
        <v>2.375</v>
      </c>
      <c r="N36" s="281">
        <f>K36/M36</f>
        <v>105567.71393223309</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2.375</v>
      </c>
      <c r="N37" s="281">
        <f>K37/M37</f>
        <v>89441.123972123969</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39123.284816916894</v>
      </c>
      <c r="L38" s="279"/>
      <c r="M38" s="280">
        <v>2.375</v>
      </c>
      <c r="N38" s="281">
        <f>K38/M38</f>
        <v>16472.962028175534</v>
      </c>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1343.873821213158</v>
      </c>
    </row>
    <row r="43" spans="1:14" ht="15" thickBot="1">
      <c r="B43" s="815" t="s">
        <v>1037</v>
      </c>
      <c r="C43" s="816"/>
      <c r="D43" s="816"/>
      <c r="E43" s="816"/>
      <c r="F43" s="816"/>
      <c r="G43" s="816"/>
      <c r="H43" s="816"/>
      <c r="I43" s="816"/>
      <c r="J43" s="816"/>
      <c r="K43" s="816"/>
      <c r="L43" s="816"/>
      <c r="M43" s="817"/>
      <c r="N43" s="105">
        <f>SUM(N36:N42)</f>
        <v>212825.67375374577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N70+N71+N72+N73+N74</f>
        <v>13438.738212131579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228042.74309391901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45608.548618783803</v>
      </c>
      <c r="M83" s="850"/>
      <c r="N83" s="57"/>
    </row>
    <row r="84" spans="1:14">
      <c r="B84" s="95" t="s">
        <v>1057</v>
      </c>
      <c r="C84" s="96"/>
      <c r="D84" s="96"/>
      <c r="E84" s="96"/>
      <c r="F84" s="96"/>
      <c r="G84" s="96"/>
      <c r="H84" s="96"/>
      <c r="I84" s="93"/>
      <c r="J84" s="94"/>
      <c r="K84" s="313">
        <v>0.05</v>
      </c>
      <c r="L84" s="849">
        <f>N78*K84</f>
        <v>11402.137154695951</v>
      </c>
      <c r="M84" s="850"/>
      <c r="N84" s="57"/>
    </row>
    <row r="85" spans="1:14" ht="15" thickBot="1">
      <c r="B85" s="97" t="s">
        <v>1058</v>
      </c>
      <c r="C85" s="98"/>
      <c r="D85" s="98"/>
      <c r="E85" s="98"/>
      <c r="F85" s="98"/>
      <c r="G85" s="98"/>
      <c r="H85" s="98"/>
      <c r="I85" s="99"/>
      <c r="J85" s="100"/>
      <c r="K85" s="314">
        <v>0.05</v>
      </c>
      <c r="L85" s="851">
        <f>N78*K85</f>
        <v>11402.137154695951</v>
      </c>
      <c r="M85" s="852"/>
      <c r="N85" s="57"/>
    </row>
    <row r="86" spans="1:14" ht="15" thickBot="1">
      <c r="B86" s="815" t="s">
        <v>1037</v>
      </c>
      <c r="C86" s="816"/>
      <c r="D86" s="816"/>
      <c r="E86" s="816"/>
      <c r="F86" s="816"/>
      <c r="G86" s="816"/>
      <c r="H86" s="816"/>
      <c r="I86" s="816"/>
      <c r="J86" s="816"/>
      <c r="K86" s="816"/>
      <c r="L86" s="816"/>
      <c r="M86" s="817"/>
      <c r="N86" s="58">
        <f>L83+L84+L85</f>
        <v>68412.822928175709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296455.56602209469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261170.12561359751</v>
      </c>
      <c r="L36" s="279"/>
      <c r="M36" s="280">
        <v>2.5</v>
      </c>
      <c r="N36" s="281">
        <f>K36/M36</f>
        <v>104468.05024543901</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2.5</v>
      </c>
      <c r="N37" s="281">
        <f>K37/M37</f>
        <v>84969.067773517774</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39123.284816916894</v>
      </c>
      <c r="L38" s="279"/>
      <c r="M38" s="280">
        <v>2.5</v>
      </c>
      <c r="N38" s="281">
        <f>K38/M38</f>
        <v>15649.313926766758</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255.33602603049999</v>
      </c>
    </row>
    <row r="43" spans="1:14" ht="15" thickBot="1">
      <c r="B43" s="815" t="s">
        <v>1037</v>
      </c>
      <c r="C43" s="816"/>
      <c r="D43" s="816"/>
      <c r="E43" s="816"/>
      <c r="F43" s="816"/>
      <c r="G43" s="816"/>
      <c r="H43" s="816"/>
      <c r="I43" s="816"/>
      <c r="J43" s="816"/>
      <c r="K43" s="816"/>
      <c r="L43" s="816"/>
      <c r="M43" s="817"/>
      <c r="N43" s="105">
        <f>SUM(N36:N42)</f>
        <v>205341.76797175404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19">
        <f>'900.2'!N78</f>
        <v>1778.3311280416776</v>
      </c>
      <c r="M59" s="820"/>
      <c r="N59" s="296">
        <f>K59*L59</f>
        <v>1778.3311280416776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1778.3311280416776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12766.801301525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219886.90040132072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43977.380080264149</v>
      </c>
      <c r="M83" s="850"/>
      <c r="N83" s="57"/>
    </row>
    <row r="84" spans="1:14">
      <c r="B84" s="95" t="s">
        <v>1057</v>
      </c>
      <c r="C84" s="96"/>
      <c r="D84" s="96"/>
      <c r="E84" s="96"/>
      <c r="F84" s="96"/>
      <c r="G84" s="96"/>
      <c r="H84" s="96"/>
      <c r="I84" s="93"/>
      <c r="J84" s="94"/>
      <c r="K84" s="313">
        <v>0.05</v>
      </c>
      <c r="L84" s="849">
        <f>N78*K84</f>
        <v>10994.345020066037</v>
      </c>
      <c r="M84" s="850"/>
      <c r="N84" s="57"/>
    </row>
    <row r="85" spans="1:14" ht="15" thickBot="1">
      <c r="B85" s="97" t="s">
        <v>1058</v>
      </c>
      <c r="C85" s="98"/>
      <c r="D85" s="98"/>
      <c r="E85" s="98"/>
      <c r="F85" s="98"/>
      <c r="G85" s="98"/>
      <c r="H85" s="98"/>
      <c r="I85" s="99"/>
      <c r="J85" s="100"/>
      <c r="K85" s="314">
        <v>0.05</v>
      </c>
      <c r="L85" s="851">
        <f>N78*K85</f>
        <v>10994.345020066037</v>
      </c>
      <c r="M85" s="852"/>
      <c r="N85" s="57"/>
    </row>
    <row r="86" spans="1:14" ht="15" thickBot="1">
      <c r="B86" s="815" t="s">
        <v>1037</v>
      </c>
      <c r="C86" s="816"/>
      <c r="D86" s="816"/>
      <c r="E86" s="816"/>
      <c r="F86" s="816"/>
      <c r="G86" s="816"/>
      <c r="H86" s="816"/>
      <c r="I86" s="816"/>
      <c r="J86" s="816"/>
      <c r="K86" s="816"/>
      <c r="L86" s="816"/>
      <c r="M86" s="817"/>
      <c r="N86" s="58">
        <f>L83+L84+L85</f>
        <v>65966.070120396224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285852.97052171692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312</v>
      </c>
      <c r="B36" s="828" t="str">
        <f>VLOOKUP(A36,EQUIPOS!A6:D154,3,FALSE)</f>
        <v>Retroexcavadora sobre oruga, potencia 138 HP, balde de 1,5 m3.</v>
      </c>
      <c r="C36" s="829"/>
      <c r="D36" s="829"/>
      <c r="E36" s="829"/>
      <c r="F36" s="829"/>
      <c r="G36" s="829"/>
      <c r="H36" s="830"/>
      <c r="I36" s="276"/>
      <c r="J36" s="277"/>
      <c r="K36" s="278">
        <f>VLOOKUP(A36,EQUIPOS!A6:D161,4,FALSE)</f>
        <v>261170.12561359751</v>
      </c>
      <c r="L36" s="279"/>
      <c r="M36" s="280">
        <v>2.5</v>
      </c>
      <c r="N36" s="281">
        <f>K36/M36</f>
        <v>104468.05024543901</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2.5</v>
      </c>
      <c r="N37" s="281">
        <f>K37/M37</f>
        <v>84969.067773517774</v>
      </c>
    </row>
    <row r="38" spans="1:14">
      <c r="A38" t="s">
        <v>195</v>
      </c>
      <c r="B38" s="828" t="str">
        <f>VLOOKUP(A38,EQUIPOS!A8:D154,3,FALSE)</f>
        <v xml:space="preserve">Equipo de oxicorte, Capacidad de corte: hasta 6´´ (152mm) </v>
      </c>
      <c r="C38" s="829"/>
      <c r="D38" s="829"/>
      <c r="E38" s="829"/>
      <c r="F38" s="829"/>
      <c r="G38" s="829"/>
      <c r="H38" s="830"/>
      <c r="I38" s="276"/>
      <c r="J38" s="277"/>
      <c r="K38" s="278">
        <f>VLOOKUP(A38,EQUIPOS!A8:D163,4,FALSE)</f>
        <v>39123.284816916894</v>
      </c>
      <c r="L38" s="279"/>
      <c r="M38" s="280">
        <v>2.5</v>
      </c>
      <c r="N38" s="281">
        <f>K38/M38</f>
        <v>15649.313926766758</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204.2688208244</v>
      </c>
    </row>
    <row r="43" spans="1:14" ht="15" thickBot="1">
      <c r="B43" s="815" t="s">
        <v>1037</v>
      </c>
      <c r="C43" s="816"/>
      <c r="D43" s="816"/>
      <c r="E43" s="816"/>
      <c r="F43" s="816"/>
      <c r="G43" s="816"/>
      <c r="H43" s="816"/>
      <c r="I43" s="816"/>
      <c r="J43" s="816"/>
      <c r="K43" s="816"/>
      <c r="L43" s="816"/>
      <c r="M43" s="817"/>
      <c r="N43" s="105">
        <f>SUM(N36:N42)</f>
        <v>205290.70076654793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19">
        <f>'900.2'!N78</f>
        <v>1778.3311280416776</v>
      </c>
      <c r="M59" s="820"/>
      <c r="N59" s="296">
        <f>K59*L59</f>
        <v>2489.6635792583484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2489.6635792583484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10213.44104122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217993.80538702628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43598.761077405259</v>
      </c>
      <c r="M83" s="850"/>
      <c r="N83" s="57"/>
    </row>
    <row r="84" spans="1:14">
      <c r="B84" s="95" t="s">
        <v>1057</v>
      </c>
      <c r="C84" s="96"/>
      <c r="D84" s="96"/>
      <c r="E84" s="96"/>
      <c r="F84" s="96"/>
      <c r="G84" s="96"/>
      <c r="H84" s="96"/>
      <c r="I84" s="93"/>
      <c r="J84" s="94"/>
      <c r="K84" s="313">
        <v>0.05</v>
      </c>
      <c r="L84" s="849">
        <f>N78*K84</f>
        <v>10899.690269351315</v>
      </c>
      <c r="M84" s="850"/>
      <c r="N84" s="57"/>
    </row>
    <row r="85" spans="1:14" ht="15" thickBot="1">
      <c r="B85" s="97" t="s">
        <v>1058</v>
      </c>
      <c r="C85" s="98"/>
      <c r="D85" s="98"/>
      <c r="E85" s="98"/>
      <c r="F85" s="98"/>
      <c r="G85" s="98"/>
      <c r="H85" s="98"/>
      <c r="I85" s="99"/>
      <c r="J85" s="100"/>
      <c r="K85" s="314">
        <v>0.05</v>
      </c>
      <c r="L85" s="851">
        <f>N78*K85</f>
        <v>10899.690269351315</v>
      </c>
      <c r="M85" s="852"/>
      <c r="N85" s="57"/>
    </row>
    <row r="86" spans="1:14" ht="15" thickBot="1">
      <c r="B86" s="815" t="s">
        <v>1037</v>
      </c>
      <c r="C86" s="816"/>
      <c r="D86" s="816"/>
      <c r="E86" s="816"/>
      <c r="F86" s="816"/>
      <c r="G86" s="816"/>
      <c r="H86" s="816"/>
      <c r="I86" s="816"/>
      <c r="J86" s="816"/>
      <c r="K86" s="816"/>
      <c r="L86" s="816"/>
      <c r="M86" s="817"/>
      <c r="N86" s="58">
        <f>L83+L84+L85</f>
        <v>65398.141616107881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283391.94700313418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250723.32058905359</v>
      </c>
      <c r="L36" s="279"/>
      <c r="M36" s="280">
        <v>22</v>
      </c>
      <c r="N36" s="281">
        <f>K36/M36</f>
        <v>11396.514572229709</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22</v>
      </c>
      <c r="N37" s="281">
        <f>K37/M37</f>
        <v>9655.5758833542914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23.212366002772729</v>
      </c>
    </row>
    <row r="43" spans="1:14" ht="15" thickBot="1">
      <c r="B43" s="815" t="s">
        <v>1037</v>
      </c>
      <c r="C43" s="816"/>
      <c r="D43" s="816"/>
      <c r="E43" s="816"/>
      <c r="F43" s="816"/>
      <c r="G43" s="816"/>
      <c r="H43" s="816"/>
      <c r="I43" s="816"/>
      <c r="J43" s="816"/>
      <c r="K43" s="816"/>
      <c r="L43" s="816"/>
      <c r="M43" s="817"/>
      <c r="N43" s="105">
        <f>SUM(N36:N42)</f>
        <v>21075.302821586774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19">
        <f>'900.2'!N78</f>
        <v>1778.3311280416776</v>
      </c>
      <c r="M59" s="820"/>
      <c r="N59" s="296">
        <f>K59*L59</f>
        <v>746.89907377750455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746.89907377750455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1160.6183001386364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22982.820195502918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4596.5640391005836</v>
      </c>
      <c r="M83" s="850"/>
      <c r="N83" s="57"/>
    </row>
    <row r="84" spans="1:14">
      <c r="B84" s="95" t="s">
        <v>1057</v>
      </c>
      <c r="C84" s="96"/>
      <c r="D84" s="96"/>
      <c r="E84" s="96"/>
      <c r="F84" s="96"/>
      <c r="G84" s="96"/>
      <c r="H84" s="96"/>
      <c r="I84" s="93"/>
      <c r="J84" s="94"/>
      <c r="K84" s="313">
        <v>0.05</v>
      </c>
      <c r="L84" s="849">
        <f>N78*K84</f>
        <v>1149.1410097751459</v>
      </c>
      <c r="M84" s="850"/>
      <c r="N84" s="57"/>
    </row>
    <row r="85" spans="1:14" ht="15" thickBot="1">
      <c r="B85" s="97" t="s">
        <v>1058</v>
      </c>
      <c r="C85" s="98"/>
      <c r="D85" s="98"/>
      <c r="E85" s="98"/>
      <c r="F85" s="98"/>
      <c r="G85" s="98"/>
      <c r="H85" s="98"/>
      <c r="I85" s="99"/>
      <c r="J85" s="100"/>
      <c r="K85" s="314">
        <v>0.05</v>
      </c>
      <c r="L85" s="851">
        <f>N78*K85</f>
        <v>1149.1410097751459</v>
      </c>
      <c r="M85" s="852"/>
      <c r="N85" s="57"/>
    </row>
    <row r="86" spans="1:14" ht="15" thickBot="1">
      <c r="B86" s="815" t="s">
        <v>1037</v>
      </c>
      <c r="C86" s="816"/>
      <c r="D86" s="816"/>
      <c r="E86" s="816"/>
      <c r="F86" s="816"/>
      <c r="G86" s="816"/>
      <c r="H86" s="816"/>
      <c r="I86" s="816"/>
      <c r="J86" s="816"/>
      <c r="K86" s="816"/>
      <c r="L86" s="816"/>
      <c r="M86" s="817"/>
      <c r="N86" s="58">
        <f>L83+L84+L85</f>
        <v>6894.8460586508754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29877.666254153795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150</v>
      </c>
      <c r="B36" s="828" t="str">
        <f>VLOOKUP(A36,EQUIPOS!A6:D154,3,FALSE)</f>
        <v>Cargador : Potencia en el volante 125 hp, Clasificación de RPM del motor 2300.</v>
      </c>
      <c r="C36" s="829"/>
      <c r="D36" s="829"/>
      <c r="E36" s="829"/>
      <c r="F36" s="829"/>
      <c r="G36" s="829"/>
      <c r="H36" s="830"/>
      <c r="I36" s="276"/>
      <c r="J36" s="277"/>
      <c r="K36" s="278">
        <f>VLOOKUP(A36,EQUIPOS!A6:D161,4,FALSE)</f>
        <v>250723.32058905359</v>
      </c>
      <c r="L36" s="279"/>
      <c r="M36" s="280">
        <v>22</v>
      </c>
      <c r="N36" s="281">
        <f>K36/M36</f>
        <v>11396.514572229709</v>
      </c>
    </row>
    <row r="37" spans="1:14">
      <c r="A37" t="s">
        <v>180</v>
      </c>
      <c r="B37" s="828" t="str">
        <f>VLOOKUP(A37,EQUIPOS!A7:D154,3,FALSE)</f>
        <v>Compresor 120 HP, con martillo.</v>
      </c>
      <c r="C37" s="829"/>
      <c r="D37" s="829"/>
      <c r="E37" s="829"/>
      <c r="F37" s="829"/>
      <c r="G37" s="829"/>
      <c r="H37" s="830"/>
      <c r="I37" s="276"/>
      <c r="J37" s="277"/>
      <c r="K37" s="278">
        <f>VLOOKUP(A37,EQUIPOS!A7:D162,4,FALSE)</f>
        <v>212422.66943379442</v>
      </c>
      <c r="L37" s="279"/>
      <c r="M37" s="280">
        <v>22</v>
      </c>
      <c r="N37" s="281">
        <f>K37/M37</f>
        <v>9655.5758833542914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23.212366002772729</v>
      </c>
    </row>
    <row r="43" spans="1:14" ht="15" thickBot="1">
      <c r="B43" s="815" t="s">
        <v>1037</v>
      </c>
      <c r="C43" s="816"/>
      <c r="D43" s="816"/>
      <c r="E43" s="816"/>
      <c r="F43" s="816"/>
      <c r="G43" s="816"/>
      <c r="H43" s="816"/>
      <c r="I43" s="816"/>
      <c r="J43" s="816"/>
      <c r="K43" s="816"/>
      <c r="L43" s="816"/>
      <c r="M43" s="817"/>
      <c r="N43" s="105">
        <f>SUM(N36:N42)</f>
        <v>21075.302821586774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19">
        <f>'900.2'!N78</f>
        <v>1778.3311280416776</v>
      </c>
      <c r="M59" s="820"/>
      <c r="N59" s="296">
        <f>K59*L59</f>
        <v>373.44953688875228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51"/>
    </row>
    <row r="65" spans="1:15" ht="15" thickBot="1">
      <c r="B65" s="821" t="s">
        <v>1037</v>
      </c>
      <c r="C65" s="822"/>
      <c r="D65" s="822"/>
      <c r="E65" s="822"/>
      <c r="F65" s="822"/>
      <c r="G65" s="822"/>
      <c r="H65" s="822"/>
      <c r="I65" s="822"/>
      <c r="J65" s="822"/>
      <c r="K65" s="822"/>
      <c r="L65" s="822"/>
      <c r="M65" s="823"/>
      <c r="N65" s="110">
        <f>N59+N60+N61+N62+N63</f>
        <v>373.44953688875228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1160.6183001386364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22609.370658614163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4521.8741317228332</v>
      </c>
      <c r="M83" s="850"/>
      <c r="N83" s="57"/>
    </row>
    <row r="84" spans="1:14">
      <c r="B84" s="95" t="s">
        <v>1057</v>
      </c>
      <c r="C84" s="96"/>
      <c r="D84" s="96"/>
      <c r="E84" s="96"/>
      <c r="F84" s="96"/>
      <c r="G84" s="96"/>
      <c r="H84" s="96"/>
      <c r="I84" s="93"/>
      <c r="J84" s="94"/>
      <c r="K84" s="313">
        <v>0.05</v>
      </c>
      <c r="L84" s="849">
        <f>N78*K84</f>
        <v>1130.4685329307083</v>
      </c>
      <c r="M84" s="850"/>
      <c r="N84" s="57"/>
    </row>
    <row r="85" spans="1:14" ht="15" thickBot="1">
      <c r="B85" s="97" t="s">
        <v>1058</v>
      </c>
      <c r="C85" s="98"/>
      <c r="D85" s="98"/>
      <c r="E85" s="98"/>
      <c r="F85" s="98"/>
      <c r="G85" s="98"/>
      <c r="H85" s="98"/>
      <c r="I85" s="99"/>
      <c r="J85" s="100"/>
      <c r="K85" s="314">
        <v>0.05</v>
      </c>
      <c r="L85" s="851">
        <f>N78*K85</f>
        <v>1130.4685329307083</v>
      </c>
      <c r="M85" s="852"/>
      <c r="N85" s="57"/>
    </row>
    <row r="86" spans="1:14" ht="15" thickBot="1">
      <c r="B86" s="815" t="s">
        <v>1037</v>
      </c>
      <c r="C86" s="816"/>
      <c r="D86" s="816"/>
      <c r="E86" s="816"/>
      <c r="F86" s="816"/>
      <c r="G86" s="816"/>
      <c r="H86" s="816"/>
      <c r="I86" s="816"/>
      <c r="J86" s="816"/>
      <c r="K86" s="816"/>
      <c r="L86" s="816"/>
      <c r="M86" s="817"/>
      <c r="N86" s="58">
        <f>L83+L84+L85</f>
        <v>6782.8111975842503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29392.181856198415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180</v>
      </c>
      <c r="B36" s="828" t="str">
        <f>VLOOKUP(A36,EQUIPOS!A6:D154,3,FALSE)</f>
        <v>Compresor 120 HP, con martillo.</v>
      </c>
      <c r="C36" s="829"/>
      <c r="D36" s="829"/>
      <c r="E36" s="829"/>
      <c r="F36" s="829"/>
      <c r="G36" s="829"/>
      <c r="H36" s="830"/>
      <c r="I36" s="276"/>
      <c r="J36" s="277"/>
      <c r="K36" s="278">
        <f>VLOOKUP(A36,EQUIPOS!A6:D161,4,FALSE)</f>
        <v>212422.66943379442</v>
      </c>
      <c r="L36" s="279"/>
      <c r="M36" s="280">
        <v>20</v>
      </c>
      <c r="N36" s="281">
        <f>K36/M36</f>
        <v>10621.133471689722</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63.834006507624999</v>
      </c>
    </row>
    <row r="43" spans="1:14" ht="15" thickBot="1">
      <c r="B43" s="815" t="s">
        <v>1037</v>
      </c>
      <c r="C43" s="816"/>
      <c r="D43" s="816"/>
      <c r="E43" s="816"/>
      <c r="F43" s="816"/>
      <c r="G43" s="816"/>
      <c r="H43" s="816"/>
      <c r="I43" s="816"/>
      <c r="J43" s="816"/>
      <c r="K43" s="816"/>
      <c r="L43" s="816"/>
      <c r="M43" s="817"/>
      <c r="N43" s="105">
        <f>SUM(N36:N42)</f>
        <v>10684.967478197346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19">
        <f>'900.2'!N78</f>
        <v>1778.3311280416776</v>
      </c>
      <c r="M59" s="820"/>
      <c r="N59" s="296">
        <f>K59*L59</f>
        <v>142.2664902433342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142.2664902433342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638.34006507624997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11465.57403351693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2293.114806703386</v>
      </c>
      <c r="M83" s="850"/>
      <c r="N83" s="57"/>
    </row>
    <row r="84" spans="1:14">
      <c r="B84" s="95" t="s">
        <v>1057</v>
      </c>
      <c r="C84" s="96"/>
      <c r="D84" s="96"/>
      <c r="E84" s="96"/>
      <c r="F84" s="96"/>
      <c r="G84" s="96"/>
      <c r="H84" s="96"/>
      <c r="I84" s="93"/>
      <c r="J84" s="94"/>
      <c r="K84" s="313">
        <v>0.05</v>
      </c>
      <c r="L84" s="849">
        <f>N78*K84</f>
        <v>573.27870167584649</v>
      </c>
      <c r="M84" s="850"/>
      <c r="N84" s="57"/>
    </row>
    <row r="85" spans="1:14" ht="15" thickBot="1">
      <c r="B85" s="97" t="s">
        <v>1058</v>
      </c>
      <c r="C85" s="98"/>
      <c r="D85" s="98"/>
      <c r="E85" s="98"/>
      <c r="F85" s="98"/>
      <c r="G85" s="98"/>
      <c r="H85" s="98"/>
      <c r="I85" s="99"/>
      <c r="J85" s="100"/>
      <c r="K85" s="314">
        <v>0.05</v>
      </c>
      <c r="L85" s="851">
        <f>N78*K85</f>
        <v>573.27870167584649</v>
      </c>
      <c r="M85" s="852"/>
      <c r="N85" s="57"/>
    </row>
    <row r="86" spans="1:14" ht="15" thickBot="1">
      <c r="B86" s="815" t="s">
        <v>1037</v>
      </c>
      <c r="C86" s="816"/>
      <c r="D86" s="816"/>
      <c r="E86" s="816"/>
      <c r="F86" s="816"/>
      <c r="G86" s="816"/>
      <c r="H86" s="816"/>
      <c r="I86" s="816"/>
      <c r="J86" s="816"/>
      <c r="K86" s="816"/>
      <c r="L86" s="816"/>
      <c r="M86" s="817"/>
      <c r="N86" s="58">
        <f>L83+L84+L85</f>
        <v>3439.6722100550792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14905.24624357201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195</v>
      </c>
      <c r="B36" s="828" t="str">
        <f>VLOOKUP(A36,EQUIPOS!A6:D154,3,FALSE)</f>
        <v xml:space="preserve">Equipo de oxicorte, Capacidad de corte: hasta 6´´ (152mm) </v>
      </c>
      <c r="C36" s="829"/>
      <c r="D36" s="829"/>
      <c r="E36" s="829"/>
      <c r="F36" s="829"/>
      <c r="G36" s="829"/>
      <c r="H36" s="830"/>
      <c r="I36" s="276"/>
      <c r="J36" s="277"/>
      <c r="K36" s="278">
        <f>VLOOKUP(A36,EQUIPOS!A6:D161,4,FALSE)</f>
        <v>39123.284816916894</v>
      </c>
      <c r="L36" s="279"/>
      <c r="M36" s="280">
        <v>321</v>
      </c>
      <c r="N36" s="281">
        <f>K36/M36</f>
        <v>121.87939195301213</v>
      </c>
    </row>
    <row r="37" spans="1:14">
      <c r="A37" t="s">
        <v>248</v>
      </c>
      <c r="B37" s="828" t="str">
        <f>VLOOKUP(A37,EQUIPOS!A7:D154,3,FALSE)</f>
        <v>Grúa telescópica de 50 Ton.</v>
      </c>
      <c r="C37" s="829"/>
      <c r="D37" s="829"/>
      <c r="E37" s="829"/>
      <c r="F37" s="829"/>
      <c r="G37" s="829"/>
      <c r="H37" s="830"/>
      <c r="I37" s="276"/>
      <c r="J37" s="277"/>
      <c r="K37" s="278">
        <f>VLOOKUP(A37,EQUIPOS!A7:D162,4,FALSE)</f>
        <v>295032.04422878334</v>
      </c>
      <c r="L37" s="279"/>
      <c r="M37" s="280">
        <v>321</v>
      </c>
      <c r="N37" s="281">
        <f>K37/M37</f>
        <v>919.10294152268955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15.908786668566979</v>
      </c>
    </row>
    <row r="43" spans="1:14" ht="15" thickBot="1">
      <c r="B43" s="815" t="s">
        <v>1037</v>
      </c>
      <c r="C43" s="816"/>
      <c r="D43" s="816"/>
      <c r="E43" s="816"/>
      <c r="F43" s="816"/>
      <c r="G43" s="816"/>
      <c r="H43" s="816"/>
      <c r="I43" s="816"/>
      <c r="J43" s="816"/>
      <c r="K43" s="816"/>
      <c r="L43" s="816"/>
      <c r="M43" s="817"/>
      <c r="N43" s="105">
        <f>SUM(N36:N42)</f>
        <v>1056.8911201442686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19">
        <f>VLOOKUP(A59,TRANSPORTE!A5:D120,4,FALSE)</f>
        <v>0.30101358760964236</v>
      </c>
      <c r="M59" s="820"/>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159.08786668566978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1216.2800004175479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243.25600008350958</v>
      </c>
      <c r="M83" s="850"/>
      <c r="N83" s="57"/>
    </row>
    <row r="84" spans="1:14">
      <c r="B84" s="95" t="s">
        <v>1057</v>
      </c>
      <c r="C84" s="96"/>
      <c r="D84" s="96"/>
      <c r="E84" s="96"/>
      <c r="F84" s="96"/>
      <c r="G84" s="96"/>
      <c r="H84" s="96"/>
      <c r="I84" s="93"/>
      <c r="J84" s="94"/>
      <c r="K84" s="313">
        <v>0.05</v>
      </c>
      <c r="L84" s="849">
        <f>N78*K84</f>
        <v>60.814000020877394</v>
      </c>
      <c r="M84" s="850"/>
      <c r="N84" s="57"/>
    </row>
    <row r="85" spans="1:14" ht="15" thickBot="1">
      <c r="B85" s="97" t="s">
        <v>1058</v>
      </c>
      <c r="C85" s="98"/>
      <c r="D85" s="98"/>
      <c r="E85" s="98"/>
      <c r="F85" s="98"/>
      <c r="G85" s="98"/>
      <c r="H85" s="98"/>
      <c r="I85" s="99"/>
      <c r="J85" s="100"/>
      <c r="K85" s="314">
        <v>0.05</v>
      </c>
      <c r="L85" s="851">
        <f>N78*K85</f>
        <v>60.814000020877394</v>
      </c>
      <c r="M85" s="852"/>
      <c r="N85" s="57"/>
    </row>
    <row r="86" spans="1:14" ht="15" thickBot="1">
      <c r="B86" s="815" t="s">
        <v>1037</v>
      </c>
      <c r="C86" s="816"/>
      <c r="D86" s="816"/>
      <c r="E86" s="816"/>
      <c r="F86" s="816"/>
      <c r="G86" s="816"/>
      <c r="H86" s="816"/>
      <c r="I86" s="816"/>
      <c r="J86" s="816"/>
      <c r="K86" s="816"/>
      <c r="L86" s="816"/>
      <c r="M86" s="817"/>
      <c r="N86" s="58">
        <f>L83+L84+L85</f>
        <v>364.88400012526438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1581.1640005428121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273</v>
      </c>
      <c r="B36" s="828" t="str">
        <f>VLOOKUP(A36,EQUIPOS!A6:D154,3,FALSE)</f>
        <v>Motosierra, 93.6 cm3 - 7.1 HP, 45-90 cm - 7.9 kg</v>
      </c>
      <c r="C36" s="829"/>
      <c r="D36" s="829"/>
      <c r="E36" s="829"/>
      <c r="F36" s="829"/>
      <c r="G36" s="829"/>
      <c r="H36" s="830"/>
      <c r="I36" s="276"/>
      <c r="J36" s="277"/>
      <c r="K36" s="278">
        <f>VLOOKUP(A36,EQUIPOS!A6:D161,4,FALSE)</f>
        <v>14161.511295586293</v>
      </c>
      <c r="L36" s="279"/>
      <c r="M36" s="280">
        <v>3</v>
      </c>
      <c r="N36" s="281">
        <f>K36/M36</f>
        <v>4720.5037651954308</v>
      </c>
    </row>
    <row r="37" spans="1:14">
      <c r="A37" s="214" t="s">
        <v>312</v>
      </c>
      <c r="B37" s="828" t="str">
        <f>VLOOKUP(A37,EQUIPOS!A7:D154,3,FALSE)</f>
        <v>Retroexcavadora sobre oruga, potencia 138 HP, balde de 1,5 m3.</v>
      </c>
      <c r="C37" s="829"/>
      <c r="D37" s="829"/>
      <c r="E37" s="829"/>
      <c r="F37" s="829"/>
      <c r="G37" s="829"/>
      <c r="H37" s="830"/>
      <c r="I37" s="276"/>
      <c r="J37" s="277"/>
      <c r="K37" s="278">
        <f>VLOOKUP(A37,EQUIPOS!A7:D162,4,FALSE)</f>
        <v>261170.12561359751</v>
      </c>
      <c r="L37" s="279"/>
      <c r="M37" s="280">
        <v>3</v>
      </c>
      <c r="N37" s="281">
        <f>K37/M37</f>
        <v>87056.708537865838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638.34006507625008</v>
      </c>
    </row>
    <row r="43" spans="1:14" ht="15" thickBot="1">
      <c r="B43" s="815" t="s">
        <v>1037</v>
      </c>
      <c r="C43" s="816"/>
      <c r="D43" s="816"/>
      <c r="E43" s="816"/>
      <c r="F43" s="816"/>
      <c r="G43" s="816"/>
      <c r="H43" s="816"/>
      <c r="I43" s="816"/>
      <c r="J43" s="816"/>
      <c r="K43" s="816"/>
      <c r="L43" s="816"/>
      <c r="M43" s="817"/>
      <c r="N43" s="105">
        <f>SUM(N36:N42)</f>
        <v>92415.55236813752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19">
        <f>VLOOKUP(A59,TRANSPORTE!A5:D94,4,FALSE)</f>
        <v>1766.2033469737373</v>
      </c>
      <c r="M59" s="820"/>
      <c r="N59" s="296">
        <f>K59*L59</f>
        <v>10597.220081842424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10597.220081842424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12766.801301525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115779.57375150494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23155.914750300988</v>
      </c>
      <c r="M83" s="850"/>
      <c r="N83" s="57"/>
    </row>
    <row r="84" spans="1:14">
      <c r="B84" s="95" t="s">
        <v>1057</v>
      </c>
      <c r="C84" s="96"/>
      <c r="D84" s="96"/>
      <c r="E84" s="96"/>
      <c r="F84" s="96"/>
      <c r="G84" s="96"/>
      <c r="H84" s="96"/>
      <c r="I84" s="93"/>
      <c r="J84" s="94"/>
      <c r="K84" s="313">
        <v>0.05</v>
      </c>
      <c r="L84" s="849">
        <f>N78*K84</f>
        <v>5788.978687575247</v>
      </c>
      <c r="M84" s="850"/>
      <c r="N84" s="57"/>
    </row>
    <row r="85" spans="1:14" ht="15" thickBot="1">
      <c r="B85" s="97" t="s">
        <v>1058</v>
      </c>
      <c r="C85" s="98"/>
      <c r="D85" s="98"/>
      <c r="E85" s="98"/>
      <c r="F85" s="98"/>
      <c r="G85" s="98"/>
      <c r="H85" s="98"/>
      <c r="I85" s="99"/>
      <c r="J85" s="100"/>
      <c r="K85" s="314">
        <v>0.05</v>
      </c>
      <c r="L85" s="851">
        <f>N78*K85</f>
        <v>5788.978687575247</v>
      </c>
      <c r="M85" s="852"/>
      <c r="N85" s="57"/>
    </row>
    <row r="86" spans="1:14" ht="15" thickBot="1">
      <c r="B86" s="815" t="s">
        <v>1037</v>
      </c>
      <c r="C86" s="816"/>
      <c r="D86" s="816"/>
      <c r="E86" s="816"/>
      <c r="F86" s="816"/>
      <c r="G86" s="816"/>
      <c r="H86" s="816"/>
      <c r="I86" s="816"/>
      <c r="J86" s="816"/>
      <c r="K86" s="816"/>
      <c r="L86" s="816"/>
      <c r="M86" s="817"/>
      <c r="N86" s="58">
        <f>L83+L84+L85</f>
        <v>34733.872125451482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150513.44587695642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7.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195</v>
      </c>
      <c r="B36" s="828" t="str">
        <f>VLOOKUP(A36,EQUIPOS!A6:D154,3,FALSE)</f>
        <v xml:space="preserve">Equipo de oxicorte, Capacidad de corte: hasta 6´´ (152mm) </v>
      </c>
      <c r="C36" s="829"/>
      <c r="D36" s="829"/>
      <c r="E36" s="829"/>
      <c r="F36" s="829"/>
      <c r="G36" s="829"/>
      <c r="H36" s="830"/>
      <c r="I36" s="276"/>
      <c r="J36" s="277"/>
      <c r="K36" s="278">
        <f>VLOOKUP(A36,EQUIPOS!A6:D161,4,FALSE)</f>
        <v>39123.284816916894</v>
      </c>
      <c r="L36" s="279"/>
      <c r="M36" s="280">
        <v>4</v>
      </c>
      <c r="N36" s="281">
        <f>K36/M36</f>
        <v>9780.8212042292234</v>
      </c>
    </row>
    <row r="37" spans="1:14">
      <c r="A37" s="114" t="s">
        <v>248</v>
      </c>
      <c r="B37" s="828" t="str">
        <f>VLOOKUP(A37,EQUIPOS!A7:D154,3,FALSE)</f>
        <v>Grúa telescópica de 50 Ton.</v>
      </c>
      <c r="C37" s="829"/>
      <c r="D37" s="829"/>
      <c r="E37" s="829"/>
      <c r="F37" s="829"/>
      <c r="G37" s="829"/>
      <c r="H37" s="830"/>
      <c r="I37" s="276"/>
      <c r="J37" s="277"/>
      <c r="K37" s="278">
        <f>VLOOKUP(A37,EQUIPOS!A7:D162,4,FALSE)</f>
        <v>295032.04422878334</v>
      </c>
      <c r="L37" s="279"/>
      <c r="M37" s="280">
        <v>4</v>
      </c>
      <c r="N37" s="281">
        <f>K37/M37</f>
        <v>73758.011057195836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957.5100976143749</v>
      </c>
    </row>
    <row r="43" spans="1:14" ht="15" thickBot="1">
      <c r="B43" s="815" t="s">
        <v>1037</v>
      </c>
      <c r="C43" s="816"/>
      <c r="D43" s="816"/>
      <c r="E43" s="816"/>
      <c r="F43" s="816"/>
      <c r="G43" s="816"/>
      <c r="H43" s="816"/>
      <c r="I43" s="816"/>
      <c r="J43" s="816"/>
      <c r="K43" s="816"/>
      <c r="L43" s="816"/>
      <c r="M43" s="817"/>
      <c r="N43" s="105">
        <f>SUM(N36:N42)</f>
        <v>84496.342359039438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19">
        <f>VLOOKUP(A59,TRANSPORTE!A5:D117,4,FALSE)</f>
        <v>0.30101358760964236</v>
      </c>
      <c r="M59" s="820"/>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9575.100976143749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94071.744348770793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18814.348869754158</v>
      </c>
      <c r="M83" s="850"/>
      <c r="N83" s="57"/>
    </row>
    <row r="84" spans="1:14">
      <c r="B84" s="95" t="s">
        <v>1057</v>
      </c>
      <c r="C84" s="96"/>
      <c r="D84" s="96"/>
      <c r="E84" s="96"/>
      <c r="F84" s="96"/>
      <c r="G84" s="96"/>
      <c r="H84" s="96"/>
      <c r="I84" s="93"/>
      <c r="J84" s="94"/>
      <c r="K84" s="313">
        <v>0.05</v>
      </c>
      <c r="L84" s="849">
        <f>N78*K84</f>
        <v>4703.5872174385395</v>
      </c>
      <c r="M84" s="850"/>
      <c r="N84" s="57"/>
    </row>
    <row r="85" spans="1:14" ht="15" thickBot="1">
      <c r="B85" s="97" t="s">
        <v>1058</v>
      </c>
      <c r="C85" s="98"/>
      <c r="D85" s="98"/>
      <c r="E85" s="98"/>
      <c r="F85" s="98"/>
      <c r="G85" s="98"/>
      <c r="H85" s="98"/>
      <c r="I85" s="99"/>
      <c r="J85" s="100"/>
      <c r="K85" s="314">
        <v>0.05</v>
      </c>
      <c r="L85" s="851">
        <f>N78*K85</f>
        <v>4703.5872174385395</v>
      </c>
      <c r="M85" s="852"/>
      <c r="N85" s="57"/>
    </row>
    <row r="86" spans="1:14" ht="15" thickBot="1">
      <c r="B86" s="815" t="s">
        <v>1037</v>
      </c>
      <c r="C86" s="816"/>
      <c r="D86" s="816"/>
      <c r="E86" s="816"/>
      <c r="F86" s="816"/>
      <c r="G86" s="816"/>
      <c r="H86" s="816"/>
      <c r="I86" s="816"/>
      <c r="J86" s="816"/>
      <c r="K86" s="816"/>
      <c r="L86" s="816"/>
      <c r="M86" s="817"/>
      <c r="N86" s="58">
        <f>L83+L84+L85</f>
        <v>28221.523304631239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122293.26765340203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119825.4563424855</v>
      </c>
      <c r="L36" s="279"/>
      <c r="M36" s="280">
        <v>5</v>
      </c>
      <c r="N36" s="281">
        <f>K36/M36</f>
        <v>23965.091268497101</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102.1344104122</v>
      </c>
    </row>
    <row r="43" spans="1:14" ht="15" thickBot="1">
      <c r="B43" s="815" t="s">
        <v>1037</v>
      </c>
      <c r="C43" s="816"/>
      <c r="D43" s="816"/>
      <c r="E43" s="816"/>
      <c r="F43" s="816"/>
      <c r="G43" s="816"/>
      <c r="H43" s="816"/>
      <c r="I43" s="816"/>
      <c r="J43" s="816"/>
      <c r="K43" s="816"/>
      <c r="L43" s="816"/>
      <c r="M43" s="817"/>
      <c r="N43" s="105">
        <f>SUM(N36:N42)</f>
        <v>24067.225678909301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19">
        <f>VLOOKUP(A59,TRANSPORTE!A5:D94,4,FALSE)</f>
        <v>1766.2033469737373</v>
      </c>
      <c r="M59" s="820"/>
      <c r="N59" s="296">
        <f>K59*L59</f>
        <v>1239.8747495755636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1239.8747495755636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5106.7205206099998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30413.820949094865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6082.7641898189731</v>
      </c>
      <c r="M83" s="850"/>
      <c r="N83" s="57"/>
    </row>
    <row r="84" spans="1:14">
      <c r="B84" s="95" t="s">
        <v>1057</v>
      </c>
      <c r="C84" s="96"/>
      <c r="D84" s="96"/>
      <c r="E84" s="96"/>
      <c r="F84" s="96"/>
      <c r="G84" s="96"/>
      <c r="H84" s="96"/>
      <c r="I84" s="93"/>
      <c r="J84" s="94"/>
      <c r="K84" s="313">
        <v>0.05</v>
      </c>
      <c r="L84" s="849">
        <f>N78*K84</f>
        <v>1520.6910474547433</v>
      </c>
      <c r="M84" s="850"/>
      <c r="N84" s="57"/>
    </row>
    <row r="85" spans="1:14" ht="15" thickBot="1">
      <c r="B85" s="97" t="s">
        <v>1058</v>
      </c>
      <c r="C85" s="98"/>
      <c r="D85" s="98"/>
      <c r="E85" s="98"/>
      <c r="F85" s="98"/>
      <c r="G85" s="98"/>
      <c r="H85" s="98"/>
      <c r="I85" s="99"/>
      <c r="J85" s="100"/>
      <c r="K85" s="314">
        <v>0.05</v>
      </c>
      <c r="L85" s="851">
        <f>N78*K85</f>
        <v>1520.6910474547433</v>
      </c>
      <c r="M85" s="852"/>
      <c r="N85" s="57"/>
    </row>
    <row r="86" spans="1:14" ht="15" thickBot="1">
      <c r="B86" s="815" t="s">
        <v>1037</v>
      </c>
      <c r="C86" s="816"/>
      <c r="D86" s="816"/>
      <c r="E86" s="816"/>
      <c r="F86" s="816"/>
      <c r="G86" s="816"/>
      <c r="H86" s="816"/>
      <c r="I86" s="816"/>
      <c r="J86" s="816"/>
      <c r="K86" s="816"/>
      <c r="L86" s="816"/>
      <c r="M86" s="817"/>
      <c r="N86" s="58">
        <f>L83+L84+L85</f>
        <v>9124.1462847284602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39537.967233823321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307</v>
      </c>
      <c r="B36" s="828" t="str">
        <f>VLOOKUP(A36,EQUIPOS!A6:D154,3,FALSE)</f>
        <v>Retroexcavadora, Potencia en el Volante 78 HP 2200 RPM</v>
      </c>
      <c r="C36" s="829"/>
      <c r="D36" s="829"/>
      <c r="E36" s="829"/>
      <c r="F36" s="829"/>
      <c r="G36" s="829"/>
      <c r="H36" s="830"/>
      <c r="I36" s="276"/>
      <c r="J36" s="277"/>
      <c r="K36" s="278">
        <f>VLOOKUP(A36,EQUIPOS!A6:D161,4,FALSE)</f>
        <v>119825.4563424855</v>
      </c>
      <c r="L36" s="279"/>
      <c r="M36" s="280">
        <v>4</v>
      </c>
      <c r="N36" s="281">
        <f>K36/M36</f>
        <v>29956.364085621375</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63.834006507624999</v>
      </c>
    </row>
    <row r="43" spans="1:14" ht="15" thickBot="1">
      <c r="B43" s="815" t="s">
        <v>1037</v>
      </c>
      <c r="C43" s="816"/>
      <c r="D43" s="816"/>
      <c r="E43" s="816"/>
      <c r="F43" s="816"/>
      <c r="G43" s="816"/>
      <c r="H43" s="816"/>
      <c r="I43" s="816"/>
      <c r="J43" s="816"/>
      <c r="K43" s="816"/>
      <c r="L43" s="816"/>
      <c r="M43" s="817"/>
      <c r="N43" s="105">
        <f>SUM(N36:N42)</f>
        <v>30020.198092129001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19">
        <f>VLOOKUP(A59,TRANSPORTE!A5:D94,4,FALSE)</f>
        <v>1766.2033469737373</v>
      </c>
      <c r="M59" s="820"/>
      <c r="N59" s="296">
        <f>K59*L59</f>
        <v>5351.596141330424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5351.596141330424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3191.70032538125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38563.494558840677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7712.698911768136</v>
      </c>
      <c r="M83" s="850"/>
      <c r="N83" s="57"/>
    </row>
    <row r="84" spans="1:14">
      <c r="B84" s="95" t="s">
        <v>1057</v>
      </c>
      <c r="C84" s="96"/>
      <c r="D84" s="96"/>
      <c r="E84" s="96"/>
      <c r="F84" s="96"/>
      <c r="G84" s="96"/>
      <c r="H84" s="96"/>
      <c r="I84" s="93"/>
      <c r="J84" s="94"/>
      <c r="K84" s="313">
        <v>0.05</v>
      </c>
      <c r="L84" s="849">
        <f>N78*K84</f>
        <v>1928.174727942034</v>
      </c>
      <c r="M84" s="850"/>
      <c r="N84" s="57"/>
    </row>
    <row r="85" spans="1:14" ht="15" thickBot="1">
      <c r="B85" s="97" t="s">
        <v>1058</v>
      </c>
      <c r="C85" s="98"/>
      <c r="D85" s="98"/>
      <c r="E85" s="98"/>
      <c r="F85" s="98"/>
      <c r="G85" s="98"/>
      <c r="H85" s="98"/>
      <c r="I85" s="99"/>
      <c r="J85" s="100"/>
      <c r="K85" s="314">
        <v>0.05</v>
      </c>
      <c r="L85" s="851">
        <f>N78*K85</f>
        <v>1928.174727942034</v>
      </c>
      <c r="M85" s="852"/>
      <c r="N85" s="57"/>
    </row>
    <row r="86" spans="1:14" ht="15" thickBot="1">
      <c r="B86" s="815" t="s">
        <v>1037</v>
      </c>
      <c r="C86" s="816"/>
      <c r="D86" s="816"/>
      <c r="E86" s="816"/>
      <c r="F86" s="816"/>
      <c r="G86" s="816"/>
      <c r="H86" s="816"/>
      <c r="I86" s="816"/>
      <c r="J86" s="816"/>
      <c r="K86" s="816"/>
      <c r="L86" s="816"/>
      <c r="M86" s="817"/>
      <c r="N86" s="58">
        <f>L83+L84+L85</f>
        <v>11569.048367652204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50132.542926492883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136.17921388293334</v>
      </c>
    </row>
    <row r="43" spans="1:14" ht="15" thickBot="1">
      <c r="B43" s="815" t="s">
        <v>1037</v>
      </c>
      <c r="C43" s="816"/>
      <c r="D43" s="816"/>
      <c r="E43" s="816"/>
      <c r="F43" s="816"/>
      <c r="G43" s="816"/>
      <c r="H43" s="816"/>
      <c r="I43" s="816"/>
      <c r="J43" s="816"/>
      <c r="K43" s="816"/>
      <c r="L43" s="816"/>
      <c r="M43" s="817"/>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0"/>
      <c r="C53" s="811"/>
      <c r="D53" s="811"/>
      <c r="E53" s="811"/>
      <c r="F53" s="811"/>
      <c r="G53" s="811"/>
      <c r="H53" s="811"/>
      <c r="I53" s="812"/>
      <c r="J53" s="48"/>
      <c r="K53" s="50"/>
      <c r="L53" s="813"/>
      <c r="M53" s="814"/>
      <c r="N53" s="51"/>
    </row>
    <row r="54" spans="2:14" ht="1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1361.7921388293332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299.59427054245333</v>
      </c>
      <c r="M83" s="850"/>
      <c r="N83" s="57"/>
    </row>
    <row r="84" spans="1:14">
      <c r="B84" s="95" t="s">
        <v>1057</v>
      </c>
      <c r="C84" s="96"/>
      <c r="D84" s="96"/>
      <c r="E84" s="96"/>
      <c r="F84" s="96"/>
      <c r="G84" s="96"/>
      <c r="H84" s="96"/>
      <c r="I84" s="93"/>
      <c r="J84" s="94"/>
      <c r="K84" s="313">
        <v>0.05</v>
      </c>
      <c r="L84" s="849">
        <f>N78*K84</f>
        <v>74.898567635613333</v>
      </c>
      <c r="M84" s="850"/>
      <c r="N84" s="57"/>
    </row>
    <row r="85" spans="1:14" ht="15" thickBot="1">
      <c r="B85" s="97" t="s">
        <v>1058</v>
      </c>
      <c r="C85" s="98"/>
      <c r="D85" s="98"/>
      <c r="E85" s="98"/>
      <c r="F85" s="98"/>
      <c r="G85" s="98"/>
      <c r="H85" s="98"/>
      <c r="I85" s="99"/>
      <c r="J85" s="100"/>
      <c r="K85" s="314">
        <v>0.05</v>
      </c>
      <c r="L85" s="851">
        <f>N78*K85</f>
        <v>74.898567635613333</v>
      </c>
      <c r="M85" s="852"/>
      <c r="N85" s="57"/>
    </row>
    <row r="86" spans="1:14" ht="15" thickBot="1">
      <c r="B86" s="815" t="s">
        <v>1037</v>
      </c>
      <c r="C86" s="816"/>
      <c r="D86" s="816"/>
      <c r="E86" s="816"/>
      <c r="F86" s="816"/>
      <c r="G86" s="816"/>
      <c r="H86" s="816"/>
      <c r="I86" s="816"/>
      <c r="J86" s="816"/>
      <c r="K86" s="816"/>
      <c r="L86" s="816"/>
      <c r="M86" s="817"/>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255168.47629388343</v>
      </c>
      <c r="L36" s="279"/>
      <c r="M36" s="280">
        <v>3</v>
      </c>
      <c r="N36" s="281">
        <f>K36/M36</f>
        <v>85056.158764627806</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85.112008676833341</v>
      </c>
    </row>
    <row r="43" spans="1:14" ht="15" thickBot="1">
      <c r="B43" s="815" t="s">
        <v>1037</v>
      </c>
      <c r="C43" s="816"/>
      <c r="D43" s="816"/>
      <c r="E43" s="816"/>
      <c r="F43" s="816"/>
      <c r="G43" s="816"/>
      <c r="H43" s="816"/>
      <c r="I43" s="816"/>
      <c r="J43" s="816"/>
      <c r="K43" s="816"/>
      <c r="L43" s="816"/>
      <c r="M43" s="817"/>
      <c r="N43" s="105">
        <f>SUM(N36:N42)</f>
        <v>85141.270773304641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1766.2033469737373</v>
      </c>
      <c r="M59" s="820"/>
      <c r="N59" s="296">
        <f>K59*L59</f>
        <v>3002.5456898553534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3002.5456898553534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8511.2008676833339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96655.01733084333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19331.003466168666</v>
      </c>
      <c r="M83" s="850"/>
      <c r="N83" s="57"/>
    </row>
    <row r="84" spans="1:14">
      <c r="B84" s="95" t="s">
        <v>1057</v>
      </c>
      <c r="C84" s="96"/>
      <c r="D84" s="96"/>
      <c r="E84" s="96"/>
      <c r="F84" s="96"/>
      <c r="G84" s="96"/>
      <c r="H84" s="96"/>
      <c r="I84" s="93"/>
      <c r="J84" s="94"/>
      <c r="K84" s="313">
        <v>0.05</v>
      </c>
      <c r="L84" s="849">
        <f>N78*K84</f>
        <v>4832.7508665421665</v>
      </c>
      <c r="M84" s="850"/>
      <c r="N84" s="57"/>
    </row>
    <row r="85" spans="1:14" ht="15" thickBot="1">
      <c r="B85" s="97" t="s">
        <v>1058</v>
      </c>
      <c r="C85" s="98"/>
      <c r="D85" s="98"/>
      <c r="E85" s="98"/>
      <c r="F85" s="98"/>
      <c r="G85" s="98"/>
      <c r="H85" s="98"/>
      <c r="I85" s="99"/>
      <c r="J85" s="100"/>
      <c r="K85" s="314">
        <v>0.05</v>
      </c>
      <c r="L85" s="851">
        <f>N78*K85</f>
        <v>4832.7508665421665</v>
      </c>
      <c r="M85" s="852"/>
      <c r="N85" s="57"/>
    </row>
    <row r="86" spans="1:14" ht="15" thickBot="1">
      <c r="B86" s="815" t="s">
        <v>1037</v>
      </c>
      <c r="C86" s="816"/>
      <c r="D86" s="816"/>
      <c r="E86" s="816"/>
      <c r="F86" s="816"/>
      <c r="G86" s="816"/>
      <c r="H86" s="816"/>
      <c r="I86" s="816"/>
      <c r="J86" s="816"/>
      <c r="K86" s="816"/>
      <c r="L86" s="816"/>
      <c r="M86" s="817"/>
      <c r="N86" s="58">
        <f>L83+L84+L85</f>
        <v>28996.505199252999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125651.52253009632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310</v>
      </c>
      <c r="B36" s="828" t="str">
        <f>VLOOKUP(A36,EQUIPOS!A6:D154,3,FALSE)</f>
        <v>Retroexcavadora A25C</v>
      </c>
      <c r="C36" s="829"/>
      <c r="D36" s="829"/>
      <c r="E36" s="829"/>
      <c r="F36" s="829"/>
      <c r="G36" s="829"/>
      <c r="H36" s="830"/>
      <c r="I36" s="276"/>
      <c r="J36" s="277"/>
      <c r="K36" s="278">
        <f>VLOOKUP(A36,EQUIPOS!A6:D163,4,FALSE)</f>
        <v>255168.47629388343</v>
      </c>
      <c r="L36" s="279"/>
      <c r="M36" s="280">
        <v>3</v>
      </c>
      <c r="N36" s="281">
        <f>K36/M36</f>
        <v>85056.158764627806</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85.112008676833341</v>
      </c>
    </row>
    <row r="43" spans="1:14" ht="15" thickBot="1">
      <c r="B43" s="815" t="s">
        <v>1037</v>
      </c>
      <c r="C43" s="816"/>
      <c r="D43" s="816"/>
      <c r="E43" s="816"/>
      <c r="F43" s="816"/>
      <c r="G43" s="816"/>
      <c r="H43" s="816"/>
      <c r="I43" s="816"/>
      <c r="J43" s="816"/>
      <c r="K43" s="816"/>
      <c r="L43" s="816"/>
      <c r="M43" s="817"/>
      <c r="N43" s="105">
        <f>SUM(N36:N42)</f>
        <v>85141.270773304641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19">
        <f>VLOOKUP(A59,TRANSPORTE!A6:D117,4,FALSE)</f>
        <v>1766.2033469737373</v>
      </c>
      <c r="M59" s="820"/>
      <c r="N59" s="296">
        <f>K59*L59</f>
        <v>3002.5456898553534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3002.5456898553534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8511.2008676833339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96655.01733084333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19331.003466168666</v>
      </c>
      <c r="M83" s="850"/>
      <c r="N83" s="57"/>
    </row>
    <row r="84" spans="1:14">
      <c r="B84" s="95" t="s">
        <v>1057</v>
      </c>
      <c r="C84" s="96"/>
      <c r="D84" s="96"/>
      <c r="E84" s="96"/>
      <c r="F84" s="96"/>
      <c r="G84" s="96"/>
      <c r="H84" s="96"/>
      <c r="I84" s="93"/>
      <c r="J84" s="94"/>
      <c r="K84" s="313">
        <v>0.05</v>
      </c>
      <c r="L84" s="849">
        <f>N78*K84</f>
        <v>4832.7508665421665</v>
      </c>
      <c r="M84" s="850"/>
      <c r="N84" s="57"/>
    </row>
    <row r="85" spans="1:14" ht="15" thickBot="1">
      <c r="B85" s="97" t="s">
        <v>1058</v>
      </c>
      <c r="C85" s="98"/>
      <c r="D85" s="98"/>
      <c r="E85" s="98"/>
      <c r="F85" s="98"/>
      <c r="G85" s="98"/>
      <c r="H85" s="98"/>
      <c r="I85" s="99"/>
      <c r="J85" s="100"/>
      <c r="K85" s="314">
        <v>0.05</v>
      </c>
      <c r="L85" s="851">
        <f>N78*K85</f>
        <v>4832.7508665421665</v>
      </c>
      <c r="M85" s="852"/>
      <c r="N85" s="57"/>
    </row>
    <row r="86" spans="1:14" ht="15" thickBot="1">
      <c r="B86" s="815" t="s">
        <v>1037</v>
      </c>
      <c r="C86" s="816"/>
      <c r="D86" s="816"/>
      <c r="E86" s="816"/>
      <c r="F86" s="816"/>
      <c r="G86" s="816"/>
      <c r="H86" s="816"/>
      <c r="I86" s="816"/>
      <c r="J86" s="816"/>
      <c r="K86" s="816"/>
      <c r="L86" s="816"/>
      <c r="M86" s="817"/>
      <c r="N86" s="58">
        <f>L83+L84+L85</f>
        <v>28996.505199252999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125651.52253009632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45</v>
      </c>
      <c r="N36" s="281">
        <f>K36/M36</f>
        <v>5803.7805691910562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1.4185334779472223</v>
      </c>
    </row>
    <row r="43" spans="1:14" ht="15" thickBot="1">
      <c r="B43" s="815" t="s">
        <v>1037</v>
      </c>
      <c r="C43" s="816"/>
      <c r="D43" s="816"/>
      <c r="E43" s="816"/>
      <c r="F43" s="816"/>
      <c r="G43" s="816"/>
      <c r="H43" s="816"/>
      <c r="I43" s="816"/>
      <c r="J43" s="816"/>
      <c r="K43" s="816"/>
      <c r="L43" s="816"/>
      <c r="M43" s="817"/>
      <c r="N43" s="105">
        <f>SUM(N36:N42)</f>
        <v>5805.1991026690039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19">
        <f>VLOOKUP(A59,TRANSPORTE!A6:D117,4,FALSE)</f>
        <v>0.30101358760964236</v>
      </c>
      <c r="M59" s="820"/>
      <c r="N59" s="296">
        <f>K59*L59</f>
        <v>10.746185077664233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10.746185077664233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141.85334779472223</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5957.7986355413905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1191.5597271082781</v>
      </c>
      <c r="M83" s="850"/>
      <c r="N83" s="57"/>
    </row>
    <row r="84" spans="1:14">
      <c r="B84" s="95" t="s">
        <v>1057</v>
      </c>
      <c r="C84" s="96"/>
      <c r="D84" s="96"/>
      <c r="E84" s="96"/>
      <c r="F84" s="96"/>
      <c r="G84" s="96"/>
      <c r="H84" s="96"/>
      <c r="I84" s="93"/>
      <c r="J84" s="94"/>
      <c r="K84" s="313">
        <v>0.05</v>
      </c>
      <c r="L84" s="849">
        <f>N78*K84</f>
        <v>297.88993177706953</v>
      </c>
      <c r="M84" s="850"/>
      <c r="N84" s="57"/>
    </row>
    <row r="85" spans="1:14" ht="15" thickBot="1">
      <c r="B85" s="97" t="s">
        <v>1058</v>
      </c>
      <c r="C85" s="98"/>
      <c r="D85" s="98"/>
      <c r="E85" s="98"/>
      <c r="F85" s="98"/>
      <c r="G85" s="98"/>
      <c r="H85" s="98"/>
      <c r="I85" s="99"/>
      <c r="J85" s="100"/>
      <c r="K85" s="314">
        <v>0.05</v>
      </c>
      <c r="L85" s="851">
        <f>N78*K85</f>
        <v>297.88993177706953</v>
      </c>
      <c r="M85" s="852"/>
      <c r="N85" s="57"/>
    </row>
    <row r="86" spans="1:14" ht="15" thickBot="1">
      <c r="B86" s="815" t="s">
        <v>1037</v>
      </c>
      <c r="C86" s="816"/>
      <c r="D86" s="816"/>
      <c r="E86" s="816"/>
      <c r="F86" s="816"/>
      <c r="G86" s="816"/>
      <c r="H86" s="816"/>
      <c r="I86" s="816"/>
      <c r="J86" s="816"/>
      <c r="K86" s="816"/>
      <c r="L86" s="816"/>
      <c r="M86" s="817"/>
      <c r="N86" s="58">
        <f>L83+L84+L85</f>
        <v>1787.3395906624171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7745.1382262038078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c r="B36" s="828"/>
      <c r="C36" s="829"/>
      <c r="D36" s="829"/>
      <c r="E36" s="829"/>
      <c r="F36" s="829"/>
      <c r="G36" s="829"/>
      <c r="H36" s="830"/>
      <c r="I36" s="276"/>
      <c r="J36" s="277"/>
      <c r="K36" s="278"/>
      <c r="L36" s="279"/>
      <c r="M36" s="280"/>
      <c r="N36" s="281"/>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0.1</v>
      </c>
      <c r="M42" s="840"/>
      <c r="N42" s="111">
        <f>N76*L42</f>
        <v>56.741339117888892</v>
      </c>
    </row>
    <row r="43" spans="1:14" ht="15" thickBot="1">
      <c r="B43" s="815" t="s">
        <v>1037</v>
      </c>
      <c r="C43" s="816"/>
      <c r="D43" s="816"/>
      <c r="E43" s="816"/>
      <c r="F43" s="816"/>
      <c r="G43" s="816"/>
      <c r="H43" s="816"/>
      <c r="I43" s="816"/>
      <c r="J43" s="816"/>
      <c r="K43" s="816"/>
      <c r="L43" s="816"/>
      <c r="M43" s="817"/>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19">
        <f>VLOOKUP(A59,TRANSPORTE!A6:D117,4,FALSE)</f>
        <v>0.30101358760964236</v>
      </c>
      <c r="M59" s="820"/>
      <c r="N59" s="296">
        <f>K59*L59</f>
        <v>3.0853892729988344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3.0853892729988344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627.24011956977665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125.44802391395534</v>
      </c>
      <c r="M83" s="850"/>
      <c r="N83" s="57"/>
    </row>
    <row r="84" spans="1:14">
      <c r="B84" s="95" t="s">
        <v>1057</v>
      </c>
      <c r="C84" s="96"/>
      <c r="D84" s="96"/>
      <c r="E84" s="96"/>
      <c r="F84" s="96"/>
      <c r="G84" s="96"/>
      <c r="H84" s="96"/>
      <c r="I84" s="93"/>
      <c r="J84" s="94"/>
      <c r="K84" s="313">
        <v>0.05</v>
      </c>
      <c r="L84" s="849">
        <f>N78*K84</f>
        <v>31.362005978488835</v>
      </c>
      <c r="M84" s="850"/>
      <c r="N84" s="57"/>
    </row>
    <row r="85" spans="1:14" ht="15" thickBot="1">
      <c r="B85" s="97" t="s">
        <v>1058</v>
      </c>
      <c r="C85" s="98"/>
      <c r="D85" s="98"/>
      <c r="E85" s="98"/>
      <c r="F85" s="98"/>
      <c r="G85" s="98"/>
      <c r="H85" s="98"/>
      <c r="I85" s="99"/>
      <c r="J85" s="100"/>
      <c r="K85" s="314">
        <v>0.05</v>
      </c>
      <c r="L85" s="851">
        <f>N78*K85</f>
        <v>31.362005978488835</v>
      </c>
      <c r="M85" s="852"/>
      <c r="N85" s="57"/>
    </row>
    <row r="86" spans="1:14" ht="15" thickBot="1">
      <c r="B86" s="815" t="s">
        <v>1037</v>
      </c>
      <c r="C86" s="816"/>
      <c r="D86" s="816"/>
      <c r="E86" s="816"/>
      <c r="F86" s="816"/>
      <c r="G86" s="816"/>
      <c r="H86" s="816"/>
      <c r="I86" s="816"/>
      <c r="J86" s="816"/>
      <c r="K86" s="816"/>
      <c r="L86" s="816"/>
      <c r="M86" s="817"/>
      <c r="N86" s="58">
        <f>L83+L84+L85</f>
        <v>188.172035870933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815.41215544070963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45</v>
      </c>
      <c r="N36" s="281">
        <f>K36/M36</f>
        <v>5803.7805691910562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1.4185334779472223</v>
      </c>
    </row>
    <row r="43" spans="1:14" ht="15" thickBot="1">
      <c r="B43" s="815" t="s">
        <v>1037</v>
      </c>
      <c r="C43" s="816"/>
      <c r="D43" s="816"/>
      <c r="E43" s="816"/>
      <c r="F43" s="816"/>
      <c r="G43" s="816"/>
      <c r="H43" s="816"/>
      <c r="I43" s="816"/>
      <c r="J43" s="816"/>
      <c r="K43" s="816"/>
      <c r="L43" s="816"/>
      <c r="M43" s="817"/>
      <c r="N43" s="105">
        <f>SUM(N36:N42)</f>
        <v>5805.1991026690039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19">
        <f>VLOOKUP(A59,TRANSPORTE!A6:D117,4,FALSE)</f>
        <v>723.53954010925383</v>
      </c>
      <c r="M59" s="820"/>
      <c r="N59" s="296">
        <f>K59*L59</f>
        <v>586.42517956084964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586.42517956084964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141.85334779472223</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6533.4776300245758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1306.6955260049153</v>
      </c>
      <c r="M83" s="850"/>
      <c r="N83" s="57"/>
    </row>
    <row r="84" spans="1:14">
      <c r="B84" s="95" t="s">
        <v>1057</v>
      </c>
      <c r="C84" s="96"/>
      <c r="D84" s="96"/>
      <c r="E84" s="96"/>
      <c r="F84" s="96"/>
      <c r="G84" s="96"/>
      <c r="H84" s="96"/>
      <c r="I84" s="93"/>
      <c r="J84" s="94"/>
      <c r="K84" s="313">
        <v>0.05</v>
      </c>
      <c r="L84" s="849">
        <f>N78*K84</f>
        <v>326.67388150122883</v>
      </c>
      <c r="M84" s="850"/>
      <c r="N84" s="57"/>
    </row>
    <row r="85" spans="1:14" ht="15" thickBot="1">
      <c r="B85" s="97" t="s">
        <v>1058</v>
      </c>
      <c r="C85" s="98"/>
      <c r="D85" s="98"/>
      <c r="E85" s="98"/>
      <c r="F85" s="98"/>
      <c r="G85" s="98"/>
      <c r="H85" s="98"/>
      <c r="I85" s="99"/>
      <c r="J85" s="100"/>
      <c r="K85" s="314">
        <v>0.05</v>
      </c>
      <c r="L85" s="851">
        <f>N78*K85</f>
        <v>326.67388150122883</v>
      </c>
      <c r="M85" s="852"/>
      <c r="N85" s="57"/>
    </row>
    <row r="86" spans="1:14" ht="15" thickBot="1">
      <c r="B86" s="815" t="s">
        <v>1037</v>
      </c>
      <c r="C86" s="816"/>
      <c r="D86" s="816"/>
      <c r="E86" s="816"/>
      <c r="F86" s="816"/>
      <c r="G86" s="816"/>
      <c r="H86" s="816"/>
      <c r="I86" s="816"/>
      <c r="J86" s="816"/>
      <c r="K86" s="816"/>
      <c r="L86" s="816"/>
      <c r="M86" s="817"/>
      <c r="N86" s="58">
        <f>L83+L84+L85</f>
        <v>1960.043289007373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8493.5209190319492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VLOOKUP(A36,EQUIPOS!A5:D154,4,FALSE)</f>
        <v>223561.62752523946</v>
      </c>
      <c r="L36" s="279"/>
      <c r="M36" s="280">
        <v>0.625</v>
      </c>
      <c r="N36" s="281">
        <f>K36/M36</f>
        <v>357698.60404038313</v>
      </c>
    </row>
    <row r="37" spans="1:14">
      <c r="A37" s="114" t="s">
        <v>241</v>
      </c>
      <c r="B37" s="828" t="str">
        <f>VLOOKUP(A37,EQUIPOS!A7:D154,3,FALSE)</f>
        <v>Grúa (capacidad 15 ton)</v>
      </c>
      <c r="C37" s="829"/>
      <c r="D37" s="829"/>
      <c r="E37" s="829"/>
      <c r="F37" s="829"/>
      <c r="G37" s="829"/>
      <c r="H37" s="830"/>
      <c r="I37" s="276"/>
      <c r="J37" s="277"/>
      <c r="K37" s="278">
        <f>VLOOKUP(A37,EQUIPOS!A6:D154,4,FALSE)</f>
        <v>177019.45009889751</v>
      </c>
      <c r="L37" s="279"/>
      <c r="M37" s="280">
        <v>0.625</v>
      </c>
      <c r="N37" s="281">
        <f>K37/M37</f>
        <v>283231.12015823601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2553.3602603050003</v>
      </c>
    </row>
    <row r="43" spans="1:14" ht="15" thickBot="1">
      <c r="B43" s="815" t="s">
        <v>1037</v>
      </c>
      <c r="C43" s="816"/>
      <c r="D43" s="816"/>
      <c r="E43" s="816"/>
      <c r="F43" s="816"/>
      <c r="G43" s="816"/>
      <c r="H43" s="816"/>
      <c r="I43" s="816"/>
      <c r="J43" s="816"/>
      <c r="K43" s="816"/>
      <c r="L43" s="816"/>
      <c r="M43" s="817"/>
      <c r="N43" s="403">
        <f>SUM(N36:N42)</f>
        <v>643483.08445892413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83544.495978140345</v>
      </c>
      <c r="N51" s="281">
        <f>K51*M51</f>
        <v>167088.99195628069</v>
      </c>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230991.66078747035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925541.95045249455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185108.39009049893</v>
      </c>
      <c r="M83" s="850"/>
      <c r="N83" s="57"/>
    </row>
    <row r="84" spans="1:14">
      <c r="B84" s="95" t="s">
        <v>1057</v>
      </c>
      <c r="C84" s="96"/>
      <c r="D84" s="96"/>
      <c r="E84" s="96"/>
      <c r="F84" s="96"/>
      <c r="G84" s="96"/>
      <c r="H84" s="96"/>
      <c r="I84" s="93"/>
      <c r="J84" s="94"/>
      <c r="K84" s="313">
        <v>0.05</v>
      </c>
      <c r="L84" s="849">
        <f>N78*K84</f>
        <v>46277.097522624732</v>
      </c>
      <c r="M84" s="850"/>
      <c r="N84" s="57"/>
    </row>
    <row r="85" spans="1:14" ht="15" thickBot="1">
      <c r="B85" s="97" t="s">
        <v>1058</v>
      </c>
      <c r="C85" s="98"/>
      <c r="D85" s="98"/>
      <c r="E85" s="98"/>
      <c r="F85" s="98"/>
      <c r="G85" s="98"/>
      <c r="H85" s="98"/>
      <c r="I85" s="99"/>
      <c r="J85" s="100"/>
      <c r="K85" s="314">
        <v>0.05</v>
      </c>
      <c r="L85" s="851">
        <f>N78*K85</f>
        <v>46277.097522624732</v>
      </c>
      <c r="M85" s="852"/>
      <c r="N85" s="57"/>
    </row>
    <row r="86" spans="1:14" ht="15" thickBot="1">
      <c r="B86" s="815" t="s">
        <v>1037</v>
      </c>
      <c r="C86" s="816"/>
      <c r="D86" s="816"/>
      <c r="E86" s="816"/>
      <c r="F86" s="816"/>
      <c r="G86" s="816"/>
      <c r="H86" s="816"/>
      <c r="I86" s="816"/>
      <c r="J86" s="816"/>
      <c r="K86" s="816"/>
      <c r="L86" s="816"/>
      <c r="M86" s="817"/>
      <c r="N86" s="58">
        <f>L83+L84+L85</f>
        <v>277662.58513574838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1203204.535588243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223561.62752523946</v>
      </c>
      <c r="L36" s="279"/>
      <c r="M36" s="280">
        <v>0.5</v>
      </c>
      <c r="N36" s="281">
        <f>K36/M36</f>
        <v>447123.25505047891</v>
      </c>
    </row>
    <row r="37" spans="1:14">
      <c r="A37" s="114" t="s">
        <v>241</v>
      </c>
      <c r="B37" s="828" t="str">
        <f>VLOOKUP(A37,EQUIPOS!A7:D154,3,FALSE)</f>
        <v>Grúa (capacidad 15 ton)</v>
      </c>
      <c r="C37" s="829"/>
      <c r="D37" s="829"/>
      <c r="E37" s="829"/>
      <c r="F37" s="829"/>
      <c r="G37" s="829"/>
      <c r="H37" s="830"/>
      <c r="I37" s="276"/>
      <c r="J37" s="277"/>
      <c r="K37" s="278">
        <f>VLOOKUP(A37,EQUIPOS!A7:D164,4,FALSE)</f>
        <v>177019.45009889751</v>
      </c>
      <c r="L37" s="279"/>
      <c r="M37" s="280">
        <v>0.5</v>
      </c>
      <c r="N37" s="281">
        <f>K37/M37</f>
        <v>354038.90019779501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3191.70032538125</v>
      </c>
    </row>
    <row r="43" spans="1:14" ht="15" thickBot="1">
      <c r="B43" s="815" t="s">
        <v>1037</v>
      </c>
      <c r="C43" s="816"/>
      <c r="D43" s="816"/>
      <c r="E43" s="816"/>
      <c r="F43" s="816"/>
      <c r="G43" s="816"/>
      <c r="H43" s="816"/>
      <c r="I43" s="816"/>
      <c r="J43" s="816"/>
      <c r="K43" s="816"/>
      <c r="L43" s="816"/>
      <c r="M43" s="817"/>
      <c r="N43" s="403">
        <f>SUM(N36:N42)</f>
        <v>804353.85557365511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83544.495978140345</v>
      </c>
      <c r="N51" s="281">
        <f>K51*M51</f>
        <v>167088.99195628069</v>
      </c>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230991.66078747035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63834.006507624996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1099179.5228687506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219835.90457375013</v>
      </c>
      <c r="M83" s="850"/>
      <c r="N83" s="57"/>
    </row>
    <row r="84" spans="1:14">
      <c r="B84" s="95" t="s">
        <v>1057</v>
      </c>
      <c r="C84" s="96"/>
      <c r="D84" s="96"/>
      <c r="E84" s="96"/>
      <c r="F84" s="96"/>
      <c r="G84" s="96"/>
      <c r="H84" s="96"/>
      <c r="I84" s="93"/>
      <c r="J84" s="94"/>
      <c r="K84" s="313">
        <v>0.05</v>
      </c>
      <c r="L84" s="849">
        <f>N78*K84</f>
        <v>54958.976143437532</v>
      </c>
      <c r="M84" s="850"/>
      <c r="N84" s="57"/>
    </row>
    <row r="85" spans="1:14" ht="15" thickBot="1">
      <c r="B85" s="97" t="s">
        <v>1058</v>
      </c>
      <c r="C85" s="98"/>
      <c r="D85" s="98"/>
      <c r="E85" s="98"/>
      <c r="F85" s="98"/>
      <c r="G85" s="98"/>
      <c r="H85" s="98"/>
      <c r="I85" s="99"/>
      <c r="J85" s="100"/>
      <c r="K85" s="314">
        <v>0.05</v>
      </c>
      <c r="L85" s="851">
        <f>N78*K85</f>
        <v>54958.976143437532</v>
      </c>
      <c r="M85" s="852"/>
      <c r="N85" s="57"/>
    </row>
    <row r="86" spans="1:14" ht="15" thickBot="1">
      <c r="B86" s="815" t="s">
        <v>1037</v>
      </c>
      <c r="C86" s="816"/>
      <c r="D86" s="816"/>
      <c r="E86" s="816"/>
      <c r="F86" s="816"/>
      <c r="G86" s="816"/>
      <c r="H86" s="816"/>
      <c r="I86" s="816"/>
      <c r="J86" s="816"/>
      <c r="K86" s="816"/>
      <c r="L86" s="816"/>
      <c r="M86" s="817"/>
      <c r="N86" s="58">
        <f>L83+L84+L85</f>
        <v>329753.85686062521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1428933.3797293757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223561.62752523946</v>
      </c>
      <c r="L36" s="279"/>
      <c r="M36" s="280">
        <v>0.4375</v>
      </c>
      <c r="N36" s="281">
        <f>K36/M36</f>
        <v>510998.00577197591</v>
      </c>
    </row>
    <row r="37" spans="1:14">
      <c r="A37" s="114" t="s">
        <v>241</v>
      </c>
      <c r="B37" s="828" t="str">
        <f>VLOOKUP(A37,EQUIPOS!A7:D154,3,FALSE)</f>
        <v>Grúa (capacidad 15 ton)</v>
      </c>
      <c r="C37" s="829"/>
      <c r="D37" s="829"/>
      <c r="E37" s="829"/>
      <c r="F37" s="829"/>
      <c r="G37" s="829"/>
      <c r="H37" s="830"/>
      <c r="I37" s="276"/>
      <c r="J37" s="277"/>
      <c r="K37" s="278">
        <f>VLOOKUP(A37,EQUIPOS!A7:D164,4,FALSE)</f>
        <v>177019.45009889751</v>
      </c>
      <c r="L37" s="279"/>
      <c r="M37" s="280">
        <v>0.4375</v>
      </c>
      <c r="N37" s="281">
        <f>K37/M37</f>
        <v>404615.88594033715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3647.657514721428</v>
      </c>
    </row>
    <row r="43" spans="1:14" ht="15" thickBot="1">
      <c r="B43" s="815" t="s">
        <v>1037</v>
      </c>
      <c r="C43" s="816"/>
      <c r="D43" s="816"/>
      <c r="E43" s="816"/>
      <c r="F43" s="816"/>
      <c r="G43" s="816"/>
      <c r="H43" s="816"/>
      <c r="I43" s="816"/>
      <c r="J43" s="816"/>
      <c r="K43" s="816"/>
      <c r="L43" s="816"/>
      <c r="M43" s="817"/>
      <c r="N43" s="403">
        <f>SUM(N36:N42)</f>
        <v>919261.54922703444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83544.495978140345</v>
      </c>
      <c r="N51" s="281">
        <f>K51*M51</f>
        <v>167088.99195628069</v>
      </c>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230991.66078747035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72953.15029442856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1223206.3603089333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244641.27206178667</v>
      </c>
      <c r="M83" s="850"/>
      <c r="N83" s="57"/>
    </row>
    <row r="84" spans="1:14">
      <c r="B84" s="95" t="s">
        <v>1057</v>
      </c>
      <c r="C84" s="96"/>
      <c r="D84" s="96"/>
      <c r="E84" s="96"/>
      <c r="F84" s="96"/>
      <c r="G84" s="96"/>
      <c r="H84" s="96"/>
      <c r="I84" s="93"/>
      <c r="J84" s="94"/>
      <c r="K84" s="313">
        <v>0.05</v>
      </c>
      <c r="L84" s="849">
        <f>N78*K84</f>
        <v>61160.318015446668</v>
      </c>
      <c r="M84" s="850"/>
      <c r="N84" s="57"/>
    </row>
    <row r="85" spans="1:14" ht="15" thickBot="1">
      <c r="B85" s="97" t="s">
        <v>1058</v>
      </c>
      <c r="C85" s="98"/>
      <c r="D85" s="98"/>
      <c r="E85" s="98"/>
      <c r="F85" s="98"/>
      <c r="G85" s="98"/>
      <c r="H85" s="98"/>
      <c r="I85" s="99"/>
      <c r="J85" s="100"/>
      <c r="K85" s="314">
        <v>0.05</v>
      </c>
      <c r="L85" s="851">
        <f>N78*K85</f>
        <v>61160.318015446668</v>
      </c>
      <c r="M85" s="852"/>
      <c r="N85" s="57"/>
    </row>
    <row r="86" spans="1:14" ht="15" thickBot="1">
      <c r="B86" s="815" t="s">
        <v>1037</v>
      </c>
      <c r="C86" s="816"/>
      <c r="D86" s="816"/>
      <c r="E86" s="816"/>
      <c r="F86" s="816"/>
      <c r="G86" s="816"/>
      <c r="H86" s="816"/>
      <c r="I86" s="816"/>
      <c r="J86" s="816"/>
      <c r="K86" s="816"/>
      <c r="L86" s="816"/>
      <c r="M86" s="817"/>
      <c r="N86" s="58">
        <f>L83+L84+L85</f>
        <v>366961.90809267998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1590168.2684016132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223561.62752523946</v>
      </c>
      <c r="L36" s="279"/>
      <c r="M36" s="280">
        <v>0.875</v>
      </c>
      <c r="N36" s="281">
        <f>K36/M36</f>
        <v>255499.00288598795</v>
      </c>
    </row>
    <row r="37" spans="1:14">
      <c r="A37" s="114" t="s">
        <v>241</v>
      </c>
      <c r="B37" s="828" t="str">
        <f>VLOOKUP(A37,EQUIPOS!A7:D154,3,FALSE)</f>
        <v>Grúa (capacidad 15 ton)</v>
      </c>
      <c r="C37" s="829"/>
      <c r="D37" s="829"/>
      <c r="E37" s="829"/>
      <c r="F37" s="829"/>
      <c r="G37" s="829"/>
      <c r="H37" s="830"/>
      <c r="I37" s="276"/>
      <c r="J37" s="277"/>
      <c r="K37" s="278">
        <f>VLOOKUP(A37,EQUIPOS!A7:D164,4,FALSE)</f>
        <v>177019.45009889751</v>
      </c>
      <c r="L37" s="279"/>
      <c r="M37" s="280">
        <v>0.875</v>
      </c>
      <c r="N37" s="281">
        <f>K37/M37</f>
        <v>202307.94297016857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1459.0630058885715</v>
      </c>
    </row>
    <row r="43" spans="1:14" ht="15" thickBot="1">
      <c r="B43" s="815" t="s">
        <v>1037</v>
      </c>
      <c r="C43" s="816"/>
      <c r="D43" s="816"/>
      <c r="E43" s="816"/>
      <c r="F43" s="816"/>
      <c r="G43" s="816"/>
      <c r="H43" s="816"/>
      <c r="I43" s="816"/>
      <c r="J43" s="816"/>
      <c r="K43" s="816"/>
      <c r="L43" s="816"/>
      <c r="M43" s="817"/>
      <c r="N43" s="403">
        <f>SUM(N36:N42)</f>
        <v>459266.00886204507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29181.260117771428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552349.93781100621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110469.98756220125</v>
      </c>
      <c r="M83" s="850"/>
      <c r="N83" s="57"/>
    </row>
    <row r="84" spans="1:14">
      <c r="B84" s="95" t="s">
        <v>1057</v>
      </c>
      <c r="C84" s="96"/>
      <c r="D84" s="96"/>
      <c r="E84" s="96"/>
      <c r="F84" s="96"/>
      <c r="G84" s="96"/>
      <c r="H84" s="96"/>
      <c r="I84" s="93"/>
      <c r="J84" s="94"/>
      <c r="K84" s="313">
        <v>0.05</v>
      </c>
      <c r="L84" s="849">
        <f>N78*K84</f>
        <v>27617.496890550312</v>
      </c>
      <c r="M84" s="850"/>
      <c r="N84" s="57"/>
    </row>
    <row r="85" spans="1:14" ht="15" thickBot="1">
      <c r="B85" s="97" t="s">
        <v>1058</v>
      </c>
      <c r="C85" s="98"/>
      <c r="D85" s="98"/>
      <c r="E85" s="98"/>
      <c r="F85" s="98"/>
      <c r="G85" s="98"/>
      <c r="H85" s="98"/>
      <c r="I85" s="99"/>
      <c r="J85" s="100"/>
      <c r="K85" s="314">
        <v>0.05</v>
      </c>
      <c r="L85" s="851">
        <f>N78*K85</f>
        <v>27617.496890550312</v>
      </c>
      <c r="M85" s="852"/>
      <c r="N85" s="57"/>
    </row>
    <row r="86" spans="1:14" ht="15" thickBot="1">
      <c r="B86" s="815" t="s">
        <v>1037</v>
      </c>
      <c r="C86" s="816"/>
      <c r="D86" s="816"/>
      <c r="E86" s="816"/>
      <c r="F86" s="816"/>
      <c r="G86" s="816"/>
      <c r="H86" s="816"/>
      <c r="I86" s="816"/>
      <c r="J86" s="816"/>
      <c r="K86" s="816"/>
      <c r="L86" s="816"/>
      <c r="M86" s="817"/>
      <c r="N86" s="58">
        <f>L83+L84+L85</f>
        <v>165704.98134330186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718054.91915430804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223561.62752523946</v>
      </c>
      <c r="L36" s="279"/>
      <c r="M36" s="280">
        <v>0.75</v>
      </c>
      <c r="N36" s="281">
        <f>K36/M36</f>
        <v>298082.17003365263</v>
      </c>
    </row>
    <row r="37" spans="1:14">
      <c r="A37" s="114" t="s">
        <v>241</v>
      </c>
      <c r="B37" s="828" t="str">
        <f>VLOOKUP(A37,EQUIPOS!A7:D154,3,FALSE)</f>
        <v>Grúa (capacidad 15 ton)</v>
      </c>
      <c r="C37" s="829"/>
      <c r="D37" s="829"/>
      <c r="E37" s="829"/>
      <c r="F37" s="829"/>
      <c r="G37" s="829"/>
      <c r="H37" s="830"/>
      <c r="I37" s="276"/>
      <c r="J37" s="277"/>
      <c r="K37" s="278">
        <f>VLOOKUP(A37,EQUIPOS!A7:D164,4,FALSE)</f>
        <v>177019.45009889751</v>
      </c>
      <c r="L37" s="279"/>
      <c r="M37" s="280">
        <v>0.75</v>
      </c>
      <c r="N37" s="281">
        <f>K37/M37</f>
        <v>236025.93346519666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1702.2401735366668</v>
      </c>
    </row>
    <row r="43" spans="1:14" ht="15" thickBot="1">
      <c r="B43" s="815" t="s">
        <v>1037</v>
      </c>
      <c r="C43" s="816"/>
      <c r="D43" s="816"/>
      <c r="E43" s="816"/>
      <c r="F43" s="816"/>
      <c r="G43" s="816"/>
      <c r="H43" s="816"/>
      <c r="I43" s="816"/>
      <c r="J43" s="816"/>
      <c r="K43" s="816"/>
      <c r="L43" s="816"/>
      <c r="M43" s="817"/>
      <c r="N43" s="403">
        <f>SUM(N36:N42)</f>
        <v>535810.34367238602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34044.803470733335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633757.81597430899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126751.56319486181</v>
      </c>
      <c r="M83" s="850"/>
      <c r="N83" s="57"/>
    </row>
    <row r="84" spans="1:14">
      <c r="B84" s="95" t="s">
        <v>1057</v>
      </c>
      <c r="C84" s="96"/>
      <c r="D84" s="96"/>
      <c r="E84" s="96"/>
      <c r="F84" s="96"/>
      <c r="G84" s="96"/>
      <c r="H84" s="96"/>
      <c r="I84" s="93"/>
      <c r="J84" s="94"/>
      <c r="K84" s="313">
        <v>0.05</v>
      </c>
      <c r="L84" s="849">
        <f>N78*K84</f>
        <v>31687.890798715453</v>
      </c>
      <c r="M84" s="850"/>
      <c r="N84" s="57"/>
    </row>
    <row r="85" spans="1:14" ht="15" thickBot="1">
      <c r="B85" s="97" t="s">
        <v>1058</v>
      </c>
      <c r="C85" s="98"/>
      <c r="D85" s="98"/>
      <c r="E85" s="98"/>
      <c r="F85" s="98"/>
      <c r="G85" s="98"/>
      <c r="H85" s="98"/>
      <c r="I85" s="99"/>
      <c r="J85" s="100"/>
      <c r="K85" s="314">
        <v>0.05</v>
      </c>
      <c r="L85" s="851">
        <f>N78*K85</f>
        <v>31687.890798715453</v>
      </c>
      <c r="M85" s="852"/>
      <c r="N85" s="57"/>
    </row>
    <row r="86" spans="1:14" ht="15" thickBot="1">
      <c r="B86" s="815" t="s">
        <v>1037</v>
      </c>
      <c r="C86" s="816"/>
      <c r="D86" s="816"/>
      <c r="E86" s="816"/>
      <c r="F86" s="816"/>
      <c r="G86" s="816"/>
      <c r="H86" s="816"/>
      <c r="I86" s="816"/>
      <c r="J86" s="816"/>
      <c r="K86" s="816"/>
      <c r="L86" s="816"/>
      <c r="M86" s="817"/>
      <c r="N86" s="58">
        <f>L83+L84+L85</f>
        <v>190127.34479229274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823885.1607666018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146</v>
      </c>
      <c r="B36" s="828" t="str">
        <f>VLOOKUP(A36,EQUIPOS!A6:D154,3,FALSE)</f>
        <v>Camabaja</v>
      </c>
      <c r="C36" s="829"/>
      <c r="D36" s="829"/>
      <c r="E36" s="829"/>
      <c r="F36" s="829"/>
      <c r="G36" s="829"/>
      <c r="H36" s="830"/>
      <c r="I36" s="276"/>
      <c r="J36" s="277"/>
      <c r="K36" s="278">
        <f>VLOOKUP(A36,EQUIPOS!A6:D163,4,FALSE)</f>
        <v>223561.62752523946</v>
      </c>
      <c r="L36" s="279"/>
      <c r="M36" s="280">
        <v>0.6875</v>
      </c>
      <c r="N36" s="281">
        <f>K36/M36</f>
        <v>325180.54912762105</v>
      </c>
    </row>
    <row r="37" spans="1:14">
      <c r="A37" s="114" t="s">
        <v>241</v>
      </c>
      <c r="B37" s="828" t="str">
        <f>VLOOKUP(A37,EQUIPOS!A7:D154,3,FALSE)</f>
        <v>Grúa (capacidad 15 ton)</v>
      </c>
      <c r="C37" s="829"/>
      <c r="D37" s="829"/>
      <c r="E37" s="829"/>
      <c r="F37" s="829"/>
      <c r="G37" s="829"/>
      <c r="H37" s="830"/>
      <c r="I37" s="276"/>
      <c r="J37" s="277"/>
      <c r="K37" s="278">
        <f>VLOOKUP(A37,EQUIPOS!A7:D164,4,FALSE)</f>
        <v>177019.45009889751</v>
      </c>
      <c r="L37" s="279"/>
      <c r="M37" s="280">
        <v>0.6875</v>
      </c>
      <c r="N37" s="281">
        <f>K37/M37</f>
        <v>257482.83650748729</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1856.9892802218183</v>
      </c>
    </row>
    <row r="43" spans="1:14" ht="15" thickBot="1">
      <c r="B43" s="815" t="s">
        <v>1037</v>
      </c>
      <c r="C43" s="816"/>
      <c r="D43" s="816"/>
      <c r="E43" s="816"/>
      <c r="F43" s="816"/>
      <c r="G43" s="816"/>
      <c r="H43" s="816"/>
      <c r="I43" s="816"/>
      <c r="J43" s="816"/>
      <c r="K43" s="816"/>
      <c r="L43" s="816"/>
      <c r="M43" s="817"/>
      <c r="N43" s="403">
        <f>SUM(N36:N42)</f>
        <v>584520.37491533021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37139.785604436365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685562.82935095625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137112.56587019126</v>
      </c>
      <c r="M83" s="850"/>
      <c r="N83" s="57"/>
    </row>
    <row r="84" spans="1:14">
      <c r="B84" s="95" t="s">
        <v>1057</v>
      </c>
      <c r="C84" s="96"/>
      <c r="D84" s="96"/>
      <c r="E84" s="96"/>
      <c r="F84" s="96"/>
      <c r="G84" s="96"/>
      <c r="H84" s="96"/>
      <c r="I84" s="93"/>
      <c r="J84" s="94"/>
      <c r="K84" s="313">
        <v>0.05</v>
      </c>
      <c r="L84" s="849">
        <f>N78*K84</f>
        <v>34278.141467547815</v>
      </c>
      <c r="M84" s="850"/>
      <c r="N84" s="57"/>
    </row>
    <row r="85" spans="1:14" ht="15" thickBot="1">
      <c r="B85" s="97" t="s">
        <v>1058</v>
      </c>
      <c r="C85" s="98"/>
      <c r="D85" s="98"/>
      <c r="E85" s="98"/>
      <c r="F85" s="98"/>
      <c r="G85" s="98"/>
      <c r="H85" s="98"/>
      <c r="I85" s="99"/>
      <c r="J85" s="100"/>
      <c r="K85" s="314">
        <v>0.05</v>
      </c>
      <c r="L85" s="851">
        <f>N78*K85</f>
        <v>34278.141467547815</v>
      </c>
      <c r="M85" s="852"/>
      <c r="N85" s="57"/>
    </row>
    <row r="86" spans="1:14" ht="15" thickBot="1">
      <c r="B86" s="815" t="s">
        <v>1037</v>
      </c>
      <c r="C86" s="816"/>
      <c r="D86" s="816"/>
      <c r="E86" s="816"/>
      <c r="F86" s="816"/>
      <c r="G86" s="816"/>
      <c r="H86" s="816"/>
      <c r="I86" s="816"/>
      <c r="J86" s="816"/>
      <c r="K86" s="816"/>
      <c r="L86" s="816"/>
      <c r="M86" s="817"/>
      <c r="N86" s="58">
        <f>L83+L84+L85</f>
        <v>205668.84880528686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891231.67815624317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8" t="s">
        <v>241</v>
      </c>
      <c r="B36" s="828" t="str">
        <f>VLOOKUP(A36,EQUIPOS!A6:D154,3,FALSE)</f>
        <v>Grúa (capacidad 15 ton)</v>
      </c>
      <c r="C36" s="829"/>
      <c r="D36" s="829"/>
      <c r="E36" s="829"/>
      <c r="F36" s="829"/>
      <c r="G36" s="829"/>
      <c r="H36" s="830"/>
      <c r="I36" s="276"/>
      <c r="J36" s="277"/>
      <c r="K36" s="278">
        <f>VLOOKUP(A36,EQUIPOS!A6:D163,4,FALSE)</f>
        <v>177019.45009889751</v>
      </c>
      <c r="L36" s="279"/>
      <c r="M36" s="405">
        <v>1.125</v>
      </c>
      <c r="N36" s="281">
        <f>K36/M36</f>
        <v>157350.62231013112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1134.8267823577778</v>
      </c>
    </row>
    <row r="43" spans="1:14" ht="15" thickBot="1">
      <c r="B43" s="815" t="s">
        <v>1037</v>
      </c>
      <c r="C43" s="816"/>
      <c r="D43" s="816"/>
      <c r="E43" s="816"/>
      <c r="F43" s="816"/>
      <c r="G43" s="816"/>
      <c r="H43" s="816"/>
      <c r="I43" s="816"/>
      <c r="J43" s="816"/>
      <c r="K43" s="816"/>
      <c r="L43" s="816"/>
      <c r="M43" s="817"/>
      <c r="N43" s="403">
        <f>SUM(N36:N42)</f>
        <v>158485.44909248891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3884.5257812870386</v>
      </c>
      <c r="N48" s="281">
        <f>K48*M48</f>
        <v>38845.25781287039</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3206.3985663252156</v>
      </c>
      <c r="N49" s="281">
        <f>K49*M49</f>
        <v>3206.3985663252156</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21851.012451994062</v>
      </c>
      <c r="N50" s="281">
        <f>K50*M50</f>
        <v>21851.012451994062</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22696.535647155557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245084.65357083414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49016.930714166832</v>
      </c>
      <c r="M83" s="850"/>
      <c r="N83" s="57"/>
    </row>
    <row r="84" spans="1:14">
      <c r="B84" s="95" t="s">
        <v>1057</v>
      </c>
      <c r="C84" s="96"/>
      <c r="D84" s="96"/>
      <c r="E84" s="96"/>
      <c r="F84" s="96"/>
      <c r="G84" s="96"/>
      <c r="H84" s="96"/>
      <c r="I84" s="93"/>
      <c r="J84" s="94"/>
      <c r="K84" s="313">
        <v>0.05</v>
      </c>
      <c r="L84" s="849">
        <f>N78*K84</f>
        <v>12254.232678541708</v>
      </c>
      <c r="M84" s="850"/>
      <c r="N84" s="57"/>
    </row>
    <row r="85" spans="1:14" ht="15" thickBot="1">
      <c r="B85" s="97" t="s">
        <v>1058</v>
      </c>
      <c r="C85" s="98"/>
      <c r="D85" s="98"/>
      <c r="E85" s="98"/>
      <c r="F85" s="98"/>
      <c r="G85" s="98"/>
      <c r="H85" s="98"/>
      <c r="I85" s="99"/>
      <c r="J85" s="100"/>
      <c r="K85" s="314">
        <v>0.05</v>
      </c>
      <c r="L85" s="851">
        <f>N78*K85</f>
        <v>12254.232678541708</v>
      </c>
      <c r="M85" s="852"/>
      <c r="N85" s="57"/>
    </row>
    <row r="86" spans="1:14" ht="15" thickBot="1">
      <c r="B86" s="815" t="s">
        <v>1037</v>
      </c>
      <c r="C86" s="816"/>
      <c r="D86" s="816"/>
      <c r="E86" s="816"/>
      <c r="F86" s="816"/>
      <c r="G86" s="816"/>
      <c r="H86" s="816"/>
      <c r="I86" s="816"/>
      <c r="J86" s="816"/>
      <c r="K86" s="816"/>
      <c r="L86" s="816"/>
      <c r="M86" s="817"/>
      <c r="N86" s="58">
        <f>L83+L84+L85</f>
        <v>73525.396071250245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318610.0496420844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2.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61" t="s">
        <v>241</v>
      </c>
      <c r="B36" s="828" t="str">
        <f>VLOOKUP(A36,EQUIPOS!A6:D154,3,FALSE)</f>
        <v>Grúa (capacidad 15 ton)</v>
      </c>
      <c r="C36" s="829"/>
      <c r="D36" s="829"/>
      <c r="E36" s="829"/>
      <c r="F36" s="829"/>
      <c r="G36" s="829"/>
      <c r="H36" s="830"/>
      <c r="I36" s="276"/>
      <c r="J36" s="277"/>
      <c r="K36" s="278">
        <f>VLOOKUP(A36,EQUIPOS!A6:D163,4,FALSE)</f>
        <v>177019.45009889751</v>
      </c>
      <c r="L36" s="279"/>
      <c r="M36" s="471">
        <v>1</v>
      </c>
      <c r="N36" s="281">
        <f>K36/M36</f>
        <v>177019.45009889751</v>
      </c>
    </row>
    <row r="37" spans="1:14">
      <c r="A37" s="161" t="s">
        <v>373</v>
      </c>
      <c r="B37" s="828" t="str">
        <f>VLOOKUP(A37,EQUIPOS!A7:D154,3,FALSE)</f>
        <v>Volqueta 6 m3</v>
      </c>
      <c r="C37" s="829"/>
      <c r="D37" s="829"/>
      <c r="E37" s="829"/>
      <c r="F37" s="829"/>
      <c r="G37" s="829"/>
      <c r="H37" s="830"/>
      <c r="I37" s="276"/>
      <c r="J37" s="277"/>
      <c r="K37" s="278">
        <f>VLOOKUP(A37,EQUIPOS!A7:D164,4,FALSE)</f>
        <v>117369.85445075072</v>
      </c>
      <c r="L37" s="279"/>
      <c r="M37" s="472">
        <v>1</v>
      </c>
      <c r="N37" s="281">
        <f>K37/M37</f>
        <v>117369.85445075072</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1276.6801301525002</v>
      </c>
    </row>
    <row r="43" spans="1:14" ht="15" thickBot="1">
      <c r="B43" s="815" t="s">
        <v>1037</v>
      </c>
      <c r="C43" s="816"/>
      <c r="D43" s="816"/>
      <c r="E43" s="816"/>
      <c r="F43" s="816"/>
      <c r="G43" s="816"/>
      <c r="H43" s="816"/>
      <c r="I43" s="816"/>
      <c r="J43" s="816"/>
      <c r="K43" s="816"/>
      <c r="L43" s="816"/>
      <c r="M43" s="817"/>
      <c r="N43" s="403">
        <f>SUM(N36:N42)</f>
        <v>295665.98467980069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3884.5257812870386</v>
      </c>
      <c r="N48" s="281">
        <f>K48*M48</f>
        <v>38845.25781287039</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3206.3985663252156</v>
      </c>
      <c r="N49" s="281">
        <f>K49*M49</f>
        <v>3206.3985663252156</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21851.012451994062</v>
      </c>
      <c r="N50" s="281">
        <f>K50*M50</f>
        <v>21851.012451994062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25533.60260305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385102.25611404039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77020.451222808086</v>
      </c>
      <c r="M83" s="850"/>
      <c r="N83" s="57"/>
    </row>
    <row r="84" spans="1:14">
      <c r="B84" s="95" t="s">
        <v>1057</v>
      </c>
      <c r="C84" s="96"/>
      <c r="D84" s="96"/>
      <c r="E84" s="96"/>
      <c r="F84" s="96"/>
      <c r="G84" s="96"/>
      <c r="H84" s="96"/>
      <c r="I84" s="93"/>
      <c r="J84" s="94"/>
      <c r="K84" s="313">
        <v>0.05</v>
      </c>
      <c r="L84" s="849">
        <f>N78*K84</f>
        <v>19255.112805702021</v>
      </c>
      <c r="M84" s="850"/>
      <c r="N84" s="57"/>
    </row>
    <row r="85" spans="1:14" ht="15" thickBot="1">
      <c r="B85" s="97" t="s">
        <v>1058</v>
      </c>
      <c r="C85" s="98"/>
      <c r="D85" s="98"/>
      <c r="E85" s="98"/>
      <c r="F85" s="98"/>
      <c r="G85" s="98"/>
      <c r="H85" s="98"/>
      <c r="I85" s="99"/>
      <c r="J85" s="100"/>
      <c r="K85" s="314">
        <v>0.05</v>
      </c>
      <c r="L85" s="851">
        <f>N78*K85</f>
        <v>19255.112805702021</v>
      </c>
      <c r="M85" s="852"/>
      <c r="N85" s="57"/>
    </row>
    <row r="86" spans="1:14" ht="15" thickBot="1">
      <c r="B86" s="815" t="s">
        <v>1037</v>
      </c>
      <c r="C86" s="816"/>
      <c r="D86" s="816"/>
      <c r="E86" s="816"/>
      <c r="F86" s="816"/>
      <c r="G86" s="816"/>
      <c r="H86" s="816"/>
      <c r="I86" s="816"/>
      <c r="J86" s="816"/>
      <c r="K86" s="816"/>
      <c r="L86" s="816"/>
      <c r="M86" s="817"/>
      <c r="N86" s="58">
        <f>L83+L84+L85</f>
        <v>115530.67683421214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500632.93294825254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177019.45009889751</v>
      </c>
      <c r="L36" s="279"/>
      <c r="M36" s="280">
        <v>0.9375</v>
      </c>
      <c r="N36" s="281">
        <f>K36/M36</f>
        <v>188820.74677215735</v>
      </c>
    </row>
    <row r="37" spans="1:14">
      <c r="A37" s="150" t="s">
        <v>373</v>
      </c>
      <c r="B37" s="828" t="str">
        <f>VLOOKUP(A37,EQUIPOS!A7:D154,3,FALSE)</f>
        <v>Volqueta 6 m3</v>
      </c>
      <c r="C37" s="829"/>
      <c r="D37" s="829"/>
      <c r="E37" s="829"/>
      <c r="F37" s="829"/>
      <c r="G37" s="829"/>
      <c r="H37" s="830"/>
      <c r="I37" s="276"/>
      <c r="J37" s="277"/>
      <c r="K37" s="278">
        <f>VLOOKUP(A37,EQUIPOS!A7:D164,4,FALSE)</f>
        <v>117369.85445075072</v>
      </c>
      <c r="L37" s="279"/>
      <c r="M37" s="280">
        <v>0.9375</v>
      </c>
      <c r="N37" s="281">
        <f>K37/M37</f>
        <v>125194.5114141341</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1361.7921388293335</v>
      </c>
    </row>
    <row r="43" spans="1:14" ht="15" thickBot="1">
      <c r="B43" s="815" t="s">
        <v>1037</v>
      </c>
      <c r="C43" s="816"/>
      <c r="D43" s="816"/>
      <c r="E43" s="816"/>
      <c r="F43" s="816"/>
      <c r="G43" s="816"/>
      <c r="H43" s="816"/>
      <c r="I43" s="816"/>
      <c r="J43" s="816"/>
      <c r="K43" s="816"/>
      <c r="L43" s="816"/>
      <c r="M43" s="817"/>
      <c r="N43" s="403">
        <f>SUM(N36:N42)</f>
        <v>315377.0503251208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21851.012451994062</v>
      </c>
      <c r="N49" s="281">
        <f>K49*M49</f>
        <v>21851.012451994062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27235.842776586665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406515.56193289714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81303.112386579436</v>
      </c>
      <c r="M83" s="850"/>
      <c r="N83" s="57"/>
    </row>
    <row r="84" spans="1:14">
      <c r="B84" s="95" t="s">
        <v>1057</v>
      </c>
      <c r="C84" s="96"/>
      <c r="D84" s="96"/>
      <c r="E84" s="96"/>
      <c r="F84" s="96"/>
      <c r="G84" s="96"/>
      <c r="H84" s="96"/>
      <c r="I84" s="93"/>
      <c r="J84" s="94"/>
      <c r="K84" s="313">
        <v>0.05</v>
      </c>
      <c r="L84" s="849">
        <f>N78*K84</f>
        <v>20325.778096644859</v>
      </c>
      <c r="M84" s="850"/>
      <c r="N84" s="57"/>
    </row>
    <row r="85" spans="1:14" ht="15" thickBot="1">
      <c r="B85" s="97" t="s">
        <v>1058</v>
      </c>
      <c r="C85" s="98"/>
      <c r="D85" s="98"/>
      <c r="E85" s="98"/>
      <c r="F85" s="98"/>
      <c r="G85" s="98"/>
      <c r="H85" s="98"/>
      <c r="I85" s="99"/>
      <c r="J85" s="100"/>
      <c r="K85" s="314">
        <v>0.05</v>
      </c>
      <c r="L85" s="851">
        <f>N78*K85</f>
        <v>20325.778096644859</v>
      </c>
      <c r="M85" s="852"/>
      <c r="N85" s="57"/>
    </row>
    <row r="86" spans="1:14" ht="15" thickBot="1">
      <c r="B86" s="815" t="s">
        <v>1037</v>
      </c>
      <c r="C86" s="816"/>
      <c r="D86" s="816"/>
      <c r="E86" s="816"/>
      <c r="F86" s="816"/>
      <c r="G86" s="816"/>
      <c r="H86" s="816"/>
      <c r="I86" s="816"/>
      <c r="J86" s="816"/>
      <c r="K86" s="816"/>
      <c r="L86" s="816"/>
      <c r="M86" s="817"/>
      <c r="N86" s="58">
        <f>L83+L84+L85</f>
        <v>121954.66857986916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528470.23051276628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177019.45009889751</v>
      </c>
      <c r="L36" s="279"/>
      <c r="M36" s="280">
        <v>1.5</v>
      </c>
      <c r="N36" s="281">
        <f>K36/M36</f>
        <v>118012.96673259833</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851.12008676833341</v>
      </c>
    </row>
    <row r="43" spans="1:14" ht="15" thickBot="1">
      <c r="B43" s="815" t="s">
        <v>1037</v>
      </c>
      <c r="C43" s="816"/>
      <c r="D43" s="816"/>
      <c r="E43" s="816"/>
      <c r="F43" s="816"/>
      <c r="G43" s="816"/>
      <c r="H43" s="816"/>
      <c r="I43" s="816"/>
      <c r="J43" s="816"/>
      <c r="K43" s="816"/>
      <c r="L43" s="816"/>
      <c r="M43" s="817"/>
      <c r="N43" s="403">
        <f>SUM(N36:N42)</f>
        <v>118864.08681936667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21851.012451994062</v>
      </c>
      <c r="N49" s="281">
        <f>K49*M49</f>
        <v>21851.012451994062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17022.401735366668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199789.157385923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39957.831477184605</v>
      </c>
      <c r="M83" s="850"/>
      <c r="N83" s="57"/>
    </row>
    <row r="84" spans="1:14">
      <c r="B84" s="95" t="s">
        <v>1057</v>
      </c>
      <c r="C84" s="96"/>
      <c r="D84" s="96"/>
      <c r="E84" s="96"/>
      <c r="F84" s="96"/>
      <c r="G84" s="96"/>
      <c r="H84" s="96"/>
      <c r="I84" s="93"/>
      <c r="J84" s="94"/>
      <c r="K84" s="313">
        <v>0.05</v>
      </c>
      <c r="L84" s="849">
        <f>N78*K84</f>
        <v>9989.4578692961513</v>
      </c>
      <c r="M84" s="850"/>
      <c r="N84" s="57"/>
    </row>
    <row r="85" spans="1:14" ht="15" thickBot="1">
      <c r="B85" s="97" t="s">
        <v>1058</v>
      </c>
      <c r="C85" s="98"/>
      <c r="D85" s="98"/>
      <c r="E85" s="98"/>
      <c r="F85" s="98"/>
      <c r="G85" s="98"/>
      <c r="H85" s="98"/>
      <c r="I85" s="99"/>
      <c r="J85" s="100"/>
      <c r="K85" s="314">
        <v>0.05</v>
      </c>
      <c r="L85" s="851">
        <f>N78*K85</f>
        <v>9989.4578692961513</v>
      </c>
      <c r="M85" s="852"/>
      <c r="N85" s="57"/>
    </row>
    <row r="86" spans="1:14" ht="15" thickBot="1">
      <c r="B86" s="815" t="s">
        <v>1037</v>
      </c>
      <c r="C86" s="816"/>
      <c r="D86" s="816"/>
      <c r="E86" s="816"/>
      <c r="F86" s="816"/>
      <c r="G86" s="816"/>
      <c r="H86" s="816"/>
      <c r="I86" s="816"/>
      <c r="J86" s="816"/>
      <c r="K86" s="816"/>
      <c r="L86" s="816"/>
      <c r="M86" s="817"/>
      <c r="N86" s="58">
        <f>L83+L84+L85</f>
        <v>59936.747215776908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259725.90460169991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177019.45009889751</v>
      </c>
      <c r="L36" s="279"/>
      <c r="M36" s="280">
        <v>1.375</v>
      </c>
      <c r="N36" s="281">
        <f>K36/M36</f>
        <v>128741.41825374364</v>
      </c>
    </row>
    <row r="37" spans="1:14">
      <c r="A37" s="150" t="s">
        <v>373</v>
      </c>
      <c r="B37" s="828" t="str">
        <f>VLOOKUP(A37,EQUIPOS!A7:D154,3,FALSE)</f>
        <v>Volqueta 6 m3</v>
      </c>
      <c r="C37" s="829"/>
      <c r="D37" s="829"/>
      <c r="E37" s="829"/>
      <c r="F37" s="829"/>
      <c r="G37" s="829"/>
      <c r="H37" s="830"/>
      <c r="I37" s="276"/>
      <c r="J37" s="277"/>
      <c r="K37" s="278">
        <f>VLOOKUP(A37,EQUIPOS!A7:D164,4,FALSE)</f>
        <v>117369.85445075072</v>
      </c>
      <c r="L37" s="279"/>
      <c r="M37" s="280">
        <v>1.375</v>
      </c>
      <c r="N37" s="281">
        <f>K37/M37</f>
        <v>85359.894146000515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928.49464011090913</v>
      </c>
    </row>
    <row r="43" spans="1:14" ht="15" thickBot="1">
      <c r="B43" s="815" t="s">
        <v>1037</v>
      </c>
      <c r="C43" s="816"/>
      <c r="D43" s="816"/>
      <c r="E43" s="816"/>
      <c r="F43" s="816"/>
      <c r="G43" s="816"/>
      <c r="H43" s="816"/>
      <c r="I43" s="816"/>
      <c r="J43" s="816"/>
      <c r="K43" s="816"/>
      <c r="L43" s="816"/>
      <c r="M43" s="817"/>
      <c r="N43" s="403">
        <f>SUM(N36:N42)</f>
        <v>215029.80703985508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21851.012451994062</v>
      </c>
      <c r="N49" s="281">
        <f>K49*M49</f>
        <v>21851.012451994062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18569.892802218183</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297502.36867326294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59500.473734652594</v>
      </c>
      <c r="M83" s="850"/>
      <c r="N83" s="57"/>
    </row>
    <row r="84" spans="1:14">
      <c r="B84" s="95" t="s">
        <v>1057</v>
      </c>
      <c r="C84" s="96"/>
      <c r="D84" s="96"/>
      <c r="E84" s="96"/>
      <c r="F84" s="96"/>
      <c r="G84" s="96"/>
      <c r="H84" s="96"/>
      <c r="I84" s="93"/>
      <c r="J84" s="94"/>
      <c r="K84" s="313">
        <v>0.05</v>
      </c>
      <c r="L84" s="849">
        <f>N78*K84</f>
        <v>14875.118433663149</v>
      </c>
      <c r="M84" s="850"/>
      <c r="N84" s="57"/>
    </row>
    <row r="85" spans="1:14" ht="15" thickBot="1">
      <c r="B85" s="97" t="s">
        <v>1058</v>
      </c>
      <c r="C85" s="98"/>
      <c r="D85" s="98"/>
      <c r="E85" s="98"/>
      <c r="F85" s="98"/>
      <c r="G85" s="98"/>
      <c r="H85" s="98"/>
      <c r="I85" s="99"/>
      <c r="J85" s="100"/>
      <c r="K85" s="314">
        <v>0.05</v>
      </c>
      <c r="L85" s="851">
        <f>N78*K85</f>
        <v>14875.118433663149</v>
      </c>
      <c r="M85" s="852"/>
      <c r="N85" s="57"/>
    </row>
    <row r="86" spans="1:14" ht="15" thickBot="1">
      <c r="B86" s="815" t="s">
        <v>1037</v>
      </c>
      <c r="C86" s="816"/>
      <c r="D86" s="816"/>
      <c r="E86" s="816"/>
      <c r="F86" s="816"/>
      <c r="G86" s="816"/>
      <c r="H86" s="816"/>
      <c r="I86" s="816"/>
      <c r="J86" s="816"/>
      <c r="K86" s="816"/>
      <c r="L86" s="816"/>
      <c r="M86" s="817"/>
      <c r="N86" s="58">
        <f>L83+L84+L85</f>
        <v>89250.710601978906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386753.07927524182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241</v>
      </c>
      <c r="B36" s="828" t="str">
        <f>VLOOKUP(A36,EQUIPOS!A6:D154,3,FALSE)</f>
        <v>Grúa (capacidad 15 ton)</v>
      </c>
      <c r="C36" s="829"/>
      <c r="D36" s="829"/>
      <c r="E36" s="829"/>
      <c r="F36" s="829"/>
      <c r="G36" s="829"/>
      <c r="H36" s="830"/>
      <c r="I36" s="276"/>
      <c r="J36" s="277"/>
      <c r="K36" s="278">
        <f>VLOOKUP(A36,EQUIPOS!A6:D163,4,FALSE)</f>
        <v>177019.45009889751</v>
      </c>
      <c r="L36" s="279"/>
      <c r="M36" s="280">
        <v>1.3125</v>
      </c>
      <c r="N36" s="281">
        <f>K36/M36</f>
        <v>134871.96198011239</v>
      </c>
    </row>
    <row r="37" spans="1:14">
      <c r="A37" s="150" t="s">
        <v>373</v>
      </c>
      <c r="B37" s="828" t="str">
        <f>VLOOKUP(A37,EQUIPOS!A7:D154,3,FALSE)</f>
        <v>Volqueta 6 m3</v>
      </c>
      <c r="C37" s="829"/>
      <c r="D37" s="829"/>
      <c r="E37" s="829"/>
      <c r="F37" s="829"/>
      <c r="G37" s="829"/>
      <c r="H37" s="830"/>
      <c r="I37" s="276"/>
      <c r="J37" s="277"/>
      <c r="K37" s="278">
        <f>VLOOKUP(A37,EQUIPOS!A7:D164,4,FALSE)</f>
        <v>117369.85445075072</v>
      </c>
      <c r="L37" s="279"/>
      <c r="M37" s="280">
        <v>1.3125</v>
      </c>
      <c r="N37" s="281">
        <f>K37/M37</f>
        <v>89424.651010095782</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0.05</v>
      </c>
      <c r="M42" s="840"/>
      <c r="N42" s="111">
        <f>N76*L42</f>
        <v>972.70867059238105</v>
      </c>
    </row>
    <row r="43" spans="1:14" ht="15" thickBot="1">
      <c r="B43" s="815" t="s">
        <v>1037</v>
      </c>
      <c r="C43" s="816"/>
      <c r="D43" s="816"/>
      <c r="E43" s="816"/>
      <c r="F43" s="816"/>
      <c r="G43" s="816"/>
      <c r="H43" s="816"/>
      <c r="I43" s="816"/>
      <c r="J43" s="816"/>
      <c r="K43" s="816"/>
      <c r="L43" s="816"/>
      <c r="M43" s="817"/>
      <c r="N43" s="403">
        <f>SUM(N36:N42)</f>
        <v>225269.32166080055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3884.5257812870386</v>
      </c>
      <c r="N48" s="281">
        <f>K48*M48</f>
        <v>38845.25781287039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21851.012451994062</v>
      </c>
      <c r="N49" s="281">
        <f>K49*M49</f>
        <v>21851.012451994062</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3206.3985663252156</v>
      </c>
      <c r="N50" s="281">
        <f>K50*M50</f>
        <v>3206.3985663252156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63902.668831189665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19454.17341184762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308626.16390383785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61725.232780767576</v>
      </c>
      <c r="M83" s="850"/>
      <c r="N83" s="57"/>
    </row>
    <row r="84" spans="1:14">
      <c r="B84" s="95" t="s">
        <v>1057</v>
      </c>
      <c r="C84" s="96"/>
      <c r="D84" s="96"/>
      <c r="E84" s="96"/>
      <c r="F84" s="96"/>
      <c r="G84" s="96"/>
      <c r="H84" s="96"/>
      <c r="I84" s="93"/>
      <c r="J84" s="94"/>
      <c r="K84" s="313">
        <v>0.05</v>
      </c>
      <c r="L84" s="849">
        <f>N78*K84</f>
        <v>15431.308195191894</v>
      </c>
      <c r="M84" s="850"/>
      <c r="N84" s="57"/>
    </row>
    <row r="85" spans="1:14" ht="15" thickBot="1">
      <c r="B85" s="97" t="s">
        <v>1058</v>
      </c>
      <c r="C85" s="98"/>
      <c r="D85" s="98"/>
      <c r="E85" s="98"/>
      <c r="F85" s="98"/>
      <c r="G85" s="98"/>
      <c r="H85" s="98"/>
      <c r="I85" s="99"/>
      <c r="J85" s="100"/>
      <c r="K85" s="314">
        <v>0.05</v>
      </c>
      <c r="L85" s="851">
        <f>N78*K85</f>
        <v>15431.308195191894</v>
      </c>
      <c r="M85" s="852"/>
      <c r="N85" s="57"/>
    </row>
    <row r="86" spans="1:14" ht="15" thickBot="1">
      <c r="B86" s="815" t="s">
        <v>1037</v>
      </c>
      <c r="C86" s="816"/>
      <c r="D86" s="816"/>
      <c r="E86" s="816"/>
      <c r="F86" s="816"/>
      <c r="G86" s="816"/>
      <c r="H86" s="816"/>
      <c r="I86" s="816"/>
      <c r="J86" s="816"/>
      <c r="K86" s="816"/>
      <c r="L86" s="816"/>
      <c r="M86" s="817"/>
      <c r="N86" s="58">
        <f>L83+L84+L85</f>
        <v>92587.849171151378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401214.0130749892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66</v>
      </c>
      <c r="N36" s="281">
        <f>K36/M36</f>
        <v>3957.1231153575382</v>
      </c>
    </row>
    <row r="37" spans="1:14">
      <c r="A37" s="150"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307397.23784720426</v>
      </c>
      <c r="L37" s="279"/>
      <c r="M37" s="280">
        <v>100</v>
      </c>
      <c r="N37" s="281">
        <f>K37/M37</f>
        <v>3073.9723784720427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0.967181916782197</v>
      </c>
    </row>
    <row r="43" spans="1:14" ht="15" thickBot="1">
      <c r="B43" s="815" t="s">
        <v>1037</v>
      </c>
      <c r="C43" s="816"/>
      <c r="D43" s="816"/>
      <c r="E43" s="816"/>
      <c r="F43" s="816"/>
      <c r="G43" s="816"/>
      <c r="H43" s="816"/>
      <c r="I43" s="816"/>
      <c r="J43" s="816"/>
      <c r="K43" s="816"/>
      <c r="L43" s="816"/>
      <c r="M43" s="817"/>
      <c r="N43" s="403">
        <f>SUM(N36:N42)</f>
        <v>7032.0626757463633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4737.9130790309709</v>
      </c>
      <c r="N48" s="281">
        <f>K48*M48</f>
        <v>4737.9130790309709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4737.9130790309709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96.718191678219696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11866.693946455553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2373.3387892911105</v>
      </c>
      <c r="M83" s="850"/>
      <c r="N83" s="57"/>
    </row>
    <row r="84" spans="1:14">
      <c r="B84" s="95" t="s">
        <v>1057</v>
      </c>
      <c r="C84" s="96"/>
      <c r="D84" s="96"/>
      <c r="E84" s="96"/>
      <c r="F84" s="96"/>
      <c r="G84" s="96"/>
      <c r="H84" s="96"/>
      <c r="I84" s="93"/>
      <c r="J84" s="94"/>
      <c r="K84" s="313">
        <v>0.05</v>
      </c>
      <c r="L84" s="849">
        <f>N78*K84</f>
        <v>593.33469732277763</v>
      </c>
      <c r="M84" s="850"/>
      <c r="N84" s="57"/>
    </row>
    <row r="85" spans="1:14" ht="15" thickBot="1">
      <c r="B85" s="97" t="s">
        <v>1058</v>
      </c>
      <c r="C85" s="98"/>
      <c r="D85" s="98"/>
      <c r="E85" s="98"/>
      <c r="F85" s="98"/>
      <c r="G85" s="98"/>
      <c r="H85" s="98"/>
      <c r="I85" s="99"/>
      <c r="J85" s="100"/>
      <c r="K85" s="314">
        <v>0.05</v>
      </c>
      <c r="L85" s="851">
        <f>N78*K85</f>
        <v>593.33469732277763</v>
      </c>
      <c r="M85" s="852"/>
      <c r="N85" s="57"/>
    </row>
    <row r="86" spans="1:14" ht="15" thickBot="1">
      <c r="B86" s="815" t="s">
        <v>1037</v>
      </c>
      <c r="C86" s="816"/>
      <c r="D86" s="816"/>
      <c r="E86" s="816"/>
      <c r="F86" s="816"/>
      <c r="G86" s="816"/>
      <c r="H86" s="816"/>
      <c r="I86" s="816"/>
      <c r="J86" s="816"/>
      <c r="K86" s="816"/>
      <c r="L86" s="816"/>
      <c r="M86" s="817"/>
      <c r="N86" s="58">
        <f>L83+L84+L85</f>
        <v>3560.0081839366658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15426.702130392219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50"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66</v>
      </c>
      <c r="N36" s="281">
        <f>K36/M36</f>
        <v>3957.1231153575382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0.967181916782197</v>
      </c>
    </row>
    <row r="43" spans="1:14" ht="15" thickBot="1">
      <c r="B43" s="815" t="s">
        <v>1037</v>
      </c>
      <c r="C43" s="816"/>
      <c r="D43" s="816"/>
      <c r="E43" s="816"/>
      <c r="F43" s="816"/>
      <c r="G43" s="816"/>
      <c r="H43" s="816"/>
      <c r="I43" s="816"/>
      <c r="J43" s="816"/>
      <c r="K43" s="816"/>
      <c r="L43" s="816"/>
      <c r="M43" s="817"/>
      <c r="N43" s="403">
        <f>SUM(N36:N42)</f>
        <v>3958.0902972743202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96.718191678219696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4054.8084889525398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810.96169779050797</v>
      </c>
      <c r="M83" s="850"/>
      <c r="N83" s="57"/>
    </row>
    <row r="84" spans="1:14">
      <c r="B84" s="95" t="s">
        <v>1057</v>
      </c>
      <c r="C84" s="96"/>
      <c r="D84" s="96"/>
      <c r="E84" s="96"/>
      <c r="F84" s="96"/>
      <c r="G84" s="96"/>
      <c r="H84" s="96"/>
      <c r="I84" s="93"/>
      <c r="J84" s="94"/>
      <c r="K84" s="313">
        <v>0.05</v>
      </c>
      <c r="L84" s="849">
        <f>N78*K84</f>
        <v>202.74042444762699</v>
      </c>
      <c r="M84" s="850"/>
      <c r="N84" s="57"/>
    </row>
    <row r="85" spans="1:14" ht="15" thickBot="1">
      <c r="B85" s="97" t="s">
        <v>1058</v>
      </c>
      <c r="C85" s="98"/>
      <c r="D85" s="98"/>
      <c r="E85" s="98"/>
      <c r="F85" s="98"/>
      <c r="G85" s="98"/>
      <c r="H85" s="98"/>
      <c r="I85" s="99"/>
      <c r="J85" s="100"/>
      <c r="K85" s="314">
        <v>0.05</v>
      </c>
      <c r="L85" s="851">
        <f>N78*K85</f>
        <v>202.74042444762699</v>
      </c>
      <c r="M85" s="852"/>
      <c r="N85" s="57"/>
    </row>
    <row r="86" spans="1:14" ht="15" thickBot="1">
      <c r="B86" s="815" t="s">
        <v>1037</v>
      </c>
      <c r="C86" s="816"/>
      <c r="D86" s="816"/>
      <c r="E86" s="816"/>
      <c r="F86" s="816"/>
      <c r="G86" s="816"/>
      <c r="H86" s="816"/>
      <c r="I86" s="816"/>
      <c r="J86" s="816"/>
      <c r="K86" s="816"/>
      <c r="L86" s="816"/>
      <c r="M86" s="817"/>
      <c r="N86" s="58">
        <f>L83+L84+L85</f>
        <v>1216.442546685762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5271.2510356383018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180</v>
      </c>
      <c r="B36" s="828" t="str">
        <f>VLOOKUP(A36,EQUIPOS!A6:D154,3,FALSE)</f>
        <v>Compresor 120 HP, con martillo.</v>
      </c>
      <c r="C36" s="829"/>
      <c r="D36" s="829"/>
      <c r="E36" s="829"/>
      <c r="F36" s="829"/>
      <c r="G36" s="829"/>
      <c r="H36" s="830"/>
      <c r="I36" s="276"/>
      <c r="J36" s="277"/>
      <c r="K36" s="278">
        <f>VLOOKUP(A36,EQUIPOS!A6:D163,4,FALSE)</f>
        <v>212422.66943379442</v>
      </c>
      <c r="L36" s="279"/>
      <c r="M36" s="280">
        <v>66</v>
      </c>
      <c r="N36" s="281">
        <f>K36/M36</f>
        <v>3218.5252944514305</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307397.23784720426</v>
      </c>
      <c r="L37" s="279"/>
      <c r="M37" s="280">
        <v>100</v>
      </c>
      <c r="N37" s="281">
        <f>K37/M37</f>
        <v>3073.9723784720427</v>
      </c>
    </row>
    <row r="38" spans="1:14">
      <c r="A38" t="s">
        <v>312</v>
      </c>
      <c r="B38" s="828" t="str">
        <f>VLOOKUP(A38,EQUIPOS!A8:D154,3,FALSE)</f>
        <v>Retroexcavadora sobre oruga, potencia 138 HP, balde de 1,5 m3.</v>
      </c>
      <c r="C38" s="829"/>
      <c r="D38" s="829"/>
      <c r="E38" s="829"/>
      <c r="F38" s="829"/>
      <c r="G38" s="829"/>
      <c r="H38" s="830"/>
      <c r="I38" s="276"/>
      <c r="J38" s="277"/>
      <c r="K38" s="278">
        <f>VLOOKUP(A38,EQUIPOS!A8:D165,4,FALSE)</f>
        <v>261170.12561359751</v>
      </c>
      <c r="L38" s="279"/>
      <c r="M38" s="280">
        <v>66</v>
      </c>
      <c r="N38" s="281">
        <f>K38/M38</f>
        <v>3957.1231153575382</v>
      </c>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N78*L42</f>
        <v>5.8030915006931822</v>
      </c>
    </row>
    <row r="43" spans="1:14" ht="15" thickBot="1">
      <c r="B43" s="815" t="s">
        <v>1037</v>
      </c>
      <c r="C43" s="816"/>
      <c r="D43" s="816"/>
      <c r="E43" s="816"/>
      <c r="F43" s="816"/>
      <c r="G43" s="816"/>
      <c r="H43" s="816"/>
      <c r="I43" s="816"/>
      <c r="J43" s="816"/>
      <c r="K43" s="816"/>
      <c r="L43" s="816"/>
      <c r="M43" s="817"/>
      <c r="N43" s="403">
        <f>SUM(N36:N42)</f>
        <v>10255.423879781705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13300.61627512682</v>
      </c>
      <c r="N48" s="281">
        <f>K48*M48</f>
        <v>2660.1232550253644</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3107.6206250296304</v>
      </c>
      <c r="N49" s="281">
        <f t="shared" ref="N49:N54" si="0">K49*M49</f>
        <v>9322.8618750888909</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7837.8631621283048</v>
      </c>
      <c r="N50" s="281">
        <f t="shared" si="0"/>
        <v>2351.3589486384913</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1306.3105270213839</v>
      </c>
      <c r="N51" s="281">
        <f t="shared" si="0"/>
        <v>261.26210540427678</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1306.3105270213839</v>
      </c>
      <c r="N52" s="281">
        <f t="shared" si="0"/>
        <v>653.15526351069195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4.5496936712396858E-2</v>
      </c>
      <c r="N53" s="281">
        <f t="shared" si="0"/>
        <v>363.75483355611971</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4737.9130790309709</v>
      </c>
      <c r="N54" s="281">
        <f t="shared" si="0"/>
        <v>4737.9130790309709</v>
      </c>
    </row>
    <row r="55" spans="1:14" ht="15" thickBot="1">
      <c r="B55" s="810"/>
      <c r="C55" s="811"/>
      <c r="D55" s="811"/>
      <c r="E55" s="811"/>
      <c r="F55" s="811"/>
      <c r="G55" s="811"/>
      <c r="H55" s="811"/>
      <c r="I55" s="812"/>
      <c r="J55" s="48"/>
      <c r="K55" s="50"/>
      <c r="L55" s="813"/>
      <c r="M55" s="814"/>
      <c r="N55" s="51"/>
    </row>
    <row r="56" spans="1:14" ht="15" thickBot="1">
      <c r="B56" s="815" t="s">
        <v>1037</v>
      </c>
      <c r="C56" s="816"/>
      <c r="D56" s="816"/>
      <c r="E56" s="816"/>
      <c r="F56" s="816"/>
      <c r="G56" s="816"/>
      <c r="H56" s="816"/>
      <c r="I56" s="816"/>
      <c r="J56" s="816"/>
      <c r="K56" s="816"/>
      <c r="L56" s="816"/>
      <c r="M56" s="817"/>
      <c r="N56" s="403">
        <f>SUM(N48:N55)</f>
        <v>20350.42936025481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15" t="s">
        <v>1037</v>
      </c>
      <c r="C78" s="816"/>
      <c r="D78" s="816"/>
      <c r="E78" s="816"/>
      <c r="F78" s="816"/>
      <c r="G78" s="816"/>
      <c r="H78" s="816"/>
      <c r="I78" s="822"/>
      <c r="J78" s="822"/>
      <c r="K78" s="822"/>
      <c r="L78" s="822"/>
      <c r="M78" s="823"/>
      <c r="N78" s="310">
        <f>SUM(N72:N77)</f>
        <v>290.1545750346591</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30896.007815071174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6179.201563014235</v>
      </c>
      <c r="M85" s="850"/>
      <c r="N85" s="57"/>
    </row>
    <row r="86" spans="1:14">
      <c r="B86" s="95" t="s">
        <v>1057</v>
      </c>
      <c r="C86" s="96"/>
      <c r="D86" s="96"/>
      <c r="E86" s="96"/>
      <c r="F86" s="96"/>
      <c r="G86" s="96"/>
      <c r="H86" s="96"/>
      <c r="I86" s="93"/>
      <c r="J86" s="94"/>
      <c r="K86" s="313">
        <v>0.05</v>
      </c>
      <c r="L86" s="849">
        <f>N80*K86</f>
        <v>1544.8003907535588</v>
      </c>
      <c r="M86" s="850"/>
      <c r="N86" s="57"/>
    </row>
    <row r="87" spans="1:14" ht="15" thickBot="1">
      <c r="B87" s="97" t="s">
        <v>1058</v>
      </c>
      <c r="C87" s="98"/>
      <c r="D87" s="98"/>
      <c r="E87" s="98"/>
      <c r="F87" s="98"/>
      <c r="G87" s="98"/>
      <c r="H87" s="98"/>
      <c r="I87" s="99"/>
      <c r="J87" s="100"/>
      <c r="K87" s="314">
        <v>0.05</v>
      </c>
      <c r="L87" s="851">
        <f>N80*K87</f>
        <v>1544.8003907535588</v>
      </c>
      <c r="M87" s="852"/>
      <c r="N87" s="57"/>
    </row>
    <row r="88" spans="1:14" ht="15" thickBot="1">
      <c r="B88" s="815" t="s">
        <v>1037</v>
      </c>
      <c r="C88" s="816"/>
      <c r="D88" s="816"/>
      <c r="E88" s="816"/>
      <c r="F88" s="816"/>
      <c r="G88" s="816"/>
      <c r="H88" s="816"/>
      <c r="I88" s="816"/>
      <c r="J88" s="816"/>
      <c r="K88" s="816"/>
      <c r="L88" s="816"/>
      <c r="M88" s="817"/>
      <c r="N88" s="58">
        <f>L85+L86+L87</f>
        <v>9268.802344521353</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40164.810159592525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3" t="s">
        <v>2324</v>
      </c>
      <c r="C107" s="854"/>
      <c r="D107" s="854"/>
      <c r="E107" s="854"/>
      <c r="F107" s="854"/>
      <c r="G107" s="854"/>
      <c r="H107" s="854"/>
      <c r="I107" s="854"/>
      <c r="J107" s="854"/>
      <c r="K107" s="854"/>
      <c r="L107" s="854"/>
      <c r="M107" s="854"/>
      <c r="N107" s="855"/>
    </row>
    <row r="108" spans="2:14" ht="15" customHeight="1">
      <c r="B108" s="853"/>
      <c r="C108" s="854"/>
      <c r="D108" s="854"/>
      <c r="E108" s="854"/>
      <c r="F108" s="854"/>
      <c r="G108" s="854"/>
      <c r="H108" s="854"/>
      <c r="I108" s="854"/>
      <c r="J108" s="854"/>
      <c r="K108" s="854"/>
      <c r="L108" s="854"/>
      <c r="M108" s="854"/>
      <c r="N108" s="855"/>
    </row>
    <row r="109" spans="2:14" ht="30" customHeight="1">
      <c r="B109" s="856" t="s">
        <v>2325</v>
      </c>
      <c r="C109" s="857"/>
      <c r="D109" s="857"/>
      <c r="E109" s="857"/>
      <c r="F109" s="857"/>
      <c r="G109" s="857"/>
      <c r="H109" s="857"/>
      <c r="I109" s="857"/>
      <c r="J109" s="857"/>
      <c r="K109" s="857"/>
      <c r="L109" s="857"/>
      <c r="M109" s="857"/>
      <c r="N109" s="858"/>
    </row>
    <row r="110" spans="2:14">
      <c r="B110" s="856"/>
      <c r="C110" s="857"/>
      <c r="D110" s="857"/>
      <c r="E110" s="857"/>
      <c r="F110" s="857"/>
      <c r="G110" s="857"/>
      <c r="H110" s="857"/>
      <c r="I110" s="857"/>
      <c r="J110" s="857"/>
      <c r="K110" s="857"/>
      <c r="L110" s="857"/>
      <c r="M110" s="857"/>
      <c r="N110" s="858"/>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2"/>
      <c r="K120" s="792"/>
      <c r="L120" s="792"/>
      <c r="M120" s="792"/>
      <c r="N120" s="793"/>
    </row>
    <row r="121" spans="2:14" ht="15" thickBot="1">
      <c r="B121" s="270" t="s">
        <v>2327</v>
      </c>
      <c r="C121" s="402"/>
      <c r="D121" s="402"/>
      <c r="E121" s="63"/>
      <c r="F121" s="63"/>
      <c r="G121" s="63"/>
      <c r="H121" s="63"/>
      <c r="I121" s="63"/>
      <c r="J121" s="794"/>
      <c r="K121" s="794"/>
      <c r="L121" s="794"/>
      <c r="M121" s="794"/>
      <c r="N121"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66</v>
      </c>
      <c r="N36" s="281">
        <f>K36/M36</f>
        <v>3957.1231153575382</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307397.23784720426</v>
      </c>
      <c r="L37" s="279"/>
      <c r="M37" s="280">
        <v>100</v>
      </c>
      <c r="N37" s="281">
        <f>K37/M37</f>
        <v>3073.9723784720427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0.967181916782197</v>
      </c>
    </row>
    <row r="43" spans="1:14" ht="15" thickBot="1">
      <c r="B43" s="815" t="s">
        <v>1037</v>
      </c>
      <c r="C43" s="816"/>
      <c r="D43" s="816"/>
      <c r="E43" s="816"/>
      <c r="F43" s="816"/>
      <c r="G43" s="816"/>
      <c r="H43" s="816"/>
      <c r="I43" s="816"/>
      <c r="J43" s="816"/>
      <c r="K43" s="816"/>
      <c r="L43" s="816"/>
      <c r="M43" s="817"/>
      <c r="N43" s="403">
        <f>SUM(N36:N42)</f>
        <v>7032.0626757463633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4737.9130790309709</v>
      </c>
      <c r="N48" s="281">
        <f>K48*M48</f>
        <v>4737.9130790309709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4737.9130790309709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96.718191678219696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11866.693946455553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2373.3387892911105</v>
      </c>
      <c r="M83" s="850"/>
      <c r="N83" s="57"/>
    </row>
    <row r="84" spans="1:14">
      <c r="B84" s="95" t="s">
        <v>1057</v>
      </c>
      <c r="C84" s="96"/>
      <c r="D84" s="96"/>
      <c r="E84" s="96"/>
      <c r="F84" s="96"/>
      <c r="G84" s="96"/>
      <c r="H84" s="96"/>
      <c r="I84" s="93"/>
      <c r="J84" s="94"/>
      <c r="K84" s="313">
        <v>0.05</v>
      </c>
      <c r="L84" s="849">
        <f>N78*K84</f>
        <v>593.33469732277763</v>
      </c>
      <c r="M84" s="850"/>
      <c r="N84" s="57"/>
    </row>
    <row r="85" spans="1:14" ht="15" thickBot="1">
      <c r="B85" s="97" t="s">
        <v>1058</v>
      </c>
      <c r="C85" s="98"/>
      <c r="D85" s="98"/>
      <c r="E85" s="98"/>
      <c r="F85" s="98"/>
      <c r="G85" s="98"/>
      <c r="H85" s="98"/>
      <c r="I85" s="99"/>
      <c r="J85" s="100"/>
      <c r="K85" s="314">
        <v>0.05</v>
      </c>
      <c r="L85" s="851">
        <f>N78*K85</f>
        <v>593.33469732277763</v>
      </c>
      <c r="M85" s="852"/>
      <c r="N85" s="57"/>
    </row>
    <row r="86" spans="1:14" ht="15" thickBot="1">
      <c r="B86" s="815" t="s">
        <v>1037</v>
      </c>
      <c r="C86" s="816"/>
      <c r="D86" s="816"/>
      <c r="E86" s="816"/>
      <c r="F86" s="816"/>
      <c r="G86" s="816"/>
      <c r="H86" s="816"/>
      <c r="I86" s="816"/>
      <c r="J86" s="816"/>
      <c r="K86" s="816"/>
      <c r="L86" s="816"/>
      <c r="M86" s="817"/>
      <c r="N86" s="58">
        <f>L83+L84+L85</f>
        <v>3560.0081839366658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15426.702130392219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66</v>
      </c>
      <c r="N36" s="281">
        <f>K36/M36</f>
        <v>3957.1231153575382</v>
      </c>
    </row>
    <row r="37" spans="1:14">
      <c r="A37" s="114" t="s">
        <v>180</v>
      </c>
      <c r="B37" s="828" t="str">
        <f>VLOOKUP(A37,EQUIPOS!A7:D154,3,FALSE)</f>
        <v>Compresor 120 HP, con martillo.</v>
      </c>
      <c r="C37" s="829"/>
      <c r="D37" s="829"/>
      <c r="E37" s="829"/>
      <c r="F37" s="829"/>
      <c r="G37" s="829"/>
      <c r="H37" s="830"/>
      <c r="I37" s="276"/>
      <c r="J37" s="277"/>
      <c r="K37" s="278">
        <f>VLOOKUP(A37,EQUIPOS!A7:D164,4,FALSE)</f>
        <v>212422.66943379442</v>
      </c>
      <c r="L37" s="279"/>
      <c r="M37" s="280">
        <v>66</v>
      </c>
      <c r="N37" s="281">
        <f>K37/M37</f>
        <v>3218.5252944514305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N79*L42</f>
        <v>5.8030915006931822</v>
      </c>
    </row>
    <row r="43" spans="1:14" ht="15" thickBot="1">
      <c r="B43" s="815" t="s">
        <v>1037</v>
      </c>
      <c r="C43" s="816"/>
      <c r="D43" s="816"/>
      <c r="E43" s="816"/>
      <c r="F43" s="816"/>
      <c r="G43" s="816"/>
      <c r="H43" s="816"/>
      <c r="I43" s="816"/>
      <c r="J43" s="816"/>
      <c r="K43" s="816"/>
      <c r="L43" s="816"/>
      <c r="M43" s="817"/>
      <c r="N43" s="403">
        <f>SUM(N36:N42)</f>
        <v>7181.4515013096616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13300.61627512682</v>
      </c>
      <c r="N48" s="281">
        <f t="shared" ref="N48:N53" si="0">K48*M48</f>
        <v>2660.1232550253644</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3107.6206250296304</v>
      </c>
      <c r="N49" s="281">
        <f t="shared" si="0"/>
        <v>9322.8618750888909</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7837.8631621283048</v>
      </c>
      <c r="N50" s="281">
        <f t="shared" si="0"/>
        <v>2351.3589486384913</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1306.3105270213839</v>
      </c>
      <c r="N51" s="281">
        <f t="shared" si="0"/>
        <v>261.26210540427678</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1306.3105270213839</v>
      </c>
      <c r="N52" s="281">
        <f t="shared" si="0"/>
        <v>653.15526351069195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4.5496936712396858E-2</v>
      </c>
      <c r="N53" s="281">
        <f t="shared" si="0"/>
        <v>363.75483355611971</v>
      </c>
    </row>
    <row r="54" spans="1:14" ht="15" thickBot="1">
      <c r="B54" s="810"/>
      <c r="C54" s="811"/>
      <c r="D54" s="811"/>
      <c r="E54" s="811"/>
      <c r="F54" s="811"/>
      <c r="G54" s="811"/>
      <c r="H54" s="811"/>
      <c r="I54" s="812"/>
      <c r="J54" s="48"/>
      <c r="K54" s="50"/>
      <c r="L54" s="813"/>
      <c r="M54" s="814"/>
      <c r="N54" s="51"/>
    </row>
    <row r="55" spans="1:14" ht="15" thickBot="1">
      <c r="B55" s="815" t="s">
        <v>1037</v>
      </c>
      <c r="C55" s="816"/>
      <c r="D55" s="816"/>
      <c r="E55" s="816"/>
      <c r="F55" s="816"/>
      <c r="G55" s="816"/>
      <c r="H55" s="816"/>
      <c r="I55" s="816"/>
      <c r="J55" s="816"/>
      <c r="K55" s="816"/>
      <c r="L55" s="816"/>
      <c r="M55" s="817"/>
      <c r="N55" s="403">
        <f>SUM(N48:N54)</f>
        <v>15612.516281223838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940"/>
      <c r="C65" s="941"/>
      <c r="D65" s="941"/>
      <c r="E65" s="941"/>
      <c r="F65" s="941"/>
      <c r="G65" s="942"/>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04"/>
      <c r="M67" s="805"/>
      <c r="N67" s="133"/>
    </row>
    <row r="68" spans="1:15" ht="15" thickBot="1">
      <c r="B68" s="821" t="s">
        <v>1037</v>
      </c>
      <c r="C68" s="822"/>
      <c r="D68" s="822"/>
      <c r="E68" s="822"/>
      <c r="F68" s="822"/>
      <c r="G68" s="822"/>
      <c r="H68" s="822"/>
      <c r="I68" s="822"/>
      <c r="J68" s="822"/>
      <c r="K68" s="822"/>
      <c r="L68" s="822"/>
      <c r="M68" s="82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1" t="s">
        <v>1047</v>
      </c>
      <c r="C72" s="842"/>
      <c r="D72" s="842"/>
      <c r="E72" s="842"/>
      <c r="F72" s="842"/>
      <c r="G72" s="842"/>
      <c r="H72" s="842"/>
      <c r="I72" s="79" t="s">
        <v>1048</v>
      </c>
      <c r="J72" s="81" t="s">
        <v>1494</v>
      </c>
      <c r="K72" s="80" t="s">
        <v>1050</v>
      </c>
      <c r="L72" s="843" t="s">
        <v>1034</v>
      </c>
      <c r="M72" s="844"/>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02"/>
      <c r="C78" s="803"/>
      <c r="D78" s="803"/>
      <c r="E78" s="803"/>
      <c r="F78" s="803"/>
      <c r="G78" s="803"/>
      <c r="H78" s="803"/>
      <c r="I78" s="132"/>
      <c r="J78" s="132"/>
      <c r="K78" s="132"/>
      <c r="L78" s="903"/>
      <c r="M78" s="903"/>
      <c r="N78" s="51"/>
    </row>
    <row r="79" spans="1:15" ht="15" thickBot="1">
      <c r="B79" s="821" t="s">
        <v>1037</v>
      </c>
      <c r="C79" s="822"/>
      <c r="D79" s="822"/>
      <c r="E79" s="822"/>
      <c r="F79" s="822"/>
      <c r="G79" s="822"/>
      <c r="H79" s="822"/>
      <c r="I79" s="822"/>
      <c r="J79" s="822"/>
      <c r="K79" s="822"/>
      <c r="L79" s="822"/>
      <c r="M79" s="823"/>
      <c r="N79" s="310">
        <f>SUM(N73:N78)</f>
        <v>290.1545750346591</v>
      </c>
    </row>
    <row r="80" spans="1:15" ht="15" thickBot="1">
      <c r="B80" s="39"/>
      <c r="C80" s="40"/>
      <c r="D80" s="40"/>
      <c r="E80" s="40"/>
      <c r="F80" s="40"/>
      <c r="G80" s="40"/>
      <c r="H80" s="40"/>
      <c r="I80" s="40"/>
      <c r="J80" s="40"/>
      <c r="K80" s="40"/>
      <c r="L80" s="40"/>
      <c r="M80" s="40"/>
      <c r="N80" s="41"/>
    </row>
    <row r="81" spans="1:14" ht="15" thickBot="1">
      <c r="B81" s="815" t="s">
        <v>1051</v>
      </c>
      <c r="C81" s="816"/>
      <c r="D81" s="816"/>
      <c r="E81" s="816"/>
      <c r="F81" s="816"/>
      <c r="G81" s="816"/>
      <c r="H81" s="816"/>
      <c r="I81" s="816"/>
      <c r="J81" s="816"/>
      <c r="K81" s="816"/>
      <c r="L81" s="816"/>
      <c r="M81" s="817"/>
      <c r="N81" s="105">
        <f>N43+N55+N68+N79</f>
        <v>23084.122357568158</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06" t="s">
        <v>1053</v>
      </c>
      <c r="C85" s="807"/>
      <c r="D85" s="807"/>
      <c r="E85" s="807"/>
      <c r="F85" s="807"/>
      <c r="G85" s="807"/>
      <c r="H85" s="807"/>
      <c r="I85" s="323"/>
      <c r="J85" s="343"/>
      <c r="K85" s="311" t="s">
        <v>1054</v>
      </c>
      <c r="L85" s="845" t="s">
        <v>1055</v>
      </c>
      <c r="M85" s="846"/>
      <c r="N85" s="312"/>
    </row>
    <row r="86" spans="1:14">
      <c r="B86" s="847" t="s">
        <v>1056</v>
      </c>
      <c r="C86" s="848"/>
      <c r="D86" s="848"/>
      <c r="E86" s="848"/>
      <c r="F86" s="848"/>
      <c r="G86" s="848"/>
      <c r="H86" s="848"/>
      <c r="I86" s="93"/>
      <c r="J86" s="94"/>
      <c r="K86" s="313">
        <v>0.2</v>
      </c>
      <c r="L86" s="849">
        <f>N81*K86</f>
        <v>4616.8244715136316</v>
      </c>
      <c r="M86" s="850"/>
      <c r="N86" s="57"/>
    </row>
    <row r="87" spans="1:14">
      <c r="B87" s="95" t="s">
        <v>1057</v>
      </c>
      <c r="C87" s="96"/>
      <c r="D87" s="96"/>
      <c r="E87" s="96"/>
      <c r="F87" s="96"/>
      <c r="G87" s="96"/>
      <c r="H87" s="96"/>
      <c r="I87" s="93"/>
      <c r="J87" s="94"/>
      <c r="K87" s="313">
        <v>0.05</v>
      </c>
      <c r="L87" s="849">
        <f>N81*K87</f>
        <v>1154.2061178784079</v>
      </c>
      <c r="M87" s="850"/>
      <c r="N87" s="57"/>
    </row>
    <row r="88" spans="1:14" ht="15" thickBot="1">
      <c r="B88" s="97" t="s">
        <v>1058</v>
      </c>
      <c r="C88" s="98"/>
      <c r="D88" s="98"/>
      <c r="E88" s="98"/>
      <c r="F88" s="98"/>
      <c r="G88" s="98"/>
      <c r="H88" s="98"/>
      <c r="I88" s="99"/>
      <c r="J88" s="100"/>
      <c r="K88" s="314">
        <v>0.05</v>
      </c>
      <c r="L88" s="851">
        <f>N81*K88</f>
        <v>1154.2061178784079</v>
      </c>
      <c r="M88" s="852"/>
      <c r="N88" s="57"/>
    </row>
    <row r="89" spans="1:14" ht="15" thickBot="1">
      <c r="B89" s="815" t="s">
        <v>1037</v>
      </c>
      <c r="C89" s="816"/>
      <c r="D89" s="816"/>
      <c r="E89" s="816"/>
      <c r="F89" s="816"/>
      <c r="G89" s="816"/>
      <c r="H89" s="816"/>
      <c r="I89" s="816"/>
      <c r="J89" s="816"/>
      <c r="K89" s="816"/>
      <c r="L89" s="816"/>
      <c r="M89" s="817"/>
      <c r="N89" s="58">
        <f>L86+L87+L88</f>
        <v>6925.2367072704474</v>
      </c>
    </row>
    <row r="90" spans="1:14" ht="15" thickBot="1">
      <c r="B90" s="39"/>
      <c r="C90" s="40"/>
      <c r="D90" s="40"/>
      <c r="E90" s="40"/>
      <c r="F90" s="40"/>
      <c r="G90" s="40"/>
      <c r="H90" s="40"/>
      <c r="I90" s="40"/>
      <c r="J90" s="40"/>
      <c r="K90" s="40"/>
      <c r="L90" s="40"/>
      <c r="M90" s="40"/>
      <c r="N90" s="41"/>
    </row>
    <row r="91" spans="1:14" ht="15" thickBot="1">
      <c r="A91" t="s">
        <v>2122</v>
      </c>
      <c r="B91" s="815" t="s">
        <v>1059</v>
      </c>
      <c r="C91" s="816"/>
      <c r="D91" s="816"/>
      <c r="E91" s="816"/>
      <c r="F91" s="816"/>
      <c r="G91" s="816"/>
      <c r="H91" s="816"/>
      <c r="I91" s="816"/>
      <c r="J91" s="816"/>
      <c r="K91" s="816"/>
      <c r="L91" s="816"/>
      <c r="M91" s="817"/>
      <c r="N91" s="196">
        <f>N81+N89</f>
        <v>30009.359064838605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3" t="s">
        <v>2324</v>
      </c>
      <c r="C108" s="854"/>
      <c r="D108" s="854"/>
      <c r="E108" s="854"/>
      <c r="F108" s="854"/>
      <c r="G108" s="854"/>
      <c r="H108" s="854"/>
      <c r="I108" s="854"/>
      <c r="J108" s="854"/>
      <c r="K108" s="854"/>
      <c r="L108" s="854"/>
      <c r="M108" s="854"/>
      <c r="N108" s="855"/>
    </row>
    <row r="109" spans="2:14" ht="15" customHeight="1">
      <c r="B109" s="853"/>
      <c r="C109" s="854"/>
      <c r="D109" s="854"/>
      <c r="E109" s="854"/>
      <c r="F109" s="854"/>
      <c r="G109" s="854"/>
      <c r="H109" s="854"/>
      <c r="I109" s="854"/>
      <c r="J109" s="854"/>
      <c r="K109" s="854"/>
      <c r="L109" s="854"/>
      <c r="M109" s="854"/>
      <c r="N109" s="855"/>
    </row>
    <row r="110" spans="2:14" ht="32.25" customHeight="1">
      <c r="B110" s="856" t="s">
        <v>2325</v>
      </c>
      <c r="C110" s="857"/>
      <c r="D110" s="857"/>
      <c r="E110" s="857"/>
      <c r="F110" s="857"/>
      <c r="G110" s="857"/>
      <c r="H110" s="857"/>
      <c r="I110" s="857"/>
      <c r="J110" s="857"/>
      <c r="K110" s="857"/>
      <c r="L110" s="857"/>
      <c r="M110" s="857"/>
      <c r="N110" s="858"/>
    </row>
    <row r="111" spans="2:14">
      <c r="B111" s="856"/>
      <c r="C111" s="857"/>
      <c r="D111" s="857"/>
      <c r="E111" s="857"/>
      <c r="F111" s="857"/>
      <c r="G111" s="857"/>
      <c r="H111" s="857"/>
      <c r="I111" s="857"/>
      <c r="J111" s="857"/>
      <c r="K111" s="857"/>
      <c r="L111" s="857"/>
      <c r="M111" s="857"/>
      <c r="N111" s="858"/>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2"/>
      <c r="K121" s="792"/>
      <c r="L121" s="792"/>
      <c r="M121" s="792"/>
      <c r="N121" s="793"/>
    </row>
    <row r="122" spans="2:14" ht="15" thickBot="1">
      <c r="B122" s="270" t="s">
        <v>2327</v>
      </c>
      <c r="C122" s="402"/>
      <c r="D122" s="402"/>
      <c r="E122" s="63"/>
      <c r="F122" s="63"/>
      <c r="G122" s="63"/>
      <c r="H122" s="63"/>
      <c r="I122" s="63"/>
      <c r="J122" s="794"/>
      <c r="K122" s="794"/>
      <c r="L122" s="794"/>
      <c r="M122" s="794"/>
      <c r="N122" s="79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312</v>
      </c>
      <c r="B36" s="828" t="str">
        <f>VLOOKUP(A36,EQUIPOS!A6:D154,3,FALSE)</f>
        <v>Retroexcavadora sobre oruga, potencia 138 HP, balde de 1,5 m3.</v>
      </c>
      <c r="C36" s="829"/>
      <c r="D36" s="829"/>
      <c r="E36" s="829"/>
      <c r="F36" s="829"/>
      <c r="G36" s="829"/>
      <c r="H36" s="830"/>
      <c r="I36" s="276"/>
      <c r="J36" s="277"/>
      <c r="K36" s="278">
        <f>VLOOKUP(A36,EQUIPOS!A6:D163,4,FALSE)</f>
        <v>261170.12561359751</v>
      </c>
      <c r="L36" s="279"/>
      <c r="M36" s="280">
        <v>66</v>
      </c>
      <c r="N36" s="281">
        <f>K36/M36</f>
        <v>3957.1231153575382</v>
      </c>
    </row>
    <row r="37" spans="1:14">
      <c r="A37" 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0.967181916782197</v>
      </c>
    </row>
    <row r="43" spans="1:14" ht="15" thickBot="1">
      <c r="B43" s="815" t="s">
        <v>1037</v>
      </c>
      <c r="C43" s="816"/>
      <c r="D43" s="816"/>
      <c r="E43" s="816"/>
      <c r="F43" s="816"/>
      <c r="G43" s="816"/>
      <c r="H43" s="816"/>
      <c r="I43" s="816"/>
      <c r="J43" s="816"/>
      <c r="K43" s="816"/>
      <c r="L43" s="816"/>
      <c r="M43" s="817"/>
      <c r="N43" s="403">
        <f>SUM(N36:N42)</f>
        <v>3958.0902972743202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96.718191678219696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4054.8084889525398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810.96169779050797</v>
      </c>
      <c r="M83" s="850"/>
      <c r="N83" s="57"/>
    </row>
    <row r="84" spans="1:14">
      <c r="B84" s="95" t="s">
        <v>1057</v>
      </c>
      <c r="C84" s="96"/>
      <c r="D84" s="96"/>
      <c r="E84" s="96"/>
      <c r="F84" s="96"/>
      <c r="G84" s="96"/>
      <c r="H84" s="96"/>
      <c r="I84" s="93"/>
      <c r="J84" s="94"/>
      <c r="K84" s="313">
        <v>0.05</v>
      </c>
      <c r="L84" s="849">
        <f>N78*K84</f>
        <v>202.74042444762699</v>
      </c>
      <c r="M84" s="850"/>
      <c r="N84" s="57"/>
    </row>
    <row r="85" spans="1:14" ht="15" thickBot="1">
      <c r="B85" s="97" t="s">
        <v>1058</v>
      </c>
      <c r="C85" s="98"/>
      <c r="D85" s="98"/>
      <c r="E85" s="98"/>
      <c r="F85" s="98"/>
      <c r="G85" s="98"/>
      <c r="H85" s="98"/>
      <c r="I85" s="99"/>
      <c r="J85" s="100"/>
      <c r="K85" s="314">
        <v>0.05</v>
      </c>
      <c r="L85" s="851">
        <f>N78*K85</f>
        <v>202.74042444762699</v>
      </c>
      <c r="M85" s="852"/>
      <c r="N85" s="57"/>
    </row>
    <row r="86" spans="1:14" ht="15" thickBot="1">
      <c r="B86" s="815" t="s">
        <v>1037</v>
      </c>
      <c r="C86" s="816"/>
      <c r="D86" s="816"/>
      <c r="E86" s="816"/>
      <c r="F86" s="816"/>
      <c r="G86" s="816"/>
      <c r="H86" s="816"/>
      <c r="I86" s="816"/>
      <c r="J86" s="816"/>
      <c r="K86" s="816"/>
      <c r="L86" s="816"/>
      <c r="M86" s="817"/>
      <c r="N86" s="58">
        <f>L83+L84+L85</f>
        <v>1216.442546685762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5271.2510356383018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208936.10049087799</v>
      </c>
      <c r="L36" s="279"/>
      <c r="M36" s="280">
        <v>66</v>
      </c>
      <c r="N36" s="281">
        <f>K36/M36</f>
        <v>3165.6984922860302</v>
      </c>
    </row>
    <row r="37" spans="1:14">
      <c r="A37" s="114" t="s">
        <v>129</v>
      </c>
      <c r="B37" s="828" t="str">
        <f>VLOOKUP(A37,EQUIPOS!A7:D154,3,FALSE)</f>
        <v xml:space="preserve">Buldozer, Potencia al volante de 140 HP, motor de 2200 RPM, longitud de hoja 4,80m. </v>
      </c>
      <c r="C37" s="829"/>
      <c r="D37" s="829"/>
      <c r="E37" s="829"/>
      <c r="F37" s="829"/>
      <c r="G37" s="829"/>
      <c r="H37" s="830"/>
      <c r="I37" s="276"/>
      <c r="J37" s="277"/>
      <c r="K37" s="278">
        <f>VLOOKUP(A37,EQUIPOS!A7:D164,4,FALSE)</f>
        <v>307397.23784720426</v>
      </c>
      <c r="L37" s="279"/>
      <c r="M37" s="280">
        <v>100</v>
      </c>
      <c r="N37" s="281">
        <f>K37/M37</f>
        <v>3073.9723784720427</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83"/>
      <c r="L39" s="832"/>
      <c r="M39" s="833"/>
      <c r="N39" s="282"/>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1.934363833564394</v>
      </c>
    </row>
    <row r="43" spans="1:14" ht="15" thickBot="1">
      <c r="B43" s="815" t="s">
        <v>1037</v>
      </c>
      <c r="C43" s="816"/>
      <c r="D43" s="816"/>
      <c r="E43" s="816"/>
      <c r="F43" s="816"/>
      <c r="G43" s="816"/>
      <c r="H43" s="816"/>
      <c r="I43" s="816"/>
      <c r="J43" s="816"/>
      <c r="K43" s="816"/>
      <c r="L43" s="816"/>
      <c r="M43" s="817"/>
      <c r="N43" s="403">
        <f>SUM(N36:N42)</f>
        <v>6241.6052345916369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3255.260169250224</v>
      </c>
      <c r="N48" s="281">
        <f>K48*M48</f>
        <v>3255.260169250224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3255.260169250224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193.43638335643939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9690.3017871983011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1938.0603574396603</v>
      </c>
      <c r="M83" s="850"/>
      <c r="N83" s="57"/>
    </row>
    <row r="84" spans="1:14">
      <c r="B84" s="95" t="s">
        <v>1057</v>
      </c>
      <c r="C84" s="96"/>
      <c r="D84" s="96"/>
      <c r="E84" s="96"/>
      <c r="F84" s="96"/>
      <c r="G84" s="96"/>
      <c r="H84" s="96"/>
      <c r="I84" s="93"/>
      <c r="J84" s="94"/>
      <c r="K84" s="313">
        <v>0.05</v>
      </c>
      <c r="L84" s="849">
        <f>N78*K84</f>
        <v>484.51508935991507</v>
      </c>
      <c r="M84" s="850"/>
      <c r="N84" s="57"/>
    </row>
    <row r="85" spans="1:14" ht="15" thickBot="1">
      <c r="B85" s="97" t="s">
        <v>1058</v>
      </c>
      <c r="C85" s="98"/>
      <c r="D85" s="98"/>
      <c r="E85" s="98"/>
      <c r="F85" s="98"/>
      <c r="G85" s="98"/>
      <c r="H85" s="98"/>
      <c r="I85" s="99"/>
      <c r="J85" s="100"/>
      <c r="K85" s="314">
        <v>0.05</v>
      </c>
      <c r="L85" s="851">
        <f>N78*K85</f>
        <v>484.51508935991507</v>
      </c>
      <c r="M85" s="852"/>
      <c r="N85" s="57"/>
    </row>
    <row r="86" spans="1:14" ht="15" thickBot="1">
      <c r="B86" s="815" t="s">
        <v>1037</v>
      </c>
      <c r="C86" s="816"/>
      <c r="D86" s="816"/>
      <c r="E86" s="816"/>
      <c r="F86" s="816"/>
      <c r="G86" s="816"/>
      <c r="H86" s="816"/>
      <c r="I86" s="816"/>
      <c r="J86" s="816"/>
      <c r="K86" s="816"/>
      <c r="L86" s="816"/>
      <c r="M86" s="817"/>
      <c r="N86" s="58">
        <f>L83+L84+L85</f>
        <v>2907.0905361594905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12597.392323357792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4"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307397.23784720426</v>
      </c>
      <c r="L36" s="473"/>
      <c r="M36" s="292">
        <v>50</v>
      </c>
      <c r="N36" s="281">
        <f>K36/M36</f>
        <v>6147.9447569440854</v>
      </c>
    </row>
    <row r="37" spans="1:14">
      <c r="A37" s="114" t="s">
        <v>152</v>
      </c>
      <c r="B37" s="828" t="str">
        <f>VLOOKUP(A37,EQUIPOS!A7:D154,3,FALSE)</f>
        <v xml:space="preserve">Carrotanque de agua(1000 Galones) </v>
      </c>
      <c r="C37" s="829"/>
      <c r="D37" s="829"/>
      <c r="E37" s="829"/>
      <c r="F37" s="829"/>
      <c r="G37" s="829"/>
      <c r="H37" s="830"/>
      <c r="I37" s="276"/>
      <c r="J37" s="277"/>
      <c r="K37" s="278">
        <f>VLOOKUP(A37,EQUIPOS!A7:D164,4,FALSE)</f>
        <v>236025.18825977153</v>
      </c>
      <c r="L37" s="473"/>
      <c r="M37" s="292">
        <v>50</v>
      </c>
      <c r="N37" s="281">
        <f>K37/M37</f>
        <v>4720.5037651954308</v>
      </c>
    </row>
    <row r="38" spans="1:14">
      <c r="A38" s="214"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473"/>
      <c r="M38" s="292">
        <v>50</v>
      </c>
      <c r="N38" s="281">
        <f>K38/M38</f>
        <v>4471.2325505047893</v>
      </c>
    </row>
    <row r="39" spans="1:14">
      <c r="A39" s="214" t="s">
        <v>365</v>
      </c>
      <c r="B39" s="828" t="str">
        <f>VLOOKUP(A39,EQUIPOS!A9:D154,3,FALSE)</f>
        <v xml:space="preserve">Vibrocompatador, potencia 153 HP, peso 10 Ton. </v>
      </c>
      <c r="C39" s="829"/>
      <c r="D39" s="829"/>
      <c r="E39" s="829"/>
      <c r="F39" s="829"/>
      <c r="G39" s="829"/>
      <c r="H39" s="830"/>
      <c r="I39" s="831"/>
      <c r="J39" s="812"/>
      <c r="K39" s="278">
        <f>VLOOKUP(A39,EQUIPOS!A9:D166,4,FALSE)</f>
        <v>177019.45009889751</v>
      </c>
      <c r="L39" s="943">
        <v>50</v>
      </c>
      <c r="M39" s="944"/>
      <c r="N39" s="281">
        <f>K39/L39</f>
        <v>3540.3890019779501</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18880.070074622254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383.00403904575001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19263.074113668004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3852.6148227336012</v>
      </c>
      <c r="M83" s="850"/>
      <c r="N83" s="57"/>
    </row>
    <row r="84" spans="1:14">
      <c r="B84" s="95" t="s">
        <v>1057</v>
      </c>
      <c r="C84" s="96"/>
      <c r="D84" s="96"/>
      <c r="E84" s="96"/>
      <c r="F84" s="96"/>
      <c r="G84" s="96"/>
      <c r="H84" s="96"/>
      <c r="I84" s="93"/>
      <c r="J84" s="94"/>
      <c r="K84" s="313">
        <v>0.05</v>
      </c>
      <c r="L84" s="849">
        <f>N78*K84</f>
        <v>963.15370568340029</v>
      </c>
      <c r="M84" s="850"/>
      <c r="N84" s="57"/>
    </row>
    <row r="85" spans="1:14" ht="15" thickBot="1">
      <c r="B85" s="97" t="s">
        <v>1058</v>
      </c>
      <c r="C85" s="98"/>
      <c r="D85" s="98"/>
      <c r="E85" s="98"/>
      <c r="F85" s="98"/>
      <c r="G85" s="98"/>
      <c r="H85" s="98"/>
      <c r="I85" s="99"/>
      <c r="J85" s="100"/>
      <c r="K85" s="314">
        <v>0.05</v>
      </c>
      <c r="L85" s="851">
        <f>N78*K85</f>
        <v>963.15370568340029</v>
      </c>
      <c r="M85" s="852"/>
      <c r="N85" s="57"/>
    </row>
    <row r="86" spans="1:14" ht="15" thickBot="1">
      <c r="B86" s="815" t="s">
        <v>1037</v>
      </c>
      <c r="C86" s="816"/>
      <c r="D86" s="816"/>
      <c r="E86" s="816"/>
      <c r="F86" s="816"/>
      <c r="G86" s="816"/>
      <c r="H86" s="816"/>
      <c r="I86" s="816"/>
      <c r="J86" s="816"/>
      <c r="K86" s="816"/>
      <c r="L86" s="816"/>
      <c r="M86" s="817"/>
      <c r="N86" s="58">
        <f>L83+L84+L85</f>
        <v>5778.9222341004015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25041.996347768407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307397.23784720426</v>
      </c>
      <c r="L36" s="279"/>
      <c r="M36" s="280">
        <v>40</v>
      </c>
      <c r="N36" s="281">
        <f>K36/M36</f>
        <v>7684.9309461801067</v>
      </c>
    </row>
    <row r="37" spans="1:14">
      <c r="A37" s="119" t="s">
        <v>365</v>
      </c>
      <c r="B37" s="828" t="str">
        <f>VLOOKUP(A37,EQUIPOS!A7:D154,3,FALSE)</f>
        <v xml:space="preserve">Vibrocompatador, potencia 153 HP, peso 10 Ton. </v>
      </c>
      <c r="C37" s="829"/>
      <c r="D37" s="829"/>
      <c r="E37" s="829"/>
      <c r="F37" s="829"/>
      <c r="G37" s="829"/>
      <c r="H37" s="830"/>
      <c r="I37" s="276"/>
      <c r="J37" s="277"/>
      <c r="K37" s="278">
        <f>VLOOKUP(A37,EQUIPOS!A7:D164,4,FALSE)</f>
        <v>177019.45009889751</v>
      </c>
      <c r="L37" s="279"/>
      <c r="M37" s="280">
        <v>40</v>
      </c>
      <c r="N37" s="281">
        <f>K37/M37</f>
        <v>4425.4862524724376</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12110.417198652543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478.75504880718745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12589.17224745973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2517.8344494919461</v>
      </c>
      <c r="M83" s="850"/>
      <c r="N83" s="57"/>
    </row>
    <row r="84" spans="1:14">
      <c r="B84" s="95" t="s">
        <v>1057</v>
      </c>
      <c r="C84" s="96"/>
      <c r="D84" s="96"/>
      <c r="E84" s="96"/>
      <c r="F84" s="96"/>
      <c r="G84" s="96"/>
      <c r="H84" s="96"/>
      <c r="I84" s="93"/>
      <c r="J84" s="94"/>
      <c r="K84" s="313">
        <v>0.05</v>
      </c>
      <c r="L84" s="849">
        <f>N78*K84</f>
        <v>629.45861237298652</v>
      </c>
      <c r="M84" s="850"/>
      <c r="N84" s="57"/>
    </row>
    <row r="85" spans="1:14" ht="15" thickBot="1">
      <c r="B85" s="97" t="s">
        <v>1058</v>
      </c>
      <c r="C85" s="98"/>
      <c r="D85" s="98"/>
      <c r="E85" s="98"/>
      <c r="F85" s="98"/>
      <c r="G85" s="98"/>
      <c r="H85" s="98"/>
      <c r="I85" s="99"/>
      <c r="J85" s="100"/>
      <c r="K85" s="314">
        <v>0.05</v>
      </c>
      <c r="L85" s="851">
        <f>N78*K85</f>
        <v>629.45861237298652</v>
      </c>
      <c r="M85" s="852"/>
      <c r="N85" s="57"/>
    </row>
    <row r="86" spans="1:14" ht="15" thickBot="1">
      <c r="B86" s="815" t="s">
        <v>1037</v>
      </c>
      <c r="C86" s="816"/>
      <c r="D86" s="816"/>
      <c r="E86" s="816"/>
      <c r="F86" s="816"/>
      <c r="G86" s="816"/>
      <c r="H86" s="816"/>
      <c r="I86" s="816"/>
      <c r="J86" s="816"/>
      <c r="K86" s="816"/>
      <c r="L86" s="816"/>
      <c r="M86" s="817"/>
      <c r="N86" s="58">
        <f>L83+L84+L85</f>
        <v>3776.7516742379189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16365.923921697649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307397.23784720426</v>
      </c>
      <c r="L36" s="279"/>
      <c r="M36" s="280">
        <v>40</v>
      </c>
      <c r="N36" s="281">
        <f>K36/M36</f>
        <v>7684.9309461801067</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7684.9309461801067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478.75504880718745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8163.6859949872942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1632.737198997459</v>
      </c>
      <c r="M83" s="850"/>
      <c r="N83" s="57"/>
    </row>
    <row r="84" spans="1:14">
      <c r="B84" s="95" t="s">
        <v>1057</v>
      </c>
      <c r="C84" s="96"/>
      <c r="D84" s="96"/>
      <c r="E84" s="96"/>
      <c r="F84" s="96"/>
      <c r="G84" s="96"/>
      <c r="H84" s="96"/>
      <c r="I84" s="93"/>
      <c r="J84" s="94"/>
      <c r="K84" s="313">
        <v>0.05</v>
      </c>
      <c r="L84" s="849">
        <f>N78*K84</f>
        <v>408.18429974936475</v>
      </c>
      <c r="M84" s="850"/>
      <c r="N84" s="57"/>
    </row>
    <row r="85" spans="1:14" ht="15" thickBot="1">
      <c r="B85" s="97" t="s">
        <v>1058</v>
      </c>
      <c r="C85" s="98"/>
      <c r="D85" s="98"/>
      <c r="E85" s="98"/>
      <c r="F85" s="98"/>
      <c r="G85" s="98"/>
      <c r="H85" s="98"/>
      <c r="I85" s="99"/>
      <c r="J85" s="100"/>
      <c r="K85" s="314">
        <v>0.05</v>
      </c>
      <c r="L85" s="851">
        <f>N78*K85</f>
        <v>408.18429974936475</v>
      </c>
      <c r="M85" s="852"/>
      <c r="N85" s="57"/>
    </row>
    <row r="86" spans="1:14" ht="15" thickBot="1">
      <c r="B86" s="815" t="s">
        <v>1037</v>
      </c>
      <c r="C86" s="816"/>
      <c r="D86" s="816"/>
      <c r="E86" s="816"/>
      <c r="F86" s="816"/>
      <c r="G86" s="816"/>
      <c r="H86" s="816"/>
      <c r="I86" s="816"/>
      <c r="J86" s="816"/>
      <c r="K86" s="816"/>
      <c r="L86" s="816"/>
      <c r="M86" s="817"/>
      <c r="N86" s="58">
        <f>L83+L84+L85</f>
        <v>2449.1057984961885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10612.791793483482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2.0426882082439999</v>
      </c>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6056.5306252809632</v>
      </c>
      <c r="N48" s="281">
        <f>K48*M48</f>
        <v>7873.4898128652521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7873.4898128652521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 thickBot="1">
      <c r="B64" s="474"/>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8079.8013218978958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1615.9602643795793</v>
      </c>
      <c r="M83" s="850"/>
      <c r="N83" s="57"/>
    </row>
    <row r="84" spans="1:14">
      <c r="B84" s="95" t="s">
        <v>1057</v>
      </c>
      <c r="C84" s="96"/>
      <c r="D84" s="96"/>
      <c r="E84" s="96"/>
      <c r="F84" s="96"/>
      <c r="G84" s="96"/>
      <c r="H84" s="96"/>
      <c r="I84" s="93"/>
      <c r="J84" s="94"/>
      <c r="K84" s="313">
        <v>0.05</v>
      </c>
      <c r="L84" s="849">
        <f>N78*K84</f>
        <v>403.99006609489481</v>
      </c>
      <c r="M84" s="850"/>
      <c r="N84" s="57"/>
    </row>
    <row r="85" spans="1:14" ht="15" thickBot="1">
      <c r="B85" s="97" t="s">
        <v>1058</v>
      </c>
      <c r="C85" s="98"/>
      <c r="D85" s="98"/>
      <c r="E85" s="98"/>
      <c r="F85" s="98"/>
      <c r="G85" s="98"/>
      <c r="H85" s="98"/>
      <c r="I85" s="99"/>
      <c r="J85" s="100"/>
      <c r="K85" s="314">
        <v>0.05</v>
      </c>
      <c r="L85" s="851">
        <f>N78*K85</f>
        <v>403.99006609489481</v>
      </c>
      <c r="M85" s="852"/>
      <c r="N85" s="57"/>
    </row>
    <row r="86" spans="1:14" ht="15" thickBot="1">
      <c r="B86" s="815" t="s">
        <v>1037</v>
      </c>
      <c r="C86" s="816"/>
      <c r="D86" s="816"/>
      <c r="E86" s="816"/>
      <c r="F86" s="816"/>
      <c r="G86" s="816"/>
      <c r="H86" s="816"/>
      <c r="I86" s="816"/>
      <c r="J86" s="816"/>
      <c r="K86" s="816"/>
      <c r="L86" s="816"/>
      <c r="M86" s="817"/>
      <c r="N86" s="58">
        <f>L83+L84+L85</f>
        <v>2423.9403965693687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10503.741718467265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1.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0.01</v>
      </c>
      <c r="M42" s="840"/>
      <c r="N42" s="111">
        <f>N76*L42</f>
        <v>2.0426882082439999</v>
      </c>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7481.596654758835</v>
      </c>
      <c r="N48" s="281">
        <f>K48*M48</f>
        <v>8977.9159857106024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8977.9159857106024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53"/>
      <c r="D59" s="53"/>
      <c r="E59" s="53"/>
      <c r="F59" s="53"/>
      <c r="G59" s="53"/>
      <c r="H59" s="297"/>
      <c r="I59" s="288"/>
      <c r="J59" s="288"/>
      <c r="K59" s="288"/>
      <c r="L59" s="819"/>
      <c r="M59" s="820"/>
      <c r="N59" s="300"/>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 thickBot="1">
      <c r="B64" s="474"/>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9184.227494743247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1836.8454989486495</v>
      </c>
      <c r="M83" s="850"/>
      <c r="N83" s="57"/>
    </row>
    <row r="84" spans="1:14">
      <c r="B84" s="95" t="s">
        <v>1057</v>
      </c>
      <c r="C84" s="96"/>
      <c r="D84" s="96"/>
      <c r="E84" s="96"/>
      <c r="F84" s="96"/>
      <c r="G84" s="96"/>
      <c r="H84" s="96"/>
      <c r="I84" s="93"/>
      <c r="J84" s="94"/>
      <c r="K84" s="313">
        <v>0.05</v>
      </c>
      <c r="L84" s="849">
        <f>N78*K84</f>
        <v>459.21137473716237</v>
      </c>
      <c r="M84" s="850"/>
      <c r="N84" s="57"/>
    </row>
    <row r="85" spans="1:14" ht="15" thickBot="1">
      <c r="B85" s="97" t="s">
        <v>1058</v>
      </c>
      <c r="C85" s="98"/>
      <c r="D85" s="98"/>
      <c r="E85" s="98"/>
      <c r="F85" s="98"/>
      <c r="G85" s="98"/>
      <c r="H85" s="98"/>
      <c r="I85" s="99"/>
      <c r="J85" s="100"/>
      <c r="K85" s="314">
        <v>0.05</v>
      </c>
      <c r="L85" s="851">
        <f>N78*K85</f>
        <v>459.21137473716237</v>
      </c>
      <c r="M85" s="852"/>
      <c r="N85" s="57"/>
    </row>
    <row r="86" spans="1:14" ht="15" thickBot="1">
      <c r="B86" s="815" t="s">
        <v>1037</v>
      </c>
      <c r="C86" s="816"/>
      <c r="D86" s="816"/>
      <c r="E86" s="816"/>
      <c r="F86" s="816"/>
      <c r="G86" s="816"/>
      <c r="H86" s="816"/>
      <c r="I86" s="816"/>
      <c r="J86" s="816"/>
      <c r="K86" s="816"/>
      <c r="L86" s="816"/>
      <c r="M86" s="817"/>
      <c r="N86" s="58">
        <f>L83+L84+L85</f>
        <v>2755.268248422974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11939.495743166221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307397.23784720426</v>
      </c>
      <c r="L36" s="279"/>
      <c r="M36" s="280">
        <v>45</v>
      </c>
      <c r="N36" s="281">
        <f>K36/M36</f>
        <v>6831.0497299378721</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236025.18825977153</v>
      </c>
      <c r="L37" s="279"/>
      <c r="M37" s="280">
        <v>45</v>
      </c>
      <c r="N37" s="281">
        <f>K37/M37</f>
        <v>5245.004183550478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223561.62752523946</v>
      </c>
      <c r="L38" s="279"/>
      <c r="M38" s="280">
        <v>45</v>
      </c>
      <c r="N38" s="281">
        <f>K38/M38</f>
        <v>4968.036167227543</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177019.45009889751</v>
      </c>
      <c r="L39" s="832">
        <v>45</v>
      </c>
      <c r="M39" s="833"/>
      <c r="N39" s="281">
        <f>K39/L39</f>
        <v>3933.7655577532778</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11.348267823577778</v>
      </c>
    </row>
    <row r="43" spans="1:14" ht="15" thickBot="1">
      <c r="B43" s="815" t="s">
        <v>1037</v>
      </c>
      <c r="C43" s="816"/>
      <c r="D43" s="816"/>
      <c r="E43" s="816"/>
      <c r="F43" s="816"/>
      <c r="G43" s="816"/>
      <c r="H43" s="816"/>
      <c r="I43" s="816"/>
      <c r="J43" s="816"/>
      <c r="K43" s="816"/>
      <c r="L43" s="816"/>
      <c r="M43" s="817"/>
      <c r="N43" s="403">
        <f>SUM(N36:N42)</f>
        <v>20989.203906292751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249386.55515862789</v>
      </c>
      <c r="N48" s="281">
        <f>K48*M48</f>
        <v>311733.19394828484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311733.19394828484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19">
        <f>VLOOKUP(A59,TRANSPORTE!A5:D123,4,FALSE)</f>
        <v>1766.2033469737373</v>
      </c>
      <c r="M59" s="820"/>
      <c r="N59" s="300">
        <f>K59*L59</f>
        <v>2207.7541837171716</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 thickBot="1">
      <c r="B64" s="474"/>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SUM(N59:N64)</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335497.56542947365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67099.513085894738</v>
      </c>
      <c r="M83" s="850"/>
      <c r="N83" s="57"/>
    </row>
    <row r="84" spans="1:14">
      <c r="B84" s="95" t="s">
        <v>1057</v>
      </c>
      <c r="C84" s="96"/>
      <c r="D84" s="96"/>
      <c r="E84" s="96"/>
      <c r="F84" s="96"/>
      <c r="G84" s="96"/>
      <c r="H84" s="96"/>
      <c r="I84" s="93"/>
      <c r="J84" s="94"/>
      <c r="K84" s="313">
        <v>0.05</v>
      </c>
      <c r="L84" s="849">
        <f>N78*K84</f>
        <v>16774.878271473684</v>
      </c>
      <c r="M84" s="850"/>
      <c r="N84" s="57"/>
    </row>
    <row r="85" spans="1:14" ht="15" thickBot="1">
      <c r="B85" s="97" t="s">
        <v>1058</v>
      </c>
      <c r="C85" s="98"/>
      <c r="D85" s="98"/>
      <c r="E85" s="98"/>
      <c r="F85" s="98"/>
      <c r="G85" s="98"/>
      <c r="H85" s="98"/>
      <c r="I85" s="99"/>
      <c r="J85" s="100"/>
      <c r="K85" s="314">
        <v>0.05</v>
      </c>
      <c r="L85" s="851">
        <f>N78*K85</f>
        <v>16774.878271473684</v>
      </c>
      <c r="M85" s="852"/>
      <c r="N85" s="57"/>
    </row>
    <row r="86" spans="1:14" ht="15" thickBot="1">
      <c r="B86" s="815" t="s">
        <v>1037</v>
      </c>
      <c r="C86" s="816"/>
      <c r="D86" s="816"/>
      <c r="E86" s="816"/>
      <c r="F86" s="816"/>
      <c r="G86" s="816"/>
      <c r="H86" s="816"/>
      <c r="I86" s="816"/>
      <c r="J86" s="816"/>
      <c r="K86" s="816"/>
      <c r="L86" s="816"/>
      <c r="M86" s="817"/>
      <c r="N86" s="58">
        <f>L83+L84+L85</f>
        <v>100649.26962884211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ROUND((N78+N86),0)</f>
        <v>436147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307397.23784720426</v>
      </c>
      <c r="L36" s="279"/>
      <c r="M36" s="280">
        <v>45</v>
      </c>
      <c r="N36" s="281">
        <f>K36/M36</f>
        <v>6831.0497299378721</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236025.18825977153</v>
      </c>
      <c r="L37" s="279"/>
      <c r="M37" s="280">
        <v>45</v>
      </c>
      <c r="N37" s="281">
        <f>K37/M37</f>
        <v>5245.004183550478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223561.62752523946</v>
      </c>
      <c r="L38" s="279"/>
      <c r="M38" s="280">
        <v>45</v>
      </c>
      <c r="N38" s="281">
        <f>K38/M38</f>
        <v>4968.036167227543</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177019.45009889751</v>
      </c>
      <c r="L39" s="832">
        <v>45</v>
      </c>
      <c r="M39" s="833"/>
      <c r="N39" s="281">
        <f>K39/L39</f>
        <v>3933.7655577532778</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11.348267823577778</v>
      </c>
    </row>
    <row r="43" spans="1:14" ht="15" thickBot="1">
      <c r="B43" s="815" t="s">
        <v>1037</v>
      </c>
      <c r="C43" s="816"/>
      <c r="D43" s="816"/>
      <c r="E43" s="816"/>
      <c r="F43" s="816"/>
      <c r="G43" s="816"/>
      <c r="H43" s="816"/>
      <c r="I43" s="816"/>
      <c r="J43" s="816"/>
      <c r="K43" s="816"/>
      <c r="L43" s="816"/>
      <c r="M43" s="817"/>
      <c r="N43" s="403">
        <f>SUM(N36:N42)</f>
        <v>20989.203906292751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432847.15848627</v>
      </c>
      <c r="N48" s="281">
        <f>K48*M48</f>
        <v>541058.94810783747</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541058.94810783747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1766.2033469737373</v>
      </c>
      <c r="M59" s="820"/>
      <c r="N59" s="300">
        <f>K59*L59</f>
        <v>2207.7541837171716</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 thickBot="1">
      <c r="B64" s="474"/>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SUM(N59:N64)</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564823.31958902639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112964.66391780529</v>
      </c>
      <c r="M83" s="850"/>
      <c r="N83" s="57"/>
    </row>
    <row r="84" spans="1:14">
      <c r="B84" s="95" t="s">
        <v>1057</v>
      </c>
      <c r="C84" s="96"/>
      <c r="D84" s="96"/>
      <c r="E84" s="96"/>
      <c r="F84" s="96"/>
      <c r="G84" s="96"/>
      <c r="H84" s="96"/>
      <c r="I84" s="93"/>
      <c r="J84" s="94"/>
      <c r="K84" s="313">
        <v>0.05</v>
      </c>
      <c r="L84" s="849">
        <f>N78*K84</f>
        <v>28241.165979451322</v>
      </c>
      <c r="M84" s="850"/>
      <c r="N84" s="57"/>
    </row>
    <row r="85" spans="1:14" ht="15" thickBot="1">
      <c r="B85" s="97" t="s">
        <v>1058</v>
      </c>
      <c r="C85" s="98"/>
      <c r="D85" s="98"/>
      <c r="E85" s="98"/>
      <c r="F85" s="98"/>
      <c r="G85" s="98"/>
      <c r="H85" s="98"/>
      <c r="I85" s="99"/>
      <c r="J85" s="100"/>
      <c r="K85" s="314">
        <v>0.05</v>
      </c>
      <c r="L85" s="851">
        <f>N78*K85</f>
        <v>28241.165979451322</v>
      </c>
      <c r="M85" s="852"/>
      <c r="N85" s="57"/>
    </row>
    <row r="86" spans="1:14" ht="15" thickBot="1">
      <c r="B86" s="815" t="s">
        <v>1037</v>
      </c>
      <c r="C86" s="816"/>
      <c r="D86" s="816"/>
      <c r="E86" s="816"/>
      <c r="F86" s="816"/>
      <c r="G86" s="816"/>
      <c r="H86" s="816"/>
      <c r="I86" s="816"/>
      <c r="J86" s="816"/>
      <c r="K86" s="816"/>
      <c r="L86" s="816"/>
      <c r="M86" s="817"/>
      <c r="N86" s="58">
        <f>L83+L84+L85</f>
        <v>169446.99587670792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734270.31546573434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VLOOKUP(A36,EQUIPOS!A6:D186,3,FALSE)</f>
        <v xml:space="preserve">Buldozer, Potencia al volante de 140 HP, motor de 2200 RPM, longitud de hoja 4,80m. </v>
      </c>
      <c r="C36" s="829"/>
      <c r="D36" s="829"/>
      <c r="E36" s="829"/>
      <c r="F36" s="829"/>
      <c r="G36" s="829"/>
      <c r="H36" s="830"/>
      <c r="I36" s="276"/>
      <c r="J36" s="277"/>
      <c r="K36" s="278">
        <f>VLOOKUP(A36,EQUIPOS!A6:D186,4,FALSE)</f>
        <v>307397.23784720426</v>
      </c>
      <c r="L36" s="279"/>
      <c r="M36" s="280">
        <v>45</v>
      </c>
      <c r="N36" s="281">
        <f>K36/M36</f>
        <v>6831.0497299378721</v>
      </c>
    </row>
    <row r="37" spans="1:14">
      <c r="A37" s="119" t="s">
        <v>152</v>
      </c>
      <c r="B37" s="828" t="str">
        <f>VLOOKUP(A37,EQUIPOS!A7:D187,3,FALSE)</f>
        <v xml:space="preserve">Carrotanque de agua(1000 Galones) </v>
      </c>
      <c r="C37" s="829"/>
      <c r="D37" s="829"/>
      <c r="E37" s="829"/>
      <c r="F37" s="829"/>
      <c r="G37" s="829"/>
      <c r="H37" s="830"/>
      <c r="I37" s="276"/>
      <c r="J37" s="277"/>
      <c r="K37" s="278">
        <f>VLOOKUP(A37,EQUIPOS!A7:D187,4,FALSE)</f>
        <v>236025.18825977153</v>
      </c>
      <c r="L37" s="279"/>
      <c r="M37" s="280">
        <v>45</v>
      </c>
      <c r="N37" s="281">
        <f>K37/M37</f>
        <v>5245.004183550478</v>
      </c>
    </row>
    <row r="38" spans="1:14">
      <c r="A38" t="s">
        <v>269</v>
      </c>
      <c r="B38" s="828" t="str">
        <f>VLOOKUP(A38,EQUIPOS!A8:D188,3,FALSE)</f>
        <v>Motoniveladora  potencia 215 HP, ancho de cuchilla 4,27 m, peso 18 ton.</v>
      </c>
      <c r="C38" s="829"/>
      <c r="D38" s="829"/>
      <c r="E38" s="829"/>
      <c r="F38" s="829"/>
      <c r="G38" s="829"/>
      <c r="H38" s="830"/>
      <c r="I38" s="276"/>
      <c r="J38" s="277"/>
      <c r="K38" s="278">
        <f>VLOOKUP(A38,EQUIPOS!A8:D188,4,FALSE)</f>
        <v>223561.62752523946</v>
      </c>
      <c r="L38" s="279"/>
      <c r="M38" s="280">
        <v>45</v>
      </c>
      <c r="N38" s="281">
        <f>K38/M38</f>
        <v>4968.036167227543</v>
      </c>
    </row>
    <row r="39" spans="1:14">
      <c r="A39" t="s">
        <v>365</v>
      </c>
      <c r="B39" s="828" t="str">
        <f>VLOOKUP(A39,EQUIPOS!A9:D189,3,FALSE)</f>
        <v xml:space="preserve">Vibrocompatador, potencia 153 HP, peso 10 Ton. </v>
      </c>
      <c r="C39" s="829"/>
      <c r="D39" s="829"/>
      <c r="E39" s="829"/>
      <c r="F39" s="829"/>
      <c r="G39" s="829"/>
      <c r="H39" s="830"/>
      <c r="I39" s="831"/>
      <c r="J39" s="812"/>
      <c r="K39" s="278">
        <f>VLOOKUP(A39,EQUIPOS!A9:D189,4,FALSE)</f>
        <v>177019.45009889751</v>
      </c>
      <c r="L39" s="832">
        <v>45</v>
      </c>
      <c r="M39" s="833"/>
      <c r="N39" s="281">
        <f>K39/L39</f>
        <v>3933.7655577532778</v>
      </c>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t="s">
        <v>1036</v>
      </c>
      <c r="C42" s="829"/>
      <c r="D42" s="829"/>
      <c r="E42" s="829"/>
      <c r="F42" s="829"/>
      <c r="G42" s="829"/>
      <c r="H42" s="830"/>
      <c r="I42" s="837"/>
      <c r="J42" s="838"/>
      <c r="K42" s="47"/>
      <c r="L42" s="839">
        <v>0.02</v>
      </c>
      <c r="M42" s="840"/>
      <c r="N42" s="111">
        <f>N76*L42</f>
        <v>11.348267823577778</v>
      </c>
    </row>
    <row r="43" spans="1:14" ht="15" thickBot="1">
      <c r="B43" s="815" t="s">
        <v>1037</v>
      </c>
      <c r="C43" s="816"/>
      <c r="D43" s="816"/>
      <c r="E43" s="816"/>
      <c r="F43" s="816"/>
      <c r="G43" s="816"/>
      <c r="H43" s="816"/>
      <c r="I43" s="816"/>
      <c r="J43" s="816"/>
      <c r="K43" s="816"/>
      <c r="L43" s="816"/>
      <c r="M43" s="817"/>
      <c r="N43" s="403">
        <f>SUM(N36:N42)</f>
        <v>20989.203906292751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432847.15848627</v>
      </c>
      <c r="N48" s="281">
        <f>K48*M48</f>
        <v>541058.94810783747</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541058.94810783747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19">
        <f>VLOOKUP(A59,TRANSPORTE!A5:D123,4,FALSE)</f>
        <v>1766.2033469737373</v>
      </c>
      <c r="M59" s="820"/>
      <c r="N59" s="300">
        <f>K59*L59</f>
        <v>2207.7541837171716</v>
      </c>
    </row>
    <row r="60" spans="1:14" ht="24.75" customHeight="1">
      <c r="B60" s="52"/>
      <c r="C60" s="326"/>
      <c r="D60" s="326"/>
      <c r="E60" s="326"/>
      <c r="F60" s="326"/>
      <c r="G60" s="326"/>
      <c r="H60" s="320"/>
      <c r="I60" s="408"/>
      <c r="J60" s="295"/>
      <c r="K60" s="288"/>
      <c r="L60" s="819"/>
      <c r="M60" s="820"/>
      <c r="N60" s="296"/>
    </row>
    <row r="61" spans="1:14">
      <c r="B61" s="52"/>
      <c r="C61" s="53"/>
      <c r="D61" s="53"/>
      <c r="E61" s="53"/>
      <c r="F61" s="53"/>
      <c r="G61" s="326"/>
      <c r="H61" s="320"/>
      <c r="I61" s="408"/>
      <c r="J61" s="295"/>
      <c r="K61" s="288"/>
      <c r="L61" s="819"/>
      <c r="M61" s="820"/>
      <c r="N61" s="300"/>
    </row>
    <row r="62" spans="1:14">
      <c r="B62" s="52"/>
      <c r="C62" s="53"/>
      <c r="D62" s="53"/>
      <c r="E62" s="53"/>
      <c r="F62" s="53"/>
      <c r="G62" s="53"/>
      <c r="H62" s="297"/>
      <c r="I62" s="288"/>
      <c r="J62" s="288"/>
      <c r="K62" s="288"/>
      <c r="L62" s="819"/>
      <c r="M62" s="820"/>
      <c r="N62" s="300"/>
    </row>
    <row r="63" spans="1:14">
      <c r="B63" s="52"/>
      <c r="C63" s="53"/>
      <c r="D63" s="53"/>
      <c r="E63" s="53"/>
      <c r="F63" s="53"/>
      <c r="G63" s="53"/>
      <c r="H63" s="297"/>
      <c r="I63" s="288"/>
      <c r="J63" s="288"/>
      <c r="K63" s="288"/>
      <c r="L63" s="819"/>
      <c r="M63" s="820"/>
      <c r="N63" s="300"/>
    </row>
    <row r="64" spans="1:14" ht="15" thickBot="1">
      <c r="B64" s="474"/>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SUM(N59:N64)</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564823.31958902639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112964.66391780529</v>
      </c>
      <c r="M83" s="850"/>
      <c r="N83" s="57"/>
    </row>
    <row r="84" spans="1:14">
      <c r="B84" s="95" t="s">
        <v>1057</v>
      </c>
      <c r="C84" s="96"/>
      <c r="D84" s="96"/>
      <c r="E84" s="96"/>
      <c r="F84" s="96"/>
      <c r="G84" s="96"/>
      <c r="H84" s="96"/>
      <c r="I84" s="93"/>
      <c r="J84" s="94"/>
      <c r="K84" s="313">
        <v>0.05</v>
      </c>
      <c r="L84" s="849">
        <f>N78*K84</f>
        <v>28241.165979451322</v>
      </c>
      <c r="M84" s="850"/>
      <c r="N84" s="57"/>
    </row>
    <row r="85" spans="1:14" ht="15" thickBot="1">
      <c r="B85" s="97" t="s">
        <v>1058</v>
      </c>
      <c r="C85" s="98"/>
      <c r="D85" s="98"/>
      <c r="E85" s="98"/>
      <c r="F85" s="98"/>
      <c r="G85" s="98"/>
      <c r="H85" s="98"/>
      <c r="I85" s="99"/>
      <c r="J85" s="100"/>
      <c r="K85" s="314">
        <v>0.05</v>
      </c>
      <c r="L85" s="851">
        <f>N78*K85</f>
        <v>28241.165979451322</v>
      </c>
      <c r="M85" s="852"/>
      <c r="N85" s="57"/>
    </row>
    <row r="86" spans="1:14" ht="15" thickBot="1">
      <c r="B86" s="815" t="s">
        <v>1037</v>
      </c>
      <c r="C86" s="816"/>
      <c r="D86" s="816"/>
      <c r="E86" s="816"/>
      <c r="F86" s="816"/>
      <c r="G86" s="816"/>
      <c r="H86" s="816"/>
      <c r="I86" s="816"/>
      <c r="J86" s="816"/>
      <c r="K86" s="816"/>
      <c r="L86" s="816"/>
      <c r="M86" s="817"/>
      <c r="N86" s="58">
        <f>L83+L84+L85</f>
        <v>169446.99587670792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734270.31546573434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307397.23784720426</v>
      </c>
      <c r="L36" s="279"/>
      <c r="M36" s="280">
        <v>400</v>
      </c>
      <c r="N36" s="281">
        <f>K36/M36</f>
        <v>768.49309461801067</v>
      </c>
    </row>
    <row r="37" spans="1:14">
      <c r="A37" s="119" t="s">
        <v>152</v>
      </c>
      <c r="B37" s="828" t="str">
        <f>VLOOKUP(A37,EQUIPOS!A7:D154,3,FALSE)</f>
        <v xml:space="preserve">Carrotanque de agua(1000 Galones) </v>
      </c>
      <c r="C37" s="829"/>
      <c r="D37" s="829"/>
      <c r="E37" s="829"/>
      <c r="F37" s="829"/>
      <c r="G37" s="829"/>
      <c r="H37" s="830"/>
      <c r="I37" s="276"/>
      <c r="J37" s="277"/>
      <c r="K37" s="278">
        <f>VLOOKUP(A37,EQUIPOS!A7:D164,4,FALSE)</f>
        <v>236025.18825977153</v>
      </c>
      <c r="L37" s="279"/>
      <c r="M37" s="280">
        <v>200</v>
      </c>
      <c r="N37" s="281">
        <f>K37/M37</f>
        <v>1180.1259412988577</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200</v>
      </c>
      <c r="N38" s="281">
        <f>K38/M38</f>
        <v>1117.8081376261973</v>
      </c>
    </row>
    <row r="39" spans="1:14">
      <c r="A39" t="s">
        <v>365</v>
      </c>
      <c r="B39" s="828" t="str">
        <f>VLOOKUP(A39,EQUIPOS!A9:D155,3,FALSE)</f>
        <v xml:space="preserve">Vibrocompatador, potencia 153 HP, peso 10 Ton. </v>
      </c>
      <c r="C39" s="829"/>
      <c r="D39" s="829"/>
      <c r="E39" s="829"/>
      <c r="F39" s="829"/>
      <c r="G39" s="829"/>
      <c r="H39" s="830"/>
      <c r="I39" s="831"/>
      <c r="J39" s="812"/>
      <c r="K39" s="278">
        <f>VLOOKUP(A39,EQUIPOS!A9:D166,4,FALSE)</f>
        <v>177019.45009889751</v>
      </c>
      <c r="L39" s="832">
        <v>200</v>
      </c>
      <c r="M39" s="833"/>
      <c r="N39" s="281">
        <f>K39/L39</f>
        <v>885.09725049448753</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3954.0777842978582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127.66801301525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4081.7457973131081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816.34915946262163</v>
      </c>
      <c r="M83" s="850"/>
      <c r="N83" s="57"/>
    </row>
    <row r="84" spans="1:14">
      <c r="B84" s="95" t="s">
        <v>1057</v>
      </c>
      <c r="C84" s="96"/>
      <c r="D84" s="96"/>
      <c r="E84" s="96"/>
      <c r="F84" s="96"/>
      <c r="G84" s="96"/>
      <c r="H84" s="96"/>
      <c r="I84" s="93"/>
      <c r="J84" s="94"/>
      <c r="K84" s="313">
        <v>0.05</v>
      </c>
      <c r="L84" s="849">
        <f>N78*K84</f>
        <v>204.08728986565541</v>
      </c>
      <c r="M84" s="850"/>
      <c r="N84" s="57"/>
    </row>
    <row r="85" spans="1:14" ht="15" thickBot="1">
      <c r="B85" s="97" t="s">
        <v>1058</v>
      </c>
      <c r="C85" s="98"/>
      <c r="D85" s="98"/>
      <c r="E85" s="98"/>
      <c r="F85" s="98"/>
      <c r="G85" s="98"/>
      <c r="H85" s="98"/>
      <c r="I85" s="99"/>
      <c r="J85" s="100"/>
      <c r="K85" s="314">
        <v>0.05</v>
      </c>
      <c r="L85" s="851">
        <f>N78*K85</f>
        <v>204.08728986565541</v>
      </c>
      <c r="M85" s="852"/>
      <c r="N85" s="57"/>
    </row>
    <row r="86" spans="1:14" ht="15" thickBot="1">
      <c r="B86" s="815" t="s">
        <v>1037</v>
      </c>
      <c r="C86" s="816"/>
      <c r="D86" s="816"/>
      <c r="E86" s="816"/>
      <c r="F86" s="816"/>
      <c r="G86" s="816"/>
      <c r="H86" s="816"/>
      <c r="I86" s="816"/>
      <c r="J86" s="816"/>
      <c r="K86" s="816"/>
      <c r="L86" s="816"/>
      <c r="M86" s="817"/>
      <c r="N86" s="58">
        <f>L83+L84+L85</f>
        <v>1224.5237391939324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5306.2695365070404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8431.6406744107517</v>
      </c>
      <c r="N48" s="281">
        <f>K48*M48</f>
        <v>10117.968809292901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10117.968809292901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10324.280318325546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2064.8560636651091</v>
      </c>
      <c r="M83" s="850"/>
      <c r="N83" s="57"/>
    </row>
    <row r="84" spans="1:14">
      <c r="B84" s="95" t="s">
        <v>1057</v>
      </c>
      <c r="C84" s="96"/>
      <c r="D84" s="96"/>
      <c r="E84" s="96"/>
      <c r="F84" s="96"/>
      <c r="G84" s="96"/>
      <c r="H84" s="96"/>
      <c r="I84" s="93"/>
      <c r="J84" s="94"/>
      <c r="K84" s="313">
        <v>0.05</v>
      </c>
      <c r="L84" s="849">
        <f>N78*K84</f>
        <v>516.21401591627728</v>
      </c>
      <c r="M84" s="850"/>
      <c r="N84" s="57"/>
    </row>
    <row r="85" spans="1:14" ht="15" thickBot="1">
      <c r="B85" s="97" t="s">
        <v>1058</v>
      </c>
      <c r="C85" s="98"/>
      <c r="D85" s="98"/>
      <c r="E85" s="98"/>
      <c r="F85" s="98"/>
      <c r="G85" s="98"/>
      <c r="H85" s="98"/>
      <c r="I85" s="99"/>
      <c r="J85" s="100"/>
      <c r="K85" s="314">
        <v>0.05</v>
      </c>
      <c r="L85" s="851">
        <f>N78*K85</f>
        <v>516.21401591627728</v>
      </c>
      <c r="M85" s="852"/>
      <c r="N85" s="57"/>
    </row>
    <row r="86" spans="1:14" ht="15" thickBot="1">
      <c r="B86" s="815" t="s">
        <v>1037</v>
      </c>
      <c r="C86" s="816"/>
      <c r="D86" s="816"/>
      <c r="E86" s="816"/>
      <c r="F86" s="816"/>
      <c r="G86" s="816"/>
      <c r="H86" s="816"/>
      <c r="I86" s="816"/>
      <c r="J86" s="816"/>
      <c r="K86" s="816"/>
      <c r="L86" s="816"/>
      <c r="M86" s="817"/>
      <c r="N86" s="58">
        <f>L83+L84+L85</f>
        <v>3097.2840954976637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13421.564413823209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1158.3343018065289</v>
      </c>
      <c r="M83" s="850"/>
      <c r="N83" s="57"/>
    </row>
    <row r="84" spans="1:14">
      <c r="B84" s="95" t="s">
        <v>1057</v>
      </c>
      <c r="C84" s="96"/>
      <c r="D84" s="96"/>
      <c r="E84" s="96"/>
      <c r="F84" s="96"/>
      <c r="G84" s="96"/>
      <c r="H84" s="96"/>
      <c r="I84" s="93"/>
      <c r="J84" s="94"/>
      <c r="K84" s="313">
        <v>0.05</v>
      </c>
      <c r="L84" s="849">
        <f>N78*K84</f>
        <v>289.58357545163221</v>
      </c>
      <c r="M84" s="850"/>
      <c r="N84" s="57"/>
    </row>
    <row r="85" spans="1:14" ht="15" thickBot="1">
      <c r="B85" s="97" t="s">
        <v>1058</v>
      </c>
      <c r="C85" s="98"/>
      <c r="D85" s="98"/>
      <c r="E85" s="98"/>
      <c r="F85" s="98"/>
      <c r="G85" s="98"/>
      <c r="H85" s="98"/>
      <c r="I85" s="99"/>
      <c r="J85" s="100"/>
      <c r="K85" s="314">
        <v>0.05</v>
      </c>
      <c r="L85" s="851">
        <f>N78*K85</f>
        <v>289.58357545163221</v>
      </c>
      <c r="M85" s="852"/>
      <c r="N85" s="57"/>
    </row>
    <row r="86" spans="1:14" ht="15" thickBot="1">
      <c r="B86" s="815" t="s">
        <v>1037</v>
      </c>
      <c r="C86" s="816"/>
      <c r="D86" s="816"/>
      <c r="E86" s="816"/>
      <c r="F86" s="816"/>
      <c r="G86" s="816"/>
      <c r="H86" s="816"/>
      <c r="I86" s="816"/>
      <c r="J86" s="816"/>
      <c r="K86" s="816"/>
      <c r="L86" s="816"/>
      <c r="M86" s="817"/>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7852.1745199078105</v>
      </c>
      <c r="N48" s="281">
        <f>K48*M48</f>
        <v>9422.6094238893729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9422.6094238893729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9628.9209329220175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1925.7841865844036</v>
      </c>
      <c r="M83" s="850"/>
      <c r="N83" s="57"/>
    </row>
    <row r="84" spans="1:14">
      <c r="B84" s="95" t="s">
        <v>1057</v>
      </c>
      <c r="C84" s="96"/>
      <c r="D84" s="96"/>
      <c r="E84" s="96"/>
      <c r="F84" s="96"/>
      <c r="G84" s="96"/>
      <c r="H84" s="96"/>
      <c r="I84" s="93"/>
      <c r="J84" s="94"/>
      <c r="K84" s="313">
        <v>0.05</v>
      </c>
      <c r="L84" s="849">
        <f>N78*K84</f>
        <v>481.44604664610091</v>
      </c>
      <c r="M84" s="850"/>
      <c r="N84" s="57"/>
    </row>
    <row r="85" spans="1:14" ht="15" thickBot="1">
      <c r="B85" s="97" t="s">
        <v>1058</v>
      </c>
      <c r="C85" s="98"/>
      <c r="D85" s="98"/>
      <c r="E85" s="98"/>
      <c r="F85" s="98"/>
      <c r="G85" s="98"/>
      <c r="H85" s="98"/>
      <c r="I85" s="99"/>
      <c r="J85" s="100"/>
      <c r="K85" s="314">
        <v>0.05</v>
      </c>
      <c r="L85" s="851">
        <f>N78*K85</f>
        <v>481.44604664610091</v>
      </c>
      <c r="M85" s="852"/>
      <c r="N85" s="57"/>
    </row>
    <row r="86" spans="1:14" ht="15" thickBot="1">
      <c r="B86" s="815" t="s">
        <v>1037</v>
      </c>
      <c r="C86" s="816"/>
      <c r="D86" s="816"/>
      <c r="E86" s="816"/>
      <c r="F86" s="816"/>
      <c r="G86" s="816"/>
      <c r="H86" s="816"/>
      <c r="I86" s="816"/>
      <c r="J86" s="816"/>
      <c r="K86" s="816"/>
      <c r="L86" s="816"/>
      <c r="M86" s="817"/>
      <c r="N86" s="58">
        <f>L83+L84+L85</f>
        <v>2888.6762798766053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12517.597212798622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2.0426882082439999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11163.017230910007</v>
      </c>
      <c r="N48" s="281">
        <f>K48*M48</f>
        <v>14511.92240018301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14511.92240018301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204.2688208244</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14718.233909215654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2943.6467818431311</v>
      </c>
      <c r="M83" s="850"/>
      <c r="N83" s="57"/>
    </row>
    <row r="84" spans="1:14">
      <c r="B84" s="95" t="s">
        <v>1057</v>
      </c>
      <c r="C84" s="96"/>
      <c r="D84" s="96"/>
      <c r="E84" s="96"/>
      <c r="F84" s="96"/>
      <c r="G84" s="96"/>
      <c r="H84" s="96"/>
      <c r="I84" s="93"/>
      <c r="J84" s="94"/>
      <c r="K84" s="313">
        <v>0.05</v>
      </c>
      <c r="L84" s="849">
        <f>N78*K84</f>
        <v>735.91169546078277</v>
      </c>
      <c r="M84" s="850"/>
      <c r="N84" s="57"/>
    </row>
    <row r="85" spans="1:14" ht="15" thickBot="1">
      <c r="B85" s="97" t="s">
        <v>1058</v>
      </c>
      <c r="C85" s="98"/>
      <c r="D85" s="98"/>
      <c r="E85" s="98"/>
      <c r="F85" s="98"/>
      <c r="G85" s="98"/>
      <c r="H85" s="98"/>
      <c r="I85" s="99"/>
      <c r="J85" s="100"/>
      <c r="K85" s="314">
        <v>0.05</v>
      </c>
      <c r="L85" s="851">
        <f>N78*K85</f>
        <v>735.91169546078277</v>
      </c>
      <c r="M85" s="852"/>
      <c r="N85" s="57"/>
    </row>
    <row r="86" spans="1:14" ht="15" thickBot="1">
      <c r="B86" s="815" t="s">
        <v>1037</v>
      </c>
      <c r="C86" s="816"/>
      <c r="D86" s="816"/>
      <c r="E86" s="816"/>
      <c r="F86" s="816"/>
      <c r="G86" s="816"/>
      <c r="H86" s="816"/>
      <c r="I86" s="816"/>
      <c r="J86" s="816"/>
      <c r="K86" s="816"/>
      <c r="L86" s="816"/>
      <c r="M86" s="817"/>
      <c r="N86" s="58">
        <f>L83+L84+L85</f>
        <v>4415.4701727646961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19133.704081980351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303</v>
      </c>
      <c r="B36" s="828" t="str">
        <f>VLOOKUP(A36,EQUIPOS!A6:D154,3,FALSE)</f>
        <v>Retrocargador, pala de 1,1 m3 de capacidad, profundidad de excavación de 4.400 mm y una altura de 5.680 mm</v>
      </c>
      <c r="C36" s="829"/>
      <c r="D36" s="829"/>
      <c r="E36" s="829"/>
      <c r="F36" s="829"/>
      <c r="G36" s="829"/>
      <c r="H36" s="830"/>
      <c r="I36" s="276"/>
      <c r="J36" s="277"/>
      <c r="K36" s="278">
        <f>VLOOKUP(A36,EQUIPOS!A6:D163,4,FALSE)</f>
        <v>235986.06497495464</v>
      </c>
      <c r="L36" s="279"/>
      <c r="M36" s="280">
        <v>250</v>
      </c>
      <c r="N36" s="281">
        <f>K36/M36</f>
        <v>943.94425989981858</v>
      </c>
    </row>
    <row r="37" spans="1:14">
      <c r="A37" s="119" t="s">
        <v>373</v>
      </c>
      <c r="B37" s="828" t="str">
        <f>VLOOKUP(A37,EQUIPOS!A7:D154,3,FALSE)</f>
        <v>Volqueta 6 m3</v>
      </c>
      <c r="C37" s="829"/>
      <c r="D37" s="829"/>
      <c r="E37" s="829"/>
      <c r="F37" s="829"/>
      <c r="G37" s="829"/>
      <c r="H37" s="830"/>
      <c r="I37" s="276"/>
      <c r="J37" s="277"/>
      <c r="K37" s="278">
        <f>VLOOKUP(A37,EQUIPOS!A7:D164,4,FALSE)</f>
        <v>117369.85445075072</v>
      </c>
      <c r="L37" s="279"/>
      <c r="M37" s="280">
        <v>250</v>
      </c>
      <c r="N37" s="281">
        <f>K37/M37</f>
        <v>469.47941780300289</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5.1067205206100006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1418.5303982234313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102.1344104122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1520.6648086356313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304.13296172712626</v>
      </c>
      <c r="M83" s="850"/>
      <c r="N83" s="57"/>
    </row>
    <row r="84" spans="1:14">
      <c r="B84" s="95" t="s">
        <v>1057</v>
      </c>
      <c r="C84" s="96"/>
      <c r="D84" s="96"/>
      <c r="E84" s="96"/>
      <c r="F84" s="96"/>
      <c r="G84" s="96"/>
      <c r="H84" s="96"/>
      <c r="I84" s="93"/>
      <c r="J84" s="94"/>
      <c r="K84" s="313">
        <v>0.05</v>
      </c>
      <c r="L84" s="849">
        <f>N78*K84</f>
        <v>76.033240431781564</v>
      </c>
      <c r="M84" s="850"/>
      <c r="N84" s="57"/>
    </row>
    <row r="85" spans="1:14" ht="15" thickBot="1">
      <c r="B85" s="97" t="s">
        <v>1058</v>
      </c>
      <c r="C85" s="98"/>
      <c r="D85" s="98"/>
      <c r="E85" s="98"/>
      <c r="F85" s="98"/>
      <c r="G85" s="98"/>
      <c r="H85" s="98"/>
      <c r="I85" s="99"/>
      <c r="J85" s="100"/>
      <c r="K85" s="314">
        <v>0.05</v>
      </c>
      <c r="L85" s="851">
        <f>N78*K85</f>
        <v>76.033240431781564</v>
      </c>
      <c r="M85" s="852"/>
      <c r="N85" s="57"/>
    </row>
    <row r="86" spans="1:14" ht="15" thickBot="1">
      <c r="B86" s="815" t="s">
        <v>1037</v>
      </c>
      <c r="C86" s="816"/>
      <c r="D86" s="816"/>
      <c r="E86" s="816"/>
      <c r="F86" s="816"/>
      <c r="G86" s="816"/>
      <c r="H86" s="816"/>
      <c r="I86" s="816"/>
      <c r="J86" s="816"/>
      <c r="K86" s="816"/>
      <c r="L86" s="816"/>
      <c r="M86" s="817"/>
      <c r="N86" s="58">
        <f>L83+L84+L85</f>
        <v>456.19944259068939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1976.8642512263207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35</v>
      </c>
      <c r="N36" s="281">
        <f>K36/M36</f>
        <v>6743.5768074220441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35</v>
      </c>
      <c r="N37" s="281">
        <f>K37/M37</f>
        <v>6387.4750721496985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35</v>
      </c>
      <c r="N38" s="281">
        <f>K38/M38</f>
        <v>5057.6985742542147</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18203.341083884847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593.77751228244733</v>
      </c>
      <c r="N48" s="281">
        <f>K48*M48</f>
        <v>14844.437807061184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1071</v>
      </c>
      <c r="N49" s="281">
        <f>K49*M49</f>
        <v>85680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100524.43780706119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729.53150294428576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119457.31039389032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23891.462078778066</v>
      </c>
      <c r="M83" s="850"/>
      <c r="N83" s="57"/>
    </row>
    <row r="84" spans="1:14">
      <c r="B84" s="95" t="s">
        <v>1057</v>
      </c>
      <c r="C84" s="96"/>
      <c r="D84" s="96"/>
      <c r="E84" s="96"/>
      <c r="F84" s="96"/>
      <c r="G84" s="96"/>
      <c r="H84" s="96"/>
      <c r="I84" s="93"/>
      <c r="J84" s="94"/>
      <c r="K84" s="313">
        <v>0.05</v>
      </c>
      <c r="L84" s="849">
        <f>N78*K84</f>
        <v>5972.8655196945165</v>
      </c>
      <c r="M84" s="850"/>
      <c r="N84" s="57"/>
    </row>
    <row r="85" spans="1:14" ht="15" thickBot="1">
      <c r="B85" s="97" t="s">
        <v>1058</v>
      </c>
      <c r="C85" s="98"/>
      <c r="D85" s="98"/>
      <c r="E85" s="98"/>
      <c r="F85" s="98"/>
      <c r="G85" s="98"/>
      <c r="H85" s="98"/>
      <c r="I85" s="99"/>
      <c r="J85" s="100"/>
      <c r="K85" s="314">
        <v>0.05</v>
      </c>
      <c r="L85" s="851">
        <f>N78*K85</f>
        <v>5972.8655196945165</v>
      </c>
      <c r="M85" s="852"/>
      <c r="N85" s="57"/>
    </row>
    <row r="86" spans="1:14" ht="15" thickBot="1">
      <c r="B86" s="815" t="s">
        <v>1037</v>
      </c>
      <c r="C86" s="816"/>
      <c r="D86" s="816"/>
      <c r="E86" s="816"/>
      <c r="F86" s="816"/>
      <c r="G86" s="816"/>
      <c r="H86" s="816"/>
      <c r="I86" s="816"/>
      <c r="J86" s="816"/>
      <c r="K86" s="816"/>
      <c r="L86" s="816"/>
      <c r="M86" s="817"/>
      <c r="N86" s="58">
        <f>L83+L84+L85</f>
        <v>35837.193118167103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155294.50351205742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35</v>
      </c>
      <c r="N36" s="281">
        <f>K36/M36</f>
        <v>6743.5768074220441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35</v>
      </c>
      <c r="N37" s="281">
        <f>K37/M37</f>
        <v>6387.4750721496985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35</v>
      </c>
      <c r="N38" s="281">
        <f>K38/M38</f>
        <v>5057.6985742542147</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18203.341083884847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593.77751228244733</v>
      </c>
      <c r="N48" s="281">
        <f>K48*M48</f>
        <v>14844.437807061184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14844.437807061184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729.53150294428576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33777.310393890315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6755.4620787780632</v>
      </c>
      <c r="M83" s="850"/>
      <c r="N83" s="57"/>
    </row>
    <row r="84" spans="1:14">
      <c r="B84" s="95" t="s">
        <v>1057</v>
      </c>
      <c r="C84" s="96"/>
      <c r="D84" s="96"/>
      <c r="E84" s="96"/>
      <c r="F84" s="96"/>
      <c r="G84" s="96"/>
      <c r="H84" s="96"/>
      <c r="I84" s="93"/>
      <c r="J84" s="94"/>
      <c r="K84" s="313">
        <v>0.05</v>
      </c>
      <c r="L84" s="849">
        <f>N78*K84</f>
        <v>1688.8655196945158</v>
      </c>
      <c r="M84" s="850"/>
      <c r="N84" s="57"/>
    </row>
    <row r="85" spans="1:14" ht="15" thickBot="1">
      <c r="B85" s="97" t="s">
        <v>1058</v>
      </c>
      <c r="C85" s="98"/>
      <c r="D85" s="98"/>
      <c r="E85" s="98"/>
      <c r="F85" s="98"/>
      <c r="G85" s="98"/>
      <c r="H85" s="98"/>
      <c r="I85" s="99"/>
      <c r="J85" s="100"/>
      <c r="K85" s="314">
        <v>0.05</v>
      </c>
      <c r="L85" s="851">
        <f>N78*K85</f>
        <v>1688.8655196945158</v>
      </c>
      <c r="M85" s="852"/>
      <c r="N85" s="57"/>
    </row>
    <row r="86" spans="1:14" ht="15" thickBot="1">
      <c r="B86" s="815" t="s">
        <v>1037</v>
      </c>
      <c r="C86" s="816"/>
      <c r="D86" s="816"/>
      <c r="E86" s="816"/>
      <c r="F86" s="816"/>
      <c r="G86" s="816"/>
      <c r="H86" s="816"/>
      <c r="I86" s="816"/>
      <c r="J86" s="816"/>
      <c r="K86" s="816"/>
      <c r="L86" s="816"/>
      <c r="M86" s="817"/>
      <c r="N86" s="58">
        <f>L83+L84+L85</f>
        <v>10133.193118167095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43910.50351205741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1071</v>
      </c>
      <c r="N48" s="281">
        <f>K48*M48</f>
        <v>1071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f>SUM(N70:N75)</f>
        <v>0</v>
      </c>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1071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214.20000000000002</v>
      </c>
      <c r="M83" s="850"/>
      <c r="N83" s="57"/>
    </row>
    <row r="84" spans="1:14">
      <c r="B84" s="95" t="s">
        <v>1057</v>
      </c>
      <c r="C84" s="96"/>
      <c r="D84" s="96"/>
      <c r="E84" s="96"/>
      <c r="F84" s="96"/>
      <c r="G84" s="96"/>
      <c r="H84" s="96"/>
      <c r="I84" s="93"/>
      <c r="J84" s="94"/>
      <c r="K84" s="313">
        <v>0.05</v>
      </c>
      <c r="L84" s="849">
        <f>N78*K84</f>
        <v>53.550000000000004</v>
      </c>
      <c r="M84" s="850"/>
      <c r="N84" s="57"/>
    </row>
    <row r="85" spans="1:14" ht="15" thickBot="1">
      <c r="B85" s="97" t="s">
        <v>1058</v>
      </c>
      <c r="C85" s="98"/>
      <c r="D85" s="98"/>
      <c r="E85" s="98"/>
      <c r="F85" s="98"/>
      <c r="G85" s="98"/>
      <c r="H85" s="98"/>
      <c r="I85" s="99"/>
      <c r="J85" s="100"/>
      <c r="K85" s="314">
        <v>0.05</v>
      </c>
      <c r="L85" s="851">
        <f>N78*K85</f>
        <v>53.550000000000004</v>
      </c>
      <c r="M85" s="852"/>
      <c r="N85" s="57"/>
    </row>
    <row r="86" spans="1:14" ht="15" thickBot="1">
      <c r="B86" s="815" t="s">
        <v>1037</v>
      </c>
      <c r="C86" s="816"/>
      <c r="D86" s="816"/>
      <c r="E86" s="816"/>
      <c r="F86" s="816"/>
      <c r="G86" s="816"/>
      <c r="H86" s="816"/>
      <c r="I86" s="816"/>
      <c r="J86" s="816"/>
      <c r="K86" s="816"/>
      <c r="L86" s="816"/>
      <c r="M86" s="817"/>
      <c r="N86" s="58">
        <f>L83+L84+L85</f>
        <v>321.3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1392.3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35</v>
      </c>
      <c r="N36" s="281">
        <f>K36/M36</f>
        <v>6743.5768074220441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35</v>
      </c>
      <c r="N37" s="281">
        <f>K37/M37</f>
        <v>6387.4750721496985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35</v>
      </c>
      <c r="N38" s="281">
        <f>K38/M38</f>
        <v>5057.6985742542147</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N76*M41</f>
        <v>14.590630058885715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18203.341083884847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1836</v>
      </c>
      <c r="N48" s="281">
        <f>K48*M48</f>
        <v>146880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593.77751228244733</v>
      </c>
      <c r="N49" s="281">
        <f>K49*M49</f>
        <v>14844.437807061184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161724.43780706119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729.53150294428576</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180657.31039389031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36131.462078778066</v>
      </c>
      <c r="M83" s="850"/>
      <c r="N83" s="57"/>
    </row>
    <row r="84" spans="1:14">
      <c r="B84" s="95" t="s">
        <v>1057</v>
      </c>
      <c r="C84" s="96"/>
      <c r="D84" s="96"/>
      <c r="E84" s="96"/>
      <c r="F84" s="96"/>
      <c r="G84" s="96"/>
      <c r="H84" s="96"/>
      <c r="I84" s="93"/>
      <c r="J84" s="94"/>
      <c r="K84" s="313">
        <v>0.05</v>
      </c>
      <c r="L84" s="849">
        <f>N78*K84</f>
        <v>9032.8655196945165</v>
      </c>
      <c r="M84" s="850"/>
      <c r="N84" s="57"/>
    </row>
    <row r="85" spans="1:14" ht="15" thickBot="1">
      <c r="B85" s="97" t="s">
        <v>1058</v>
      </c>
      <c r="C85" s="98"/>
      <c r="D85" s="98"/>
      <c r="E85" s="98"/>
      <c r="F85" s="98"/>
      <c r="G85" s="98"/>
      <c r="H85" s="98"/>
      <c r="I85" s="99"/>
      <c r="J85" s="100"/>
      <c r="K85" s="314">
        <v>0.05</v>
      </c>
      <c r="L85" s="851">
        <f>N78*K85</f>
        <v>9032.8655196945165</v>
      </c>
      <c r="M85" s="852"/>
      <c r="N85" s="57"/>
    </row>
    <row r="86" spans="1:14" ht="15" thickBot="1">
      <c r="B86" s="815" t="s">
        <v>1037</v>
      </c>
      <c r="C86" s="816"/>
      <c r="D86" s="816"/>
      <c r="E86" s="816"/>
      <c r="F86" s="816"/>
      <c r="G86" s="816"/>
      <c r="H86" s="816"/>
      <c r="I86" s="816"/>
      <c r="J86" s="816"/>
      <c r="K86" s="816"/>
      <c r="L86" s="816"/>
      <c r="M86" s="817"/>
      <c r="N86" s="58">
        <f>L83+L84+L85</f>
        <v>54197.193118167103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234854.50351205742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35</v>
      </c>
      <c r="N36" s="281">
        <f>K36/M36</f>
        <v>6743.5768074220441</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35</v>
      </c>
      <c r="N37" s="281">
        <f>K37/M37</f>
        <v>6387.4750721496985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35</v>
      </c>
      <c r="N38" s="281">
        <f>K38/M38</f>
        <v>5057.6985742542147</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14.590630058885715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18203.341083884847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593.77751228244733</v>
      </c>
      <c r="N48" s="281">
        <f>K48*M48</f>
        <v>14844.437807061184</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14844.437807061184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15" t="s">
        <v>1037</v>
      </c>
      <c r="C75" s="816"/>
      <c r="D75" s="816"/>
      <c r="E75" s="816"/>
      <c r="F75" s="816"/>
      <c r="G75" s="816"/>
      <c r="H75" s="816"/>
      <c r="I75" s="822"/>
      <c r="J75" s="822"/>
      <c r="K75" s="822"/>
      <c r="L75" s="822"/>
      <c r="M75" s="823"/>
      <c r="N75" s="310">
        <f>SUM(N69:N74)</f>
        <v>729.53150294428576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33777.310393890315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6755.4620787780632</v>
      </c>
      <c r="M82" s="850"/>
      <c r="N82" s="57"/>
    </row>
    <row r="83" spans="1:14">
      <c r="B83" s="95" t="s">
        <v>1057</v>
      </c>
      <c r="C83" s="96"/>
      <c r="D83" s="96"/>
      <c r="E83" s="96"/>
      <c r="F83" s="96"/>
      <c r="G83" s="96"/>
      <c r="H83" s="96"/>
      <c r="I83" s="93"/>
      <c r="J83" s="94"/>
      <c r="K83" s="313">
        <v>0.05</v>
      </c>
      <c r="L83" s="849">
        <f>N77*K83</f>
        <v>1688.8655196945158</v>
      </c>
      <c r="M83" s="850"/>
      <c r="N83" s="57"/>
    </row>
    <row r="84" spans="1:14" ht="15" thickBot="1">
      <c r="B84" s="97" t="s">
        <v>1058</v>
      </c>
      <c r="C84" s="98"/>
      <c r="D84" s="98"/>
      <c r="E84" s="98"/>
      <c r="F84" s="98"/>
      <c r="G84" s="98"/>
      <c r="H84" s="98"/>
      <c r="I84" s="99"/>
      <c r="J84" s="100"/>
      <c r="K84" s="314">
        <v>0.05</v>
      </c>
      <c r="L84" s="851">
        <f>N77*K84</f>
        <v>1688.8655196945158</v>
      </c>
      <c r="M84" s="852"/>
      <c r="N84" s="57"/>
    </row>
    <row r="85" spans="1:14" ht="15" thickBot="1">
      <c r="B85" s="815" t="s">
        <v>1037</v>
      </c>
      <c r="C85" s="816"/>
      <c r="D85" s="816"/>
      <c r="E85" s="816"/>
      <c r="F85" s="816"/>
      <c r="G85" s="816"/>
      <c r="H85" s="816"/>
      <c r="I85" s="816"/>
      <c r="J85" s="816"/>
      <c r="K85" s="816"/>
      <c r="L85" s="816"/>
      <c r="M85" s="817"/>
      <c r="N85" s="58">
        <f>L82+L83+L84</f>
        <v>10133.193118167095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43910.50351205741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ht="21"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1836</v>
      </c>
      <c r="N48" s="281">
        <f>K48*M48</f>
        <v>1836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1836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1836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367.20000000000005</v>
      </c>
      <c r="M83" s="850"/>
      <c r="N83" s="57"/>
    </row>
    <row r="84" spans="1:14">
      <c r="B84" s="95" t="s">
        <v>1057</v>
      </c>
      <c r="C84" s="96"/>
      <c r="D84" s="96"/>
      <c r="E84" s="96"/>
      <c r="F84" s="96"/>
      <c r="G84" s="96"/>
      <c r="H84" s="96"/>
      <c r="I84" s="93"/>
      <c r="J84" s="94"/>
      <c r="K84" s="313">
        <v>0.05</v>
      </c>
      <c r="L84" s="849">
        <f>N78*K84</f>
        <v>91.800000000000011</v>
      </c>
      <c r="M84" s="850"/>
      <c r="N84" s="57"/>
    </row>
    <row r="85" spans="1:14" ht="15" thickBot="1">
      <c r="B85" s="97" t="s">
        <v>1058</v>
      </c>
      <c r="C85" s="98"/>
      <c r="D85" s="98"/>
      <c r="E85" s="98"/>
      <c r="F85" s="98"/>
      <c r="G85" s="98"/>
      <c r="H85" s="98"/>
      <c r="I85" s="99"/>
      <c r="J85" s="100"/>
      <c r="K85" s="314">
        <v>0.05</v>
      </c>
      <c r="L85" s="851">
        <f>N78*K85</f>
        <v>91.800000000000011</v>
      </c>
      <c r="M85" s="852"/>
      <c r="N85" s="57"/>
    </row>
    <row r="86" spans="1:14" ht="15" thickBot="1">
      <c r="B86" s="815" t="s">
        <v>1037</v>
      </c>
      <c r="C86" s="816"/>
      <c r="D86" s="816"/>
      <c r="E86" s="816"/>
      <c r="F86" s="816"/>
      <c r="G86" s="816"/>
      <c r="H86" s="816"/>
      <c r="I86" s="816"/>
      <c r="J86" s="816"/>
      <c r="K86" s="816"/>
      <c r="L86" s="816"/>
      <c r="M86" s="817"/>
      <c r="N86" s="58">
        <f>L83+L84+L85</f>
        <v>550.80000000000007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2386.8000000000002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7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600</v>
      </c>
      <c r="N36" s="281">
        <f>K36/M36</f>
        <v>393.3753137662859</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600</v>
      </c>
      <c r="N37" s="281">
        <f>K37/M37</f>
        <v>372.60271254206577</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600</v>
      </c>
      <c r="N38" s="281">
        <f>K38/M38</f>
        <v>295.03241683149582</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0.42556004338416664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1061.4360031832316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593.77751228244733</v>
      </c>
      <c r="N48" s="281">
        <f>K48*M48</f>
        <v>1781.332536847342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1781.332536847342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15" t="s">
        <v>1037</v>
      </c>
      <c r="C75" s="816"/>
      <c r="D75" s="816"/>
      <c r="E75" s="816"/>
      <c r="F75" s="816"/>
      <c r="G75" s="816"/>
      <c r="H75" s="816"/>
      <c r="I75" s="822"/>
      <c r="J75" s="822"/>
      <c r="K75" s="822"/>
      <c r="L75" s="822"/>
      <c r="M75" s="823"/>
      <c r="N75" s="310">
        <f>SUM(N69:N74)</f>
        <v>42.556004338416663</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2885.3245443689902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577.06490887379812</v>
      </c>
      <c r="M82" s="850"/>
      <c r="N82" s="57"/>
    </row>
    <row r="83" spans="1:14">
      <c r="B83" s="95" t="s">
        <v>1057</v>
      </c>
      <c r="C83" s="96"/>
      <c r="D83" s="96"/>
      <c r="E83" s="96"/>
      <c r="F83" s="96"/>
      <c r="G83" s="96"/>
      <c r="H83" s="96"/>
      <c r="I83" s="93"/>
      <c r="J83" s="94"/>
      <c r="K83" s="313">
        <v>0.05</v>
      </c>
      <c r="L83" s="849">
        <f>N77*K83</f>
        <v>144.26622721844953</v>
      </c>
      <c r="M83" s="850"/>
      <c r="N83" s="57"/>
    </row>
    <row r="84" spans="1:14" ht="15" thickBot="1">
      <c r="B84" s="97" t="s">
        <v>1058</v>
      </c>
      <c r="C84" s="98"/>
      <c r="D84" s="98"/>
      <c r="E84" s="98"/>
      <c r="F84" s="98"/>
      <c r="G84" s="98"/>
      <c r="H84" s="98"/>
      <c r="I84" s="99"/>
      <c r="J84" s="100"/>
      <c r="K84" s="314">
        <v>0.05</v>
      </c>
      <c r="L84" s="851">
        <f>N77*K84</f>
        <v>144.26622721844953</v>
      </c>
      <c r="M84" s="852"/>
      <c r="N84" s="57"/>
    </row>
    <row r="85" spans="1:14" ht="15" thickBot="1">
      <c r="B85" s="815" t="s">
        <v>1037</v>
      </c>
      <c r="C85" s="816"/>
      <c r="D85" s="816"/>
      <c r="E85" s="816"/>
      <c r="F85" s="816"/>
      <c r="G85" s="816"/>
      <c r="H85" s="816"/>
      <c r="I85" s="816"/>
      <c r="J85" s="816"/>
      <c r="K85" s="816"/>
      <c r="L85" s="816"/>
      <c r="M85" s="817"/>
      <c r="N85" s="58">
        <f>L82+L83+L84</f>
        <v>865.59736331069723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3750.9219076796876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0.02</v>
      </c>
      <c r="N41" s="353">
        <f>N75*M41</f>
        <v>11.348267823577778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14158.154176354878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593.77751228244733</v>
      </c>
      <c r="N48" s="281">
        <f>K48*M48</f>
        <v>14844.437807061184</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249386.55515862789</v>
      </c>
      <c r="N49" s="281">
        <f>K49*M49</f>
        <v>311733.19394828484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326577.63175534602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19">
        <f>VLOOKUP(A58,TRANSPORTE!A5:D117,4,FALSE)</f>
        <v>1766.2033469737373</v>
      </c>
      <c r="M58" s="820"/>
      <c r="N58" s="296">
        <f>K58*L58</f>
        <v>2207.7541837171716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2207.7541837171716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15" t="s">
        <v>1037</v>
      </c>
      <c r="C75" s="816"/>
      <c r="D75" s="816"/>
      <c r="E75" s="816"/>
      <c r="F75" s="816"/>
      <c r="G75" s="816"/>
      <c r="H75" s="816"/>
      <c r="I75" s="822"/>
      <c r="J75" s="822"/>
      <c r="K75" s="822"/>
      <c r="L75" s="822"/>
      <c r="M75" s="823"/>
      <c r="N75" s="310">
        <f>SUM(N69:N74)</f>
        <v>567.4133911788889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343510.95350659697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68702.1907013194</v>
      </c>
      <c r="M82" s="850"/>
      <c r="N82" s="57"/>
    </row>
    <row r="83" spans="1:14">
      <c r="B83" s="95" t="s">
        <v>1057</v>
      </c>
      <c r="C83" s="96"/>
      <c r="D83" s="96"/>
      <c r="E83" s="96"/>
      <c r="F83" s="96"/>
      <c r="G83" s="96"/>
      <c r="H83" s="96"/>
      <c r="I83" s="93"/>
      <c r="J83" s="94"/>
      <c r="K83" s="313">
        <v>0.05</v>
      </c>
      <c r="L83" s="849">
        <f>N77*K83</f>
        <v>17175.54767532985</v>
      </c>
      <c r="M83" s="850"/>
      <c r="N83" s="57"/>
    </row>
    <row r="84" spans="1:14" ht="15" thickBot="1">
      <c r="B84" s="97" t="s">
        <v>1058</v>
      </c>
      <c r="C84" s="98"/>
      <c r="D84" s="98"/>
      <c r="E84" s="98"/>
      <c r="F84" s="98"/>
      <c r="G84" s="98"/>
      <c r="H84" s="98"/>
      <c r="I84" s="99"/>
      <c r="J84" s="100"/>
      <c r="K84" s="314">
        <v>0.05</v>
      </c>
      <c r="L84" s="851">
        <f>N77*K84</f>
        <v>17175.54767532985</v>
      </c>
      <c r="M84" s="852"/>
      <c r="N84" s="57"/>
    </row>
    <row r="85" spans="1:14" ht="15" thickBot="1">
      <c r="B85" s="815" t="s">
        <v>1037</v>
      </c>
      <c r="C85" s="816"/>
      <c r="D85" s="816"/>
      <c r="E85" s="816"/>
      <c r="F85" s="816"/>
      <c r="G85" s="816"/>
      <c r="H85" s="816"/>
      <c r="I85" s="816"/>
      <c r="J85" s="816"/>
      <c r="K85" s="816"/>
      <c r="L85" s="816"/>
      <c r="M85" s="817"/>
      <c r="N85" s="58">
        <f>L82+L83+L84</f>
        <v>103053.28605197908</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446564.23955857602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29.25"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5581.5086154550036</v>
      </c>
      <c r="N48" s="281">
        <f>K48*M48</f>
        <v>5581.5086154550036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5581.5086154550036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5581.5086154550036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1116.3017230910007</v>
      </c>
      <c r="M83" s="850"/>
      <c r="N83" s="57"/>
    </row>
    <row r="84" spans="1:14">
      <c r="B84" s="95" t="s">
        <v>1057</v>
      </c>
      <c r="C84" s="96"/>
      <c r="D84" s="96"/>
      <c r="E84" s="96"/>
      <c r="F84" s="96"/>
      <c r="G84" s="96"/>
      <c r="H84" s="96"/>
      <c r="I84" s="93"/>
      <c r="J84" s="94"/>
      <c r="K84" s="313">
        <v>0.05</v>
      </c>
      <c r="L84" s="849">
        <f>N78*K84</f>
        <v>279.07543077275017</v>
      </c>
      <c r="M84" s="850"/>
      <c r="N84" s="57"/>
    </row>
    <row r="85" spans="1:14" ht="15" thickBot="1">
      <c r="B85" s="97" t="s">
        <v>1058</v>
      </c>
      <c r="C85" s="98"/>
      <c r="D85" s="98"/>
      <c r="E85" s="98"/>
      <c r="F85" s="98"/>
      <c r="G85" s="98"/>
      <c r="H85" s="98"/>
      <c r="I85" s="99"/>
      <c r="J85" s="100"/>
      <c r="K85" s="314">
        <v>0.05</v>
      </c>
      <c r="L85" s="851">
        <f>N78*K85</f>
        <v>279.07543077275017</v>
      </c>
      <c r="M85" s="852"/>
      <c r="N85" s="57"/>
    </row>
    <row r="86" spans="1:14" ht="15" thickBot="1">
      <c r="B86" s="815" t="s">
        <v>1037</v>
      </c>
      <c r="C86" s="816"/>
      <c r="D86" s="816"/>
      <c r="E86" s="816"/>
      <c r="F86" s="816"/>
      <c r="G86" s="816"/>
      <c r="H86" s="816"/>
      <c r="I86" s="816"/>
      <c r="J86" s="816"/>
      <c r="K86" s="816"/>
      <c r="L86" s="816"/>
      <c r="M86" s="817"/>
      <c r="N86" s="58">
        <f>L83+L84+L85</f>
        <v>1674.4525846365011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7255.9612000915049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3562.6650736946835</v>
      </c>
      <c r="N48" s="281">
        <f>K48*M48</f>
        <v>3562.6650736946835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3562.6650736946835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3562.6650736946835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712.5330147389368</v>
      </c>
      <c r="M83" s="850"/>
      <c r="N83" s="57"/>
    </row>
    <row r="84" spans="1:14">
      <c r="B84" s="95" t="s">
        <v>1057</v>
      </c>
      <c r="C84" s="96"/>
      <c r="D84" s="96"/>
      <c r="E84" s="96"/>
      <c r="F84" s="96"/>
      <c r="G84" s="96"/>
      <c r="H84" s="96"/>
      <c r="I84" s="93"/>
      <c r="J84" s="94"/>
      <c r="K84" s="313">
        <v>0.05</v>
      </c>
      <c r="L84" s="849">
        <f>N78*K84</f>
        <v>178.1332536847342</v>
      </c>
      <c r="M84" s="850"/>
      <c r="N84" s="57"/>
    </row>
    <row r="85" spans="1:14" ht="15" thickBot="1">
      <c r="B85" s="97" t="s">
        <v>1058</v>
      </c>
      <c r="C85" s="98"/>
      <c r="D85" s="98"/>
      <c r="E85" s="98"/>
      <c r="F85" s="98"/>
      <c r="G85" s="98"/>
      <c r="H85" s="98"/>
      <c r="I85" s="99"/>
      <c r="J85" s="100"/>
      <c r="K85" s="314">
        <v>0.05</v>
      </c>
      <c r="L85" s="851">
        <f>N78*K85</f>
        <v>178.1332536847342</v>
      </c>
      <c r="M85" s="852"/>
      <c r="N85" s="57"/>
    </row>
    <row r="86" spans="1:14" ht="15" thickBot="1">
      <c r="B86" s="815" t="s">
        <v>1037</v>
      </c>
      <c r="C86" s="816"/>
      <c r="D86" s="816"/>
      <c r="E86" s="816"/>
      <c r="F86" s="816"/>
      <c r="G86" s="816"/>
      <c r="H86" s="816"/>
      <c r="I86" s="816"/>
      <c r="J86" s="816"/>
      <c r="K86" s="816"/>
      <c r="L86" s="816"/>
      <c r="M86" s="817"/>
      <c r="N86" s="58">
        <f>L83+L84+L85</f>
        <v>1068.7995221084052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4631.4645958030887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ht="18.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593.77751228244733</v>
      </c>
      <c r="N48" s="281">
        <f>K48*M48</f>
        <v>593.77751228244733</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3562.6650736946835</v>
      </c>
      <c r="N49" s="281">
        <f>K49*M49</f>
        <v>1282.5594265300861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1876.3369388125334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1" t="s">
        <v>1047</v>
      </c>
      <c r="C68" s="842"/>
      <c r="D68" s="842"/>
      <c r="E68" s="842"/>
      <c r="F68" s="842"/>
      <c r="G68" s="842"/>
      <c r="H68" s="842"/>
      <c r="I68" s="79" t="s">
        <v>1048</v>
      </c>
      <c r="J68" s="81" t="s">
        <v>1494</v>
      </c>
      <c r="K68" s="80" t="s">
        <v>1050</v>
      </c>
      <c r="L68" s="843" t="s">
        <v>1034</v>
      </c>
      <c r="M68" s="844"/>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02"/>
      <c r="C74" s="803"/>
      <c r="D74" s="803"/>
      <c r="E74" s="803"/>
      <c r="F74" s="803"/>
      <c r="G74" s="803"/>
      <c r="H74" s="803"/>
      <c r="I74" s="132"/>
      <c r="J74" s="132"/>
      <c r="K74" s="132"/>
      <c r="L74" s="903"/>
      <c r="M74" s="903"/>
      <c r="N74" s="51"/>
    </row>
    <row r="75" spans="2:15" ht="15" thickBot="1">
      <c r="B75" s="815" t="s">
        <v>1037</v>
      </c>
      <c r="C75" s="816"/>
      <c r="D75" s="816"/>
      <c r="E75" s="816"/>
      <c r="F75" s="816"/>
      <c r="G75" s="816"/>
      <c r="H75" s="816"/>
      <c r="I75" s="822"/>
      <c r="J75" s="822"/>
      <c r="K75" s="822"/>
      <c r="L75" s="822"/>
      <c r="M75" s="823"/>
      <c r="N75" s="310"/>
    </row>
    <row r="76" spans="2:15" ht="15" thickBot="1">
      <c r="B76" s="39"/>
      <c r="C76" s="40"/>
      <c r="D76" s="40"/>
      <c r="E76" s="40"/>
      <c r="F76" s="40"/>
      <c r="G76" s="40"/>
      <c r="H76" s="40"/>
      <c r="I76" s="40"/>
      <c r="J76" s="40"/>
      <c r="K76" s="40"/>
      <c r="L76" s="40"/>
      <c r="M76" s="40"/>
      <c r="N76" s="41"/>
    </row>
    <row r="77" spans="2:15" ht="15" thickBot="1">
      <c r="B77" s="815" t="s">
        <v>1051</v>
      </c>
      <c r="C77" s="816"/>
      <c r="D77" s="816"/>
      <c r="E77" s="816"/>
      <c r="F77" s="816"/>
      <c r="G77" s="816"/>
      <c r="H77" s="816"/>
      <c r="I77" s="816"/>
      <c r="J77" s="816"/>
      <c r="K77" s="816"/>
      <c r="L77" s="816"/>
      <c r="M77" s="817"/>
      <c r="N77" s="105">
        <f>N43+N53+N64+N75</f>
        <v>1876.3369388125334</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375.2673877625067</v>
      </c>
      <c r="M82" s="850"/>
      <c r="N82" s="57"/>
    </row>
    <row r="83" spans="1:14">
      <c r="B83" s="95" t="s">
        <v>1057</v>
      </c>
      <c r="C83" s="96"/>
      <c r="D83" s="96"/>
      <c r="E83" s="96"/>
      <c r="F83" s="96"/>
      <c r="G83" s="96"/>
      <c r="H83" s="96"/>
      <c r="I83" s="93"/>
      <c r="J83" s="94"/>
      <c r="K83" s="313">
        <v>0.05</v>
      </c>
      <c r="L83" s="849">
        <f>N77*K83</f>
        <v>93.816846940626675</v>
      </c>
      <c r="M83" s="850"/>
      <c r="N83" s="57"/>
    </row>
    <row r="84" spans="1:14" ht="15" thickBot="1">
      <c r="B84" s="97" t="s">
        <v>1058</v>
      </c>
      <c r="C84" s="98"/>
      <c r="D84" s="98"/>
      <c r="E84" s="98"/>
      <c r="F84" s="98"/>
      <c r="G84" s="98"/>
      <c r="H84" s="98"/>
      <c r="I84" s="99"/>
      <c r="J84" s="100"/>
      <c r="K84" s="314">
        <v>0.05</v>
      </c>
      <c r="L84" s="851">
        <f>N77*K84</f>
        <v>93.816846940626675</v>
      </c>
      <c r="M84" s="852"/>
      <c r="N84" s="57"/>
    </row>
    <row r="85" spans="1:14" ht="15" thickBot="1">
      <c r="B85" s="815" t="s">
        <v>1037</v>
      </c>
      <c r="C85" s="816"/>
      <c r="D85" s="816"/>
      <c r="E85" s="816"/>
      <c r="F85" s="816"/>
      <c r="G85" s="816"/>
      <c r="H85" s="816"/>
      <c r="I85" s="816"/>
      <c r="J85" s="816"/>
      <c r="K85" s="816"/>
      <c r="L85" s="816"/>
      <c r="M85" s="817"/>
      <c r="N85" s="58">
        <f>L82+L83+L84</f>
        <v>562.90108164375999</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2439.2380204562933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249386.55515862789</v>
      </c>
      <c r="N48" s="281">
        <f>K48*M48</f>
        <v>311733.19394828484</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593.77751228244733</v>
      </c>
      <c r="N49" s="281">
        <f>K49*M49</f>
        <v>14844.437807061184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326577.63175534602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19">
        <f>VLOOKUP(A59,TRANSPORTE!A5:D123,4,FALSE)</f>
        <v>1766.2033469737373</v>
      </c>
      <c r="M59" s="820"/>
      <c r="N59" s="296">
        <f>K59*L59</f>
        <v>2207.7541837171716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343505.27937268518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68701.055874537036</v>
      </c>
      <c r="M83" s="850"/>
      <c r="N83" s="57"/>
    </row>
    <row r="84" spans="1:14">
      <c r="B84" s="95" t="s">
        <v>1057</v>
      </c>
      <c r="C84" s="96"/>
      <c r="D84" s="96"/>
      <c r="E84" s="96"/>
      <c r="F84" s="96"/>
      <c r="G84" s="96"/>
      <c r="H84" s="96"/>
      <c r="I84" s="93"/>
      <c r="J84" s="94"/>
      <c r="K84" s="313">
        <v>0.05</v>
      </c>
      <c r="L84" s="849">
        <f>N78*K84</f>
        <v>17175.263968634259</v>
      </c>
      <c r="M84" s="850"/>
      <c r="N84" s="57"/>
    </row>
    <row r="85" spans="1:14" ht="15" thickBot="1">
      <c r="B85" s="97" t="s">
        <v>1058</v>
      </c>
      <c r="C85" s="98"/>
      <c r="D85" s="98"/>
      <c r="E85" s="98"/>
      <c r="F85" s="98"/>
      <c r="G85" s="98"/>
      <c r="H85" s="98"/>
      <c r="I85" s="99"/>
      <c r="J85" s="100"/>
      <c r="K85" s="314">
        <v>0.05</v>
      </c>
      <c r="L85" s="851">
        <f>N78*K85</f>
        <v>17175.263968634259</v>
      </c>
      <c r="M85" s="852"/>
      <c r="N85" s="57"/>
    </row>
    <row r="86" spans="1:14" ht="15" thickBot="1">
      <c r="B86" s="815" t="s">
        <v>1037</v>
      </c>
      <c r="C86" s="816"/>
      <c r="D86" s="816"/>
      <c r="E86" s="816"/>
      <c r="F86" s="816"/>
      <c r="G86" s="816"/>
      <c r="H86" s="816"/>
      <c r="I86" s="816"/>
      <c r="J86" s="816"/>
      <c r="K86" s="816"/>
      <c r="L86" s="816"/>
      <c r="M86" s="817"/>
      <c r="N86" s="58">
        <f>L83+L84+L85</f>
        <v>103051.58381180555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446556.86318449071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412"/>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269</v>
      </c>
      <c r="B37" s="828" t="str">
        <f>VLOOKUP(A37,EQUIPOS!A7:D154,3,FALSE)</f>
        <v>Motoniveladora  potencia 215 HP, ancho de cuchilla 4,27 m, peso 18 ton.</v>
      </c>
      <c r="C37" s="829"/>
      <c r="D37" s="829"/>
      <c r="E37" s="829"/>
      <c r="F37" s="829"/>
      <c r="G37" s="829"/>
      <c r="H37" s="830"/>
      <c r="I37" s="276"/>
      <c r="J37" s="277"/>
      <c r="K37" s="278">
        <f>VLOOKUP(A37,EQUIPOS!A7:D164,4,FALSE)</f>
        <v>223561.62752523946</v>
      </c>
      <c r="L37" s="279"/>
      <c r="M37" s="280">
        <v>45</v>
      </c>
      <c r="N37" s="281">
        <f>K37/M37</f>
        <v>4968.036167227543</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14152.480042443089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593967.92411161773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118793.58482232355</v>
      </c>
      <c r="M83" s="850"/>
      <c r="N83" s="57"/>
    </row>
    <row r="84" spans="1:14">
      <c r="B84" s="95" t="s">
        <v>1057</v>
      </c>
      <c r="C84" s="96"/>
      <c r="D84" s="96"/>
      <c r="E84" s="96"/>
      <c r="F84" s="96"/>
      <c r="G84" s="96"/>
      <c r="H84" s="96"/>
      <c r="I84" s="93"/>
      <c r="J84" s="94"/>
      <c r="K84" s="313">
        <v>0.05</v>
      </c>
      <c r="L84" s="849">
        <f>N78*K84</f>
        <v>29698.396205580888</v>
      </c>
      <c r="M84" s="850"/>
      <c r="N84" s="57"/>
    </row>
    <row r="85" spans="1:14" ht="15" thickBot="1">
      <c r="B85" s="97" t="s">
        <v>1058</v>
      </c>
      <c r="C85" s="98"/>
      <c r="D85" s="98"/>
      <c r="E85" s="98"/>
      <c r="F85" s="98"/>
      <c r="G85" s="98"/>
      <c r="H85" s="98"/>
      <c r="I85" s="99"/>
      <c r="J85" s="100"/>
      <c r="K85" s="314">
        <v>0.05</v>
      </c>
      <c r="L85" s="851">
        <f>N78*K85</f>
        <v>29698.396205580888</v>
      </c>
      <c r="M85" s="852"/>
      <c r="N85" s="57"/>
    </row>
    <row r="86" spans="1:14" ht="15" thickBot="1">
      <c r="B86" s="815" t="s">
        <v>1037</v>
      </c>
      <c r="C86" s="816"/>
      <c r="D86" s="816"/>
      <c r="E86" s="816"/>
      <c r="F86" s="816"/>
      <c r="G86" s="816"/>
      <c r="H86" s="816"/>
      <c r="I86" s="816"/>
      <c r="J86" s="816"/>
      <c r="K86" s="816"/>
      <c r="L86" s="816"/>
      <c r="M86" s="817"/>
      <c r="N86" s="58">
        <f>L83+L84+L85</f>
        <v>178190.37723348531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772158.30134510307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280">
        <v>2.5</v>
      </c>
      <c r="N36" s="281">
        <f>K36/M36</f>
        <v>21710.069648976005</v>
      </c>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0.05</v>
      </c>
      <c r="N41" s="353">
        <f>N76*M41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22476.077727067506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593.77751228244733</v>
      </c>
      <c r="N49" s="281">
        <f>K49*M49</f>
        <v>14250.660294778736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576951.96632692975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15320.161561829998</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617044.26996689313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123408.85399337864</v>
      </c>
      <c r="M83" s="850"/>
      <c r="N83" s="57"/>
    </row>
    <row r="84" spans="1:14">
      <c r="B84" s="95" t="s">
        <v>1057</v>
      </c>
      <c r="C84" s="96"/>
      <c r="D84" s="96"/>
      <c r="E84" s="96"/>
      <c r="F84" s="96"/>
      <c r="G84" s="96"/>
      <c r="H84" s="96"/>
      <c r="I84" s="93"/>
      <c r="J84" s="94"/>
      <c r="K84" s="313">
        <v>0.05</v>
      </c>
      <c r="L84" s="849">
        <f>N78*K84</f>
        <v>30852.213498344659</v>
      </c>
      <c r="M84" s="850"/>
      <c r="N84" s="57"/>
    </row>
    <row r="85" spans="1:14" ht="15" thickBot="1">
      <c r="B85" s="97" t="s">
        <v>1058</v>
      </c>
      <c r="C85" s="98"/>
      <c r="D85" s="98"/>
      <c r="E85" s="98"/>
      <c r="F85" s="98"/>
      <c r="G85" s="98"/>
      <c r="H85" s="98"/>
      <c r="I85" s="99"/>
      <c r="J85" s="100"/>
      <c r="K85" s="314">
        <v>0.05</v>
      </c>
      <c r="L85" s="851">
        <f>N78*K85</f>
        <v>30852.213498344659</v>
      </c>
      <c r="M85" s="852"/>
      <c r="N85" s="57"/>
    </row>
    <row r="86" spans="1:14" ht="15" thickBot="1">
      <c r="B86" s="815" t="s">
        <v>1037</v>
      </c>
      <c r="C86" s="816"/>
      <c r="D86" s="816"/>
      <c r="E86" s="816"/>
      <c r="F86" s="816"/>
      <c r="G86" s="816"/>
      <c r="H86" s="816"/>
      <c r="I86" s="816"/>
      <c r="J86" s="816"/>
      <c r="K86" s="816"/>
      <c r="L86" s="816"/>
      <c r="M86" s="817"/>
      <c r="N86" s="58">
        <f>L83+L84+L85</f>
        <v>185113.28099006793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802157.550956961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30</v>
      </c>
      <c r="N36" s="281">
        <f>K36/M36</f>
        <v>9315.0678135516428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30</v>
      </c>
      <c r="N37" s="281">
        <f>K37/M37</f>
        <v>8383.5610321964796</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30</v>
      </c>
      <c r="N38" s="281">
        <f>K38/M38</f>
        <v>5900.6483366299171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23607.788383245723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432847.15848627</v>
      </c>
      <c r="N48" s="281">
        <f>K48*M48</f>
        <v>541058.94810783747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541058.94810783747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1766.2033469737373</v>
      </c>
      <c r="M59" s="820"/>
      <c r="N59" s="296">
        <f>K59*L59</f>
        <v>2207.7541837171716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851.12008676833329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567725.61076156865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113545.12215231374</v>
      </c>
      <c r="M83" s="850"/>
      <c r="N83" s="57"/>
    </row>
    <row r="84" spans="1:14">
      <c r="B84" s="95" t="s">
        <v>1057</v>
      </c>
      <c r="C84" s="96"/>
      <c r="D84" s="96"/>
      <c r="E84" s="96"/>
      <c r="F84" s="96"/>
      <c r="G84" s="96"/>
      <c r="H84" s="96"/>
      <c r="I84" s="93"/>
      <c r="J84" s="94"/>
      <c r="K84" s="313">
        <v>0.05</v>
      </c>
      <c r="L84" s="849">
        <f>N78*K84</f>
        <v>28386.280538078434</v>
      </c>
      <c r="M84" s="850"/>
      <c r="N84" s="57"/>
    </row>
    <row r="85" spans="1:14" ht="15" thickBot="1">
      <c r="B85" s="97" t="s">
        <v>1058</v>
      </c>
      <c r="C85" s="98"/>
      <c r="D85" s="98"/>
      <c r="E85" s="98"/>
      <c r="F85" s="98"/>
      <c r="G85" s="98"/>
      <c r="H85" s="98"/>
      <c r="I85" s="99"/>
      <c r="J85" s="100"/>
      <c r="K85" s="314">
        <v>0.05</v>
      </c>
      <c r="L85" s="851">
        <f>N78*K85</f>
        <v>28386.280538078434</v>
      </c>
      <c r="M85" s="852"/>
      <c r="N85" s="57"/>
    </row>
    <row r="86" spans="1:14" ht="15" thickBot="1">
      <c r="B86" s="815" t="s">
        <v>1037</v>
      </c>
      <c r="C86" s="816"/>
      <c r="D86" s="816"/>
      <c r="E86" s="816"/>
      <c r="F86" s="816"/>
      <c r="G86" s="816"/>
      <c r="H86" s="816"/>
      <c r="I86" s="816"/>
      <c r="J86" s="816"/>
      <c r="K86" s="816"/>
      <c r="L86" s="816"/>
      <c r="M86" s="817"/>
      <c r="N86" s="58">
        <f>L83+L84+L85</f>
        <v>170317.68322847059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738043.29399003927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30</v>
      </c>
      <c r="N36" s="281">
        <f>K36/M36</f>
        <v>9315.0678135516428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30</v>
      </c>
      <c r="N37" s="281">
        <f>K37/M37</f>
        <v>8383.5610321964796</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30</v>
      </c>
      <c r="N38" s="281">
        <f>K38/M38</f>
        <v>5900.6483366299171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23607.788383245723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432847.15848627</v>
      </c>
      <c r="N48" s="281">
        <f>K48*M48</f>
        <v>541058.94810783747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541058.94810783747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1766.2033469737373</v>
      </c>
      <c r="M59" s="820"/>
      <c r="N59" s="296">
        <f>K59*L59</f>
        <v>2207.7541837171716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851.12008676833329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567725.61076156865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113545.12215231374</v>
      </c>
      <c r="M83" s="850"/>
      <c r="N83" s="57"/>
    </row>
    <row r="84" spans="1:14">
      <c r="B84" s="95" t="s">
        <v>1057</v>
      </c>
      <c r="C84" s="96"/>
      <c r="D84" s="96"/>
      <c r="E84" s="96"/>
      <c r="F84" s="96"/>
      <c r="G84" s="96"/>
      <c r="H84" s="96"/>
      <c r="I84" s="93"/>
      <c r="J84" s="94"/>
      <c r="K84" s="313">
        <v>0.05</v>
      </c>
      <c r="L84" s="849">
        <f>N78*K84</f>
        <v>28386.280538078434</v>
      </c>
      <c r="M84" s="850"/>
      <c r="N84" s="57"/>
    </row>
    <row r="85" spans="1:14" ht="15" thickBot="1">
      <c r="B85" s="97" t="s">
        <v>1058</v>
      </c>
      <c r="C85" s="98"/>
      <c r="D85" s="98"/>
      <c r="E85" s="98"/>
      <c r="F85" s="98"/>
      <c r="G85" s="98"/>
      <c r="H85" s="98"/>
      <c r="I85" s="99"/>
      <c r="J85" s="100"/>
      <c r="K85" s="314">
        <v>0.05</v>
      </c>
      <c r="L85" s="851">
        <f>N78*K85</f>
        <v>28386.280538078434</v>
      </c>
      <c r="M85" s="852"/>
      <c r="N85" s="57"/>
    </row>
    <row r="86" spans="1:14" ht="15" thickBot="1">
      <c r="B86" s="815" t="s">
        <v>1037</v>
      </c>
      <c r="C86" s="816"/>
      <c r="D86" s="816"/>
      <c r="E86" s="816"/>
      <c r="F86" s="816"/>
      <c r="G86" s="816"/>
      <c r="H86" s="816"/>
      <c r="I86" s="816"/>
      <c r="J86" s="816"/>
      <c r="K86" s="816"/>
      <c r="L86" s="816"/>
      <c r="M86" s="817"/>
      <c r="N86" s="58">
        <f>L83+L84+L85</f>
        <v>170317.68322847059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738043.29399003927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30</v>
      </c>
      <c r="N36" s="281">
        <f>K36/M36</f>
        <v>9315.0678135516428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30</v>
      </c>
      <c r="N37" s="281">
        <f>K37/M37</f>
        <v>8383.5610321964796</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30</v>
      </c>
      <c r="N38" s="281">
        <f>K38/M38</f>
        <v>5900.6483366299171</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8.5112008676833337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23607.788383245723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432847.15848627</v>
      </c>
      <c r="N48" s="281">
        <f>K48*M48</f>
        <v>541058.94810783747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541058.94810783747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19">
        <f>VLOOKUP(A59,TRANSPORTE!A5:D123,4,FALSE)</f>
        <v>1766.2033469737373</v>
      </c>
      <c r="M59" s="820"/>
      <c r="N59" s="296">
        <f>K59*L59</f>
        <v>2207.7541837171716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2207.7541837171716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851.12008676833329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567725.61076156865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113545.12215231374</v>
      </c>
      <c r="M83" s="850"/>
      <c r="N83" s="57"/>
    </row>
    <row r="84" spans="1:14">
      <c r="B84" s="95" t="s">
        <v>1057</v>
      </c>
      <c r="C84" s="96"/>
      <c r="D84" s="96"/>
      <c r="E84" s="96"/>
      <c r="F84" s="96"/>
      <c r="G84" s="96"/>
      <c r="H84" s="96"/>
      <c r="I84" s="93"/>
      <c r="J84" s="94"/>
      <c r="K84" s="313">
        <v>0.05</v>
      </c>
      <c r="L84" s="849">
        <f>N78*K84</f>
        <v>28386.280538078434</v>
      </c>
      <c r="M84" s="850"/>
      <c r="N84" s="57"/>
    </row>
    <row r="85" spans="1:14" ht="15" thickBot="1">
      <c r="B85" s="97" t="s">
        <v>1058</v>
      </c>
      <c r="C85" s="98"/>
      <c r="D85" s="98"/>
      <c r="E85" s="98"/>
      <c r="F85" s="98"/>
      <c r="G85" s="98"/>
      <c r="H85" s="98"/>
      <c r="I85" s="99"/>
      <c r="J85" s="100"/>
      <c r="K85" s="314">
        <v>0.05</v>
      </c>
      <c r="L85" s="851">
        <f>N78*K85</f>
        <v>28386.280538078434</v>
      </c>
      <c r="M85" s="852"/>
      <c r="N85" s="57"/>
    </row>
    <row r="86" spans="1:14" ht="15" thickBot="1">
      <c r="B86" s="815" t="s">
        <v>1037</v>
      </c>
      <c r="C86" s="816"/>
      <c r="D86" s="816"/>
      <c r="E86" s="816"/>
      <c r="F86" s="816"/>
      <c r="G86" s="816"/>
      <c r="H86" s="816"/>
      <c r="I86" s="816"/>
      <c r="J86" s="816"/>
      <c r="K86" s="816"/>
      <c r="L86" s="816"/>
      <c r="M86" s="817"/>
      <c r="N86" s="58">
        <f>L83+L84+L85</f>
        <v>170317.68322847059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738043.29399003927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1071</v>
      </c>
      <c r="N48" s="281">
        <f>K48*M48</f>
        <v>1071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1071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214.20000000000002</v>
      </c>
      <c r="M83" s="850"/>
      <c r="N83" s="57"/>
    </row>
    <row r="84" spans="1:14">
      <c r="B84" s="95" t="s">
        <v>1057</v>
      </c>
      <c r="C84" s="96"/>
      <c r="D84" s="96"/>
      <c r="E84" s="96"/>
      <c r="F84" s="96"/>
      <c r="G84" s="96"/>
      <c r="H84" s="96"/>
      <c r="I84" s="93"/>
      <c r="J84" s="94"/>
      <c r="K84" s="313">
        <v>0.05</v>
      </c>
      <c r="L84" s="849">
        <f>N78*K84</f>
        <v>53.550000000000004</v>
      </c>
      <c r="M84" s="850"/>
      <c r="N84" s="57"/>
    </row>
    <row r="85" spans="1:14" ht="15" thickBot="1">
      <c r="B85" s="97" t="s">
        <v>1058</v>
      </c>
      <c r="C85" s="98"/>
      <c r="D85" s="98"/>
      <c r="E85" s="98"/>
      <c r="F85" s="98"/>
      <c r="G85" s="98"/>
      <c r="H85" s="98"/>
      <c r="I85" s="99"/>
      <c r="J85" s="100"/>
      <c r="K85" s="314">
        <v>0.05</v>
      </c>
      <c r="L85" s="851">
        <f>N78*K85</f>
        <v>53.550000000000004</v>
      </c>
      <c r="M85" s="852"/>
      <c r="N85" s="57"/>
    </row>
    <row r="86" spans="1:14" ht="15" thickBot="1">
      <c r="B86" s="815" t="s">
        <v>1037</v>
      </c>
      <c r="C86" s="816"/>
      <c r="D86" s="816"/>
      <c r="E86" s="816"/>
      <c r="F86" s="816"/>
      <c r="G86" s="816"/>
      <c r="H86" s="816"/>
      <c r="I86" s="816"/>
      <c r="J86" s="816"/>
      <c r="K86" s="816"/>
      <c r="L86" s="816"/>
      <c r="M86" s="817"/>
      <c r="N86" s="58">
        <f>L83+L84+L85</f>
        <v>321.3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1392.3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1071</v>
      </c>
      <c r="N49" s="281">
        <f>K49*M49</f>
        <v>96390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659091.30603215098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676728.26833774231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135345.65366754847</v>
      </c>
      <c r="M83" s="850"/>
      <c r="N83" s="57"/>
    </row>
    <row r="84" spans="1:14">
      <c r="B84" s="95" t="s">
        <v>1057</v>
      </c>
      <c r="C84" s="96"/>
      <c r="D84" s="96"/>
      <c r="E84" s="96"/>
      <c r="F84" s="96"/>
      <c r="G84" s="96"/>
      <c r="H84" s="96"/>
      <c r="I84" s="93"/>
      <c r="J84" s="94"/>
      <c r="K84" s="313">
        <v>0.05</v>
      </c>
      <c r="L84" s="849">
        <f>N78*K84</f>
        <v>33836.413416887117</v>
      </c>
      <c r="M84" s="850"/>
      <c r="N84" s="57"/>
    </row>
    <row r="85" spans="1:14" ht="15" thickBot="1">
      <c r="B85" s="97" t="s">
        <v>1058</v>
      </c>
      <c r="C85" s="98"/>
      <c r="D85" s="98"/>
      <c r="E85" s="98"/>
      <c r="F85" s="98"/>
      <c r="G85" s="98"/>
      <c r="H85" s="98"/>
      <c r="I85" s="99"/>
      <c r="J85" s="100"/>
      <c r="K85" s="314">
        <v>0.05</v>
      </c>
      <c r="L85" s="851">
        <f>N78*K85</f>
        <v>33836.413416887117</v>
      </c>
      <c r="M85" s="852"/>
      <c r="N85" s="57"/>
    </row>
    <row r="86" spans="1:14" ht="15" thickBot="1">
      <c r="B86" s="815" t="s">
        <v>1037</v>
      </c>
      <c r="C86" s="816"/>
      <c r="D86" s="816"/>
      <c r="E86" s="816"/>
      <c r="F86" s="816"/>
      <c r="G86" s="816"/>
      <c r="H86" s="816"/>
      <c r="I86" s="816"/>
      <c r="J86" s="816"/>
      <c r="K86" s="816"/>
      <c r="L86" s="816"/>
      <c r="M86" s="817"/>
      <c r="N86" s="58">
        <f>L83+L84+L85</f>
        <v>203018.48050132269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879746.74883906497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45</v>
      </c>
      <c r="N36" s="281">
        <f>K36/M36</f>
        <v>5245.004183550478</v>
      </c>
    </row>
    <row r="37" spans="1:14">
      <c r="A37" s="119" t="s">
        <v>271</v>
      </c>
      <c r="B37" s="828" t="str">
        <f>VLOOKUP(A37,EQUIPOS!A7:D154,3,FALSE)</f>
        <v>Motoniveladora, potencia 140 HP, ancho de cuchilla 3,66 m, peso 11 ton.</v>
      </c>
      <c r="C37" s="829"/>
      <c r="D37" s="829"/>
      <c r="E37" s="829"/>
      <c r="F37" s="829"/>
      <c r="G37" s="829"/>
      <c r="H37" s="830"/>
      <c r="I37" s="276"/>
      <c r="J37" s="277"/>
      <c r="K37" s="278">
        <f>VLOOKUP(A37,EQUIPOS!A7:D164,4,FALSE)</f>
        <v>251506.83096589436</v>
      </c>
      <c r="L37" s="279"/>
      <c r="M37" s="280">
        <v>45</v>
      </c>
      <c r="N37" s="281">
        <f>K37/M37</f>
        <v>5589.0406881309855</v>
      </c>
    </row>
    <row r="38" spans="1:14">
      <c r="A38" t="s">
        <v>365</v>
      </c>
      <c r="B38" s="828" t="str">
        <f>VLOOKUP(A38,EQUIPOS!A8:D154,3,FALSE)</f>
        <v xml:space="preserve">Vibrocompatador, potencia 153 HP, peso 10 Ton. </v>
      </c>
      <c r="C38" s="829"/>
      <c r="D38" s="829"/>
      <c r="E38" s="829"/>
      <c r="F38" s="829"/>
      <c r="G38" s="829"/>
      <c r="H38" s="830"/>
      <c r="I38" s="276"/>
      <c r="J38" s="277"/>
      <c r="K38" s="278">
        <f>VLOOKUP(A38,EQUIPOS!A8:D165,4,FALSE)</f>
        <v>177019.45009889751</v>
      </c>
      <c r="L38" s="279"/>
      <c r="M38" s="280">
        <v>45</v>
      </c>
      <c r="N38" s="281">
        <f>K38/M38</f>
        <v>3933.7655577532778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5.6741339117888892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14773.484563346532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432847.15848627</v>
      </c>
      <c r="N48" s="281">
        <f>K48*M48</f>
        <v>562701.30603215098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562701.30603215098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19">
        <f>VLOOKUP(A59,TRANSPORTE!A5:D123,4,FALSE)</f>
        <v>1766.2033469737373</v>
      </c>
      <c r="M59" s="820"/>
      <c r="N59" s="296">
        <f>K59*L59</f>
        <v>2296.0643510658588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15" t="s">
        <v>1037</v>
      </c>
      <c r="C76" s="816"/>
      <c r="D76" s="816"/>
      <c r="E76" s="816"/>
      <c r="F76" s="816"/>
      <c r="G76" s="816"/>
      <c r="H76" s="816"/>
      <c r="I76" s="822"/>
      <c r="J76" s="822"/>
      <c r="K76" s="822"/>
      <c r="L76" s="822"/>
      <c r="M76" s="823"/>
      <c r="N76" s="469">
        <f>SUM(N70:N75)</f>
        <v>567.4133911788889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580338.26833774231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116067.65366754847</v>
      </c>
      <c r="M83" s="850"/>
      <c r="N83" s="57"/>
    </row>
    <row r="84" spans="1:14">
      <c r="B84" s="95" t="s">
        <v>1057</v>
      </c>
      <c r="C84" s="96"/>
      <c r="D84" s="96"/>
      <c r="E84" s="96"/>
      <c r="F84" s="96"/>
      <c r="G84" s="96"/>
      <c r="H84" s="96"/>
      <c r="I84" s="93"/>
      <c r="J84" s="94"/>
      <c r="K84" s="313">
        <v>0.05</v>
      </c>
      <c r="L84" s="849">
        <f>N78*K84</f>
        <v>29016.913416887117</v>
      </c>
      <c r="M84" s="850"/>
      <c r="N84" s="57"/>
    </row>
    <row r="85" spans="1:14" ht="15" thickBot="1">
      <c r="B85" s="97" t="s">
        <v>1058</v>
      </c>
      <c r="C85" s="98"/>
      <c r="D85" s="98"/>
      <c r="E85" s="98"/>
      <c r="F85" s="98"/>
      <c r="G85" s="98"/>
      <c r="H85" s="98"/>
      <c r="I85" s="99"/>
      <c r="J85" s="100"/>
      <c r="K85" s="314">
        <v>0.05</v>
      </c>
      <c r="L85" s="851">
        <f>N78*K85</f>
        <v>29016.913416887117</v>
      </c>
      <c r="M85" s="852"/>
      <c r="N85" s="57"/>
    </row>
    <row r="86" spans="1:14" ht="15" thickBot="1">
      <c r="B86" s="815" t="s">
        <v>1037</v>
      </c>
      <c r="C86" s="816"/>
      <c r="D86" s="816"/>
      <c r="E86" s="816"/>
      <c r="F86" s="816"/>
      <c r="G86" s="816"/>
      <c r="H86" s="816"/>
      <c r="I86" s="816"/>
      <c r="J86" s="816"/>
      <c r="K86" s="816"/>
      <c r="L86" s="816"/>
      <c r="M86" s="817"/>
      <c r="N86" s="58">
        <f>L83+L84+L85</f>
        <v>174101.48050132269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754439.74883906497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1071</v>
      </c>
      <c r="N48" s="281">
        <f>K48*M48</f>
        <v>1071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1071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214.20000000000002</v>
      </c>
      <c r="M83" s="850"/>
      <c r="N83" s="57"/>
    </row>
    <row r="84" spans="1:14">
      <c r="B84" s="95" t="s">
        <v>1057</v>
      </c>
      <c r="C84" s="96"/>
      <c r="D84" s="96"/>
      <c r="E84" s="96"/>
      <c r="F84" s="96"/>
      <c r="G84" s="96"/>
      <c r="H84" s="96"/>
      <c r="I84" s="93"/>
      <c r="J84" s="94"/>
      <c r="K84" s="313">
        <v>0.05</v>
      </c>
      <c r="L84" s="849">
        <f>N78*K84</f>
        <v>53.550000000000004</v>
      </c>
      <c r="M84" s="850"/>
      <c r="N84" s="57"/>
    </row>
    <row r="85" spans="1:14" ht="15" thickBot="1">
      <c r="B85" s="97" t="s">
        <v>1058</v>
      </c>
      <c r="C85" s="98"/>
      <c r="D85" s="98"/>
      <c r="E85" s="98"/>
      <c r="F85" s="98"/>
      <c r="G85" s="98"/>
      <c r="H85" s="98"/>
      <c r="I85" s="99"/>
      <c r="J85" s="100"/>
      <c r="K85" s="314">
        <v>0.05</v>
      </c>
      <c r="L85" s="851">
        <f>N78*K85</f>
        <v>53.550000000000004</v>
      </c>
      <c r="M85" s="852"/>
      <c r="N85" s="57"/>
    </row>
    <row r="86" spans="1:14" ht="15" thickBot="1">
      <c r="B86" s="815" t="s">
        <v>1037</v>
      </c>
      <c r="C86" s="816"/>
      <c r="D86" s="816"/>
      <c r="E86" s="816"/>
      <c r="F86" s="816"/>
      <c r="G86" s="816"/>
      <c r="H86" s="816"/>
      <c r="I86" s="816"/>
      <c r="J86" s="816"/>
      <c r="K86" s="816"/>
      <c r="L86" s="816"/>
      <c r="M86" s="817"/>
      <c r="N86" s="58">
        <f>L83+L84+L85</f>
        <v>321.3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1392.3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461"/>
      <c r="L30" s="826" t="s">
        <v>1029</v>
      </c>
      <c r="M30" s="827"/>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26761.414271876009</v>
      </c>
      <c r="N48" s="281">
        <f>K48*M48</f>
        <v>26761.414271876009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26761.414271876009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26761.414271876009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5352.2828543752021</v>
      </c>
      <c r="M83" s="850"/>
      <c r="N83" s="57"/>
    </row>
    <row r="84" spans="1:14">
      <c r="B84" s="95" t="s">
        <v>1057</v>
      </c>
      <c r="C84" s="96"/>
      <c r="D84" s="96"/>
      <c r="E84" s="96"/>
      <c r="F84" s="96"/>
      <c r="G84" s="96"/>
      <c r="H84" s="96"/>
      <c r="I84" s="93"/>
      <c r="J84" s="94"/>
      <c r="K84" s="313">
        <v>0.05</v>
      </c>
      <c r="L84" s="849">
        <f>N78*K84</f>
        <v>1338.0707135938005</v>
      </c>
      <c r="M84" s="850"/>
      <c r="N84" s="57"/>
    </row>
    <row r="85" spans="1:14" ht="15" thickBot="1">
      <c r="B85" s="97" t="s">
        <v>1058</v>
      </c>
      <c r="C85" s="98"/>
      <c r="D85" s="98"/>
      <c r="E85" s="98"/>
      <c r="F85" s="98"/>
      <c r="G85" s="98"/>
      <c r="H85" s="98"/>
      <c r="I85" s="99"/>
      <c r="J85" s="100"/>
      <c r="K85" s="314">
        <v>0.05</v>
      </c>
      <c r="L85" s="851">
        <f>N78*K85</f>
        <v>1338.0707135938005</v>
      </c>
      <c r="M85" s="852"/>
      <c r="N85" s="57"/>
    </row>
    <row r="86" spans="1:14" ht="15" thickBot="1">
      <c r="B86" s="815" t="s">
        <v>1037</v>
      </c>
      <c r="C86" s="816"/>
      <c r="D86" s="816"/>
      <c r="E86" s="816"/>
      <c r="F86" s="816"/>
      <c r="G86" s="816"/>
      <c r="H86" s="816"/>
      <c r="I86" s="816"/>
      <c r="J86" s="816"/>
      <c r="K86" s="816"/>
      <c r="L86" s="816"/>
      <c r="M86" s="817"/>
      <c r="N86" s="58">
        <f>L83+L84+L85</f>
        <v>8028.424281562804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34789.838553438814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2137.5990442168104</v>
      </c>
      <c r="N48" s="281">
        <f>K48*M48</f>
        <v>2137.5990442168104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2137.5990442168104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2137.5990442168104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427.51980884336211</v>
      </c>
      <c r="M83" s="850"/>
      <c r="N83" s="57"/>
    </row>
    <row r="84" spans="1:14">
      <c r="B84" s="95" t="s">
        <v>1057</v>
      </c>
      <c r="C84" s="96"/>
      <c r="D84" s="96"/>
      <c r="E84" s="96"/>
      <c r="F84" s="96"/>
      <c r="G84" s="96"/>
      <c r="H84" s="96"/>
      <c r="I84" s="93"/>
      <c r="J84" s="94"/>
      <c r="K84" s="313">
        <v>0.05</v>
      </c>
      <c r="L84" s="849">
        <f>N78*K84</f>
        <v>106.87995221084053</v>
      </c>
      <c r="M84" s="850"/>
      <c r="N84" s="57"/>
    </row>
    <row r="85" spans="1:14" ht="15" thickBot="1">
      <c r="B85" s="97" t="s">
        <v>1058</v>
      </c>
      <c r="C85" s="98"/>
      <c r="D85" s="98"/>
      <c r="E85" s="98"/>
      <c r="F85" s="98"/>
      <c r="G85" s="98"/>
      <c r="H85" s="98"/>
      <c r="I85" s="99"/>
      <c r="J85" s="100"/>
      <c r="K85" s="314">
        <v>0.05</v>
      </c>
      <c r="L85" s="851">
        <f>N78*K85</f>
        <v>106.87995221084053</v>
      </c>
      <c r="M85" s="852"/>
      <c r="N85" s="57"/>
    </row>
    <row r="86" spans="1:14" ht="15" thickBot="1">
      <c r="B86" s="815" t="s">
        <v>1037</v>
      </c>
      <c r="C86" s="816"/>
      <c r="D86" s="816"/>
      <c r="E86" s="816"/>
      <c r="F86" s="816"/>
      <c r="G86" s="816"/>
      <c r="H86" s="816"/>
      <c r="I86" s="816"/>
      <c r="J86" s="816"/>
      <c r="K86" s="816"/>
      <c r="L86" s="816"/>
      <c r="M86" s="817"/>
      <c r="N86" s="58">
        <f>L83+L84+L85</f>
        <v>641.27971326504314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2778.8787574818534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2018.8435417603207</v>
      </c>
      <c r="N48" s="281">
        <f>K48*M48</f>
        <v>2018.8435417603207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2018.8435417603207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2018.8435417603207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403.76870835206415</v>
      </c>
      <c r="M83" s="850"/>
      <c r="N83" s="57"/>
    </row>
    <row r="84" spans="1:14">
      <c r="B84" s="95" t="s">
        <v>1057</v>
      </c>
      <c r="C84" s="96"/>
      <c r="D84" s="96"/>
      <c r="E84" s="96"/>
      <c r="F84" s="96"/>
      <c r="G84" s="96"/>
      <c r="H84" s="96"/>
      <c r="I84" s="93"/>
      <c r="J84" s="94"/>
      <c r="K84" s="313">
        <v>0.05</v>
      </c>
      <c r="L84" s="849">
        <f>N78*K84</f>
        <v>100.94217708801604</v>
      </c>
      <c r="M84" s="850"/>
      <c r="N84" s="57"/>
    </row>
    <row r="85" spans="1:14" ht="15" thickBot="1">
      <c r="B85" s="97" t="s">
        <v>1058</v>
      </c>
      <c r="C85" s="98"/>
      <c r="D85" s="98"/>
      <c r="E85" s="98"/>
      <c r="F85" s="98"/>
      <c r="G85" s="98"/>
      <c r="H85" s="98"/>
      <c r="I85" s="99"/>
      <c r="J85" s="100"/>
      <c r="K85" s="314">
        <v>0.05</v>
      </c>
      <c r="L85" s="851">
        <f>N78*K85</f>
        <v>100.94217708801604</v>
      </c>
      <c r="M85" s="852"/>
      <c r="N85" s="57"/>
    </row>
    <row r="86" spans="1:14" ht="15" thickBot="1">
      <c r="B86" s="815" t="s">
        <v>1037</v>
      </c>
      <c r="C86" s="816"/>
      <c r="D86" s="816"/>
      <c r="E86" s="816"/>
      <c r="F86" s="816"/>
      <c r="G86" s="816"/>
      <c r="H86" s="816"/>
      <c r="I86" s="816"/>
      <c r="J86" s="816"/>
      <c r="K86" s="816"/>
      <c r="L86" s="816"/>
      <c r="M86" s="817"/>
      <c r="N86" s="58">
        <f>L83+L84+L85</f>
        <v>605.65306252809626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2624.4966042884171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6234.6638789656972</v>
      </c>
      <c r="N48" s="281">
        <f>K48*M48</f>
        <v>6234.6638789656972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6234.6638789656972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6234.6638789656972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1246.9327757931396</v>
      </c>
      <c r="M83" s="850"/>
      <c r="N83" s="57"/>
    </row>
    <row r="84" spans="1:14">
      <c r="B84" s="95" t="s">
        <v>1057</v>
      </c>
      <c r="C84" s="96"/>
      <c r="D84" s="96"/>
      <c r="E84" s="96"/>
      <c r="F84" s="96"/>
      <c r="G84" s="96"/>
      <c r="H84" s="96"/>
      <c r="I84" s="93"/>
      <c r="J84" s="94"/>
      <c r="K84" s="313">
        <v>0.05</v>
      </c>
      <c r="L84" s="849">
        <f>N78*K84</f>
        <v>311.73319394828491</v>
      </c>
      <c r="M84" s="850"/>
      <c r="N84" s="57"/>
    </row>
    <row r="85" spans="1:14" ht="15" thickBot="1">
      <c r="B85" s="97" t="s">
        <v>1058</v>
      </c>
      <c r="C85" s="98"/>
      <c r="D85" s="98"/>
      <c r="E85" s="98"/>
      <c r="F85" s="98"/>
      <c r="G85" s="98"/>
      <c r="H85" s="98"/>
      <c r="I85" s="99"/>
      <c r="J85" s="100"/>
      <c r="K85" s="314">
        <v>0.05</v>
      </c>
      <c r="L85" s="851">
        <f>N78*K85</f>
        <v>311.73319394828491</v>
      </c>
      <c r="M85" s="852"/>
      <c r="N85" s="57"/>
    </row>
    <row r="86" spans="1:14" ht="15" thickBot="1">
      <c r="B86" s="815" t="s">
        <v>1037</v>
      </c>
      <c r="C86" s="816"/>
      <c r="D86" s="816"/>
      <c r="E86" s="816"/>
      <c r="F86" s="816"/>
      <c r="G86" s="816"/>
      <c r="H86" s="816"/>
      <c r="I86" s="816"/>
      <c r="J86" s="816"/>
      <c r="K86" s="816"/>
      <c r="L86" s="816"/>
      <c r="M86" s="817"/>
      <c r="N86" s="58">
        <f>L83+L84+L85</f>
        <v>1870.3991636897094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8105.0630426554071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1900.0880393038315</v>
      </c>
      <c r="N48" s="281">
        <f>K48*M48</f>
        <v>1900.0880393038315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1900.0880393038315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1900.0880393038315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380.0176078607663</v>
      </c>
      <c r="M83" s="850"/>
      <c r="N83" s="57"/>
    </row>
    <row r="84" spans="1:14">
      <c r="B84" s="95" t="s">
        <v>1057</v>
      </c>
      <c r="C84" s="96"/>
      <c r="D84" s="96"/>
      <c r="E84" s="96"/>
      <c r="F84" s="96"/>
      <c r="G84" s="96"/>
      <c r="H84" s="96"/>
      <c r="I84" s="93"/>
      <c r="J84" s="94"/>
      <c r="K84" s="313">
        <v>0.05</v>
      </c>
      <c r="L84" s="849">
        <f>N78*K84</f>
        <v>95.004401965191576</v>
      </c>
      <c r="M84" s="850"/>
      <c r="N84" s="57"/>
    </row>
    <row r="85" spans="1:14" ht="15" thickBot="1">
      <c r="B85" s="97" t="s">
        <v>1058</v>
      </c>
      <c r="C85" s="98"/>
      <c r="D85" s="98"/>
      <c r="E85" s="98"/>
      <c r="F85" s="98"/>
      <c r="G85" s="98"/>
      <c r="H85" s="98"/>
      <c r="I85" s="99"/>
      <c r="J85" s="100"/>
      <c r="K85" s="314">
        <v>0.05</v>
      </c>
      <c r="L85" s="851">
        <f>N78*K85</f>
        <v>95.004401965191576</v>
      </c>
      <c r="M85" s="852"/>
      <c r="N85" s="57"/>
    </row>
    <row r="86" spans="1:14" ht="15" thickBot="1">
      <c r="B86" s="815" t="s">
        <v>1037</v>
      </c>
      <c r="C86" s="816"/>
      <c r="D86" s="816"/>
      <c r="E86" s="816"/>
      <c r="F86" s="816"/>
      <c r="G86" s="816"/>
      <c r="H86" s="816"/>
      <c r="I86" s="816"/>
      <c r="J86" s="816"/>
      <c r="K86" s="816"/>
      <c r="L86" s="816"/>
      <c r="M86" s="817"/>
      <c r="N86" s="58">
        <f>L83+L84+L85</f>
        <v>570.02641179114948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2470.1144510949807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6234.6638789656972</v>
      </c>
      <c r="N48" s="281">
        <f>K48*M48</f>
        <v>6234.6638789656972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6234.6638789656972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6234.6638789656972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1246.9327757931396</v>
      </c>
      <c r="M83" s="850"/>
      <c r="N83" s="57"/>
    </row>
    <row r="84" spans="1:14">
      <c r="B84" s="95" t="s">
        <v>1057</v>
      </c>
      <c r="C84" s="96"/>
      <c r="D84" s="96"/>
      <c r="E84" s="96"/>
      <c r="F84" s="96"/>
      <c r="G84" s="96"/>
      <c r="H84" s="96"/>
      <c r="I84" s="93"/>
      <c r="J84" s="94"/>
      <c r="K84" s="313">
        <v>0.05</v>
      </c>
      <c r="L84" s="849">
        <f>N78*K84</f>
        <v>311.73319394828491</v>
      </c>
      <c r="M84" s="850"/>
      <c r="N84" s="57"/>
    </row>
    <row r="85" spans="1:14" ht="15" thickBot="1">
      <c r="B85" s="97" t="s">
        <v>1058</v>
      </c>
      <c r="C85" s="98"/>
      <c r="D85" s="98"/>
      <c r="E85" s="98"/>
      <c r="F85" s="98"/>
      <c r="G85" s="98"/>
      <c r="H85" s="98"/>
      <c r="I85" s="99"/>
      <c r="J85" s="100"/>
      <c r="K85" s="314">
        <v>0.05</v>
      </c>
      <c r="L85" s="851">
        <f>N78*K85</f>
        <v>311.73319394828491</v>
      </c>
      <c r="M85" s="852"/>
      <c r="N85" s="57"/>
    </row>
    <row r="86" spans="1:14" ht="15" thickBot="1">
      <c r="B86" s="815" t="s">
        <v>1037</v>
      </c>
      <c r="C86" s="816"/>
      <c r="D86" s="816"/>
      <c r="E86" s="816"/>
      <c r="F86" s="816"/>
      <c r="G86" s="816"/>
      <c r="H86" s="816"/>
      <c r="I86" s="816"/>
      <c r="J86" s="816"/>
      <c r="K86" s="816"/>
      <c r="L86" s="816"/>
      <c r="M86" s="817"/>
      <c r="N86" s="58">
        <f>L83+L84+L85</f>
        <v>1870.3991636897094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8105.0630426554071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6234.6638789656972</v>
      </c>
      <c r="N48" s="281">
        <f>K48*M48</f>
        <v>6234.6638789656972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6234.6638789656972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6234.6638789656972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1246.9327757931396</v>
      </c>
      <c r="M83" s="850"/>
      <c r="N83" s="57"/>
    </row>
    <row r="84" spans="1:14">
      <c r="B84" s="95" t="s">
        <v>1057</v>
      </c>
      <c r="C84" s="96"/>
      <c r="D84" s="96"/>
      <c r="E84" s="96"/>
      <c r="F84" s="96"/>
      <c r="G84" s="96"/>
      <c r="H84" s="96"/>
      <c r="I84" s="93"/>
      <c r="J84" s="94"/>
      <c r="K84" s="313">
        <v>0.05</v>
      </c>
      <c r="L84" s="849">
        <f>N78*K84</f>
        <v>311.73319394828491</v>
      </c>
      <c r="M84" s="850"/>
      <c r="N84" s="57"/>
    </row>
    <row r="85" spans="1:14" ht="15" thickBot="1">
      <c r="B85" s="97" t="s">
        <v>1058</v>
      </c>
      <c r="C85" s="98"/>
      <c r="D85" s="98"/>
      <c r="E85" s="98"/>
      <c r="F85" s="98"/>
      <c r="G85" s="98"/>
      <c r="H85" s="98"/>
      <c r="I85" s="99"/>
      <c r="J85" s="100"/>
      <c r="K85" s="314">
        <v>0.05</v>
      </c>
      <c r="L85" s="851">
        <f>N78*K85</f>
        <v>311.73319394828491</v>
      </c>
      <c r="M85" s="852"/>
      <c r="N85" s="57"/>
    </row>
    <row r="86" spans="1:14" ht="15" thickBot="1">
      <c r="B86" s="815" t="s">
        <v>1037</v>
      </c>
      <c r="C86" s="816"/>
      <c r="D86" s="816"/>
      <c r="E86" s="816"/>
      <c r="F86" s="816"/>
      <c r="G86" s="816"/>
      <c r="H86" s="816"/>
      <c r="I86" s="816"/>
      <c r="J86" s="816"/>
      <c r="K86" s="816"/>
      <c r="L86" s="816"/>
      <c r="M86" s="817"/>
      <c r="N86" s="58">
        <f>L83+L84+L85</f>
        <v>1870.3991636897094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8105.0630426554071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2456.6541268683031</v>
      </c>
      <c r="N48" s="281">
        <f>K48*M48</f>
        <v>2456.6541268683031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2456.6541268683031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2456.6541268683031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491.33082537366067</v>
      </c>
      <c r="M83" s="850"/>
      <c r="N83" s="57"/>
    </row>
    <row r="84" spans="1:14">
      <c r="B84" s="95" t="s">
        <v>1057</v>
      </c>
      <c r="C84" s="96"/>
      <c r="D84" s="96"/>
      <c r="E84" s="96"/>
      <c r="F84" s="96"/>
      <c r="G84" s="96"/>
      <c r="H84" s="96"/>
      <c r="I84" s="93"/>
      <c r="J84" s="94"/>
      <c r="K84" s="313">
        <v>0.05</v>
      </c>
      <c r="L84" s="849">
        <f>N78*K84</f>
        <v>122.83270634341517</v>
      </c>
      <c r="M84" s="850"/>
      <c r="N84" s="57"/>
    </row>
    <row r="85" spans="1:14" ht="15" thickBot="1">
      <c r="B85" s="97" t="s">
        <v>1058</v>
      </c>
      <c r="C85" s="98"/>
      <c r="D85" s="98"/>
      <c r="E85" s="98"/>
      <c r="F85" s="98"/>
      <c r="G85" s="98"/>
      <c r="H85" s="98"/>
      <c r="I85" s="99"/>
      <c r="J85" s="100"/>
      <c r="K85" s="314">
        <v>0.05</v>
      </c>
      <c r="L85" s="851">
        <f>N78*K85</f>
        <v>122.83270634341517</v>
      </c>
      <c r="M85" s="852"/>
      <c r="N85" s="57"/>
    </row>
    <row r="86" spans="1:14" ht="15" thickBot="1">
      <c r="B86" s="815" t="s">
        <v>1037</v>
      </c>
      <c r="C86" s="816"/>
      <c r="D86" s="816"/>
      <c r="E86" s="816"/>
      <c r="F86" s="816"/>
      <c r="G86" s="816"/>
      <c r="H86" s="816"/>
      <c r="I86" s="816"/>
      <c r="J86" s="816"/>
      <c r="K86" s="816"/>
      <c r="L86" s="816"/>
      <c r="M86" s="817"/>
      <c r="N86" s="58">
        <f>L83+L84+L85</f>
        <v>736.9962380604909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3193.6503649287943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2493.8655515862788</v>
      </c>
      <c r="N48" s="281">
        <f>K48*M48</f>
        <v>2493.8655515862788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2493.8655515862788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15" t="s">
        <v>1037</v>
      </c>
      <c r="C76" s="816"/>
      <c r="D76" s="816"/>
      <c r="E76" s="816"/>
      <c r="F76" s="816"/>
      <c r="G76" s="816"/>
      <c r="H76" s="816"/>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2493.8655515862788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498.77311031725577</v>
      </c>
      <c r="M83" s="850"/>
      <c r="N83" s="57"/>
    </row>
    <row r="84" spans="1:14">
      <c r="B84" s="95" t="s">
        <v>1057</v>
      </c>
      <c r="C84" s="96"/>
      <c r="D84" s="96"/>
      <c r="E84" s="96"/>
      <c r="F84" s="96"/>
      <c r="G84" s="96"/>
      <c r="H84" s="96"/>
      <c r="I84" s="93"/>
      <c r="J84" s="94"/>
      <c r="K84" s="313">
        <v>0.05</v>
      </c>
      <c r="L84" s="849">
        <f>N78*K84</f>
        <v>124.69327757931394</v>
      </c>
      <c r="M84" s="850"/>
      <c r="N84" s="57"/>
    </row>
    <row r="85" spans="1:14" ht="15" thickBot="1">
      <c r="B85" s="97" t="s">
        <v>1058</v>
      </c>
      <c r="C85" s="98"/>
      <c r="D85" s="98"/>
      <c r="E85" s="98"/>
      <c r="F85" s="98"/>
      <c r="G85" s="98"/>
      <c r="H85" s="98"/>
      <c r="I85" s="99"/>
      <c r="J85" s="100"/>
      <c r="K85" s="314">
        <v>0.05</v>
      </c>
      <c r="L85" s="851">
        <f>N78*K85</f>
        <v>124.69327757931394</v>
      </c>
      <c r="M85" s="852"/>
      <c r="N85" s="57"/>
    </row>
    <row r="86" spans="1:14" ht="15" thickBot="1">
      <c r="B86" s="815" t="s">
        <v>1037</v>
      </c>
      <c r="C86" s="816"/>
      <c r="D86" s="816"/>
      <c r="E86" s="816"/>
      <c r="F86" s="816"/>
      <c r="G86" s="816"/>
      <c r="H86" s="816"/>
      <c r="I86" s="816"/>
      <c r="J86" s="816"/>
      <c r="K86" s="816"/>
      <c r="L86" s="816"/>
      <c r="M86" s="817"/>
      <c r="N86" s="58">
        <f>L83+L84+L85</f>
        <v>748.15966547588368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3242.0252170621625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2375.1100491297893</v>
      </c>
      <c r="N48" s="281">
        <f>K48*M48</f>
        <v>2375.1100491297893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2375.1100491297893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2375.1100491297893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475.02200982595787</v>
      </c>
      <c r="M83" s="850"/>
      <c r="N83" s="57"/>
    </row>
    <row r="84" spans="1:14">
      <c r="B84" s="95" t="s">
        <v>1057</v>
      </c>
      <c r="C84" s="96"/>
      <c r="D84" s="96"/>
      <c r="E84" s="96"/>
      <c r="F84" s="96"/>
      <c r="G84" s="96"/>
      <c r="H84" s="96"/>
      <c r="I84" s="93"/>
      <c r="J84" s="94"/>
      <c r="K84" s="313">
        <v>0.05</v>
      </c>
      <c r="L84" s="849">
        <f>N78*K84</f>
        <v>118.75550245648947</v>
      </c>
      <c r="M84" s="850"/>
      <c r="N84" s="57"/>
    </row>
    <row r="85" spans="1:14" ht="15" thickBot="1">
      <c r="B85" s="97" t="s">
        <v>1058</v>
      </c>
      <c r="C85" s="98"/>
      <c r="D85" s="98"/>
      <c r="E85" s="98"/>
      <c r="F85" s="98"/>
      <c r="G85" s="98"/>
      <c r="H85" s="98"/>
      <c r="I85" s="99"/>
      <c r="J85" s="100"/>
      <c r="K85" s="314">
        <v>0.05</v>
      </c>
      <c r="L85" s="851">
        <f>N78*K85</f>
        <v>118.75550245648947</v>
      </c>
      <c r="M85" s="852"/>
      <c r="N85" s="57"/>
    </row>
    <row r="86" spans="1:14" ht="15" thickBot="1">
      <c r="B86" s="815" t="s">
        <v>1037</v>
      </c>
      <c r="C86" s="816"/>
      <c r="D86" s="816"/>
      <c r="E86" s="816"/>
      <c r="F86" s="816"/>
      <c r="G86" s="816"/>
      <c r="H86" s="816"/>
      <c r="I86" s="816"/>
      <c r="J86" s="816"/>
      <c r="K86" s="816"/>
      <c r="L86" s="816"/>
      <c r="M86" s="817"/>
      <c r="N86" s="58">
        <f>L83+L84+L85</f>
        <v>712.5330147389368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3087.6430638687261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3206.3985663252156</v>
      </c>
      <c r="N48" s="281">
        <f>K48*M48</f>
        <v>3206.3985663252156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3206.3985663252156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3206.3985663252156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641.27971326504314</v>
      </c>
      <c r="M83" s="850"/>
      <c r="N83" s="57"/>
    </row>
    <row r="84" spans="1:14">
      <c r="B84" s="95" t="s">
        <v>1057</v>
      </c>
      <c r="C84" s="96"/>
      <c r="D84" s="96"/>
      <c r="E84" s="96"/>
      <c r="F84" s="96"/>
      <c r="G84" s="96"/>
      <c r="H84" s="96"/>
      <c r="I84" s="93"/>
      <c r="J84" s="94"/>
      <c r="K84" s="313">
        <v>0.05</v>
      </c>
      <c r="L84" s="849">
        <f>N78*K84</f>
        <v>160.31992831626079</v>
      </c>
      <c r="M84" s="850"/>
      <c r="N84" s="57"/>
    </row>
    <row r="85" spans="1:14" ht="15" thickBot="1">
      <c r="B85" s="97" t="s">
        <v>1058</v>
      </c>
      <c r="C85" s="98"/>
      <c r="D85" s="98"/>
      <c r="E85" s="98"/>
      <c r="F85" s="98"/>
      <c r="G85" s="98"/>
      <c r="H85" s="98"/>
      <c r="I85" s="99"/>
      <c r="J85" s="100"/>
      <c r="K85" s="314">
        <v>0.05</v>
      </c>
      <c r="L85" s="851">
        <f>N78*K85</f>
        <v>160.31992831626079</v>
      </c>
      <c r="M85" s="852"/>
      <c r="N85" s="57"/>
    </row>
    <row r="86" spans="1:14" ht="15" thickBot="1">
      <c r="B86" s="815" t="s">
        <v>1037</v>
      </c>
      <c r="C86" s="816"/>
      <c r="D86" s="816"/>
      <c r="E86" s="816"/>
      <c r="F86" s="816"/>
      <c r="G86" s="816"/>
      <c r="H86" s="816"/>
      <c r="I86" s="816"/>
      <c r="J86" s="816"/>
      <c r="K86" s="816"/>
      <c r="L86" s="816"/>
      <c r="M86" s="817"/>
      <c r="N86" s="58">
        <f>L83+L84+L85</f>
        <v>961.91956989756466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4168.3181362227806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3325.1540687817051</v>
      </c>
      <c r="N48" s="281">
        <f>K48*M48</f>
        <v>3325.1540687817051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3325.1540687817051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3325.1540687817051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665.0308137563411</v>
      </c>
      <c r="M83" s="850"/>
      <c r="N83" s="57"/>
    </row>
    <row r="84" spans="1:14">
      <c r="B84" s="95" t="s">
        <v>1057</v>
      </c>
      <c r="C84" s="96"/>
      <c r="D84" s="96"/>
      <c r="E84" s="96"/>
      <c r="F84" s="96"/>
      <c r="G84" s="96"/>
      <c r="H84" s="96"/>
      <c r="I84" s="93"/>
      <c r="J84" s="94"/>
      <c r="K84" s="313">
        <v>0.05</v>
      </c>
      <c r="L84" s="849">
        <f>N78*K84</f>
        <v>166.25770343908528</v>
      </c>
      <c r="M84" s="850"/>
      <c r="N84" s="57"/>
    </row>
    <row r="85" spans="1:14" ht="15" thickBot="1">
      <c r="B85" s="97" t="s">
        <v>1058</v>
      </c>
      <c r="C85" s="98"/>
      <c r="D85" s="98"/>
      <c r="E85" s="98"/>
      <c r="F85" s="98"/>
      <c r="G85" s="98"/>
      <c r="H85" s="98"/>
      <c r="I85" s="99"/>
      <c r="J85" s="100"/>
      <c r="K85" s="314">
        <v>0.05</v>
      </c>
      <c r="L85" s="851">
        <f>N78*K85</f>
        <v>166.25770343908528</v>
      </c>
      <c r="M85" s="852"/>
      <c r="N85" s="57"/>
    </row>
    <row r="86" spans="1:14" ht="15" thickBot="1">
      <c r="B86" s="815" t="s">
        <v>1037</v>
      </c>
      <c r="C86" s="816"/>
      <c r="D86" s="816"/>
      <c r="E86" s="816"/>
      <c r="F86" s="816"/>
      <c r="G86" s="816"/>
      <c r="H86" s="816"/>
      <c r="I86" s="816"/>
      <c r="J86" s="816"/>
      <c r="K86" s="816"/>
      <c r="L86" s="816"/>
      <c r="M86" s="817"/>
      <c r="N86" s="58">
        <f>L83+L84+L85</f>
        <v>997.54622063451166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4322.7002894162169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3325.1540687817051</v>
      </c>
      <c r="N48" s="281">
        <f>K48*M48</f>
        <v>3325.1540687817051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3325.1540687817051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3325.1540687817051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665.0308137563411</v>
      </c>
      <c r="M83" s="850"/>
      <c r="N83" s="57"/>
    </row>
    <row r="84" spans="1:14">
      <c r="B84" s="95" t="s">
        <v>1057</v>
      </c>
      <c r="C84" s="96"/>
      <c r="D84" s="96"/>
      <c r="E84" s="96"/>
      <c r="F84" s="96"/>
      <c r="G84" s="96"/>
      <c r="H84" s="96"/>
      <c r="I84" s="93"/>
      <c r="J84" s="94"/>
      <c r="K84" s="313">
        <v>0.05</v>
      </c>
      <c r="L84" s="849">
        <f>N78*K84</f>
        <v>166.25770343908528</v>
      </c>
      <c r="M84" s="850"/>
      <c r="N84" s="57"/>
    </row>
    <row r="85" spans="1:14" ht="15" thickBot="1">
      <c r="B85" s="97" t="s">
        <v>1058</v>
      </c>
      <c r="C85" s="98"/>
      <c r="D85" s="98"/>
      <c r="E85" s="98"/>
      <c r="F85" s="98"/>
      <c r="G85" s="98"/>
      <c r="H85" s="98"/>
      <c r="I85" s="99"/>
      <c r="J85" s="100"/>
      <c r="K85" s="314">
        <v>0.05</v>
      </c>
      <c r="L85" s="851">
        <f>N78*K85</f>
        <v>166.25770343908528</v>
      </c>
      <c r="M85" s="852"/>
      <c r="N85" s="57"/>
    </row>
    <row r="86" spans="1:14" ht="15" thickBot="1">
      <c r="B86" s="815" t="s">
        <v>1037</v>
      </c>
      <c r="C86" s="816"/>
      <c r="D86" s="816"/>
      <c r="E86" s="816"/>
      <c r="F86" s="816"/>
      <c r="G86" s="816"/>
      <c r="H86" s="816"/>
      <c r="I86" s="816"/>
      <c r="J86" s="816"/>
      <c r="K86" s="816"/>
      <c r="L86" s="816"/>
      <c r="M86" s="817"/>
      <c r="N86" s="58">
        <f>L83+L84+L85</f>
        <v>997.54622063451166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4322.7002894162169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3443.9095712381941</v>
      </c>
      <c r="N48" s="281">
        <f>K48*M48</f>
        <v>3443.9095712381941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3443.9095712381941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3443.9095712381941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688.78191424763884</v>
      </c>
      <c r="M83" s="850"/>
      <c r="N83" s="57"/>
    </row>
    <row r="84" spans="1:14">
      <c r="B84" s="95" t="s">
        <v>1057</v>
      </c>
      <c r="C84" s="96"/>
      <c r="D84" s="96"/>
      <c r="E84" s="96"/>
      <c r="F84" s="96"/>
      <c r="G84" s="96"/>
      <c r="H84" s="96"/>
      <c r="I84" s="93"/>
      <c r="J84" s="94"/>
      <c r="K84" s="313">
        <v>0.05</v>
      </c>
      <c r="L84" s="849">
        <f>N78*K84</f>
        <v>172.19547856190971</v>
      </c>
      <c r="M84" s="850"/>
      <c r="N84" s="57"/>
    </row>
    <row r="85" spans="1:14" ht="15" thickBot="1">
      <c r="B85" s="97" t="s">
        <v>1058</v>
      </c>
      <c r="C85" s="98"/>
      <c r="D85" s="98"/>
      <c r="E85" s="98"/>
      <c r="F85" s="98"/>
      <c r="G85" s="98"/>
      <c r="H85" s="98"/>
      <c r="I85" s="99"/>
      <c r="J85" s="100"/>
      <c r="K85" s="314">
        <v>0.05</v>
      </c>
      <c r="L85" s="851">
        <f>N78*K85</f>
        <v>172.19547856190971</v>
      </c>
      <c r="M85" s="852"/>
      <c r="N85" s="57"/>
    </row>
    <row r="86" spans="1:14" ht="15" thickBot="1">
      <c r="B86" s="815" t="s">
        <v>1037</v>
      </c>
      <c r="C86" s="816"/>
      <c r="D86" s="816"/>
      <c r="E86" s="816"/>
      <c r="F86" s="816"/>
      <c r="G86" s="816"/>
      <c r="H86" s="816"/>
      <c r="I86" s="816"/>
      <c r="J86" s="816"/>
      <c r="K86" s="816"/>
      <c r="L86" s="816"/>
      <c r="M86" s="817"/>
      <c r="N86" s="58">
        <f>L83+L84+L85</f>
        <v>1033.1728713714583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4477.0824426096524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3562.6650736946835</v>
      </c>
      <c r="N48" s="281">
        <f>K48*M48</f>
        <v>3562.6650736946835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3562.6650736946835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3562.6650736946835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712.5330147389368</v>
      </c>
      <c r="M83" s="850"/>
      <c r="N83" s="57"/>
    </row>
    <row r="84" spans="1:14">
      <c r="B84" s="95" t="s">
        <v>1057</v>
      </c>
      <c r="C84" s="96"/>
      <c r="D84" s="96"/>
      <c r="E84" s="96"/>
      <c r="F84" s="96"/>
      <c r="G84" s="96"/>
      <c r="H84" s="96"/>
      <c r="I84" s="93"/>
      <c r="J84" s="94"/>
      <c r="K84" s="313">
        <v>0.05</v>
      </c>
      <c r="L84" s="849">
        <f>N78*K84</f>
        <v>178.1332536847342</v>
      </c>
      <c r="M84" s="850"/>
      <c r="N84" s="57"/>
    </row>
    <row r="85" spans="1:14" ht="15" thickBot="1">
      <c r="B85" s="97" t="s">
        <v>1058</v>
      </c>
      <c r="C85" s="98"/>
      <c r="D85" s="98"/>
      <c r="E85" s="98"/>
      <c r="F85" s="98"/>
      <c r="G85" s="98"/>
      <c r="H85" s="98"/>
      <c r="I85" s="99"/>
      <c r="J85" s="100"/>
      <c r="K85" s="314">
        <v>0.05</v>
      </c>
      <c r="L85" s="851">
        <f>N78*K85</f>
        <v>178.1332536847342</v>
      </c>
      <c r="M85" s="852"/>
      <c r="N85" s="57"/>
    </row>
    <row r="86" spans="1:14" ht="15" thickBot="1">
      <c r="B86" s="815" t="s">
        <v>1037</v>
      </c>
      <c r="C86" s="816"/>
      <c r="D86" s="816"/>
      <c r="E86" s="816"/>
      <c r="F86" s="816"/>
      <c r="G86" s="816"/>
      <c r="H86" s="816"/>
      <c r="I86" s="816"/>
      <c r="J86" s="816"/>
      <c r="K86" s="816"/>
      <c r="L86" s="816"/>
      <c r="M86" s="817"/>
      <c r="N86" s="58">
        <f>L83+L84+L85</f>
        <v>1068.7995221084052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4631.4645958030887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4156.4425859771309</v>
      </c>
      <c r="N48" s="281">
        <f>K48*M48</f>
        <v>4156.4425859771309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4156.4425859771309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4156.4425859771309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831.28851719542627</v>
      </c>
      <c r="M83" s="850"/>
      <c r="N83" s="57"/>
    </row>
    <row r="84" spans="1:14">
      <c r="B84" s="95" t="s">
        <v>1057</v>
      </c>
      <c r="C84" s="96"/>
      <c r="D84" s="96"/>
      <c r="E84" s="96"/>
      <c r="F84" s="96"/>
      <c r="G84" s="96"/>
      <c r="H84" s="96"/>
      <c r="I84" s="93"/>
      <c r="J84" s="94"/>
      <c r="K84" s="313">
        <v>0.05</v>
      </c>
      <c r="L84" s="849">
        <f>N78*K84</f>
        <v>207.82212929885657</v>
      </c>
      <c r="M84" s="850"/>
      <c r="N84" s="57"/>
    </row>
    <row r="85" spans="1:14" ht="15" thickBot="1">
      <c r="B85" s="97" t="s">
        <v>1058</v>
      </c>
      <c r="C85" s="98"/>
      <c r="D85" s="98"/>
      <c r="E85" s="98"/>
      <c r="F85" s="98"/>
      <c r="G85" s="98"/>
      <c r="H85" s="98"/>
      <c r="I85" s="99"/>
      <c r="J85" s="100"/>
      <c r="K85" s="314">
        <v>0.05</v>
      </c>
      <c r="L85" s="851">
        <f>N78*K85</f>
        <v>207.82212929885657</v>
      </c>
      <c r="M85" s="852"/>
      <c r="N85" s="57"/>
    </row>
    <row r="86" spans="1:14" ht="15" thickBot="1">
      <c r="B86" s="815" t="s">
        <v>1037</v>
      </c>
      <c r="C86" s="816"/>
      <c r="D86" s="816"/>
      <c r="E86" s="816"/>
      <c r="F86" s="816"/>
      <c r="G86" s="816"/>
      <c r="H86" s="816"/>
      <c r="I86" s="816"/>
      <c r="J86" s="816"/>
      <c r="K86" s="816"/>
      <c r="L86" s="816"/>
      <c r="M86" s="817"/>
      <c r="N86" s="58">
        <f>L83+L84+L85</f>
        <v>1246.9327757931392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5403.3753617702696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6294.0416301939422</v>
      </c>
      <c r="N48" s="281">
        <f>K48*M48</f>
        <v>6294.0416301939422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6294.0416301939422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6294.0416301939422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1258.8083260387884</v>
      </c>
      <c r="M83" s="850"/>
      <c r="N83" s="57"/>
    </row>
    <row r="84" spans="1:14">
      <c r="B84" s="95" t="s">
        <v>1057</v>
      </c>
      <c r="C84" s="96"/>
      <c r="D84" s="96"/>
      <c r="E84" s="96"/>
      <c r="F84" s="96"/>
      <c r="G84" s="96"/>
      <c r="H84" s="96"/>
      <c r="I84" s="93"/>
      <c r="J84" s="94"/>
      <c r="K84" s="313">
        <v>0.05</v>
      </c>
      <c r="L84" s="849">
        <f>N78*K84</f>
        <v>314.70208150969711</v>
      </c>
      <c r="M84" s="850"/>
      <c r="N84" s="57"/>
    </row>
    <row r="85" spans="1:14" ht="15" thickBot="1">
      <c r="B85" s="97" t="s">
        <v>1058</v>
      </c>
      <c r="C85" s="98"/>
      <c r="D85" s="98"/>
      <c r="E85" s="98"/>
      <c r="F85" s="98"/>
      <c r="G85" s="98"/>
      <c r="H85" s="98"/>
      <c r="I85" s="99"/>
      <c r="J85" s="100"/>
      <c r="K85" s="314">
        <v>0.05</v>
      </c>
      <c r="L85" s="851">
        <f>N78*K85</f>
        <v>314.70208150969711</v>
      </c>
      <c r="M85" s="852"/>
      <c r="N85" s="57"/>
    </row>
    <row r="86" spans="1:14" ht="15" thickBot="1">
      <c r="B86" s="815" t="s">
        <v>1037</v>
      </c>
      <c r="C86" s="816"/>
      <c r="D86" s="816"/>
      <c r="E86" s="816"/>
      <c r="F86" s="816"/>
      <c r="G86" s="816"/>
      <c r="H86" s="816"/>
      <c r="I86" s="816"/>
      <c r="J86" s="816"/>
      <c r="K86" s="816"/>
      <c r="L86" s="816"/>
      <c r="M86" s="817"/>
      <c r="N86" s="58">
        <f>L83+L84+L85</f>
        <v>1888.2124890581827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8182.2541192521248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6234.6638789656972</v>
      </c>
      <c r="N48" s="281">
        <f>K48*M48</f>
        <v>6234.6638789656972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6234.6638789656972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04"/>
      <c r="M64" s="805"/>
      <c r="N64" s="133"/>
    </row>
    <row r="65" spans="1:14" ht="15" thickBot="1">
      <c r="B65" s="821" t="s">
        <v>1037</v>
      </c>
      <c r="C65" s="822"/>
      <c r="D65" s="822"/>
      <c r="E65" s="822"/>
      <c r="F65" s="822"/>
      <c r="G65" s="822"/>
      <c r="H65" s="822"/>
      <c r="I65" s="822"/>
      <c r="J65" s="822"/>
      <c r="K65" s="822"/>
      <c r="L65" s="822"/>
      <c r="M65" s="82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1" t="s">
        <v>1047</v>
      </c>
      <c r="C69" s="842"/>
      <c r="D69" s="842"/>
      <c r="E69" s="842"/>
      <c r="F69" s="842"/>
      <c r="G69" s="842"/>
      <c r="H69" s="842"/>
      <c r="I69" s="79" t="s">
        <v>1048</v>
      </c>
      <c r="J69" s="81" t="s">
        <v>1494</v>
      </c>
      <c r="K69" s="80" t="s">
        <v>1050</v>
      </c>
      <c r="L69" s="843" t="s">
        <v>1034</v>
      </c>
      <c r="M69" s="844"/>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02"/>
      <c r="C74" s="803"/>
      <c r="D74" s="803"/>
      <c r="E74" s="803"/>
      <c r="F74" s="803"/>
      <c r="G74" s="803"/>
      <c r="H74" s="803"/>
      <c r="I74" s="132"/>
      <c r="J74" s="132"/>
      <c r="K74" s="132"/>
      <c r="L74" s="903"/>
      <c r="M74" s="903"/>
      <c r="N74" s="51"/>
    </row>
    <row r="75" spans="1:14" ht="15" thickBot="1">
      <c r="B75" s="821" t="s">
        <v>1037</v>
      </c>
      <c r="C75" s="822"/>
      <c r="D75" s="822"/>
      <c r="E75" s="822"/>
      <c r="F75" s="822"/>
      <c r="G75" s="822"/>
      <c r="H75" s="822"/>
      <c r="I75" s="822"/>
      <c r="J75" s="822"/>
      <c r="K75" s="822"/>
      <c r="L75" s="822"/>
      <c r="M75" s="823"/>
      <c r="N75" s="310">
        <f>SUM(N70:N74)</f>
        <v>51.067205206099999</v>
      </c>
    </row>
    <row r="76" spans="1:14" ht="15" thickBot="1">
      <c r="B76" s="39"/>
      <c r="C76" s="40"/>
      <c r="D76" s="40"/>
      <c r="E76" s="40"/>
      <c r="F76" s="40"/>
      <c r="G76" s="40"/>
      <c r="H76" s="40"/>
      <c r="I76" s="40"/>
      <c r="J76" s="40"/>
      <c r="K76" s="40"/>
      <c r="L76" s="40"/>
      <c r="M76" s="40"/>
      <c r="N76" s="41"/>
    </row>
    <row r="77" spans="1:14" ht="15" thickBot="1">
      <c r="B77" s="815" t="s">
        <v>1051</v>
      </c>
      <c r="C77" s="816"/>
      <c r="D77" s="816"/>
      <c r="E77" s="816"/>
      <c r="F77" s="816"/>
      <c r="G77" s="816"/>
      <c r="H77" s="816"/>
      <c r="I77" s="816"/>
      <c r="J77" s="816"/>
      <c r="K77" s="816"/>
      <c r="L77" s="816"/>
      <c r="M77" s="817"/>
      <c r="N77" s="105">
        <f>N43+N54+N65+N75</f>
        <v>7057.5696122788886</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1411.5139224557779</v>
      </c>
      <c r="M82" s="850"/>
      <c r="N82" s="57"/>
    </row>
    <row r="83" spans="1:14">
      <c r="B83" s="95" t="s">
        <v>1057</v>
      </c>
      <c r="C83" s="96"/>
      <c r="D83" s="96"/>
      <c r="E83" s="96"/>
      <c r="F83" s="96"/>
      <c r="G83" s="96"/>
      <c r="H83" s="96"/>
      <c r="I83" s="93"/>
      <c r="J83" s="94"/>
      <c r="K83" s="313">
        <v>0.05</v>
      </c>
      <c r="L83" s="849">
        <f>N77*K83</f>
        <v>352.87848061394448</v>
      </c>
      <c r="M83" s="850"/>
      <c r="N83" s="57"/>
    </row>
    <row r="84" spans="1:14" ht="15" thickBot="1">
      <c r="B84" s="97" t="s">
        <v>1058</v>
      </c>
      <c r="C84" s="98"/>
      <c r="D84" s="98"/>
      <c r="E84" s="98"/>
      <c r="F84" s="98"/>
      <c r="G84" s="98"/>
      <c r="H84" s="98"/>
      <c r="I84" s="99"/>
      <c r="J84" s="100"/>
      <c r="K84" s="314">
        <v>0.05</v>
      </c>
      <c r="L84" s="851">
        <f>N77*K84</f>
        <v>352.87848061394448</v>
      </c>
      <c r="M84" s="852"/>
      <c r="N84" s="57"/>
    </row>
    <row r="85" spans="1:14" ht="15" thickBot="1">
      <c r="B85" s="815" t="s">
        <v>1037</v>
      </c>
      <c r="C85" s="816"/>
      <c r="D85" s="816"/>
      <c r="E85" s="816"/>
      <c r="F85" s="816"/>
      <c r="G85" s="816"/>
      <c r="H85" s="816"/>
      <c r="I85" s="816"/>
      <c r="J85" s="816"/>
      <c r="K85" s="816"/>
      <c r="L85" s="816"/>
      <c r="M85" s="817"/>
      <c r="N85" s="58">
        <f>L82+L83+L84</f>
        <v>2117.2708836836669</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9174.840495962555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6234.6638789656972</v>
      </c>
      <c r="N48" s="281">
        <f>K48*M48</f>
        <v>6234.6638789656972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6234.6638789656972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7057.5696122788886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1411.5139224557779</v>
      </c>
      <c r="M83" s="850"/>
      <c r="N83" s="57"/>
    </row>
    <row r="84" spans="1:14">
      <c r="B84" s="95" t="s">
        <v>1057</v>
      </c>
      <c r="C84" s="96"/>
      <c r="D84" s="96"/>
      <c r="E84" s="96"/>
      <c r="F84" s="96"/>
      <c r="G84" s="96"/>
      <c r="H84" s="96"/>
      <c r="I84" s="93"/>
      <c r="J84" s="94"/>
      <c r="K84" s="313">
        <v>0.05</v>
      </c>
      <c r="L84" s="849">
        <f>N78*K84</f>
        <v>352.87848061394448</v>
      </c>
      <c r="M84" s="850"/>
      <c r="N84" s="57"/>
    </row>
    <row r="85" spans="1:14" ht="15" thickBot="1">
      <c r="B85" s="97" t="s">
        <v>1058</v>
      </c>
      <c r="C85" s="98"/>
      <c r="D85" s="98"/>
      <c r="E85" s="98"/>
      <c r="F85" s="98"/>
      <c r="G85" s="98"/>
      <c r="H85" s="98"/>
      <c r="I85" s="99"/>
      <c r="J85" s="100"/>
      <c r="K85" s="314">
        <v>0.05</v>
      </c>
      <c r="L85" s="851">
        <f>N78*K85</f>
        <v>352.87848061394448</v>
      </c>
      <c r="M85" s="852"/>
      <c r="N85" s="57"/>
    </row>
    <row r="86" spans="1:14" ht="15" thickBot="1">
      <c r="B86" s="815" t="s">
        <v>1037</v>
      </c>
      <c r="C86" s="816"/>
      <c r="D86" s="816"/>
      <c r="E86" s="816"/>
      <c r="F86" s="816"/>
      <c r="G86" s="816"/>
      <c r="H86" s="816"/>
      <c r="I86" s="816"/>
      <c r="J86" s="816"/>
      <c r="K86" s="816"/>
      <c r="L86" s="816"/>
      <c r="M86" s="817"/>
      <c r="N86" s="58">
        <f>L83+L84+L85</f>
        <v>2117.2708836836669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9174.840495962555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9737.9512014321353</v>
      </c>
      <c r="N48" s="281">
        <f>K48*M48</f>
        <v>2921.3853604296405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2921.3853604296405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3744.2910937428323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748.85821874856651</v>
      </c>
      <c r="M83" s="850"/>
      <c r="N83" s="57"/>
    </row>
    <row r="84" spans="1:14">
      <c r="B84" s="95" t="s">
        <v>1057</v>
      </c>
      <c r="C84" s="96"/>
      <c r="D84" s="96"/>
      <c r="E84" s="96"/>
      <c r="F84" s="96"/>
      <c r="G84" s="96"/>
      <c r="H84" s="96"/>
      <c r="I84" s="93"/>
      <c r="J84" s="94"/>
      <c r="K84" s="313">
        <v>0.05</v>
      </c>
      <c r="L84" s="849">
        <f>N78*K84</f>
        <v>187.21455468714163</v>
      </c>
      <c r="M84" s="850"/>
      <c r="N84" s="57"/>
    </row>
    <row r="85" spans="1:14" ht="15" thickBot="1">
      <c r="B85" s="97" t="s">
        <v>1058</v>
      </c>
      <c r="C85" s="98"/>
      <c r="D85" s="98"/>
      <c r="E85" s="98"/>
      <c r="F85" s="98"/>
      <c r="G85" s="98"/>
      <c r="H85" s="98"/>
      <c r="I85" s="99"/>
      <c r="J85" s="100"/>
      <c r="K85" s="314">
        <v>0.05</v>
      </c>
      <c r="L85" s="851">
        <f>N78*K85</f>
        <v>187.21455468714163</v>
      </c>
      <c r="M85" s="852"/>
      <c r="N85" s="57"/>
    </row>
    <row r="86" spans="1:14" ht="15" thickBot="1">
      <c r="B86" s="815" t="s">
        <v>1037</v>
      </c>
      <c r="C86" s="816"/>
      <c r="D86" s="816"/>
      <c r="E86" s="816"/>
      <c r="F86" s="816"/>
      <c r="G86" s="816"/>
      <c r="H86" s="816"/>
      <c r="I86" s="816"/>
      <c r="J86" s="816"/>
      <c r="K86" s="816"/>
      <c r="L86" s="816"/>
      <c r="M86" s="817"/>
      <c r="N86" s="58">
        <f>L83+L84+L85</f>
        <v>1123.2873281228497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4867.5784218656818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945" t="str">
        <f>VLOOKUP(A36,EQUIPOS!A6:D154,3,FALSE)</f>
        <v>Carrotanque Irrigador de asfalto, 1000 GALONES DE CAPACIDAD</v>
      </c>
      <c r="C36" s="946"/>
      <c r="D36" s="946"/>
      <c r="E36" s="946"/>
      <c r="F36" s="946"/>
      <c r="G36" s="946"/>
      <c r="H36" s="947"/>
      <c r="I36" s="276"/>
      <c r="J36" s="277"/>
      <c r="K36" s="278">
        <f>VLOOKUP(A36,EQUIPOS!A6:D163,4,FALSE)</f>
        <v>279452.0344065493</v>
      </c>
      <c r="L36" s="279"/>
      <c r="M36" s="280">
        <v>500</v>
      </c>
      <c r="N36" s="281">
        <f>K36/M36</f>
        <v>558.90406881309855</v>
      </c>
    </row>
    <row r="37" spans="1:14">
      <c r="A37" s="119" t="s">
        <v>176</v>
      </c>
      <c r="B37" s="945" t="str">
        <f>VLOOKUP(A37,EQUIPOS!A7:D154,3,FALSE)</f>
        <v xml:space="preserve">Compresor (barrido y soplado)
</v>
      </c>
      <c r="C37" s="946"/>
      <c r="D37" s="946"/>
      <c r="E37" s="946"/>
      <c r="F37" s="946"/>
      <c r="G37" s="946"/>
      <c r="H37" s="947"/>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6234.6638789656972</v>
      </c>
      <c r="N48" s="281">
        <f>K48*M48</f>
        <v>2805.5987455345639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2805.5987455345639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3628.5044788477553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725.70089576955115</v>
      </c>
      <c r="M83" s="850"/>
      <c r="N83" s="57"/>
    </row>
    <row r="84" spans="1:14">
      <c r="B84" s="95" t="s">
        <v>1057</v>
      </c>
      <c r="C84" s="96"/>
      <c r="D84" s="96"/>
      <c r="E84" s="96"/>
      <c r="F84" s="96"/>
      <c r="G84" s="96"/>
      <c r="H84" s="96"/>
      <c r="I84" s="93"/>
      <c r="J84" s="94"/>
      <c r="K84" s="313">
        <v>0.05</v>
      </c>
      <c r="L84" s="849">
        <f>N78*K84</f>
        <v>181.42522394238779</v>
      </c>
      <c r="M84" s="850"/>
      <c r="N84" s="57"/>
    </row>
    <row r="85" spans="1:14" ht="15" thickBot="1">
      <c r="B85" s="97" t="s">
        <v>1058</v>
      </c>
      <c r="C85" s="98"/>
      <c r="D85" s="98"/>
      <c r="E85" s="98"/>
      <c r="F85" s="98"/>
      <c r="G85" s="98"/>
      <c r="H85" s="98"/>
      <c r="I85" s="99"/>
      <c r="J85" s="100"/>
      <c r="K85" s="314">
        <v>0.05</v>
      </c>
      <c r="L85" s="851">
        <f>N78*K85</f>
        <v>181.42522394238779</v>
      </c>
      <c r="M85" s="852"/>
      <c r="N85" s="57"/>
    </row>
    <row r="86" spans="1:14" ht="15" thickBot="1">
      <c r="B86" s="815" t="s">
        <v>1037</v>
      </c>
      <c r="C86" s="816"/>
      <c r="D86" s="816"/>
      <c r="E86" s="816"/>
      <c r="F86" s="816"/>
      <c r="G86" s="816"/>
      <c r="H86" s="816"/>
      <c r="I86" s="816"/>
      <c r="J86" s="816"/>
      <c r="K86" s="816"/>
      <c r="L86" s="816"/>
      <c r="M86" s="817"/>
      <c r="N86" s="58">
        <f>L83+L84+L85</f>
        <v>1088.5513436543267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4717.0558225020823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215"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6234.6638789656972</v>
      </c>
      <c r="N48" s="281">
        <f>K48*M48</f>
        <v>2805.5987455345639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2805.5987455345639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3628.5044788477553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725.70089576955115</v>
      </c>
      <c r="M83" s="850"/>
      <c r="N83" s="57"/>
    </row>
    <row r="84" spans="1:14">
      <c r="B84" s="95" t="s">
        <v>1057</v>
      </c>
      <c r="C84" s="96"/>
      <c r="D84" s="96"/>
      <c r="E84" s="96"/>
      <c r="F84" s="96"/>
      <c r="G84" s="96"/>
      <c r="H84" s="96"/>
      <c r="I84" s="93"/>
      <c r="J84" s="94"/>
      <c r="K84" s="313">
        <v>0.05</v>
      </c>
      <c r="L84" s="849">
        <f>N78*K84</f>
        <v>181.42522394238779</v>
      </c>
      <c r="M84" s="850"/>
      <c r="N84" s="57"/>
    </row>
    <row r="85" spans="1:14" ht="15" thickBot="1">
      <c r="B85" s="97" t="s">
        <v>1058</v>
      </c>
      <c r="C85" s="98"/>
      <c r="D85" s="98"/>
      <c r="E85" s="98"/>
      <c r="F85" s="98"/>
      <c r="G85" s="98"/>
      <c r="H85" s="98"/>
      <c r="I85" s="99"/>
      <c r="J85" s="100"/>
      <c r="K85" s="314">
        <v>0.05</v>
      </c>
      <c r="L85" s="851">
        <f>N78*K85</f>
        <v>181.42522394238779</v>
      </c>
      <c r="M85" s="852"/>
      <c r="N85" s="57"/>
    </row>
    <row r="86" spans="1:14" ht="15" thickBot="1">
      <c r="B86" s="815" t="s">
        <v>1037</v>
      </c>
      <c r="C86" s="816"/>
      <c r="D86" s="816"/>
      <c r="E86" s="816"/>
      <c r="F86" s="816"/>
      <c r="G86" s="816"/>
      <c r="H86" s="816"/>
      <c r="I86" s="816"/>
      <c r="J86" s="816"/>
      <c r="K86" s="816"/>
      <c r="L86" s="816"/>
      <c r="M86" s="817"/>
      <c r="N86" s="58">
        <f>L83+L84+L85</f>
        <v>1088.5513436543267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4717.0558225020823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6234.6638789656972</v>
      </c>
      <c r="N48" s="281">
        <f>K48*M48</f>
        <v>2805.5987455345639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2805.5987455345639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3628.5044788477553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725.70089576955115</v>
      </c>
      <c r="M83" s="850"/>
      <c r="N83" s="57"/>
    </row>
    <row r="84" spans="1:14">
      <c r="B84" s="95" t="s">
        <v>1057</v>
      </c>
      <c r="C84" s="96"/>
      <c r="D84" s="96"/>
      <c r="E84" s="96"/>
      <c r="F84" s="96"/>
      <c r="G84" s="96"/>
      <c r="H84" s="96"/>
      <c r="I84" s="93"/>
      <c r="J84" s="94"/>
      <c r="K84" s="313">
        <v>0.05</v>
      </c>
      <c r="L84" s="849">
        <f>N78*K84</f>
        <v>181.42522394238779</v>
      </c>
      <c r="M84" s="850"/>
      <c r="N84" s="57"/>
    </row>
    <row r="85" spans="1:14" ht="15" thickBot="1">
      <c r="B85" s="97" t="s">
        <v>1058</v>
      </c>
      <c r="C85" s="98"/>
      <c r="D85" s="98"/>
      <c r="E85" s="98"/>
      <c r="F85" s="98"/>
      <c r="G85" s="98"/>
      <c r="H85" s="98"/>
      <c r="I85" s="99"/>
      <c r="J85" s="100"/>
      <c r="K85" s="314">
        <v>0.05</v>
      </c>
      <c r="L85" s="851">
        <f>N78*K85</f>
        <v>181.42522394238779</v>
      </c>
      <c r="M85" s="852"/>
      <c r="N85" s="57"/>
    </row>
    <row r="86" spans="1:14" ht="15" thickBot="1">
      <c r="B86" s="815" t="s">
        <v>1037</v>
      </c>
      <c r="C86" s="816"/>
      <c r="D86" s="816"/>
      <c r="E86" s="816"/>
      <c r="F86" s="816"/>
      <c r="G86" s="816"/>
      <c r="H86" s="816"/>
      <c r="I86" s="816"/>
      <c r="J86" s="816"/>
      <c r="K86" s="816"/>
      <c r="L86" s="816"/>
      <c r="M86" s="817"/>
      <c r="N86" s="58">
        <f>L83+L84+L85</f>
        <v>1088.5513436543267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4717.0558225020823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500</v>
      </c>
      <c r="N36" s="281">
        <f>K36/M36</f>
        <v>558.90406881309855</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500</v>
      </c>
      <c r="N37" s="281">
        <f>K37/M37</f>
        <v>212.42378724193208</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0.51067205206099997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771.83852810709163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6234.6638789656972</v>
      </c>
      <c r="N48" s="281">
        <f>K48*M48</f>
        <v>2805.5987455345639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2805.5987455345639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51.067205206099999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3628.5044788477553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725.70089576955115</v>
      </c>
      <c r="M83" s="850"/>
      <c r="N83" s="57"/>
    </row>
    <row r="84" spans="1:14">
      <c r="B84" s="95" t="s">
        <v>1057</v>
      </c>
      <c r="C84" s="96"/>
      <c r="D84" s="96"/>
      <c r="E84" s="96"/>
      <c r="F84" s="96"/>
      <c r="G84" s="96"/>
      <c r="H84" s="96"/>
      <c r="I84" s="93"/>
      <c r="J84" s="94"/>
      <c r="K84" s="313">
        <v>0.05</v>
      </c>
      <c r="L84" s="849">
        <f>N78*K84</f>
        <v>181.42522394238779</v>
      </c>
      <c r="M84" s="850"/>
      <c r="N84" s="57"/>
    </row>
    <row r="85" spans="1:14" ht="15" thickBot="1">
      <c r="B85" s="97" t="s">
        <v>1058</v>
      </c>
      <c r="C85" s="98"/>
      <c r="D85" s="98"/>
      <c r="E85" s="98"/>
      <c r="F85" s="98"/>
      <c r="G85" s="98"/>
      <c r="H85" s="98"/>
      <c r="I85" s="99"/>
      <c r="J85" s="100"/>
      <c r="K85" s="314">
        <v>0.05</v>
      </c>
      <c r="L85" s="851">
        <f>N78*K85</f>
        <v>181.42522394238779</v>
      </c>
      <c r="M85" s="852"/>
      <c r="N85" s="57"/>
    </row>
    <row r="86" spans="1:14" ht="15" thickBot="1">
      <c r="B86" s="815" t="s">
        <v>1037</v>
      </c>
      <c r="C86" s="816"/>
      <c r="D86" s="816"/>
      <c r="E86" s="816"/>
      <c r="F86" s="816"/>
      <c r="G86" s="816"/>
      <c r="H86" s="816"/>
      <c r="I86" s="816"/>
      <c r="J86" s="816"/>
      <c r="K86" s="816"/>
      <c r="L86" s="816"/>
      <c r="M86" s="817"/>
      <c r="N86" s="58">
        <f>L83+L84+L85</f>
        <v>1088.5513436543267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4717.0558225020823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400</v>
      </c>
      <c r="N36" s="281">
        <f>K36/M36</f>
        <v>698.6300860163733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400</v>
      </c>
      <c r="N37" s="281">
        <f>K37/M37</f>
        <v>363.28764472851412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400</v>
      </c>
      <c r="N38" s="281">
        <f>K38/M38</f>
        <v>265.52973405241505</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400</v>
      </c>
      <c r="M39" s="833"/>
      <c r="N39" s="281">
        <f>K39/L39</f>
        <v>295.03148532471442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0.957510097614375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1623.4364602196313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6234.6638789656972</v>
      </c>
      <c r="N48" s="281">
        <f>K48*M48</f>
        <v>11409.434898507227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432847.15848627</v>
      </c>
      <c r="N49" s="281">
        <f>K49*M49</f>
        <v>8224.0960112391294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19633.530909746354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1766.2033469737373</v>
      </c>
      <c r="M58" s="820"/>
      <c r="N58" s="296">
        <f>K58*L58</f>
        <v>33.557863592501008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33.557863592501008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95.751009761437501</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21386.276243319924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4277.2552486639852</v>
      </c>
      <c r="M82" s="850"/>
      <c r="N82" s="57"/>
    </row>
    <row r="83" spans="1:14">
      <c r="B83" s="95" t="s">
        <v>1057</v>
      </c>
      <c r="C83" s="96"/>
      <c r="D83" s="96"/>
      <c r="E83" s="96"/>
      <c r="F83" s="96"/>
      <c r="G83" s="96"/>
      <c r="H83" s="96"/>
      <c r="I83" s="93"/>
      <c r="J83" s="94"/>
      <c r="K83" s="313">
        <v>0.05</v>
      </c>
      <c r="L83" s="849">
        <f>N77*K83</f>
        <v>1069.3138121659963</v>
      </c>
      <c r="M83" s="850"/>
      <c r="N83" s="57"/>
    </row>
    <row r="84" spans="1:14" ht="15" thickBot="1">
      <c r="B84" s="97" t="s">
        <v>1058</v>
      </c>
      <c r="C84" s="98"/>
      <c r="D84" s="98"/>
      <c r="E84" s="98"/>
      <c r="F84" s="98"/>
      <c r="G84" s="98"/>
      <c r="H84" s="98"/>
      <c r="I84" s="99"/>
      <c r="J84" s="100"/>
      <c r="K84" s="314">
        <v>0.05</v>
      </c>
      <c r="L84" s="851">
        <f>N77*K84</f>
        <v>1069.3138121659963</v>
      </c>
      <c r="M84" s="852"/>
      <c r="N84" s="57"/>
    </row>
    <row r="85" spans="1:14" ht="15" thickBot="1">
      <c r="B85" s="815" t="s">
        <v>1037</v>
      </c>
      <c r="C85" s="816"/>
      <c r="D85" s="816"/>
      <c r="E85" s="816"/>
      <c r="F85" s="816"/>
      <c r="G85" s="816"/>
      <c r="H85" s="816"/>
      <c r="I85" s="816"/>
      <c r="J85" s="816"/>
      <c r="K85" s="816"/>
      <c r="L85" s="816"/>
      <c r="M85" s="817"/>
      <c r="N85" s="58">
        <f>L82+L83+L84</f>
        <v>6415.8828729959769</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27802.159116315903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400</v>
      </c>
      <c r="N36" s="281">
        <f>K36/M36</f>
        <v>698.6300860163733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400</v>
      </c>
      <c r="N37" s="281">
        <f>K37/M37</f>
        <v>363.28764472851412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400</v>
      </c>
      <c r="N38" s="281">
        <f>K38/M38</f>
        <v>265.52973405241505</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400</v>
      </c>
      <c r="M39" s="833"/>
      <c r="N39" s="281">
        <f>K39/L39</f>
        <v>295.03148532471442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1623.4364602196313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6234.6638789656972</v>
      </c>
      <c r="N48" s="281">
        <f>K48*M48</f>
        <v>9351.9958184485458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432847.15848627</v>
      </c>
      <c r="N49" s="281">
        <f>K49*M49</f>
        <v>5627.0130603215093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14979.008878770055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1766.2033469737373</v>
      </c>
      <c r="M58" s="820"/>
      <c r="N58" s="296">
        <f>K58*L58</f>
        <v>22.960643510658585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22.960643510658585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95.751009761437501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16721.156992261782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3344.2313984523566</v>
      </c>
      <c r="M83" s="850"/>
      <c r="N83" s="57"/>
    </row>
    <row r="84" spans="1:14">
      <c r="B84" s="95" t="s">
        <v>1057</v>
      </c>
      <c r="C84" s="96"/>
      <c r="D84" s="96"/>
      <c r="E84" s="96"/>
      <c r="F84" s="96"/>
      <c r="G84" s="96"/>
      <c r="H84" s="96"/>
      <c r="I84" s="93"/>
      <c r="J84" s="94"/>
      <c r="K84" s="313">
        <v>0.05</v>
      </c>
      <c r="L84" s="849">
        <f>N78*K84</f>
        <v>836.05784961308916</v>
      </c>
      <c r="M84" s="850"/>
      <c r="N84" s="57"/>
    </row>
    <row r="85" spans="1:14" ht="15" thickBot="1">
      <c r="B85" s="97" t="s">
        <v>1058</v>
      </c>
      <c r="C85" s="98"/>
      <c r="D85" s="98"/>
      <c r="E85" s="98"/>
      <c r="F85" s="98"/>
      <c r="G85" s="98"/>
      <c r="H85" s="98"/>
      <c r="I85" s="99"/>
      <c r="J85" s="100"/>
      <c r="K85" s="314">
        <v>0.05</v>
      </c>
      <c r="L85" s="851">
        <f>N78*K85</f>
        <v>836.05784961308916</v>
      </c>
      <c r="M85" s="852"/>
      <c r="N85" s="57"/>
    </row>
    <row r="86" spans="1:14" ht="15" thickBot="1">
      <c r="B86" s="815" t="s">
        <v>1037</v>
      </c>
      <c r="C86" s="816"/>
      <c r="D86" s="816"/>
      <c r="E86" s="816"/>
      <c r="F86" s="816"/>
      <c r="G86" s="816"/>
      <c r="H86" s="816"/>
      <c r="I86" s="816"/>
      <c r="J86" s="816"/>
      <c r="K86" s="816"/>
      <c r="L86" s="816"/>
      <c r="M86" s="817"/>
      <c r="N86" s="58">
        <f>L83+L84+L85</f>
        <v>5016.3470976785347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21737.504089940317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400</v>
      </c>
      <c r="N36" s="281">
        <f>K36/M36</f>
        <v>698.6300860163733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400</v>
      </c>
      <c r="N37" s="281">
        <f>K37/M37</f>
        <v>363.28764472851412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400</v>
      </c>
      <c r="N38" s="281">
        <f>K38/M38</f>
        <v>265.52973405241505</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400</v>
      </c>
      <c r="M39" s="833"/>
      <c r="N39" s="281">
        <f>K39/L39</f>
        <v>295.03148532471442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1623.4364602196313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6234.6638789656972</v>
      </c>
      <c r="N48" s="281">
        <f>K48*M48</f>
        <v>11409.434898507227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432847.15848627</v>
      </c>
      <c r="N49" s="281">
        <f>K49*M49</f>
        <v>8224.0960112391294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19633.530909746354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19">
        <f>VLOOKUP(A58,TRANSPORTE!A5:D117,4,FALSE)</f>
        <v>1766.2033469737373</v>
      </c>
      <c r="M58" s="820"/>
      <c r="N58" s="296">
        <f>K58*L58</f>
        <v>33.557863592501008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33.557863592501008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SUM(N69:N75)</f>
        <v>95.751009761437501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21386.276243319924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4277.2552486639852</v>
      </c>
      <c r="M83" s="850"/>
      <c r="N83" s="57"/>
    </row>
    <row r="84" spans="1:14">
      <c r="B84" s="95" t="s">
        <v>1057</v>
      </c>
      <c r="C84" s="96"/>
      <c r="D84" s="96"/>
      <c r="E84" s="96"/>
      <c r="F84" s="96"/>
      <c r="G84" s="96"/>
      <c r="H84" s="96"/>
      <c r="I84" s="93"/>
      <c r="J84" s="94"/>
      <c r="K84" s="313">
        <v>0.05</v>
      </c>
      <c r="L84" s="849">
        <f>N78*K84</f>
        <v>1069.3138121659963</v>
      </c>
      <c r="M84" s="850"/>
      <c r="N84" s="57"/>
    </row>
    <row r="85" spans="1:14" ht="15" thickBot="1">
      <c r="B85" s="97" t="s">
        <v>1058</v>
      </c>
      <c r="C85" s="98"/>
      <c r="D85" s="98"/>
      <c r="E85" s="98"/>
      <c r="F85" s="98"/>
      <c r="G85" s="98"/>
      <c r="H85" s="98"/>
      <c r="I85" s="99"/>
      <c r="J85" s="100"/>
      <c r="K85" s="314">
        <v>0.05</v>
      </c>
      <c r="L85" s="851">
        <f>N78*K85</f>
        <v>1069.3138121659963</v>
      </c>
      <c r="M85" s="852"/>
      <c r="N85" s="57"/>
    </row>
    <row r="86" spans="1:14" ht="15" thickBot="1">
      <c r="B86" s="815" t="s">
        <v>1037</v>
      </c>
      <c r="C86" s="816"/>
      <c r="D86" s="816"/>
      <c r="E86" s="816"/>
      <c r="F86" s="816"/>
      <c r="G86" s="816"/>
      <c r="H86" s="816"/>
      <c r="I86" s="816"/>
      <c r="J86" s="816"/>
      <c r="K86" s="816"/>
      <c r="L86" s="816"/>
      <c r="M86" s="817"/>
      <c r="N86" s="58">
        <f>L83+L84+L85</f>
        <v>6415.8828729959769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27802.159116315903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400</v>
      </c>
      <c r="N36" s="281">
        <f>K36/M36</f>
        <v>698.6300860163733</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400</v>
      </c>
      <c r="N37" s="281">
        <f>K37/M37</f>
        <v>363.28764472851412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400</v>
      </c>
      <c r="N38" s="281">
        <f>K38/M38</f>
        <v>265.52973405241505</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400</v>
      </c>
      <c r="M39" s="833"/>
      <c r="N39" s="281">
        <f>K39/L39</f>
        <v>295.03148532471442</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0.957510097614375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1623.4364602196313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432847.15848627</v>
      </c>
      <c r="N48" s="281">
        <f>K48*M48</f>
        <v>5627.0130603215093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6234.6638789656972</v>
      </c>
      <c r="N49" s="281">
        <f>K49*M49</f>
        <v>9351.9958184485458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14979.008878770055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19">
        <f>VLOOKUP(A58,TRANSPORTE!A5:D117,4,FALSE)</f>
        <v>1766.2033469737373</v>
      </c>
      <c r="M58" s="820"/>
      <c r="N58" s="296">
        <f>K58*L58</f>
        <v>22.960643510658585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22.960643510658585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95.751009761437501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16721.156992261782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3344.2313984523566</v>
      </c>
      <c r="M83" s="850"/>
      <c r="N83" s="57"/>
    </row>
    <row r="84" spans="1:14">
      <c r="B84" s="95" t="s">
        <v>1057</v>
      </c>
      <c r="C84" s="96"/>
      <c r="D84" s="96"/>
      <c r="E84" s="96"/>
      <c r="F84" s="96"/>
      <c r="G84" s="96"/>
      <c r="H84" s="96"/>
      <c r="I84" s="93"/>
      <c r="J84" s="94"/>
      <c r="K84" s="313">
        <v>0.05</v>
      </c>
      <c r="L84" s="849">
        <f>N78*K84</f>
        <v>836.05784961308916</v>
      </c>
      <c r="M84" s="850"/>
      <c r="N84" s="57"/>
    </row>
    <row r="85" spans="1:14" ht="15" thickBot="1">
      <c r="B85" s="97" t="s">
        <v>1058</v>
      </c>
      <c r="C85" s="98"/>
      <c r="D85" s="98"/>
      <c r="E85" s="98"/>
      <c r="F85" s="98"/>
      <c r="G85" s="98"/>
      <c r="H85" s="98"/>
      <c r="I85" s="99"/>
      <c r="J85" s="100"/>
      <c r="K85" s="314">
        <v>0.05</v>
      </c>
      <c r="L85" s="851">
        <f>N78*K85</f>
        <v>836.05784961308916</v>
      </c>
      <c r="M85" s="852"/>
      <c r="N85" s="57"/>
    </row>
    <row r="86" spans="1:14" ht="15" thickBot="1">
      <c r="B86" s="815" t="s">
        <v>1037</v>
      </c>
      <c r="C86" s="816"/>
      <c r="D86" s="816"/>
      <c r="E86" s="816"/>
      <c r="F86" s="816"/>
      <c r="G86" s="816"/>
      <c r="H86" s="816"/>
      <c r="I86" s="816"/>
      <c r="J86" s="816"/>
      <c r="K86" s="816"/>
      <c r="L86" s="816"/>
      <c r="M86" s="817"/>
      <c r="N86" s="58">
        <f>L83+L84+L85</f>
        <v>5016.3470976785347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21737.504089940317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92">
        <v>275</v>
      </c>
      <c r="N36" s="281">
        <f>K36/M36</f>
        <v>1016.1892160238157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92">
        <f>M36</f>
        <v>275</v>
      </c>
      <c r="N37" s="281">
        <f>K37/M37</f>
        <v>528.4183923323842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92">
        <v>275</v>
      </c>
      <c r="N38" s="281">
        <f>K38/M38</f>
        <v>386.22506771260373</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943">
        <v>275</v>
      </c>
      <c r="M39" s="944"/>
      <c r="N39" s="281">
        <f>K39/L39</f>
        <v>429.1367059268573</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2361.3621239558274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432847.15848627</v>
      </c>
      <c r="N48" s="281">
        <f>K48*M48</f>
        <v>10821.178962156751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432847.15848627</v>
      </c>
      <c r="N49" s="281">
        <f>K49*M49</f>
        <v>5627.0130603215093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6234.6638789656972</v>
      </c>
      <c r="N50" s="281">
        <f>K50*M50</f>
        <v>26434.974846814559</v>
      </c>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42883.166869292822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1766.2033469737373</v>
      </c>
      <c r="M58" s="820"/>
      <c r="N58" s="296">
        <f>K58*L58</f>
        <v>67.115727185002015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67.115727185002015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SUM(N69:N75)</f>
        <v>139.27419601663635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45450.91891645029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9090.1837832900583</v>
      </c>
      <c r="M83" s="850"/>
      <c r="N83" s="57"/>
    </row>
    <row r="84" spans="1:14">
      <c r="B84" s="95" t="s">
        <v>1057</v>
      </c>
      <c r="C84" s="96"/>
      <c r="D84" s="96"/>
      <c r="E84" s="96"/>
      <c r="F84" s="96"/>
      <c r="G84" s="96"/>
      <c r="H84" s="96"/>
      <c r="I84" s="93"/>
      <c r="J84" s="94"/>
      <c r="K84" s="313">
        <v>0.05</v>
      </c>
      <c r="L84" s="849">
        <f>N78*K84</f>
        <v>2272.5459458225146</v>
      </c>
      <c r="M84" s="850"/>
      <c r="N84" s="57"/>
    </row>
    <row r="85" spans="1:14" ht="15" thickBot="1">
      <c r="B85" s="97" t="s">
        <v>1058</v>
      </c>
      <c r="C85" s="98"/>
      <c r="D85" s="98"/>
      <c r="E85" s="98"/>
      <c r="F85" s="98"/>
      <c r="G85" s="98"/>
      <c r="H85" s="98"/>
      <c r="I85" s="99"/>
      <c r="J85" s="100"/>
      <c r="K85" s="314">
        <v>0.05</v>
      </c>
      <c r="L85" s="851">
        <f>N78*K85</f>
        <v>2272.5459458225146</v>
      </c>
      <c r="M85" s="852"/>
      <c r="N85" s="57"/>
    </row>
    <row r="86" spans="1:14" ht="15" thickBot="1">
      <c r="B86" s="815" t="s">
        <v>1037</v>
      </c>
      <c r="C86" s="816"/>
      <c r="D86" s="816"/>
      <c r="E86" s="816"/>
      <c r="F86" s="816"/>
      <c r="G86" s="816"/>
      <c r="H86" s="816"/>
      <c r="I86" s="816"/>
      <c r="J86" s="816"/>
      <c r="K86" s="816"/>
      <c r="L86" s="816"/>
      <c r="M86" s="817"/>
      <c r="N86" s="58">
        <f>L83+L84+L85</f>
        <v>13635.275674935086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59086.194591385378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92">
        <v>275</v>
      </c>
      <c r="N36" s="281">
        <f>K36/M36</f>
        <v>1016.1892160238157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92">
        <v>275</v>
      </c>
      <c r="N37" s="281">
        <f>K37/M37</f>
        <v>528.4183923323842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92">
        <v>275</v>
      </c>
      <c r="N38" s="281">
        <f>K38/M38</f>
        <v>386.22506771260373</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943">
        <v>275</v>
      </c>
      <c r="M39" s="944"/>
      <c r="N39" s="281">
        <f>K39/L39</f>
        <v>429.1367059268573</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2361.3621239558274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432847.15848627</v>
      </c>
      <c r="N48" s="281">
        <f>K48*M48</f>
        <v>8224.0960112391294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432847.15848627</v>
      </c>
      <c r="N49" s="281">
        <f>K49*M49</f>
        <v>4328.4715848627002</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6234.6638789656972</v>
      </c>
      <c r="N50" s="281">
        <f>K50*M50</f>
        <v>20200.310967848862</v>
      </c>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32752.87856395069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1766.2033469737373</v>
      </c>
      <c r="M58" s="820"/>
      <c r="N58" s="296">
        <f>K58*L58</f>
        <v>51.219897062238388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51.219897062238388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139.27419601663635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35304.734780985396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7060.94695619708</v>
      </c>
      <c r="M83" s="850"/>
      <c r="N83" s="57"/>
    </row>
    <row r="84" spans="1:14">
      <c r="B84" s="95" t="s">
        <v>1057</v>
      </c>
      <c r="C84" s="96"/>
      <c r="D84" s="96"/>
      <c r="E84" s="96"/>
      <c r="F84" s="96"/>
      <c r="G84" s="96"/>
      <c r="H84" s="96"/>
      <c r="I84" s="93"/>
      <c r="J84" s="94"/>
      <c r="K84" s="313">
        <v>0.05</v>
      </c>
      <c r="L84" s="849">
        <f>N78*K84</f>
        <v>1765.23673904927</v>
      </c>
      <c r="M84" s="850"/>
      <c r="N84" s="57"/>
    </row>
    <row r="85" spans="1:14" ht="15" thickBot="1">
      <c r="B85" s="97" t="s">
        <v>1058</v>
      </c>
      <c r="C85" s="98"/>
      <c r="D85" s="98"/>
      <c r="E85" s="98"/>
      <c r="F85" s="98"/>
      <c r="G85" s="98"/>
      <c r="H85" s="98"/>
      <c r="I85" s="99"/>
      <c r="J85" s="100"/>
      <c r="K85" s="314">
        <v>0.05</v>
      </c>
      <c r="L85" s="851">
        <f>N78*K85</f>
        <v>1765.23673904927</v>
      </c>
      <c r="M85" s="852"/>
      <c r="N85" s="57"/>
    </row>
    <row r="86" spans="1:14" ht="15" thickBot="1">
      <c r="B86" s="815" t="s">
        <v>1037</v>
      </c>
      <c r="C86" s="816"/>
      <c r="D86" s="816"/>
      <c r="E86" s="816"/>
      <c r="F86" s="816"/>
      <c r="G86" s="816"/>
      <c r="H86" s="816"/>
      <c r="I86" s="816"/>
      <c r="J86" s="816"/>
      <c r="K86" s="816"/>
      <c r="L86" s="816"/>
      <c r="M86" s="817"/>
      <c r="N86" s="58">
        <f>L83+L84+L85</f>
        <v>10591.420434295618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45896.155215281018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275</v>
      </c>
      <c r="N36" s="281">
        <f>K36/M36</f>
        <v>1016.1892160238157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275</v>
      </c>
      <c r="N37" s="281">
        <f>K37/M37</f>
        <v>528.4183923323842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275</v>
      </c>
      <c r="N38" s="281">
        <f>K38/M38</f>
        <v>386.22506771260373</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275</v>
      </c>
      <c r="M39" s="833"/>
      <c r="N39" s="281">
        <f>K39/L39</f>
        <v>429.1367059268573</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2361.3621239558274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432847.15848627</v>
      </c>
      <c r="N48" s="281">
        <f>K48*M48</f>
        <v>10821.178962156751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432847.15848627</v>
      </c>
      <c r="N49" s="281">
        <f>K49*M49</f>
        <v>5627.0130603215093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6234.6638789656972</v>
      </c>
      <c r="N50" s="281">
        <f>K50*M50</f>
        <v>26434.974846814559</v>
      </c>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42883.166869292822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19">
        <f>VLOOKUP(A58,TRANSPORTE!A5:D117,4,FALSE)</f>
        <v>1766.2033469737373</v>
      </c>
      <c r="M58" s="820"/>
      <c r="N58" s="296">
        <f>K58*L58</f>
        <v>67.115727185002015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67.115727185002015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139.27419601663635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45450.91891645029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9090.1837832900583</v>
      </c>
      <c r="M83" s="850"/>
      <c r="N83" s="57"/>
    </row>
    <row r="84" spans="1:14">
      <c r="B84" s="95" t="s">
        <v>1057</v>
      </c>
      <c r="C84" s="96"/>
      <c r="D84" s="96"/>
      <c r="E84" s="96"/>
      <c r="F84" s="96"/>
      <c r="G84" s="96"/>
      <c r="H84" s="96"/>
      <c r="I84" s="93"/>
      <c r="J84" s="94"/>
      <c r="K84" s="313">
        <v>0.05</v>
      </c>
      <c r="L84" s="849">
        <f>N78*K84</f>
        <v>2272.5459458225146</v>
      </c>
      <c r="M84" s="850"/>
      <c r="N84" s="57"/>
    </row>
    <row r="85" spans="1:14" ht="15" thickBot="1">
      <c r="B85" s="97" t="s">
        <v>1058</v>
      </c>
      <c r="C85" s="98"/>
      <c r="D85" s="98"/>
      <c r="E85" s="98"/>
      <c r="F85" s="98"/>
      <c r="G85" s="98"/>
      <c r="H85" s="98"/>
      <c r="I85" s="99"/>
      <c r="J85" s="100"/>
      <c r="K85" s="314">
        <v>0.05</v>
      </c>
      <c r="L85" s="851">
        <f>N78*K85</f>
        <v>2272.5459458225146</v>
      </c>
      <c r="M85" s="852"/>
      <c r="N85" s="57"/>
    </row>
    <row r="86" spans="1:14" ht="15" thickBot="1">
      <c r="B86" s="815" t="s">
        <v>1037</v>
      </c>
      <c r="C86" s="816"/>
      <c r="D86" s="816"/>
      <c r="E86" s="816"/>
      <c r="F86" s="816"/>
      <c r="G86" s="816"/>
      <c r="H86" s="816"/>
      <c r="I86" s="816"/>
      <c r="J86" s="816"/>
      <c r="K86" s="816"/>
      <c r="L86" s="816"/>
      <c r="M86" s="817"/>
      <c r="N86" s="58">
        <f>L83+L84+L85</f>
        <v>13635.275674935086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59086.194591385378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275</v>
      </c>
      <c r="N36" s="281">
        <f>K36/M36</f>
        <v>1016.1892160238157</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275</v>
      </c>
      <c r="N37" s="281">
        <f>K37/M37</f>
        <v>528.4183923323842</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275</v>
      </c>
      <c r="N38" s="281">
        <f>K38/M38</f>
        <v>386.22506771260373</v>
      </c>
    </row>
    <row r="39" spans="1:14">
      <c r="A39" t="s">
        <v>225</v>
      </c>
      <c r="B39" s="828" t="str">
        <f>VLOOKUP(A39,EQUIPOS!A9:D154,3,FALSE)</f>
        <v>Esparcidor de gravilla, Ancho de esparcimiento 3100mm, Velocidad de trabajo 10—20km2/h</v>
      </c>
      <c r="C39" s="829"/>
      <c r="D39" s="829"/>
      <c r="E39" s="829"/>
      <c r="F39" s="829"/>
      <c r="G39" s="829"/>
      <c r="H39" s="830"/>
      <c r="I39" s="831"/>
      <c r="J39" s="812"/>
      <c r="K39" s="278">
        <f>VLOOKUP(A39,EQUIPOS!A9:D166,4,FALSE)</f>
        <v>118012.59412988577</v>
      </c>
      <c r="L39" s="832">
        <v>275</v>
      </c>
      <c r="M39" s="833"/>
      <c r="N39" s="281">
        <f>K39/L39</f>
        <v>429.1367059268573</v>
      </c>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1.3927419601663635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2361.3621239558274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432847.15848627</v>
      </c>
      <c r="N48" s="281">
        <f>K48*M48</f>
        <v>8224.0960112391294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432847.15848627</v>
      </c>
      <c r="N49" s="281">
        <f>K49*M49</f>
        <v>4328.4715848627002</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6234.6638789656972</v>
      </c>
      <c r="N50" s="281">
        <f>K50*M50</f>
        <v>20200.310967848862</v>
      </c>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32752.87856395069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19">
        <f>VLOOKUP(A58,TRANSPORTE!A5:D117,4,FALSE)</f>
        <v>1766.2033469737373</v>
      </c>
      <c r="M58" s="820"/>
      <c r="N58" s="296">
        <f>K58*L58</f>
        <v>51.219897062238388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51.219897062238388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139.27419601663635</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35304.734780985396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7060.94695619708</v>
      </c>
      <c r="M83" s="850"/>
      <c r="N83" s="57"/>
    </row>
    <row r="84" spans="1:14">
      <c r="B84" s="95" t="s">
        <v>1057</v>
      </c>
      <c r="C84" s="96"/>
      <c r="D84" s="96"/>
      <c r="E84" s="96"/>
      <c r="F84" s="96"/>
      <c r="G84" s="96"/>
      <c r="H84" s="96"/>
      <c r="I84" s="93"/>
      <c r="J84" s="94"/>
      <c r="K84" s="313">
        <v>0.05</v>
      </c>
      <c r="L84" s="849">
        <f>N78*K84</f>
        <v>1765.23673904927</v>
      </c>
      <c r="M84" s="850"/>
      <c r="N84" s="57"/>
    </row>
    <row r="85" spans="1:14" ht="15" thickBot="1">
      <c r="B85" s="97" t="s">
        <v>1058</v>
      </c>
      <c r="C85" s="98"/>
      <c r="D85" s="98"/>
      <c r="E85" s="98"/>
      <c r="F85" s="98"/>
      <c r="G85" s="98"/>
      <c r="H85" s="98"/>
      <c r="I85" s="99"/>
      <c r="J85" s="100"/>
      <c r="K85" s="314">
        <v>0.05</v>
      </c>
      <c r="L85" s="851">
        <f>N78*K85</f>
        <v>1765.23673904927</v>
      </c>
      <c r="M85" s="852"/>
      <c r="N85" s="57"/>
    </row>
    <row r="86" spans="1:14" ht="15" thickBot="1">
      <c r="B86" s="815" t="s">
        <v>1037</v>
      </c>
      <c r="C86" s="816"/>
      <c r="D86" s="816"/>
      <c r="E86" s="816"/>
      <c r="F86" s="816"/>
      <c r="G86" s="816"/>
      <c r="H86" s="816"/>
      <c r="I86" s="816"/>
      <c r="J86" s="816"/>
      <c r="K86" s="816"/>
      <c r="L86" s="816"/>
      <c r="M86" s="817"/>
      <c r="N86" s="58">
        <f>L83+L84+L85</f>
        <v>10591.420434295618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45896.155215281018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418</v>
      </c>
      <c r="N36" s="281">
        <f>K36/M36</f>
        <v>668.54553685777341</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418</v>
      </c>
      <c r="N37" s="281">
        <f>K37/M37</f>
        <v>347.6436791660422</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118012.59412988577</v>
      </c>
      <c r="L38" s="279"/>
      <c r="M38" s="280">
        <v>418</v>
      </c>
      <c r="N38" s="281">
        <f>K38/M38</f>
        <v>282.32678021503773</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0.91627760537260772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1299.4322738442261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432847.15848627</v>
      </c>
      <c r="N48" s="281">
        <f>K48*M48</f>
        <v>4328.4715848627002</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6234.6638789656972</v>
      </c>
      <c r="N49" s="281">
        <f>K49*M49</f>
        <v>7793.3298487071215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12121.801433569821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1766.2033469737373</v>
      </c>
      <c r="M58" s="820"/>
      <c r="N58" s="296">
        <f>K58*L58</f>
        <v>17.662033469737374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17.662033469737374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91.62776053726077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13530.523501421047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2706.1047002842097</v>
      </c>
      <c r="M83" s="850"/>
      <c r="N83" s="57"/>
    </row>
    <row r="84" spans="1:14">
      <c r="B84" s="95" t="s">
        <v>1057</v>
      </c>
      <c r="C84" s="96"/>
      <c r="D84" s="96"/>
      <c r="E84" s="96"/>
      <c r="F84" s="96"/>
      <c r="G84" s="96"/>
      <c r="H84" s="96"/>
      <c r="I84" s="93"/>
      <c r="J84" s="94"/>
      <c r="K84" s="313">
        <v>0.05</v>
      </c>
      <c r="L84" s="849">
        <f>N78*K84</f>
        <v>676.52617507105242</v>
      </c>
      <c r="M84" s="850"/>
      <c r="N84" s="57"/>
    </row>
    <row r="85" spans="1:14" ht="15" thickBot="1">
      <c r="B85" s="97" t="s">
        <v>1058</v>
      </c>
      <c r="C85" s="98"/>
      <c r="D85" s="98"/>
      <c r="E85" s="98"/>
      <c r="F85" s="98"/>
      <c r="G85" s="98"/>
      <c r="H85" s="98"/>
      <c r="I85" s="99"/>
      <c r="J85" s="100"/>
      <c r="K85" s="314">
        <v>0.05</v>
      </c>
      <c r="L85" s="851">
        <f>N78*K85</f>
        <v>676.52617507105242</v>
      </c>
      <c r="M85" s="852"/>
      <c r="N85" s="57"/>
    </row>
    <row r="86" spans="1:14" ht="15" thickBot="1">
      <c r="B86" s="815" t="s">
        <v>1037</v>
      </c>
      <c r="C86" s="816"/>
      <c r="D86" s="816"/>
      <c r="E86" s="816"/>
      <c r="F86" s="816"/>
      <c r="G86" s="816"/>
      <c r="H86" s="816"/>
      <c r="I86" s="816"/>
      <c r="J86" s="816"/>
      <c r="K86" s="816"/>
      <c r="L86" s="816"/>
      <c r="M86" s="817"/>
      <c r="N86" s="58">
        <f>L83+L84+L85</f>
        <v>4059.1570504263145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17589.680551847363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154</v>
      </c>
      <c r="B36" s="828" t="str">
        <f>VLOOKUP(A36,EQUIPOS!A6:D154,3,FALSE)</f>
        <v>Carrotanque Irrigador de asfalto, 1000 GALONES DE CAPACIDAD</v>
      </c>
      <c r="C36" s="829"/>
      <c r="D36" s="829"/>
      <c r="E36" s="829"/>
      <c r="F36" s="829"/>
      <c r="G36" s="829"/>
      <c r="H36" s="830"/>
      <c r="I36" s="276"/>
      <c r="J36" s="277"/>
      <c r="K36" s="278">
        <f>VLOOKUP(A36,EQUIPOS!A6:D163,4,FALSE)</f>
        <v>279452.0344065493</v>
      </c>
      <c r="L36" s="279"/>
      <c r="M36" s="280">
        <v>418</v>
      </c>
      <c r="N36" s="281">
        <f>K36/M36</f>
        <v>668.54553685777341</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418</v>
      </c>
      <c r="N37" s="281">
        <f>K37/M37</f>
        <v>347.6436791660422</v>
      </c>
    </row>
    <row r="38" spans="1:14">
      <c r="A38" t="s">
        <v>225</v>
      </c>
      <c r="B38" s="828" t="str">
        <f>VLOOKUP(A38,EQUIPOS!A8:D154,3,FALSE)</f>
        <v>Esparcidor de gravilla, Ancho de esparcimiento 3100mm, Velocidad de trabajo 10—20km2/h</v>
      </c>
      <c r="C38" s="829"/>
      <c r="D38" s="829"/>
      <c r="E38" s="829"/>
      <c r="F38" s="829"/>
      <c r="G38" s="829"/>
      <c r="H38" s="830"/>
      <c r="I38" s="276"/>
      <c r="J38" s="277"/>
      <c r="K38" s="278">
        <f>VLOOKUP(A38,EQUIPOS!A8:D165,4,FALSE)</f>
        <v>118012.59412988577</v>
      </c>
      <c r="L38" s="279"/>
      <c r="M38" s="280">
        <v>418</v>
      </c>
      <c r="N38" s="281">
        <f>K38/M38</f>
        <v>282.32678021503773</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0.91627760537260772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1299.4322738442261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432847.15848627</v>
      </c>
      <c r="N48" s="281">
        <f>K48*M48</f>
        <v>4328.4715848627002</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6234.6638789656972</v>
      </c>
      <c r="N49" s="281">
        <f>K49*M49</f>
        <v>7793.3298487071215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10"/>
      <c r="C52" s="811"/>
      <c r="D52" s="811"/>
      <c r="E52" s="811"/>
      <c r="F52" s="811"/>
      <c r="G52" s="811"/>
      <c r="H52" s="811"/>
      <c r="I52" s="812"/>
      <c r="J52" s="48"/>
      <c r="K52" s="50"/>
      <c r="L52" s="813"/>
      <c r="M52" s="814"/>
      <c r="N52" s="51"/>
    </row>
    <row r="53" spans="1:72" ht="15" thickBot="1">
      <c r="B53" s="815" t="s">
        <v>1037</v>
      </c>
      <c r="C53" s="816"/>
      <c r="D53" s="816"/>
      <c r="E53" s="816"/>
      <c r="F53" s="816"/>
      <c r="G53" s="816"/>
      <c r="H53" s="816"/>
      <c r="I53" s="816"/>
      <c r="J53" s="816"/>
      <c r="K53" s="816"/>
      <c r="L53" s="816"/>
      <c r="M53" s="817"/>
      <c r="N53" s="403">
        <f>SUM(N48:N52)</f>
        <v>12121.801433569821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18" t="s">
        <v>1045</v>
      </c>
      <c r="M57" s="79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19">
        <f>VLOOKUP(A58,TRANSPORTE!A5:D117,4,FALSE)</f>
        <v>1766.2033469737373</v>
      </c>
      <c r="M58" s="820"/>
      <c r="N58" s="296">
        <f>K58*L58</f>
        <v>17.662033469737374</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04"/>
      <c r="M63" s="805"/>
      <c r="N63" s="133"/>
    </row>
    <row r="64" spans="1:72" ht="15" thickBot="1">
      <c r="B64" s="821" t="s">
        <v>1037</v>
      </c>
      <c r="C64" s="822"/>
      <c r="D64" s="822"/>
      <c r="E64" s="822"/>
      <c r="F64" s="822"/>
      <c r="G64" s="822"/>
      <c r="H64" s="822"/>
      <c r="I64" s="822"/>
      <c r="J64" s="822"/>
      <c r="K64" s="822"/>
      <c r="L64" s="822"/>
      <c r="M64" s="823"/>
      <c r="N64" s="110">
        <f>N58+N59+N60+N61+N62</f>
        <v>17.662033469737374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91.62776053726077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13530.523501421047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2706.1047002842097</v>
      </c>
      <c r="M83" s="850"/>
      <c r="N83" s="57"/>
    </row>
    <row r="84" spans="1:14">
      <c r="B84" s="95" t="s">
        <v>1057</v>
      </c>
      <c r="C84" s="96"/>
      <c r="D84" s="96"/>
      <c r="E84" s="96"/>
      <c r="F84" s="96"/>
      <c r="G84" s="96"/>
      <c r="H84" s="96"/>
      <c r="I84" s="93"/>
      <c r="J84" s="94"/>
      <c r="K84" s="313">
        <v>0.05</v>
      </c>
      <c r="L84" s="849">
        <f>N78*K84</f>
        <v>676.52617507105242</v>
      </c>
      <c r="M84" s="850"/>
      <c r="N84" s="57"/>
    </row>
    <row r="85" spans="1:14" ht="15" thickBot="1">
      <c r="B85" s="97" t="s">
        <v>1058</v>
      </c>
      <c r="C85" s="98"/>
      <c r="D85" s="98"/>
      <c r="E85" s="98"/>
      <c r="F85" s="98"/>
      <c r="G85" s="98"/>
      <c r="H85" s="98"/>
      <c r="I85" s="99"/>
      <c r="J85" s="100"/>
      <c r="K85" s="314">
        <v>0.05</v>
      </c>
      <c r="L85" s="851">
        <f>N78*K85</f>
        <v>676.52617507105242</v>
      </c>
      <c r="M85" s="852"/>
      <c r="N85" s="57"/>
    </row>
    <row r="86" spans="1:14" ht="15" thickBot="1">
      <c r="B86" s="815" t="s">
        <v>1037</v>
      </c>
      <c r="C86" s="816"/>
      <c r="D86" s="816"/>
      <c r="E86" s="816"/>
      <c r="F86" s="816"/>
      <c r="G86" s="816"/>
      <c r="H86" s="816"/>
      <c r="I86" s="816"/>
      <c r="J86" s="816"/>
      <c r="K86" s="816"/>
      <c r="L86" s="816"/>
      <c r="M86" s="817"/>
      <c r="N86" s="58">
        <f>L83+L84+L85</f>
        <v>4059.1570504263145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17589.680551847363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432847.15848627</v>
      </c>
      <c r="N48" s="281">
        <f>K48*M48</f>
        <v>5410.5894810783757</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6234.6638789656972</v>
      </c>
      <c r="N49" s="281">
        <f>K49*M49</f>
        <v>9118.1959229873337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14528.785404065709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1766.2033469737373</v>
      </c>
      <c r="M58" s="820"/>
      <c r="N58" s="296">
        <f>K58*L58</f>
        <v>22.077541837171719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22.077541837171719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15052.072246913951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3010.4144493827903</v>
      </c>
      <c r="M83" s="850"/>
      <c r="N83" s="57"/>
    </row>
    <row r="84" spans="1:14">
      <c r="B84" s="95" t="s">
        <v>1057</v>
      </c>
      <c r="C84" s="96"/>
      <c r="D84" s="96"/>
      <c r="E84" s="96"/>
      <c r="F84" s="96"/>
      <c r="G84" s="96"/>
      <c r="H84" s="96"/>
      <c r="I84" s="93"/>
      <c r="J84" s="94"/>
      <c r="K84" s="313">
        <v>0.05</v>
      </c>
      <c r="L84" s="849">
        <f>N78*K84</f>
        <v>752.60361234569757</v>
      </c>
      <c r="M84" s="850"/>
      <c r="N84" s="57"/>
    </row>
    <row r="85" spans="1:14" ht="15" thickBot="1">
      <c r="B85" s="97" t="s">
        <v>1058</v>
      </c>
      <c r="C85" s="98"/>
      <c r="D85" s="98"/>
      <c r="E85" s="98"/>
      <c r="F85" s="98"/>
      <c r="G85" s="98"/>
      <c r="H85" s="98"/>
      <c r="I85" s="99"/>
      <c r="J85" s="100"/>
      <c r="K85" s="314">
        <v>0.05</v>
      </c>
      <c r="L85" s="851">
        <f>N78*K85</f>
        <v>752.60361234569757</v>
      </c>
      <c r="M85" s="852"/>
      <c r="N85" s="57"/>
    </row>
    <row r="86" spans="1:14" ht="15" thickBot="1">
      <c r="B86" s="815" t="s">
        <v>1037</v>
      </c>
      <c r="C86" s="816"/>
      <c r="D86" s="816"/>
      <c r="E86" s="816"/>
      <c r="F86" s="816"/>
      <c r="G86" s="816"/>
      <c r="H86" s="816"/>
      <c r="I86" s="816"/>
      <c r="J86" s="816"/>
      <c r="K86" s="816"/>
      <c r="L86" s="816"/>
      <c r="M86" s="817"/>
      <c r="N86" s="58">
        <f>L83+L84+L85</f>
        <v>4515.6216740741856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19567.693920988138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432847.15848627</v>
      </c>
      <c r="N48" s="281">
        <f>K48*M48</f>
        <v>4112.0480056195647</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6234.6638789656972</v>
      </c>
      <c r="N49" s="281">
        <f>K49*M49</f>
        <v>8795.5520672508574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12907.600072870422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1766.2033469737373</v>
      </c>
      <c r="M58" s="820"/>
      <c r="N58" s="296">
        <f>K58*L58</f>
        <v>16.778931796250504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16.778931796250504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13425.588305677742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2685.1176611355486</v>
      </c>
      <c r="M83" s="850"/>
      <c r="N83" s="57"/>
    </row>
    <row r="84" spans="1:14">
      <c r="B84" s="95" t="s">
        <v>1057</v>
      </c>
      <c r="C84" s="96"/>
      <c r="D84" s="96"/>
      <c r="E84" s="96"/>
      <c r="F84" s="96"/>
      <c r="G84" s="96"/>
      <c r="H84" s="96"/>
      <c r="I84" s="93"/>
      <c r="J84" s="94"/>
      <c r="K84" s="313">
        <v>0.05</v>
      </c>
      <c r="L84" s="849">
        <f>N78*K84</f>
        <v>671.27941528388715</v>
      </c>
      <c r="M84" s="850"/>
      <c r="N84" s="57"/>
    </row>
    <row r="85" spans="1:14" ht="15" thickBot="1">
      <c r="B85" s="97" t="s">
        <v>1058</v>
      </c>
      <c r="C85" s="98"/>
      <c r="D85" s="98"/>
      <c r="E85" s="98"/>
      <c r="F85" s="98"/>
      <c r="G85" s="98"/>
      <c r="H85" s="98"/>
      <c r="I85" s="99"/>
      <c r="J85" s="100"/>
      <c r="K85" s="314">
        <v>0.05</v>
      </c>
      <c r="L85" s="851">
        <f>N78*K85</f>
        <v>671.27941528388715</v>
      </c>
      <c r="M85" s="852"/>
      <c r="N85" s="57"/>
    </row>
    <row r="86" spans="1:14" ht="15" thickBot="1">
      <c r="B86" s="815" t="s">
        <v>1037</v>
      </c>
      <c r="C86" s="816"/>
      <c r="D86" s="816"/>
      <c r="E86" s="816"/>
      <c r="F86" s="816"/>
      <c r="G86" s="816"/>
      <c r="H86" s="816"/>
      <c r="I86" s="816"/>
      <c r="J86" s="816"/>
      <c r="K86" s="816"/>
      <c r="L86" s="816"/>
      <c r="M86" s="817"/>
      <c r="N86" s="58">
        <f>L83+L84+L85</f>
        <v>4027.6764917033224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17453.264797381064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432847.15848627</v>
      </c>
      <c r="N48" s="281">
        <f>K48*M48</f>
        <v>4112.0480056195647</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6234.6638789656972</v>
      </c>
      <c r="N49" s="281">
        <f>K49*M49</f>
        <v>10661.275233031341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SUM(N48:N53)</f>
        <v>14773.323238650906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19">
        <f>VLOOKUP(A59,TRANSPORTE!A5:D117,4,FALSE)</f>
        <v>1766.2033469737373</v>
      </c>
      <c r="M59" s="820"/>
      <c r="N59" s="296">
        <f>K59*L59</f>
        <v>16.778931796250504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16.778931796250504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15291.311471458226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3058.2622942916455</v>
      </c>
      <c r="M83" s="850"/>
      <c r="N83" s="57"/>
    </row>
    <row r="84" spans="1:14">
      <c r="B84" s="95" t="s">
        <v>1057</v>
      </c>
      <c r="C84" s="96"/>
      <c r="D84" s="96"/>
      <c r="E84" s="96"/>
      <c r="F84" s="96"/>
      <c r="G84" s="96"/>
      <c r="H84" s="96"/>
      <c r="I84" s="93"/>
      <c r="J84" s="94"/>
      <c r="K84" s="313">
        <v>0.05</v>
      </c>
      <c r="L84" s="849">
        <f>N78*K84</f>
        <v>764.56557357291138</v>
      </c>
      <c r="M84" s="850"/>
      <c r="N84" s="57"/>
    </row>
    <row r="85" spans="1:14" ht="15" thickBot="1">
      <c r="B85" s="97" t="s">
        <v>1058</v>
      </c>
      <c r="C85" s="98"/>
      <c r="D85" s="98"/>
      <c r="E85" s="98"/>
      <c r="F85" s="98"/>
      <c r="G85" s="98"/>
      <c r="H85" s="98"/>
      <c r="I85" s="99"/>
      <c r="J85" s="100"/>
      <c r="K85" s="314">
        <v>0.05</v>
      </c>
      <c r="L85" s="851">
        <f>N78*K85</f>
        <v>764.56557357291138</v>
      </c>
      <c r="M85" s="852"/>
      <c r="N85" s="57"/>
    </row>
    <row r="86" spans="1:14" ht="15" thickBot="1">
      <c r="B86" s="815" t="s">
        <v>1037</v>
      </c>
      <c r="C86" s="816"/>
      <c r="D86" s="816"/>
      <c r="E86" s="816"/>
      <c r="F86" s="816"/>
      <c r="G86" s="816"/>
      <c r="H86" s="816"/>
      <c r="I86" s="816"/>
      <c r="J86" s="816"/>
      <c r="K86" s="816"/>
      <c r="L86" s="816"/>
      <c r="M86" s="817"/>
      <c r="N86" s="58">
        <f>L83+L84+L85</f>
        <v>4587.393441437468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19878.704912895693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432847.15848627</v>
      </c>
      <c r="N48" s="281">
        <f>K48*M48</f>
        <v>2056.0240028097824</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6234.6638789656972</v>
      </c>
      <c r="N49" s="281">
        <f>K49*M49</f>
        <v>6663.297020644588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8719.3210234543694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1766.2033469737373</v>
      </c>
      <c r="M58" s="820"/>
      <c r="N58" s="296">
        <f>K58*L58</f>
        <v>8.3894658981252519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8.3894658981252519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9228.9197903635632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1845.7839580727127</v>
      </c>
      <c r="M83" s="850"/>
      <c r="N83" s="57"/>
    </row>
    <row r="84" spans="1:14">
      <c r="B84" s="95" t="s">
        <v>1057</v>
      </c>
      <c r="C84" s="96"/>
      <c r="D84" s="96"/>
      <c r="E84" s="96"/>
      <c r="F84" s="96"/>
      <c r="G84" s="96"/>
      <c r="H84" s="96"/>
      <c r="I84" s="93"/>
      <c r="J84" s="94"/>
      <c r="K84" s="313">
        <v>0.05</v>
      </c>
      <c r="L84" s="849">
        <f>N78*K84</f>
        <v>461.44598951817818</v>
      </c>
      <c r="M84" s="850"/>
      <c r="N84" s="57"/>
    </row>
    <row r="85" spans="1:14" ht="15" thickBot="1">
      <c r="B85" s="97" t="s">
        <v>1058</v>
      </c>
      <c r="C85" s="98"/>
      <c r="D85" s="98"/>
      <c r="E85" s="98"/>
      <c r="F85" s="98"/>
      <c r="G85" s="98"/>
      <c r="H85" s="98"/>
      <c r="I85" s="99"/>
      <c r="J85" s="100"/>
      <c r="K85" s="314">
        <v>0.05</v>
      </c>
      <c r="L85" s="851">
        <f>N78*K85</f>
        <v>461.44598951817818</v>
      </c>
      <c r="M85" s="852"/>
      <c r="N85" s="57"/>
    </row>
    <row r="86" spans="1:14" ht="15" thickBot="1">
      <c r="B86" s="815" t="s">
        <v>1037</v>
      </c>
      <c r="C86" s="816"/>
      <c r="D86" s="816"/>
      <c r="E86" s="816"/>
      <c r="F86" s="816"/>
      <c r="G86" s="816"/>
      <c r="H86" s="816"/>
      <c r="I86" s="816"/>
      <c r="J86" s="816"/>
      <c r="K86" s="816"/>
      <c r="L86" s="816"/>
      <c r="M86" s="817"/>
      <c r="N86" s="58">
        <f>L83+L84+L85</f>
        <v>2768.6759371090689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11997.595727472632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432847.15848627</v>
      </c>
      <c r="N48" s="281">
        <f>K48*M48</f>
        <v>5410.5894810783757</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6234.6638789656972</v>
      </c>
      <c r="N49" s="281">
        <f>K49*M49</f>
        <v>9118.1959229873337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14528.785404065709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19">
        <f>VLOOKUP(A58,TRANSPORTE!A5:D117,4,FALSE)</f>
        <v>1766.2033469737373</v>
      </c>
      <c r="M58" s="820"/>
      <c r="N58" s="296">
        <f>K58*L58</f>
        <v>22.077541837171719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22.077541837171719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15052.072246913951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3010.4144493827903</v>
      </c>
      <c r="M83" s="850"/>
      <c r="N83" s="57"/>
    </row>
    <row r="84" spans="1:14">
      <c r="B84" s="95" t="s">
        <v>1057</v>
      </c>
      <c r="C84" s="96"/>
      <c r="D84" s="96"/>
      <c r="E84" s="96"/>
      <c r="F84" s="96"/>
      <c r="G84" s="96"/>
      <c r="H84" s="96"/>
      <c r="I84" s="93"/>
      <c r="J84" s="94"/>
      <c r="K84" s="313">
        <v>0.05</v>
      </c>
      <c r="L84" s="849">
        <f>N78*K84</f>
        <v>752.60361234569757</v>
      </c>
      <c r="M84" s="850"/>
      <c r="N84" s="57"/>
    </row>
    <row r="85" spans="1:14" ht="15" thickBot="1">
      <c r="B85" s="97" t="s">
        <v>1058</v>
      </c>
      <c r="C85" s="98"/>
      <c r="D85" s="98"/>
      <c r="E85" s="98"/>
      <c r="F85" s="98"/>
      <c r="G85" s="98"/>
      <c r="H85" s="98"/>
      <c r="I85" s="99"/>
      <c r="J85" s="100"/>
      <c r="K85" s="314">
        <v>0.05</v>
      </c>
      <c r="L85" s="851">
        <f>N78*K85</f>
        <v>752.60361234569757</v>
      </c>
      <c r="M85" s="852"/>
      <c r="N85" s="57"/>
    </row>
    <row r="86" spans="1:14" ht="15" thickBot="1">
      <c r="B86" s="815" t="s">
        <v>1037</v>
      </c>
      <c r="C86" s="816"/>
      <c r="D86" s="816"/>
      <c r="E86" s="816"/>
      <c r="F86" s="816"/>
      <c r="G86" s="816"/>
      <c r="H86" s="816"/>
      <c r="I86" s="816"/>
      <c r="J86" s="816"/>
      <c r="K86" s="816"/>
      <c r="L86" s="816"/>
      <c r="M86" s="817"/>
      <c r="N86" s="58">
        <f>L83+L84+L85</f>
        <v>4515.6216740741856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19567.693920988138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432847.15848627</v>
      </c>
      <c r="N48" s="281">
        <f>K48*M48</f>
        <v>4112.0480056195647</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6234.6638789656972</v>
      </c>
      <c r="N49" s="281">
        <f>K49*M49</f>
        <v>8795.5520672508574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12907.600072870422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19">
        <f>VLOOKUP(A58,TRANSPORTE!A5:D117,4,FALSE)</f>
        <v>1766.2033469737373</v>
      </c>
      <c r="M58" s="820"/>
      <c r="N58" s="296">
        <f>K58*L58</f>
        <v>16.778931796250504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16.778931796250504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13425.588305677742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2685.1176611355486</v>
      </c>
      <c r="M83" s="850"/>
      <c r="N83" s="57"/>
    </row>
    <row r="84" spans="1:14">
      <c r="B84" s="95" t="s">
        <v>1057</v>
      </c>
      <c r="C84" s="96"/>
      <c r="D84" s="96"/>
      <c r="E84" s="96"/>
      <c r="F84" s="96"/>
      <c r="G84" s="96"/>
      <c r="H84" s="96"/>
      <c r="I84" s="93"/>
      <c r="J84" s="94"/>
      <c r="K84" s="313">
        <v>0.05</v>
      </c>
      <c r="L84" s="849">
        <f>N78*K84</f>
        <v>671.27941528388715</v>
      </c>
      <c r="M84" s="850"/>
      <c r="N84" s="57"/>
    </row>
    <row r="85" spans="1:14" ht="15" thickBot="1">
      <c r="B85" s="97" t="s">
        <v>1058</v>
      </c>
      <c r="C85" s="98"/>
      <c r="D85" s="98"/>
      <c r="E85" s="98"/>
      <c r="F85" s="98"/>
      <c r="G85" s="98"/>
      <c r="H85" s="98"/>
      <c r="I85" s="99"/>
      <c r="J85" s="100"/>
      <c r="K85" s="314">
        <v>0.05</v>
      </c>
      <c r="L85" s="851">
        <f>N78*K85</f>
        <v>671.27941528388715</v>
      </c>
      <c r="M85" s="852"/>
      <c r="N85" s="57"/>
    </row>
    <row r="86" spans="1:14" ht="15" thickBot="1">
      <c r="B86" s="815" t="s">
        <v>1037</v>
      </c>
      <c r="C86" s="816"/>
      <c r="D86" s="816"/>
      <c r="E86" s="816"/>
      <c r="F86" s="816"/>
      <c r="G86" s="816"/>
      <c r="H86" s="816"/>
      <c r="I86" s="816"/>
      <c r="J86" s="816"/>
      <c r="K86" s="816"/>
      <c r="L86" s="816"/>
      <c r="M86" s="817"/>
      <c r="N86" s="58">
        <f>L83+L84+L85</f>
        <v>4027.6764917033224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17453.264797381064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432847.15848627</v>
      </c>
      <c r="N48" s="281">
        <f>K48*M48</f>
        <v>4112.0480056195647</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6234.6638789656972</v>
      </c>
      <c r="N49" s="281">
        <f>K49*M49</f>
        <v>10661.275233031341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14773.323238650906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19">
        <f>VLOOKUP(A58,TRANSPORTE!A5:D117,4,FALSE)</f>
        <v>1766.2033469737373</v>
      </c>
      <c r="M58" s="820"/>
      <c r="N58" s="296">
        <f>K58*L58</f>
        <v>16.778931796250504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16.778931796250504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15291.311471458226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3058.2622942916455</v>
      </c>
      <c r="M83" s="850"/>
      <c r="N83" s="57"/>
    </row>
    <row r="84" spans="1:14">
      <c r="B84" s="95" t="s">
        <v>1057</v>
      </c>
      <c r="C84" s="96"/>
      <c r="D84" s="96"/>
      <c r="E84" s="96"/>
      <c r="F84" s="96"/>
      <c r="G84" s="96"/>
      <c r="H84" s="96"/>
      <c r="I84" s="93"/>
      <c r="J84" s="94"/>
      <c r="K84" s="313">
        <v>0.05</v>
      </c>
      <c r="L84" s="849">
        <f>N78*K84</f>
        <v>764.56557357291138</v>
      </c>
      <c r="M84" s="850"/>
      <c r="N84" s="57"/>
    </row>
    <row r="85" spans="1:14" ht="15" thickBot="1">
      <c r="B85" s="97" t="s">
        <v>1058</v>
      </c>
      <c r="C85" s="98"/>
      <c r="D85" s="98"/>
      <c r="E85" s="98"/>
      <c r="F85" s="98"/>
      <c r="G85" s="98"/>
      <c r="H85" s="98"/>
      <c r="I85" s="99"/>
      <c r="J85" s="100"/>
      <c r="K85" s="314">
        <v>0.05</v>
      </c>
      <c r="L85" s="851">
        <f>N78*K85</f>
        <v>764.56557357291138</v>
      </c>
      <c r="M85" s="852"/>
      <c r="N85" s="57"/>
    </row>
    <row r="86" spans="1:14" ht="15" thickBot="1">
      <c r="B86" s="815" t="s">
        <v>1037</v>
      </c>
      <c r="C86" s="816"/>
      <c r="D86" s="816"/>
      <c r="E86" s="816"/>
      <c r="F86" s="816"/>
      <c r="G86" s="816"/>
      <c r="H86" s="816"/>
      <c r="I86" s="816"/>
      <c r="J86" s="816"/>
      <c r="K86" s="816"/>
      <c r="L86" s="816"/>
      <c r="M86" s="817"/>
      <c r="N86" s="58">
        <f>L83+L84+L85</f>
        <v>4587.393441437468</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19878.704912895693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136</v>
      </c>
      <c r="B36" s="828" t="str">
        <f>VLOOKUP(A36,EQUIPOS!A6:D154,3,FALSE)</f>
        <v>Camión de Slurry</v>
      </c>
      <c r="C36" s="829"/>
      <c r="D36" s="829"/>
      <c r="E36" s="829"/>
      <c r="F36" s="829"/>
      <c r="G36" s="829"/>
      <c r="H36" s="830"/>
      <c r="I36" s="276"/>
      <c r="J36" s="277"/>
      <c r="K36" s="278">
        <f>VLOOKUP(A36,EQUIPOS!A6:D163,4,FALSE)</f>
        <v>155830.27904205531</v>
      </c>
      <c r="L36" s="279"/>
      <c r="M36" s="280">
        <v>600</v>
      </c>
      <c r="N36" s="281">
        <f>K36/M36</f>
        <v>259.71713173675886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600</v>
      </c>
      <c r="N37" s="281">
        <f>K37/M37</f>
        <v>177.01982270161005</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N76*M41</f>
        <v>0.63834006507624996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437.37529450344516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432847.15848627</v>
      </c>
      <c r="N48" s="281">
        <f>K48*M48</f>
        <v>2056.0240028097824</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6234.6638789656972</v>
      </c>
      <c r="N49" s="281">
        <f>K49*M49</f>
        <v>6663.297020644588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8719.3210234543694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19">
        <f>VLOOKUP(A58,TRANSPORTE!A5:D117,4,FALSE)</f>
        <v>1766.2033469737373</v>
      </c>
      <c r="M58" s="820"/>
      <c r="N58" s="296">
        <f>K58*L58</f>
        <v>8.3894658981252519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8.3894658981252519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SUM(N69:N75)</f>
        <v>63.834006507624991</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N43+N53+N64+N76</f>
        <v>9228.9197903635632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1845.7839580727127</v>
      </c>
      <c r="M83" s="850"/>
      <c r="N83" s="57"/>
    </row>
    <row r="84" spans="1:14">
      <c r="B84" s="95" t="s">
        <v>1057</v>
      </c>
      <c r="C84" s="96"/>
      <c r="D84" s="96"/>
      <c r="E84" s="96"/>
      <c r="F84" s="96"/>
      <c r="G84" s="96"/>
      <c r="H84" s="96"/>
      <c r="I84" s="93"/>
      <c r="J84" s="94"/>
      <c r="K84" s="313">
        <v>0.05</v>
      </c>
      <c r="L84" s="849">
        <f>N78*K84</f>
        <v>461.44598951817818</v>
      </c>
      <c r="M84" s="850"/>
      <c r="N84" s="57"/>
    </row>
    <row r="85" spans="1:14" ht="15" thickBot="1">
      <c r="B85" s="97" t="s">
        <v>1058</v>
      </c>
      <c r="C85" s="98"/>
      <c r="D85" s="98"/>
      <c r="E85" s="98"/>
      <c r="F85" s="98"/>
      <c r="G85" s="98"/>
      <c r="H85" s="98"/>
      <c r="I85" s="99"/>
      <c r="J85" s="100"/>
      <c r="K85" s="314">
        <v>0.05</v>
      </c>
      <c r="L85" s="851">
        <f>N78*K85</f>
        <v>461.44598951817818</v>
      </c>
      <c r="M85" s="852"/>
      <c r="N85" s="57"/>
    </row>
    <row r="86" spans="1:14" ht="15" thickBot="1">
      <c r="B86" s="815" t="s">
        <v>1037</v>
      </c>
      <c r="C86" s="816"/>
      <c r="D86" s="816"/>
      <c r="E86" s="816"/>
      <c r="F86" s="816"/>
      <c r="G86" s="816"/>
      <c r="H86" s="816"/>
      <c r="I86" s="816"/>
      <c r="J86" s="816"/>
      <c r="K86" s="816"/>
      <c r="L86" s="816"/>
      <c r="M86" s="817"/>
      <c r="N86" s="58">
        <f>L83+L84+L85</f>
        <v>2768.6759371090689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11997.595727472632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290</v>
      </c>
      <c r="B37" s="828" t="str">
        <f>VLOOKUP(A37,EQUIPOS!A7:D154,3,FALSE)</f>
        <v>Planta trituradora</v>
      </c>
      <c r="C37" s="829"/>
      <c r="D37" s="829"/>
      <c r="E37" s="829"/>
      <c r="F37" s="829"/>
      <c r="G37" s="829"/>
      <c r="H37" s="830"/>
      <c r="I37" s="276"/>
      <c r="J37" s="277"/>
      <c r="K37" s="278">
        <f>VLOOKUP(A37,EQUIPOS!A7:D164,4,FALSE)</f>
        <v>491433.16962598142</v>
      </c>
      <c r="L37" s="279"/>
      <c r="M37" s="280">
        <v>30</v>
      </c>
      <c r="N37" s="281">
        <f t="shared" ref="N37:N43" si="0">K37/M37</f>
        <v>16381.10565419938</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122958.89513888168</v>
      </c>
      <c r="L38" s="279"/>
      <c r="M38" s="280">
        <v>9</v>
      </c>
      <c r="N38" s="281">
        <f t="shared" si="0"/>
        <v>13662.099459875742</v>
      </c>
    </row>
    <row r="39" spans="1:14">
      <c r="A39" t="s">
        <v>173</v>
      </c>
      <c r="B39" s="828" t="str">
        <f>VLOOKUP(A39,EQUIPOS!A9:D154,3,FALSE)</f>
        <v>Compactador neumático de Potencia 70 HP, peso de 13 ton</v>
      </c>
      <c r="C39" s="829"/>
      <c r="D39" s="829"/>
      <c r="E39" s="829"/>
      <c r="F39" s="829"/>
      <c r="G39" s="829"/>
      <c r="H39" s="830"/>
      <c r="I39" s="276"/>
      <c r="J39" s="277"/>
      <c r="K39" s="278">
        <f>VLOOKUP(A39,EQUIPOS!A9:D166,4,FALSE)</f>
        <v>145315.05789140565</v>
      </c>
      <c r="L39" s="279"/>
      <c r="M39" s="280">
        <v>9</v>
      </c>
      <c r="N39" s="281">
        <f t="shared" si="0"/>
        <v>16146.117543489518</v>
      </c>
    </row>
    <row r="40" spans="1:14">
      <c r="A40" t="s">
        <v>286</v>
      </c>
      <c r="B40" s="828" t="str">
        <f>VLOOKUP(A40,EQUIPOS!A10:D154,3,FALSE)</f>
        <v>Planta de asfalto en frio</v>
      </c>
      <c r="C40" s="829"/>
      <c r="D40" s="829"/>
      <c r="E40" s="829"/>
      <c r="F40" s="829"/>
      <c r="G40" s="829"/>
      <c r="H40" s="830"/>
      <c r="I40" s="276"/>
      <c r="J40" s="277"/>
      <c r="K40" s="278">
        <f>VLOOKUP(A40,EQUIPOS!A10:D167,4,FALSE)</f>
        <v>247827.00657682901</v>
      </c>
      <c r="L40" s="279"/>
      <c r="M40" s="280">
        <v>9</v>
      </c>
      <c r="N40" s="281">
        <f t="shared" si="0"/>
        <v>27536.334064092112</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N77*M46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146711.94676312027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593.77751228244733</v>
      </c>
      <c r="N54" s="281">
        <f>K54*M54</f>
        <v>14844.437807061184</v>
      </c>
    </row>
    <row r="55" spans="1:14" ht="15" thickBot="1">
      <c r="B55" s="49"/>
      <c r="C55" s="290"/>
      <c r="D55" s="290"/>
      <c r="E55" s="290"/>
      <c r="F55" s="290"/>
      <c r="G55" s="290"/>
      <c r="H55" s="290"/>
      <c r="I55" s="277"/>
      <c r="J55" s="233"/>
      <c r="K55" s="291"/>
      <c r="L55" s="276"/>
      <c r="M55" s="292"/>
      <c r="N55" s="293"/>
    </row>
    <row r="56" spans="1:14" ht="15" thickBot="1">
      <c r="B56" s="815" t="s">
        <v>1037</v>
      </c>
      <c r="C56" s="816"/>
      <c r="D56" s="816"/>
      <c r="E56" s="816"/>
      <c r="F56" s="816"/>
      <c r="G56" s="816"/>
      <c r="H56" s="816"/>
      <c r="I56" s="816"/>
      <c r="J56" s="816"/>
      <c r="K56" s="816"/>
      <c r="L56" s="816"/>
      <c r="M56" s="817"/>
      <c r="N56" s="403">
        <f>SUM(N53:N55)</f>
        <v>620830.45968783903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19">
        <f>VLOOKUP(A61,TRANSPORTE!A5:D117,4,FALSE)</f>
        <v>1766.2033469737373</v>
      </c>
      <c r="M61" s="820"/>
      <c r="N61" s="296">
        <f>K61*L61</f>
        <v>2207.7541837171716</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19">
        <f>VLOOKUP(A62,TRANSPORTE!A6:D117,4,FALSE)</f>
        <v>1766.2033469737373</v>
      </c>
      <c r="M62" s="820"/>
      <c r="N62" s="296">
        <f>K62*L62</f>
        <v>2472.6846857632322</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4680.4388694804038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SUM(N72:N76)</f>
        <v>9220.4676066569446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N48+N56+N67+N77</f>
        <v>781443.31292709662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156288.66258541934</v>
      </c>
      <c r="M84" s="850"/>
      <c r="N84" s="57"/>
    </row>
    <row r="85" spans="1:14">
      <c r="B85" s="95" t="s">
        <v>1057</v>
      </c>
      <c r="C85" s="96"/>
      <c r="D85" s="96"/>
      <c r="E85" s="96"/>
      <c r="F85" s="96"/>
      <c r="G85" s="96"/>
      <c r="H85" s="96"/>
      <c r="I85" s="93"/>
      <c r="J85" s="94"/>
      <c r="K85" s="313">
        <v>0.05</v>
      </c>
      <c r="L85" s="849">
        <f>N79*K85</f>
        <v>39072.165646354835</v>
      </c>
      <c r="M85" s="850"/>
      <c r="N85" s="57"/>
    </row>
    <row r="86" spans="1:14" ht="15" thickBot="1">
      <c r="B86" s="97" t="s">
        <v>1058</v>
      </c>
      <c r="C86" s="98"/>
      <c r="D86" s="98"/>
      <c r="E86" s="98"/>
      <c r="F86" s="98"/>
      <c r="G86" s="98"/>
      <c r="H86" s="98"/>
      <c r="I86" s="99"/>
      <c r="J86" s="100"/>
      <c r="K86" s="314">
        <v>0.05</v>
      </c>
      <c r="L86" s="851">
        <f>N79*K86</f>
        <v>39072.165646354835</v>
      </c>
      <c r="M86" s="852"/>
      <c r="N86" s="57"/>
    </row>
    <row r="87" spans="1:14" ht="15" thickBot="1">
      <c r="B87" s="815" t="s">
        <v>1037</v>
      </c>
      <c r="C87" s="816"/>
      <c r="D87" s="816"/>
      <c r="E87" s="816"/>
      <c r="F87" s="816"/>
      <c r="G87" s="816"/>
      <c r="H87" s="816"/>
      <c r="I87" s="816"/>
      <c r="J87" s="816"/>
      <c r="K87" s="816"/>
      <c r="L87" s="816"/>
      <c r="M87" s="817"/>
      <c r="N87" s="58">
        <f>L84+L85+L86</f>
        <v>234432.99387812903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1015876.3068052257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 thickBot="1">
      <c r="B120" s="270" t="s">
        <v>2327</v>
      </c>
      <c r="C120" s="402"/>
      <c r="D120" s="402"/>
      <c r="E120" s="63"/>
      <c r="F120" s="63"/>
      <c r="G120" s="63"/>
      <c r="H120" s="63"/>
      <c r="I120" s="63"/>
      <c r="J120" s="794"/>
      <c r="K120" s="794"/>
      <c r="L120" s="794"/>
      <c r="M120" s="794"/>
      <c r="N120" s="79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122958.89513888168</v>
      </c>
      <c r="L37" s="279"/>
      <c r="M37" s="280">
        <v>9</v>
      </c>
      <c r="N37" s="281">
        <f t="shared" ref="N37:N43" si="0">K37/M37</f>
        <v>13662.099459875742</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145315.05789140565</v>
      </c>
      <c r="L38" s="279"/>
      <c r="M38" s="280">
        <v>9</v>
      </c>
      <c r="N38" s="281">
        <f t="shared" si="0"/>
        <v>16146.117543489518</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922.04676066569448</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146711.94676312027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9220.4676066569446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781443.31292709662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156288.66258541934</v>
      </c>
      <c r="M88" s="850"/>
      <c r="N88" s="57"/>
    </row>
    <row r="89" spans="1:14">
      <c r="B89" s="95" t="s">
        <v>1057</v>
      </c>
      <c r="C89" s="96"/>
      <c r="D89" s="96"/>
      <c r="E89" s="96"/>
      <c r="F89" s="96"/>
      <c r="G89" s="96"/>
      <c r="H89" s="96"/>
      <c r="I89" s="93"/>
      <c r="J89" s="94"/>
      <c r="K89" s="313">
        <v>0.05</v>
      </c>
      <c r="L89" s="849">
        <f>N83*K89</f>
        <v>39072.165646354835</v>
      </c>
      <c r="M89" s="850"/>
      <c r="N89" s="57"/>
    </row>
    <row r="90" spans="1:14" ht="15" thickBot="1">
      <c r="B90" s="97" t="s">
        <v>1058</v>
      </c>
      <c r="C90" s="98"/>
      <c r="D90" s="98"/>
      <c r="E90" s="98"/>
      <c r="F90" s="98"/>
      <c r="G90" s="98"/>
      <c r="H90" s="98"/>
      <c r="I90" s="99"/>
      <c r="J90" s="100"/>
      <c r="K90" s="314">
        <v>0.05</v>
      </c>
      <c r="L90" s="851">
        <f>N83*K90</f>
        <v>39072.165646354835</v>
      </c>
      <c r="M90" s="852"/>
      <c r="N90" s="57"/>
    </row>
    <row r="91" spans="1:14" ht="15" thickBot="1">
      <c r="B91" s="815" t="s">
        <v>1037</v>
      </c>
      <c r="C91" s="816"/>
      <c r="D91" s="816"/>
      <c r="E91" s="816"/>
      <c r="F91" s="816"/>
      <c r="G91" s="816"/>
      <c r="H91" s="816"/>
      <c r="I91" s="816"/>
      <c r="J91" s="816"/>
      <c r="K91" s="816"/>
      <c r="L91" s="816"/>
      <c r="M91" s="817"/>
      <c r="N91" s="58">
        <f>L88+L89+L90</f>
        <v>234432.99387812903</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1015876.3068052257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122958.89513888168</v>
      </c>
      <c r="L37" s="279"/>
      <c r="M37" s="280">
        <v>9</v>
      </c>
      <c r="N37" s="281">
        <f t="shared" ref="N37:N43" si="0">K37/M37</f>
        <v>13662.099459875742</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145315.05789140565</v>
      </c>
      <c r="L38" s="279"/>
      <c r="M38" s="280">
        <v>9</v>
      </c>
      <c r="N38" s="281">
        <f t="shared" si="0"/>
        <v>16146.117543489518</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922.04676066569448</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146711.94676312027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20">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19">
        <f>VLOOKUP(A64,TRANSPORTE!A5:D117,4,FALSE)</f>
        <v>1766.2033469737373</v>
      </c>
      <c r="M64" s="820"/>
      <c r="N64" s="296">
        <f>K64*L64</f>
        <v>2472.6846857632322</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9220.4676066569446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781443.31292709662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156288.66258541934</v>
      </c>
      <c r="M88" s="850"/>
      <c r="N88" s="57"/>
    </row>
    <row r="89" spans="1:14">
      <c r="B89" s="95" t="s">
        <v>1057</v>
      </c>
      <c r="C89" s="96"/>
      <c r="D89" s="96"/>
      <c r="E89" s="96"/>
      <c r="F89" s="96"/>
      <c r="G89" s="96"/>
      <c r="H89" s="96"/>
      <c r="I89" s="93"/>
      <c r="J89" s="94"/>
      <c r="K89" s="313">
        <v>0.05</v>
      </c>
      <c r="L89" s="849">
        <f>N83*K89</f>
        <v>39072.165646354835</v>
      </c>
      <c r="M89" s="850"/>
      <c r="N89" s="57"/>
    </row>
    <row r="90" spans="1:14" ht="15" thickBot="1">
      <c r="B90" s="97" t="s">
        <v>1058</v>
      </c>
      <c r="C90" s="98"/>
      <c r="D90" s="98"/>
      <c r="E90" s="98"/>
      <c r="F90" s="98"/>
      <c r="G90" s="98"/>
      <c r="H90" s="98"/>
      <c r="I90" s="99"/>
      <c r="J90" s="100"/>
      <c r="K90" s="314">
        <v>0.05</v>
      </c>
      <c r="L90" s="851">
        <f>N83*K90</f>
        <v>39072.165646354835</v>
      </c>
      <c r="M90" s="852"/>
      <c r="N90" s="57"/>
    </row>
    <row r="91" spans="1:14" ht="15" thickBot="1">
      <c r="B91" s="815" t="s">
        <v>1037</v>
      </c>
      <c r="C91" s="816"/>
      <c r="D91" s="816"/>
      <c r="E91" s="816"/>
      <c r="F91" s="816"/>
      <c r="G91" s="816"/>
      <c r="H91" s="816"/>
      <c r="I91" s="816"/>
      <c r="J91" s="816"/>
      <c r="K91" s="816"/>
      <c r="L91" s="816"/>
      <c r="M91" s="817"/>
      <c r="N91" s="58">
        <f>L88+L89+L90</f>
        <v>234432.99387812903</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58">
        <f>N83+N91</f>
        <v>1015876.3068052257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168</v>
      </c>
      <c r="B37" s="828" t="str">
        <f>VLOOKUP(A37,EQUIPOS!A7:D154,3,FALSE)</f>
        <v>Compactador tipo  POTENCIA: 105 HP, PESO: 6 ton</v>
      </c>
      <c r="C37" s="829"/>
      <c r="D37" s="829"/>
      <c r="E37" s="829"/>
      <c r="F37" s="829"/>
      <c r="G37" s="829"/>
      <c r="H37" s="830"/>
      <c r="I37" s="276"/>
      <c r="J37" s="277"/>
      <c r="K37" s="278">
        <f>VLOOKUP(A37,EQUIPOS!A7:D164,4,FALSE)</f>
        <v>122958.89513888168</v>
      </c>
      <c r="L37" s="279"/>
      <c r="M37" s="280">
        <v>7</v>
      </c>
      <c r="N37" s="281">
        <f t="shared" ref="N37:N43" si="0">K37/M37</f>
        <v>17565.556448411669</v>
      </c>
    </row>
    <row r="38" spans="1:14">
      <c r="A38" t="s">
        <v>173</v>
      </c>
      <c r="B38" s="828" t="str">
        <f>VLOOKUP(A38,EQUIPOS!A8:D154,3,FALSE)</f>
        <v>Compactador neumático de Potencia 70 HP, peso de 13 ton</v>
      </c>
      <c r="C38" s="829"/>
      <c r="D38" s="829"/>
      <c r="E38" s="829"/>
      <c r="F38" s="829"/>
      <c r="G38" s="829"/>
      <c r="H38" s="830"/>
      <c r="I38" s="276"/>
      <c r="J38" s="277"/>
      <c r="K38" s="278">
        <f>VLOOKUP(A38,EQUIPOS!A8:D165,4,FALSE)</f>
        <v>145315.05789140565</v>
      </c>
      <c r="L38" s="279"/>
      <c r="M38" s="280">
        <v>7</v>
      </c>
      <c r="N38" s="281">
        <f t="shared" si="0"/>
        <v>20759.293984486521</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7</v>
      </c>
      <c r="N42" s="281">
        <f t="shared" si="0"/>
        <v>53948.61445937636</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1053.7677264750794</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167348.88214943511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1766.2033469737373</v>
      </c>
      <c r="N65" s="421">
        <f>K65*M65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10537.677264750793</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803397.45797150536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160679.49159430107</v>
      </c>
      <c r="M88" s="850"/>
      <c r="N88" s="57"/>
    </row>
    <row r="89" spans="1:14">
      <c r="B89" s="95" t="s">
        <v>1057</v>
      </c>
      <c r="C89" s="96"/>
      <c r="D89" s="96"/>
      <c r="E89" s="96"/>
      <c r="F89" s="96"/>
      <c r="G89" s="96"/>
      <c r="H89" s="96"/>
      <c r="I89" s="93"/>
      <c r="J89" s="94"/>
      <c r="K89" s="313">
        <v>0.05</v>
      </c>
      <c r="L89" s="849">
        <f>N83*K89</f>
        <v>40169.872898575268</v>
      </c>
      <c r="M89" s="850"/>
      <c r="N89" s="57"/>
    </row>
    <row r="90" spans="1:14" ht="15" thickBot="1">
      <c r="B90" s="97" t="s">
        <v>1058</v>
      </c>
      <c r="C90" s="98"/>
      <c r="D90" s="98"/>
      <c r="E90" s="98"/>
      <c r="F90" s="98"/>
      <c r="G90" s="98"/>
      <c r="H90" s="98"/>
      <c r="I90" s="99"/>
      <c r="J90" s="100"/>
      <c r="K90" s="314">
        <v>0.05</v>
      </c>
      <c r="L90" s="851">
        <f>N83*K90</f>
        <v>40169.872898575268</v>
      </c>
      <c r="M90" s="852"/>
      <c r="N90" s="57"/>
    </row>
    <row r="91" spans="1:14" ht="15" thickBot="1">
      <c r="B91" s="815" t="s">
        <v>1037</v>
      </c>
      <c r="C91" s="816"/>
      <c r="D91" s="816"/>
      <c r="E91" s="816"/>
      <c r="F91" s="816"/>
      <c r="G91" s="816"/>
      <c r="H91" s="816"/>
      <c r="I91" s="816"/>
      <c r="J91" s="816"/>
      <c r="K91" s="816"/>
      <c r="L91" s="816"/>
      <c r="M91" s="817"/>
      <c r="N91" s="58">
        <f>L88+L89+L90</f>
        <v>241019.23739145161</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1044416.695362957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9</v>
      </c>
      <c r="N37" s="281">
        <f t="shared" ref="N37:N43" si="0">K37/M37</f>
        <v>16146.117543489518</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122958.89513888168</v>
      </c>
      <c r="L38" s="279"/>
      <c r="M38" s="280">
        <v>9</v>
      </c>
      <c r="N38" s="281">
        <f t="shared" si="0"/>
        <v>13662.099459875742</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922.04676066569448</v>
      </c>
    </row>
    <row r="48" spans="1:14" ht="15" thickBot="1">
      <c r="B48" s="949"/>
      <c r="C48" s="950"/>
      <c r="D48" s="950"/>
      <c r="E48" s="950"/>
      <c r="F48" s="950"/>
      <c r="G48" s="950"/>
      <c r="H48" s="951"/>
      <c r="I48" s="837"/>
      <c r="J48" s="838"/>
      <c r="K48" s="47"/>
      <c r="L48" s="839"/>
      <c r="M48" s="952"/>
      <c r="N48" s="111"/>
    </row>
    <row r="49" spans="1:14" ht="15" thickBot="1">
      <c r="B49" s="815" t="s">
        <v>1037</v>
      </c>
      <c r="C49" s="816"/>
      <c r="D49" s="816"/>
      <c r="E49" s="816"/>
      <c r="F49" s="816"/>
      <c r="G49" s="816"/>
      <c r="H49" s="816"/>
      <c r="I49" s="816"/>
      <c r="J49" s="816"/>
      <c r="K49" s="816"/>
      <c r="L49" s="816"/>
      <c r="M49" s="817"/>
      <c r="N49" s="403">
        <f>SUM(N36:N48)</f>
        <v>146711.94676312027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9220.4676066569446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781443.31292709662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156288.66258541934</v>
      </c>
      <c r="M88" s="850"/>
      <c r="N88" s="57"/>
    </row>
    <row r="89" spans="1:14">
      <c r="B89" s="95" t="s">
        <v>1057</v>
      </c>
      <c r="C89" s="96"/>
      <c r="D89" s="96"/>
      <c r="E89" s="96"/>
      <c r="F89" s="96"/>
      <c r="G89" s="96"/>
      <c r="H89" s="96"/>
      <c r="I89" s="93"/>
      <c r="J89" s="94"/>
      <c r="K89" s="313">
        <v>0.05</v>
      </c>
      <c r="L89" s="849">
        <f>N83*K89</f>
        <v>39072.165646354835</v>
      </c>
      <c r="M89" s="850"/>
      <c r="N89" s="57"/>
    </row>
    <row r="90" spans="1:14" ht="15" thickBot="1">
      <c r="B90" s="97" t="s">
        <v>1058</v>
      </c>
      <c r="C90" s="98"/>
      <c r="D90" s="98"/>
      <c r="E90" s="98"/>
      <c r="F90" s="98"/>
      <c r="G90" s="98"/>
      <c r="H90" s="98"/>
      <c r="I90" s="99"/>
      <c r="J90" s="100"/>
      <c r="K90" s="314">
        <v>0.05</v>
      </c>
      <c r="L90" s="851">
        <f>N83*K90</f>
        <v>39072.165646354835</v>
      </c>
      <c r="M90" s="852"/>
      <c r="N90" s="57"/>
    </row>
    <row r="91" spans="1:14" ht="15" thickBot="1">
      <c r="B91" s="815" t="s">
        <v>1037</v>
      </c>
      <c r="C91" s="816"/>
      <c r="D91" s="816"/>
      <c r="E91" s="816"/>
      <c r="F91" s="816"/>
      <c r="G91" s="816"/>
      <c r="H91" s="816"/>
      <c r="I91" s="816"/>
      <c r="J91" s="816"/>
      <c r="K91" s="816"/>
      <c r="L91" s="816"/>
      <c r="M91" s="817"/>
      <c r="N91" s="58">
        <f>L88+L89+L90</f>
        <v>234432.99387812903</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1015876.3068052257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9</v>
      </c>
      <c r="N37" s="281">
        <f t="shared" ref="N37:N43" si="0">K37/M37</f>
        <v>16146.117543489518</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122958.89513888168</v>
      </c>
      <c r="L38" s="279"/>
      <c r="M38" s="280">
        <v>9</v>
      </c>
      <c r="N38" s="281">
        <f t="shared" si="0"/>
        <v>13662.099459875742</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146711.94676312027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9220.4676066569446</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781443.31292709662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156288.66258541934</v>
      </c>
      <c r="M87" s="850"/>
      <c r="N87" s="57"/>
    </row>
    <row r="88" spans="1:14">
      <c r="B88" s="95" t="s">
        <v>1057</v>
      </c>
      <c r="C88" s="96"/>
      <c r="D88" s="96"/>
      <c r="E88" s="96"/>
      <c r="F88" s="96"/>
      <c r="G88" s="96"/>
      <c r="H88" s="96"/>
      <c r="I88" s="93"/>
      <c r="J88" s="94"/>
      <c r="K88" s="313">
        <v>0.05</v>
      </c>
      <c r="L88" s="849">
        <f>N82*K88</f>
        <v>39072.165646354835</v>
      </c>
      <c r="M88" s="850"/>
      <c r="N88" s="57"/>
    </row>
    <row r="89" spans="1:14" ht="15" thickBot="1">
      <c r="B89" s="97" t="s">
        <v>1058</v>
      </c>
      <c r="C89" s="98"/>
      <c r="D89" s="98"/>
      <c r="E89" s="98"/>
      <c r="F89" s="98"/>
      <c r="G89" s="98"/>
      <c r="H89" s="98"/>
      <c r="I89" s="99"/>
      <c r="J89" s="100"/>
      <c r="K89" s="314">
        <v>0.05</v>
      </c>
      <c r="L89" s="851">
        <f>N82*K89</f>
        <v>39072.165646354835</v>
      </c>
      <c r="M89" s="852"/>
      <c r="N89" s="57"/>
    </row>
    <row r="90" spans="1:14" ht="15" thickBot="1">
      <c r="B90" s="815" t="s">
        <v>1037</v>
      </c>
      <c r="C90" s="816"/>
      <c r="D90" s="816"/>
      <c r="E90" s="816"/>
      <c r="F90" s="816"/>
      <c r="G90" s="816"/>
      <c r="H90" s="816"/>
      <c r="I90" s="816"/>
      <c r="J90" s="816"/>
      <c r="K90" s="816"/>
      <c r="L90" s="816"/>
      <c r="M90" s="817"/>
      <c r="N90" s="58">
        <f>L87+L88+L89</f>
        <v>234432.99387812903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1015876.3068052257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9</v>
      </c>
      <c r="N37" s="281">
        <f t="shared" ref="N37:N43" si="0">K37/M37</f>
        <v>16146.117543489518</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122958.89513888168</v>
      </c>
      <c r="L38" s="279"/>
      <c r="M38" s="280">
        <v>9</v>
      </c>
      <c r="N38" s="281">
        <f t="shared" si="0"/>
        <v>13662.099459875742</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9</v>
      </c>
      <c r="N42" s="281">
        <f t="shared" si="0"/>
        <v>41960.033468403832</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29"/>
      <c r="F46" s="829"/>
      <c r="G46" s="829"/>
      <c r="H46" s="830"/>
      <c r="I46" s="42"/>
      <c r="J46" s="43"/>
      <c r="K46" s="283"/>
      <c r="L46" s="285"/>
      <c r="M46" s="286"/>
      <c r="N46" s="287"/>
    </row>
    <row r="47" spans="1:14">
      <c r="B47" s="835" t="s">
        <v>1036</v>
      </c>
      <c r="C47" s="948"/>
      <c r="D47" s="948"/>
      <c r="E47" s="44"/>
      <c r="F47" s="45"/>
      <c r="G47" s="45"/>
      <c r="H47" s="46"/>
      <c r="I47" s="42"/>
      <c r="J47" s="43"/>
      <c r="K47" s="288"/>
      <c r="L47" s="285"/>
      <c r="M47" s="410">
        <v>0.1</v>
      </c>
      <c r="N47" s="353">
        <f>N81*M47</f>
        <v>922.04676066569448</v>
      </c>
    </row>
    <row r="48" spans="1:14" ht="15" thickBot="1">
      <c r="B48" s="949"/>
      <c r="C48" s="950"/>
      <c r="D48" s="950"/>
      <c r="E48" s="950"/>
      <c r="F48" s="950"/>
      <c r="G48" s="950"/>
      <c r="H48" s="951"/>
      <c r="I48" s="837"/>
      <c r="J48" s="838"/>
      <c r="K48" s="47"/>
      <c r="L48" s="839"/>
      <c r="M48" s="952"/>
      <c r="N48" s="111"/>
    </row>
    <row r="49" spans="1:14" ht="15" thickBot="1">
      <c r="B49" s="815" t="s">
        <v>1037</v>
      </c>
      <c r="C49" s="816"/>
      <c r="D49" s="816"/>
      <c r="E49" s="816"/>
      <c r="F49" s="816"/>
      <c r="G49" s="816"/>
      <c r="H49" s="816"/>
      <c r="I49" s="816"/>
      <c r="J49" s="816"/>
      <c r="K49" s="816"/>
      <c r="L49" s="816"/>
      <c r="M49" s="817"/>
      <c r="N49" s="403">
        <f>SUM(N36:N48)</f>
        <v>146711.94676312027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9220.4676066569446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781443.31292709662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156288.66258541934</v>
      </c>
      <c r="M88" s="850"/>
      <c r="N88" s="57"/>
    </row>
    <row r="89" spans="1:14">
      <c r="B89" s="95" t="s">
        <v>1057</v>
      </c>
      <c r="C89" s="96"/>
      <c r="D89" s="96"/>
      <c r="E89" s="96"/>
      <c r="F89" s="96"/>
      <c r="G89" s="96"/>
      <c r="H89" s="96"/>
      <c r="I89" s="93"/>
      <c r="J89" s="94"/>
      <c r="K89" s="313">
        <v>0.05</v>
      </c>
      <c r="L89" s="849">
        <f>N83*K89</f>
        <v>39072.165646354835</v>
      </c>
      <c r="M89" s="850"/>
      <c r="N89" s="57"/>
    </row>
    <row r="90" spans="1:14" ht="15" thickBot="1">
      <c r="B90" s="97" t="s">
        <v>1058</v>
      </c>
      <c r="C90" s="98"/>
      <c r="D90" s="98"/>
      <c r="E90" s="98"/>
      <c r="F90" s="98"/>
      <c r="G90" s="98"/>
      <c r="H90" s="98"/>
      <c r="I90" s="99"/>
      <c r="J90" s="100"/>
      <c r="K90" s="314">
        <v>0.05</v>
      </c>
      <c r="L90" s="851">
        <f>N83*K90</f>
        <v>39072.165646354835</v>
      </c>
      <c r="M90" s="852"/>
      <c r="N90" s="57"/>
    </row>
    <row r="91" spans="1:14" ht="15" thickBot="1">
      <c r="B91" s="815" t="s">
        <v>1037</v>
      </c>
      <c r="C91" s="816"/>
      <c r="D91" s="816"/>
      <c r="E91" s="816"/>
      <c r="F91" s="816"/>
      <c r="G91" s="816"/>
      <c r="H91" s="816"/>
      <c r="I91" s="816"/>
      <c r="J91" s="816"/>
      <c r="K91" s="816"/>
      <c r="L91" s="816"/>
      <c r="M91" s="817"/>
      <c r="N91" s="58">
        <f>L88+L89+L90</f>
        <v>234432.99387812903</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1015876.3068052257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1151</v>
      </c>
      <c r="C31" s="953" t="s">
        <v>1664</v>
      </c>
      <c r="D31" s="953"/>
      <c r="E31" s="953"/>
      <c r="F31" s="954"/>
      <c r="G31" s="954"/>
      <c r="H31" s="954"/>
      <c r="I31" s="954"/>
      <c r="J31" s="954"/>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7</v>
      </c>
      <c r="N37" s="281">
        <f t="shared" ref="N37:N43" si="0">K37/M37</f>
        <v>20759.293984486521</v>
      </c>
    </row>
    <row r="38" spans="1:14">
      <c r="A38" t="s">
        <v>168</v>
      </c>
      <c r="B38" s="828" t="str">
        <f>VLOOKUP(A38,EQUIPOS!A8:D154,3,FALSE)</f>
        <v>Compactador tipo  POTENCIA: 105 HP, PESO: 6 ton</v>
      </c>
      <c r="C38" s="829"/>
      <c r="D38" s="829"/>
      <c r="E38" s="829"/>
      <c r="F38" s="829"/>
      <c r="G38" s="829"/>
      <c r="H38" s="830"/>
      <c r="I38" s="276"/>
      <c r="J38" s="277"/>
      <c r="K38" s="278">
        <f>VLOOKUP(A38,EQUIPOS!A8:D165,4,FALSE)</f>
        <v>122958.89513888168</v>
      </c>
      <c r="L38" s="279"/>
      <c r="M38" s="280">
        <v>7</v>
      </c>
      <c r="N38" s="281">
        <f t="shared" si="0"/>
        <v>17565.556448411669</v>
      </c>
    </row>
    <row r="39" spans="1:14">
      <c r="A39" t="s">
        <v>286</v>
      </c>
      <c r="B39" s="828" t="str">
        <f>VLOOKUP(A39,EQUIPOS!A9:D154,3,FALSE)</f>
        <v>Planta de asfalto en frio</v>
      </c>
      <c r="C39" s="829"/>
      <c r="D39" s="829"/>
      <c r="E39" s="829"/>
      <c r="F39" s="829"/>
      <c r="G39" s="829"/>
      <c r="H39" s="830"/>
      <c r="I39" s="276"/>
      <c r="J39" s="277"/>
      <c r="K39" s="278">
        <f>VLOOKUP(A39,EQUIPOS!A9:D166,4,FALSE)</f>
        <v>247827.00657682901</v>
      </c>
      <c r="L39" s="279"/>
      <c r="M39" s="280">
        <v>9</v>
      </c>
      <c r="N39" s="281">
        <f t="shared" si="0"/>
        <v>27536.334064092112</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7</v>
      </c>
      <c r="N42" s="281">
        <f t="shared" si="0"/>
        <v>53948.61445937636</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9</v>
      </c>
      <c r="N43" s="281">
        <f t="shared" si="0"/>
        <v>13041.094938972303</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1053.7677264750794</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167348.88214943511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10537.677264750793</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803397.45797150536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160679.49159430107</v>
      </c>
      <c r="M87" s="850"/>
      <c r="N87" s="57"/>
    </row>
    <row r="88" spans="1:14">
      <c r="B88" s="95" t="s">
        <v>1057</v>
      </c>
      <c r="C88" s="96"/>
      <c r="D88" s="96"/>
      <c r="E88" s="96"/>
      <c r="F88" s="96"/>
      <c r="G88" s="96"/>
      <c r="H88" s="96"/>
      <c r="I88" s="93"/>
      <c r="J88" s="94"/>
      <c r="K88" s="313">
        <v>0.05</v>
      </c>
      <c r="L88" s="849">
        <f>N82*K88</f>
        <v>40169.872898575268</v>
      </c>
      <c r="M88" s="850"/>
      <c r="N88" s="57"/>
    </row>
    <row r="89" spans="1:14" ht="15" thickBot="1">
      <c r="B89" s="97" t="s">
        <v>1058</v>
      </c>
      <c r="C89" s="98"/>
      <c r="D89" s="98"/>
      <c r="E89" s="98"/>
      <c r="F89" s="98"/>
      <c r="G89" s="98"/>
      <c r="H89" s="98"/>
      <c r="I89" s="99"/>
      <c r="J89" s="100"/>
      <c r="K89" s="314">
        <v>0.05</v>
      </c>
      <c r="L89" s="851">
        <f>N82*K89</f>
        <v>40169.872898575268</v>
      </c>
      <c r="M89" s="852"/>
      <c r="N89" s="57"/>
    </row>
    <row r="90" spans="1:14" ht="15" thickBot="1">
      <c r="B90" s="815" t="s">
        <v>1037</v>
      </c>
      <c r="C90" s="816"/>
      <c r="D90" s="816"/>
      <c r="E90" s="816"/>
      <c r="F90" s="816"/>
      <c r="G90" s="816"/>
      <c r="H90" s="816"/>
      <c r="I90" s="816"/>
      <c r="J90" s="816"/>
      <c r="K90" s="816"/>
      <c r="L90" s="816"/>
      <c r="M90" s="817"/>
      <c r="N90" s="58">
        <f>L87+L88+L89</f>
        <v>241019.23739145161</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1044416.695362957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28"/>
      <c r="C47" s="829"/>
      <c r="D47" s="829"/>
      <c r="E47" s="829"/>
      <c r="F47" s="829"/>
      <c r="G47" s="829"/>
      <c r="H47" s="830"/>
      <c r="I47" s="831"/>
      <c r="J47" s="812"/>
      <c r="K47" s="278"/>
      <c r="L47" s="832"/>
      <c r="M47" s="833"/>
      <c r="N47" s="281"/>
    </row>
    <row r="48" spans="1:14">
      <c r="B48" s="828"/>
      <c r="C48" s="829"/>
      <c r="D48" s="829"/>
      <c r="E48" s="834"/>
      <c r="F48" s="829"/>
      <c r="G48" s="829"/>
      <c r="H48" s="830"/>
      <c r="I48" s="42"/>
      <c r="J48" s="43"/>
      <c r="K48" s="283"/>
      <c r="L48" s="285"/>
      <c r="M48" s="286"/>
      <c r="N48" s="287"/>
    </row>
    <row r="49" spans="1:14">
      <c r="B49" s="835" t="s">
        <v>1036</v>
      </c>
      <c r="C49" s="836"/>
      <c r="D49" s="836"/>
      <c r="E49" s="44"/>
      <c r="F49" s="45"/>
      <c r="G49" s="45"/>
      <c r="H49" s="46"/>
      <c r="I49" s="42"/>
      <c r="J49" s="43"/>
      <c r="K49" s="288"/>
      <c r="L49" s="285"/>
      <c r="M49" s="410">
        <v>0.1</v>
      </c>
      <c r="N49" s="353">
        <f>N83*M49</f>
        <v>829.84208459912497</v>
      </c>
    </row>
    <row r="50" spans="1:14" ht="15" thickBot="1">
      <c r="B50" s="828"/>
      <c r="C50" s="829"/>
      <c r="D50" s="829"/>
      <c r="E50" s="829"/>
      <c r="F50" s="829"/>
      <c r="G50" s="829"/>
      <c r="H50" s="830"/>
      <c r="I50" s="837"/>
      <c r="J50" s="838"/>
      <c r="K50" s="47"/>
      <c r="L50" s="839"/>
      <c r="M50" s="840"/>
      <c r="N50" s="111"/>
    </row>
    <row r="51" spans="1:14" ht="15" thickBot="1">
      <c r="B51" s="815" t="s">
        <v>1037</v>
      </c>
      <c r="C51" s="816"/>
      <c r="D51" s="816"/>
      <c r="E51" s="816"/>
      <c r="F51" s="816"/>
      <c r="G51" s="816"/>
      <c r="H51" s="816"/>
      <c r="I51" s="816"/>
      <c r="J51" s="816"/>
      <c r="K51" s="816"/>
      <c r="L51" s="816"/>
      <c r="M51" s="817"/>
      <c r="N51" s="403">
        <f>SUM(N36:N50)</f>
        <v>175606.71589851007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06" t="s">
        <v>1028</v>
      </c>
      <c r="C55" s="807"/>
      <c r="D55" s="807"/>
      <c r="E55" s="807"/>
      <c r="F55" s="807"/>
      <c r="G55" s="807"/>
      <c r="H55" s="807"/>
      <c r="I55" s="808"/>
      <c r="J55" s="324" t="s">
        <v>1029</v>
      </c>
      <c r="K55" s="91" t="s">
        <v>1030</v>
      </c>
      <c r="L55" s="809" t="s">
        <v>1039</v>
      </c>
      <c r="M55" s="808"/>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432847.15848627</v>
      </c>
      <c r="N56" s="281">
        <f>K56*M56</f>
        <v>605986.0218807779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593.77751228244733</v>
      </c>
      <c r="N57" s="281">
        <f>K57*M57</f>
        <v>14844.437807061184</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10"/>
      <c r="C60" s="811"/>
      <c r="D60" s="811"/>
      <c r="E60" s="811"/>
      <c r="F60" s="811"/>
      <c r="G60" s="811"/>
      <c r="H60" s="811"/>
      <c r="I60" s="812"/>
      <c r="J60" s="48"/>
      <c r="K60" s="50"/>
      <c r="L60" s="813"/>
      <c r="M60" s="814"/>
      <c r="N60" s="51"/>
    </row>
    <row r="61" spans="1:14" ht="15" thickBot="1">
      <c r="B61" s="815" t="s">
        <v>1037</v>
      </c>
      <c r="C61" s="816"/>
      <c r="D61" s="816"/>
      <c r="E61" s="816"/>
      <c r="F61" s="816"/>
      <c r="G61" s="816"/>
      <c r="H61" s="816"/>
      <c r="I61" s="816"/>
      <c r="J61" s="816"/>
      <c r="K61" s="816"/>
      <c r="L61" s="816"/>
      <c r="M61" s="817"/>
      <c r="N61" s="403">
        <f>SUM(N56:N60)</f>
        <v>620830.45968783903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18" t="s">
        <v>1045</v>
      </c>
      <c r="M65" s="79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19">
        <f>VLOOKUP(A66,TRANSPORTE!A5:D117,4,FALSE)</f>
        <v>1766.2033469737373</v>
      </c>
      <c r="M66" s="820"/>
      <c r="N66" s="296">
        <f>K66*L66</f>
        <v>2472.6846857632322</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19">
        <f>VLOOKUP(A67,TRANSPORTE!A6:D117,4,FALSE)</f>
        <v>1766.2033469737373</v>
      </c>
      <c r="M67" s="820"/>
      <c r="N67" s="296">
        <f>K67*L67</f>
        <v>2207.7541837171716</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04"/>
      <c r="M71" s="805"/>
      <c r="N71" s="133"/>
    </row>
    <row r="72" spans="1:15" ht="15" thickBot="1">
      <c r="B72" s="821" t="s">
        <v>1037</v>
      </c>
      <c r="C72" s="822"/>
      <c r="D72" s="822"/>
      <c r="E72" s="822"/>
      <c r="F72" s="822"/>
      <c r="G72" s="822"/>
      <c r="H72" s="822"/>
      <c r="I72" s="822"/>
      <c r="J72" s="822"/>
      <c r="K72" s="822"/>
      <c r="L72" s="822"/>
      <c r="M72" s="823"/>
      <c r="N72" s="110">
        <f>N66+N67+N68+N69+N70</f>
        <v>4680.4388694804038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1" t="s">
        <v>1047</v>
      </c>
      <c r="C76" s="842"/>
      <c r="D76" s="842"/>
      <c r="E76" s="842"/>
      <c r="F76" s="842"/>
      <c r="G76" s="842"/>
      <c r="H76" s="842"/>
      <c r="I76" s="79" t="s">
        <v>1048</v>
      </c>
      <c r="J76" s="81" t="s">
        <v>1494</v>
      </c>
      <c r="K76" s="80" t="s">
        <v>1050</v>
      </c>
      <c r="L76" s="843" t="s">
        <v>1034</v>
      </c>
      <c r="M76" s="844"/>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2"/>
      <c r="C82" s="803"/>
      <c r="D82" s="803"/>
      <c r="E82" s="803"/>
      <c r="F82" s="803"/>
      <c r="G82" s="803"/>
      <c r="H82" s="803"/>
      <c r="I82" s="132"/>
      <c r="J82" s="132"/>
      <c r="K82" s="132"/>
      <c r="L82" s="903"/>
      <c r="M82" s="903"/>
      <c r="N82" s="51"/>
    </row>
    <row r="83" spans="1:14" ht="15" thickBot="1">
      <c r="B83" s="821" t="s">
        <v>1037</v>
      </c>
      <c r="C83" s="822"/>
      <c r="D83" s="822"/>
      <c r="E83" s="822"/>
      <c r="F83" s="822"/>
      <c r="G83" s="822"/>
      <c r="H83" s="822"/>
      <c r="I83" s="822"/>
      <c r="J83" s="822"/>
      <c r="K83" s="822"/>
      <c r="L83" s="822"/>
      <c r="M83" s="823"/>
      <c r="N83" s="310">
        <f>SUM(N77:N82)</f>
        <v>8298.4208459912497</v>
      </c>
    </row>
    <row r="84" spans="1:14" ht="15" thickBot="1">
      <c r="B84" s="39"/>
      <c r="C84" s="40"/>
      <c r="D84" s="40"/>
      <c r="E84" s="40"/>
      <c r="F84" s="40"/>
      <c r="G84" s="40"/>
      <c r="H84" s="40"/>
      <c r="I84" s="40"/>
      <c r="J84" s="40"/>
      <c r="K84" s="40"/>
      <c r="L84" s="40"/>
      <c r="M84" s="40"/>
      <c r="N84" s="41"/>
    </row>
    <row r="85" spans="1:14" ht="15" thickBot="1">
      <c r="B85" s="815" t="s">
        <v>1051</v>
      </c>
      <c r="C85" s="816"/>
      <c r="D85" s="816"/>
      <c r="E85" s="816"/>
      <c r="F85" s="816"/>
      <c r="G85" s="816"/>
      <c r="H85" s="816"/>
      <c r="I85" s="816"/>
      <c r="J85" s="816"/>
      <c r="K85" s="816"/>
      <c r="L85" s="816"/>
      <c r="M85" s="817"/>
      <c r="N85" s="105">
        <f>N51+N61+N72+N83</f>
        <v>809416.03530182072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161883.20706036416</v>
      </c>
      <c r="M90" s="850"/>
      <c r="N90" s="57"/>
    </row>
    <row r="91" spans="1:14">
      <c r="B91" s="95" t="s">
        <v>1057</v>
      </c>
      <c r="C91" s="96"/>
      <c r="D91" s="96"/>
      <c r="E91" s="96"/>
      <c r="F91" s="96"/>
      <c r="G91" s="96"/>
      <c r="H91" s="96"/>
      <c r="I91" s="93"/>
      <c r="J91" s="94"/>
      <c r="K91" s="313">
        <v>0.05</v>
      </c>
      <c r="L91" s="849">
        <f>N85*K91</f>
        <v>40470.801765091041</v>
      </c>
      <c r="M91" s="850"/>
      <c r="N91" s="57"/>
    </row>
    <row r="92" spans="1:14" ht="15" thickBot="1">
      <c r="B92" s="97" t="s">
        <v>1058</v>
      </c>
      <c r="C92" s="98"/>
      <c r="D92" s="98"/>
      <c r="E92" s="98"/>
      <c r="F92" s="98"/>
      <c r="G92" s="98"/>
      <c r="H92" s="98"/>
      <c r="I92" s="99"/>
      <c r="J92" s="100"/>
      <c r="K92" s="314">
        <v>0.05</v>
      </c>
      <c r="L92" s="851">
        <f>N85*K92</f>
        <v>40470.801765091041</v>
      </c>
      <c r="M92" s="852"/>
      <c r="N92" s="57"/>
    </row>
    <row r="93" spans="1:14" ht="15" thickBot="1">
      <c r="B93" s="815" t="s">
        <v>1037</v>
      </c>
      <c r="C93" s="816"/>
      <c r="D93" s="816"/>
      <c r="E93" s="816"/>
      <c r="F93" s="816"/>
      <c r="G93" s="816"/>
      <c r="H93" s="816"/>
      <c r="I93" s="816"/>
      <c r="J93" s="816"/>
      <c r="K93" s="816"/>
      <c r="L93" s="816"/>
      <c r="M93" s="817"/>
      <c r="N93" s="58">
        <f>L90+L91+L92</f>
        <v>242824.81059054626</v>
      </c>
    </row>
    <row r="94" spans="1:14" ht="15" thickBot="1">
      <c r="B94" s="39"/>
      <c r="C94" s="40"/>
      <c r="D94" s="40"/>
      <c r="E94" s="40"/>
      <c r="F94" s="40"/>
      <c r="G94" s="40"/>
      <c r="H94" s="40"/>
      <c r="I94" s="40"/>
      <c r="J94" s="40"/>
      <c r="K94" s="40"/>
      <c r="L94" s="40"/>
      <c r="M94" s="40"/>
      <c r="N94" s="41"/>
    </row>
    <row r="95" spans="1:14" ht="15" thickBot="1">
      <c r="A95" t="s">
        <v>2122</v>
      </c>
      <c r="B95" s="815" t="s">
        <v>1059</v>
      </c>
      <c r="C95" s="816"/>
      <c r="D95" s="816"/>
      <c r="E95" s="816"/>
      <c r="F95" s="816"/>
      <c r="G95" s="816"/>
      <c r="H95" s="816"/>
      <c r="I95" s="816"/>
      <c r="J95" s="816"/>
      <c r="K95" s="816"/>
      <c r="L95" s="816"/>
      <c r="M95" s="817"/>
      <c r="N95" s="196">
        <f>N85+N93</f>
        <v>1052240.845892367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2"/>
      <c r="K125" s="792"/>
      <c r="L125" s="792"/>
      <c r="M125" s="792"/>
      <c r="N125" s="793"/>
    </row>
    <row r="126" spans="2:14" ht="15" thickBot="1">
      <c r="B126" s="270" t="s">
        <v>2327</v>
      </c>
      <c r="C126" s="402"/>
      <c r="D126" s="402"/>
      <c r="E126" s="63"/>
      <c r="F126" s="63"/>
      <c r="G126" s="63"/>
      <c r="H126" s="63"/>
      <c r="I126" s="63"/>
      <c r="J126" s="794"/>
      <c r="K126" s="794"/>
      <c r="L126" s="794"/>
      <c r="M126" s="794"/>
      <c r="N126"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819"/>
      <c r="M66" s="820"/>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ht="15" customHeight="1">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175606.71589851007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8298.4208459912497</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809416.03530182072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161883.20706036416</v>
      </c>
      <c r="M87" s="850"/>
      <c r="N87" s="57"/>
    </row>
    <row r="88" spans="1:14">
      <c r="B88" s="95" t="s">
        <v>1057</v>
      </c>
      <c r="C88" s="96"/>
      <c r="D88" s="96"/>
      <c r="E88" s="96"/>
      <c r="F88" s="96"/>
      <c r="G88" s="96"/>
      <c r="H88" s="96"/>
      <c r="I88" s="93"/>
      <c r="J88" s="94"/>
      <c r="K88" s="313">
        <v>0.05</v>
      </c>
      <c r="L88" s="849">
        <f>N82*K88</f>
        <v>40470.801765091041</v>
      </c>
      <c r="M88" s="850"/>
      <c r="N88" s="57"/>
    </row>
    <row r="89" spans="1:14" ht="15" thickBot="1">
      <c r="B89" s="97" t="s">
        <v>1058</v>
      </c>
      <c r="C89" s="98"/>
      <c r="D89" s="98"/>
      <c r="E89" s="98"/>
      <c r="F89" s="98"/>
      <c r="G89" s="98"/>
      <c r="H89" s="98"/>
      <c r="I89" s="99"/>
      <c r="J89" s="100"/>
      <c r="K89" s="314">
        <v>0.05</v>
      </c>
      <c r="L89" s="851">
        <f>N82*K89</f>
        <v>40470.801765091041</v>
      </c>
      <c r="M89" s="852"/>
      <c r="N89" s="57"/>
    </row>
    <row r="90" spans="1:14" ht="15" thickBot="1">
      <c r="B90" s="815" t="s">
        <v>1037</v>
      </c>
      <c r="C90" s="816"/>
      <c r="D90" s="816"/>
      <c r="E90" s="816"/>
      <c r="F90" s="816"/>
      <c r="G90" s="816"/>
      <c r="H90" s="816"/>
      <c r="I90" s="816"/>
      <c r="J90" s="816"/>
      <c r="K90" s="816"/>
      <c r="L90" s="816"/>
      <c r="M90" s="817"/>
      <c r="N90" s="58">
        <f>L87+L88+L89</f>
        <v>242824.81059054626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1052240.845892367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175606.71589851007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8298.4208459912497</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809416.03530182072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161883.20706036416</v>
      </c>
      <c r="M87" s="850"/>
      <c r="N87" s="57"/>
    </row>
    <row r="88" spans="1:14">
      <c r="B88" s="95" t="s">
        <v>1057</v>
      </c>
      <c r="C88" s="96"/>
      <c r="D88" s="96"/>
      <c r="E88" s="96"/>
      <c r="F88" s="96"/>
      <c r="G88" s="96"/>
      <c r="H88" s="96"/>
      <c r="I88" s="93"/>
      <c r="J88" s="94"/>
      <c r="K88" s="313">
        <v>0.05</v>
      </c>
      <c r="L88" s="849">
        <f>N82*K88</f>
        <v>40470.801765091041</v>
      </c>
      <c r="M88" s="850"/>
      <c r="N88" s="57"/>
    </row>
    <row r="89" spans="1:14" ht="15" thickBot="1">
      <c r="B89" s="97" t="s">
        <v>1058</v>
      </c>
      <c r="C89" s="98"/>
      <c r="D89" s="98"/>
      <c r="E89" s="98"/>
      <c r="F89" s="98"/>
      <c r="G89" s="98"/>
      <c r="H89" s="98"/>
      <c r="I89" s="99"/>
      <c r="J89" s="100"/>
      <c r="K89" s="314">
        <v>0.05</v>
      </c>
      <c r="L89" s="851">
        <f>N82*K89</f>
        <v>40470.801765091041</v>
      </c>
      <c r="M89" s="852"/>
      <c r="N89" s="57"/>
    </row>
    <row r="90" spans="1:14" ht="15" thickBot="1">
      <c r="B90" s="815" t="s">
        <v>1037</v>
      </c>
      <c r="C90" s="816"/>
      <c r="D90" s="816"/>
      <c r="E90" s="816"/>
      <c r="F90" s="816"/>
      <c r="G90" s="816"/>
      <c r="H90" s="816"/>
      <c r="I90" s="816"/>
      <c r="J90" s="816"/>
      <c r="K90" s="816"/>
      <c r="L90" s="816"/>
      <c r="M90" s="817"/>
      <c r="N90" s="58">
        <f>L87+L88+L89</f>
        <v>242824.81059054626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1052240.845892367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1377</v>
      </c>
      <c r="B65" s="52" t="str">
        <f>VLOOKUP(A65,TRANSPORTE!A6:D117,3,FALSE)</f>
        <v>Transporte de mezcla</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8</v>
      </c>
      <c r="N37" s="281">
        <f t="shared" ref="N37:N43" si="0">K37/M37</f>
        <v>18164.382236425707</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8</v>
      </c>
      <c r="N38" s="281">
        <f t="shared" si="0"/>
        <v>24811.161933291762</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8</v>
      </c>
      <c r="N39" s="281">
        <f t="shared" si="0"/>
        <v>71814.002979846657</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8</v>
      </c>
      <c r="N42" s="281">
        <f t="shared" si="0"/>
        <v>47205.037651954313</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8</v>
      </c>
      <c r="N43" s="281">
        <f t="shared" si="0"/>
        <v>14671.23180634384</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211032.08389614904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9220.4676066569446</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845763.45006012544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169152.69001202509</v>
      </c>
      <c r="M87" s="850"/>
      <c r="N87" s="57"/>
    </row>
    <row r="88" spans="1:14">
      <c r="B88" s="95" t="s">
        <v>1057</v>
      </c>
      <c r="C88" s="96"/>
      <c r="D88" s="96"/>
      <c r="E88" s="96"/>
      <c r="F88" s="96"/>
      <c r="G88" s="96"/>
      <c r="H88" s="96"/>
      <c r="I88" s="93"/>
      <c r="J88" s="94"/>
      <c r="K88" s="313">
        <v>0.05</v>
      </c>
      <c r="L88" s="849">
        <f>N82*K88</f>
        <v>42288.172503006273</v>
      </c>
      <c r="M88" s="850"/>
      <c r="N88" s="57"/>
    </row>
    <row r="89" spans="1:14" ht="15" thickBot="1">
      <c r="B89" s="97" t="s">
        <v>1058</v>
      </c>
      <c r="C89" s="98"/>
      <c r="D89" s="98"/>
      <c r="E89" s="98"/>
      <c r="F89" s="98"/>
      <c r="G89" s="98"/>
      <c r="H89" s="98"/>
      <c r="I89" s="99"/>
      <c r="J89" s="100"/>
      <c r="K89" s="314">
        <v>0.05</v>
      </c>
      <c r="L89" s="851">
        <f>N82*K89</f>
        <v>42288.172503006273</v>
      </c>
      <c r="M89" s="852"/>
      <c r="N89" s="57"/>
    </row>
    <row r="90" spans="1:14" ht="15" thickBot="1">
      <c r="B90" s="815" t="s">
        <v>1037</v>
      </c>
      <c r="C90" s="816"/>
      <c r="D90" s="816"/>
      <c r="E90" s="816"/>
      <c r="F90" s="816"/>
      <c r="G90" s="816"/>
      <c r="H90" s="816"/>
      <c r="I90" s="816"/>
      <c r="J90" s="816"/>
      <c r="K90" s="816"/>
      <c r="L90" s="816"/>
      <c r="M90" s="817"/>
      <c r="N90" s="58">
        <f>L87+L88+L89</f>
        <v>253729.03501803763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1099492.485078163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8</v>
      </c>
      <c r="N37" s="281">
        <f t="shared" ref="N37:N43" si="0">K37/M37</f>
        <v>18164.382236425707</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8</v>
      </c>
      <c r="N38" s="281">
        <f t="shared" si="0"/>
        <v>24811.161933291762</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8</v>
      </c>
      <c r="N39" s="281">
        <f t="shared" si="0"/>
        <v>71814.002979846657</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8</v>
      </c>
      <c r="N42" s="281">
        <f t="shared" si="0"/>
        <v>47205.037651954313</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8</v>
      </c>
      <c r="N43" s="281">
        <f t="shared" si="0"/>
        <v>14671.23180634384</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211032.08389614904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133"/>
    </row>
    <row r="80" spans="1:15" ht="15" thickBot="1">
      <c r="B80" s="821" t="s">
        <v>1037</v>
      </c>
      <c r="C80" s="822"/>
      <c r="D80" s="822"/>
      <c r="E80" s="822"/>
      <c r="F80" s="822"/>
      <c r="G80" s="822"/>
      <c r="H80" s="822"/>
      <c r="I80" s="822"/>
      <c r="J80" s="822"/>
      <c r="K80" s="822"/>
      <c r="L80" s="822"/>
      <c r="M80" s="823"/>
      <c r="N80" s="469">
        <f>SUM(N74:N79)</f>
        <v>9220.4676066569446</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845763.45006012544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169152.69001202509</v>
      </c>
      <c r="M87" s="850"/>
      <c r="N87" s="57"/>
    </row>
    <row r="88" spans="1:14">
      <c r="B88" s="95" t="s">
        <v>1057</v>
      </c>
      <c r="C88" s="96"/>
      <c r="D88" s="96"/>
      <c r="E88" s="96"/>
      <c r="F88" s="96"/>
      <c r="G88" s="96"/>
      <c r="H88" s="96"/>
      <c r="I88" s="93"/>
      <c r="J88" s="94"/>
      <c r="K88" s="313">
        <v>0.05</v>
      </c>
      <c r="L88" s="849">
        <f>N82*K88</f>
        <v>42288.172503006273</v>
      </c>
      <c r="M88" s="850"/>
      <c r="N88" s="57"/>
    </row>
    <row r="89" spans="1:14" ht="15" thickBot="1">
      <c r="B89" s="97" t="s">
        <v>1058</v>
      </c>
      <c r="C89" s="98"/>
      <c r="D89" s="98"/>
      <c r="E89" s="98"/>
      <c r="F89" s="98"/>
      <c r="G89" s="98"/>
      <c r="H89" s="98"/>
      <c r="I89" s="99"/>
      <c r="J89" s="100"/>
      <c r="K89" s="314">
        <v>0.05</v>
      </c>
      <c r="L89" s="851">
        <f>N82*K89</f>
        <v>42288.172503006273</v>
      </c>
      <c r="M89" s="852"/>
      <c r="N89" s="57"/>
    </row>
    <row r="90" spans="1:14" ht="15" thickBot="1">
      <c r="B90" s="815" t="s">
        <v>1037</v>
      </c>
      <c r="C90" s="816"/>
      <c r="D90" s="816"/>
      <c r="E90" s="816"/>
      <c r="F90" s="816"/>
      <c r="G90" s="816"/>
      <c r="H90" s="816"/>
      <c r="I90" s="816"/>
      <c r="J90" s="816"/>
      <c r="K90" s="816"/>
      <c r="L90" s="816"/>
      <c r="M90" s="817"/>
      <c r="N90" s="58">
        <f>L87+L88+L89</f>
        <v>253729.03501803763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1099492.485078163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8</v>
      </c>
      <c r="N37" s="281">
        <f t="shared" ref="N37:N43" si="0">K37/M37</f>
        <v>18164.382236425707</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8</v>
      </c>
      <c r="N38" s="281">
        <f t="shared" si="0"/>
        <v>24811.161933291762</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8</v>
      </c>
      <c r="N39" s="281">
        <f t="shared" si="0"/>
        <v>71814.002979846657</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8</v>
      </c>
      <c r="N42" s="281">
        <f t="shared" si="0"/>
        <v>47205.037651954313</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8</v>
      </c>
      <c r="N43" s="281">
        <f t="shared" si="0"/>
        <v>14671.23180634384</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211032.08389614904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9220.4676066569446</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845763.45006012544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169152.69001202509</v>
      </c>
      <c r="M87" s="850"/>
      <c r="N87" s="57"/>
    </row>
    <row r="88" spans="1:14">
      <c r="B88" s="95" t="s">
        <v>1057</v>
      </c>
      <c r="C88" s="96"/>
      <c r="D88" s="96"/>
      <c r="E88" s="96"/>
      <c r="F88" s="96"/>
      <c r="G88" s="96"/>
      <c r="H88" s="96"/>
      <c r="I88" s="93"/>
      <c r="J88" s="94"/>
      <c r="K88" s="313">
        <v>0.05</v>
      </c>
      <c r="L88" s="849">
        <f>N82*K88</f>
        <v>42288.172503006273</v>
      </c>
      <c r="M88" s="850"/>
      <c r="N88" s="57"/>
    </row>
    <row r="89" spans="1:14" ht="15" thickBot="1">
      <c r="B89" s="97" t="s">
        <v>1058</v>
      </c>
      <c r="C89" s="98"/>
      <c r="D89" s="98"/>
      <c r="E89" s="98"/>
      <c r="F89" s="98"/>
      <c r="G89" s="98"/>
      <c r="H89" s="98"/>
      <c r="I89" s="99"/>
      <c r="J89" s="100"/>
      <c r="K89" s="314">
        <v>0.05</v>
      </c>
      <c r="L89" s="851">
        <f>N82*K89</f>
        <v>42288.172503006273</v>
      </c>
      <c r="M89" s="852"/>
      <c r="N89" s="57"/>
    </row>
    <row r="90" spans="1:14" ht="15" thickBot="1">
      <c r="B90" s="815" t="s">
        <v>1037</v>
      </c>
      <c r="C90" s="816"/>
      <c r="D90" s="816"/>
      <c r="E90" s="816"/>
      <c r="F90" s="816"/>
      <c r="G90" s="816"/>
      <c r="H90" s="816"/>
      <c r="I90" s="816"/>
      <c r="J90" s="816"/>
      <c r="K90" s="816"/>
      <c r="L90" s="816"/>
      <c r="M90" s="817"/>
      <c r="N90" s="58">
        <f>L87+L88+L89</f>
        <v>253729.03501803763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1099492.485078163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175606.71589851007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8298.4208459912497</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809416.03530182072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161883.20706036416</v>
      </c>
      <c r="M87" s="850"/>
      <c r="N87" s="57"/>
    </row>
    <row r="88" spans="1:14">
      <c r="B88" s="95" t="s">
        <v>1057</v>
      </c>
      <c r="C88" s="96"/>
      <c r="D88" s="96"/>
      <c r="E88" s="96"/>
      <c r="F88" s="96"/>
      <c r="G88" s="96"/>
      <c r="H88" s="96"/>
      <c r="I88" s="93"/>
      <c r="J88" s="94"/>
      <c r="K88" s="313">
        <v>0.05</v>
      </c>
      <c r="L88" s="849">
        <f>N82*K88</f>
        <v>40470.801765091041</v>
      </c>
      <c r="M88" s="850"/>
      <c r="N88" s="57"/>
    </row>
    <row r="89" spans="1:14" ht="15" thickBot="1">
      <c r="B89" s="97" t="s">
        <v>1058</v>
      </c>
      <c r="C89" s="98"/>
      <c r="D89" s="98"/>
      <c r="E89" s="98"/>
      <c r="F89" s="98"/>
      <c r="G89" s="98"/>
      <c r="H89" s="98"/>
      <c r="I89" s="99"/>
      <c r="J89" s="100"/>
      <c r="K89" s="314">
        <v>0.05</v>
      </c>
      <c r="L89" s="851">
        <f>N82*K89</f>
        <v>40470.801765091041</v>
      </c>
      <c r="M89" s="852"/>
      <c r="N89" s="57"/>
    </row>
    <row r="90" spans="1:14" ht="15" thickBot="1">
      <c r="B90" s="815" t="s">
        <v>1037</v>
      </c>
      <c r="C90" s="816"/>
      <c r="D90" s="816"/>
      <c r="E90" s="816"/>
      <c r="F90" s="816"/>
      <c r="G90" s="816"/>
      <c r="H90" s="816"/>
      <c r="I90" s="816"/>
      <c r="J90" s="816"/>
      <c r="K90" s="816"/>
      <c r="L90" s="816"/>
      <c r="M90" s="817"/>
      <c r="N90" s="58">
        <f>L87+L88+L89</f>
        <v>242824.81059054626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1052240.845892367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133"/>
    </row>
    <row r="81" spans="1:14" ht="15" thickBot="1">
      <c r="B81" s="821" t="s">
        <v>1037</v>
      </c>
      <c r="C81" s="822"/>
      <c r="D81" s="822"/>
      <c r="E81" s="822"/>
      <c r="F81" s="822"/>
      <c r="G81" s="822"/>
      <c r="H81" s="822"/>
      <c r="I81" s="822"/>
      <c r="J81" s="822"/>
      <c r="K81" s="822"/>
      <c r="L81" s="822"/>
      <c r="M81" s="823"/>
      <c r="N81" s="469">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175606.71589851007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8298.4208459912497</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809416.03530182072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161883.20706036416</v>
      </c>
      <c r="M87" s="850"/>
      <c r="N87" s="57"/>
    </row>
    <row r="88" spans="1:14">
      <c r="B88" s="95" t="s">
        <v>1057</v>
      </c>
      <c r="C88" s="96"/>
      <c r="D88" s="96"/>
      <c r="E88" s="96"/>
      <c r="F88" s="96"/>
      <c r="G88" s="96"/>
      <c r="H88" s="96"/>
      <c r="I88" s="93"/>
      <c r="J88" s="94"/>
      <c r="K88" s="313">
        <v>0.05</v>
      </c>
      <c r="L88" s="849">
        <f>N82*K88</f>
        <v>40470.801765091041</v>
      </c>
      <c r="M88" s="850"/>
      <c r="N88" s="57"/>
    </row>
    <row r="89" spans="1:14" ht="15" thickBot="1">
      <c r="B89" s="97" t="s">
        <v>1058</v>
      </c>
      <c r="C89" s="98"/>
      <c r="D89" s="98"/>
      <c r="E89" s="98"/>
      <c r="F89" s="98"/>
      <c r="G89" s="98"/>
      <c r="H89" s="98"/>
      <c r="I89" s="99"/>
      <c r="J89" s="100"/>
      <c r="K89" s="314">
        <v>0.05</v>
      </c>
      <c r="L89" s="851">
        <f>N82*K89</f>
        <v>40470.801765091041</v>
      </c>
      <c r="M89" s="852"/>
      <c r="N89" s="57"/>
    </row>
    <row r="90" spans="1:14" ht="15" thickBot="1">
      <c r="B90" s="815" t="s">
        <v>1037</v>
      </c>
      <c r="C90" s="816"/>
      <c r="D90" s="816"/>
      <c r="E90" s="816"/>
      <c r="F90" s="816"/>
      <c r="G90" s="816"/>
      <c r="H90" s="816"/>
      <c r="I90" s="816"/>
      <c r="J90" s="816"/>
      <c r="K90" s="816"/>
      <c r="L90" s="816"/>
      <c r="M90" s="817"/>
      <c r="N90" s="58">
        <f>L87+L88+L89</f>
        <v>242824.81059054626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1052240.845892367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8</v>
      </c>
      <c r="N37" s="281">
        <f t="shared" ref="N37:N43" si="0">K37/M37</f>
        <v>18164.382236425707</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8</v>
      </c>
      <c r="N38" s="281">
        <f t="shared" si="0"/>
        <v>24811.161933291762</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8</v>
      </c>
      <c r="N39" s="281">
        <f t="shared" si="0"/>
        <v>71814.002979846657</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8</v>
      </c>
      <c r="N42" s="281">
        <f t="shared" si="0"/>
        <v>47205.037651954313</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8</v>
      </c>
      <c r="N43" s="281">
        <f t="shared" si="0"/>
        <v>14671.23180634384</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922.04676066569448</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211032.08389614904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9220.4676066569446</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845763.45006012544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169152.69001202509</v>
      </c>
      <c r="M87" s="850"/>
      <c r="N87" s="57"/>
    </row>
    <row r="88" spans="1:14">
      <c r="B88" s="95" t="s">
        <v>1057</v>
      </c>
      <c r="C88" s="96"/>
      <c r="D88" s="96"/>
      <c r="E88" s="96"/>
      <c r="F88" s="96"/>
      <c r="G88" s="96"/>
      <c r="H88" s="96"/>
      <c r="I88" s="93"/>
      <c r="J88" s="94"/>
      <c r="K88" s="313">
        <v>0.05</v>
      </c>
      <c r="L88" s="849">
        <f>N82*K88</f>
        <v>42288.172503006273</v>
      </c>
      <c r="M88" s="850"/>
      <c r="N88" s="57"/>
    </row>
    <row r="89" spans="1:14" ht="15" thickBot="1">
      <c r="B89" s="97" t="s">
        <v>1058</v>
      </c>
      <c r="C89" s="98"/>
      <c r="D89" s="98"/>
      <c r="E89" s="98"/>
      <c r="F89" s="98"/>
      <c r="G89" s="98"/>
      <c r="H89" s="98"/>
      <c r="I89" s="99"/>
      <c r="J89" s="100"/>
      <c r="K89" s="314">
        <v>0.05</v>
      </c>
      <c r="L89" s="851">
        <f>N82*K89</f>
        <v>42288.172503006273</v>
      </c>
      <c r="M89" s="852"/>
      <c r="N89" s="57"/>
    </row>
    <row r="90" spans="1:14" ht="15" thickBot="1">
      <c r="B90" s="815" t="s">
        <v>1037</v>
      </c>
      <c r="C90" s="816"/>
      <c r="D90" s="816"/>
      <c r="E90" s="816"/>
      <c r="F90" s="816"/>
      <c r="G90" s="816"/>
      <c r="H90" s="816"/>
      <c r="I90" s="816"/>
      <c r="J90" s="816"/>
      <c r="K90" s="816"/>
      <c r="L90" s="816"/>
      <c r="M90" s="817"/>
      <c r="N90" s="58">
        <f>L87+L88+L89</f>
        <v>253729.03501803763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1099492.485078163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829.84208459912497</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175606.71589851007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593.77751228244733</v>
      </c>
      <c r="N54" s="281">
        <f>K54*M54</f>
        <v>14844.437807061184</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620830.45968783903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8298.4208459912497</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809416.03530182072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161883.20706036416</v>
      </c>
      <c r="M87" s="850"/>
      <c r="N87" s="57"/>
    </row>
    <row r="88" spans="1:14">
      <c r="B88" s="95" t="s">
        <v>1057</v>
      </c>
      <c r="C88" s="96"/>
      <c r="D88" s="96"/>
      <c r="E88" s="96"/>
      <c r="F88" s="96"/>
      <c r="G88" s="96"/>
      <c r="H88" s="96"/>
      <c r="I88" s="93"/>
      <c r="J88" s="94"/>
      <c r="K88" s="313">
        <v>0.05</v>
      </c>
      <c r="L88" s="849">
        <f>N82*K88</f>
        <v>40470.801765091041</v>
      </c>
      <c r="M88" s="850"/>
      <c r="N88" s="57"/>
    </row>
    <row r="89" spans="1:14" ht="15" thickBot="1">
      <c r="B89" s="97" t="s">
        <v>1058</v>
      </c>
      <c r="C89" s="98"/>
      <c r="D89" s="98"/>
      <c r="E89" s="98"/>
      <c r="F89" s="98"/>
      <c r="G89" s="98"/>
      <c r="H89" s="98"/>
      <c r="I89" s="99"/>
      <c r="J89" s="100"/>
      <c r="K89" s="314">
        <v>0.05</v>
      </c>
      <c r="L89" s="851">
        <f>N82*K89</f>
        <v>40470.801765091041</v>
      </c>
      <c r="M89" s="852"/>
      <c r="N89" s="57"/>
    </row>
    <row r="90" spans="1:14" ht="15" thickBot="1">
      <c r="B90" s="815" t="s">
        <v>1037</v>
      </c>
      <c r="C90" s="816"/>
      <c r="D90" s="816"/>
      <c r="E90" s="816"/>
      <c r="F90" s="816"/>
      <c r="G90" s="816"/>
      <c r="H90" s="816"/>
      <c r="I90" s="816"/>
      <c r="J90" s="816"/>
      <c r="K90" s="816"/>
      <c r="L90" s="816"/>
      <c r="M90" s="817"/>
      <c r="N90" s="58">
        <f>L87+L88+L89</f>
        <v>242824.81059054626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1052240.845892367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150</v>
      </c>
      <c r="B36" s="828" t="str">
        <f>VLOOKUP(A36,EQUIPOS!A6:D154,3,FALSE)</f>
        <v>Cargador : Potencia en el volante 125 hp, Clasificación de RPM del motor 2300.</v>
      </c>
      <c r="C36" s="829"/>
      <c r="D36" s="829"/>
      <c r="E36" s="829"/>
      <c r="F36" s="829"/>
      <c r="G36" s="829"/>
      <c r="H36" s="830"/>
      <c r="I36" s="276"/>
      <c r="J36" s="277"/>
      <c r="K36" s="278">
        <f>VLOOKUP(A36,EQUIPOS!A6:D163,4,FALSE)</f>
        <v>250723.32058905359</v>
      </c>
      <c r="L36" s="279"/>
      <c r="M36" s="280">
        <v>30</v>
      </c>
      <c r="N36" s="281">
        <f>K36/M36</f>
        <v>8357.4440196351188</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166</v>
      </c>
      <c r="B38" s="828" t="str">
        <f>VLOOKUP(A38,EQUIPOS!A8:D154,3,FALSE)</f>
        <v>Compactador de Rodillo POTENCIA: 99HP, PESO: 8 ton</v>
      </c>
      <c r="C38" s="829"/>
      <c r="D38" s="829"/>
      <c r="E38" s="829"/>
      <c r="F38" s="829"/>
      <c r="G38" s="829"/>
      <c r="H38" s="830"/>
      <c r="I38" s="276"/>
      <c r="J38" s="277"/>
      <c r="K38" s="278">
        <f>VLOOKUP(A38,EQUIPOS!A8:D165,4,FALSE)</f>
        <v>198489.29546633409</v>
      </c>
      <c r="L38" s="279"/>
      <c r="M38" s="280">
        <v>10</v>
      </c>
      <c r="N38" s="281">
        <f t="shared" si="0"/>
        <v>19848.929546633408</v>
      </c>
    </row>
    <row r="39" spans="1:14">
      <c r="A39" t="s">
        <v>284</v>
      </c>
      <c r="B39" s="828" t="str">
        <f>VLOOKUP(A39,EQUIPOS!A9:D154,3,FALSE)</f>
        <v>Planta de asfalto en caliente</v>
      </c>
      <c r="C39" s="829"/>
      <c r="D39" s="829"/>
      <c r="E39" s="829"/>
      <c r="F39" s="829"/>
      <c r="G39" s="829"/>
      <c r="H39" s="830"/>
      <c r="I39" s="276"/>
      <c r="J39" s="277"/>
      <c r="K39" s="278">
        <f>VLOOKUP(A39,EQUIPOS!A9:D166,4,FALSE)</f>
        <v>574512.02383877325</v>
      </c>
      <c r="L39" s="279"/>
      <c r="M39" s="280">
        <v>10</v>
      </c>
      <c r="N39" s="281">
        <f t="shared" si="0"/>
        <v>57451.202383877324</v>
      </c>
    </row>
    <row r="40" spans="1:14">
      <c r="A40" t="s">
        <v>290</v>
      </c>
      <c r="B40" s="828" t="str">
        <f>VLOOKUP(A40,EQUIPOS!A10:D154,3,FALSE)</f>
        <v>Planta trituradora</v>
      </c>
      <c r="C40" s="829"/>
      <c r="D40" s="829"/>
      <c r="E40" s="829"/>
      <c r="F40" s="829"/>
      <c r="G40" s="829"/>
      <c r="H40" s="830"/>
      <c r="I40" s="276"/>
      <c r="J40" s="277"/>
      <c r="K40" s="278">
        <f>VLOOKUP(A40,EQUIPOS!A10:D167,4,FALSE)</f>
        <v>491433.16962598142</v>
      </c>
      <c r="L40" s="279"/>
      <c r="M40" s="280">
        <v>30</v>
      </c>
      <c r="N40" s="281">
        <f t="shared" si="0"/>
        <v>16381.10565419938</v>
      </c>
    </row>
    <row r="41" spans="1:14">
      <c r="A41" t="s">
        <v>314</v>
      </c>
      <c r="B41" s="828" t="str">
        <f>VLOOKUP(A41,EQUIPOS!A11:D155,3,FALSE)</f>
        <v xml:space="preserve">Retroexcavadora E-200 sobre orugas
</v>
      </c>
      <c r="C41" s="829"/>
      <c r="D41" s="829"/>
      <c r="E41" s="829"/>
      <c r="F41" s="829"/>
      <c r="G41" s="829"/>
      <c r="H41" s="830"/>
      <c r="I41" s="276"/>
      <c r="J41" s="277"/>
      <c r="K41" s="278">
        <f>VLOOKUP(A41,EQUIPOS!A11:D168,4,FALSE)</f>
        <v>261170.12561359751</v>
      </c>
      <c r="L41" s="279"/>
      <c r="M41" s="280">
        <v>30</v>
      </c>
      <c r="N41" s="281">
        <f t="shared" si="0"/>
        <v>8705.6708537865834</v>
      </c>
    </row>
    <row r="42" spans="1:14">
      <c r="A42" t="s">
        <v>358</v>
      </c>
      <c r="B42" s="828" t="str">
        <f>VLOOKUP(A42,EQUIPOS!A12:D156,3,FALSE)</f>
        <v xml:space="preserve">Terminadora de asfalto (Finisher), potencia en el volante 174 HP, R=20M3/H, velocidad de desplazamiento 114 m/min
</v>
      </c>
      <c r="C42" s="829"/>
      <c r="D42" s="829"/>
      <c r="E42" s="829"/>
      <c r="F42" s="829"/>
      <c r="G42" s="829"/>
      <c r="H42" s="830"/>
      <c r="I42" s="276"/>
      <c r="J42" s="277"/>
      <c r="K42" s="278">
        <f>VLOOKUP(A42,EQUIPOS!A12:D169,4,FALSE)</f>
        <v>377640.30121563451</v>
      </c>
      <c r="L42" s="279"/>
      <c r="M42" s="280">
        <v>10</v>
      </c>
      <c r="N42" s="281">
        <f t="shared" si="0"/>
        <v>37764.030121563454</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329"/>
      <c r="C44" s="330"/>
      <c r="D44" s="330"/>
      <c r="E44" s="330"/>
      <c r="F44" s="330"/>
      <c r="G44" s="330"/>
      <c r="H44" s="331"/>
      <c r="I44" s="276"/>
      <c r="J44" s="277"/>
      <c r="K44" s="278"/>
      <c r="L44" s="279"/>
      <c r="M44" s="280"/>
      <c r="N44" s="281"/>
    </row>
    <row r="45" spans="1:14">
      <c r="B45" s="828"/>
      <c r="C45" s="829"/>
      <c r="D45" s="829"/>
      <c r="E45" s="829"/>
      <c r="F45" s="829"/>
      <c r="G45" s="829"/>
      <c r="H45" s="830"/>
      <c r="I45" s="831"/>
      <c r="J45" s="812"/>
      <c r="K45" s="278"/>
      <c r="L45" s="832"/>
      <c r="M45" s="833"/>
      <c r="N45" s="281"/>
    </row>
    <row r="46" spans="1:14">
      <c r="B46" s="828"/>
      <c r="C46" s="829"/>
      <c r="D46" s="829"/>
      <c r="E46" s="834"/>
      <c r="F46" s="829"/>
      <c r="G46" s="829"/>
      <c r="H46" s="830"/>
      <c r="I46" s="42"/>
      <c r="J46" s="43"/>
      <c r="K46" s="283"/>
      <c r="L46" s="285"/>
      <c r="M46" s="286"/>
      <c r="N46" s="287"/>
    </row>
    <row r="47" spans="1:14">
      <c r="B47" s="835" t="s">
        <v>1036</v>
      </c>
      <c r="C47" s="836"/>
      <c r="D47" s="836"/>
      <c r="E47" s="44"/>
      <c r="F47" s="45"/>
      <c r="G47" s="45"/>
      <c r="H47" s="46"/>
      <c r="I47" s="42"/>
      <c r="J47" s="43"/>
      <c r="K47" s="288"/>
      <c r="L47" s="285"/>
      <c r="M47" s="410">
        <v>0.1</v>
      </c>
      <c r="N47" s="353">
        <f>N81*M47</f>
        <v>829.84208459912497</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175606.71589851007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432847.15848627</v>
      </c>
      <c r="N54" s="281">
        <f>K54*M54</f>
        <v>605986.0218807779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593.77751228244733</v>
      </c>
      <c r="N55" s="281">
        <f>K55*M55</f>
        <v>14844.437807061184</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0"/>
      <c r="C58" s="811"/>
      <c r="D58" s="811"/>
      <c r="E58" s="811"/>
      <c r="F58" s="811"/>
      <c r="G58" s="811"/>
      <c r="H58" s="811"/>
      <c r="I58" s="812"/>
      <c r="J58" s="48"/>
      <c r="K58" s="50"/>
      <c r="L58" s="813"/>
      <c r="M58" s="814"/>
      <c r="N58" s="51"/>
    </row>
    <row r="59" spans="1:14" ht="15" thickBot="1">
      <c r="B59" s="815" t="s">
        <v>1037</v>
      </c>
      <c r="C59" s="816"/>
      <c r="D59" s="816"/>
      <c r="E59" s="816"/>
      <c r="F59" s="816"/>
      <c r="G59" s="816"/>
      <c r="H59" s="816"/>
      <c r="I59" s="816"/>
      <c r="J59" s="816"/>
      <c r="K59" s="816"/>
      <c r="L59" s="816"/>
      <c r="M59" s="817"/>
      <c r="N59" s="403">
        <f>SUM(N54:N58)</f>
        <v>620830.45968783903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19">
        <f>VLOOKUP(A64,TRANSPORTE!A5:D117,4,FALSE)</f>
        <v>1766.2033469737373</v>
      </c>
      <c r="M64" s="820"/>
      <c r="N64" s="296">
        <f>K64*L64</f>
        <v>2472.6846857632322</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19">
        <f>VLOOKUP(A65,TRANSPORTE!A6:D117,4,FALSE)</f>
        <v>1766.2033469737373</v>
      </c>
      <c r="M65" s="820"/>
      <c r="N65" s="296">
        <f>K65*L65</f>
        <v>2207.7541837171716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4680.4388694804038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8298.4208459912497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N49+N59+N70+N81</f>
        <v>809416.03530182072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161883.20706036416</v>
      </c>
      <c r="M88" s="850"/>
      <c r="N88" s="57"/>
    </row>
    <row r="89" spans="1:14">
      <c r="B89" s="95" t="s">
        <v>1057</v>
      </c>
      <c r="C89" s="96"/>
      <c r="D89" s="96"/>
      <c r="E89" s="96"/>
      <c r="F89" s="96"/>
      <c r="G89" s="96"/>
      <c r="H89" s="96"/>
      <c r="I89" s="93"/>
      <c r="J89" s="94"/>
      <c r="K89" s="313">
        <v>0.05</v>
      </c>
      <c r="L89" s="849">
        <f>N83*K89</f>
        <v>40470.801765091041</v>
      </c>
      <c r="M89" s="850"/>
      <c r="N89" s="57"/>
    </row>
    <row r="90" spans="1:14" ht="15" thickBot="1">
      <c r="B90" s="97" t="s">
        <v>1058</v>
      </c>
      <c r="C90" s="98"/>
      <c r="D90" s="98"/>
      <c r="E90" s="98"/>
      <c r="F90" s="98"/>
      <c r="G90" s="98"/>
      <c r="H90" s="98"/>
      <c r="I90" s="99"/>
      <c r="J90" s="100"/>
      <c r="K90" s="314">
        <v>0.05</v>
      </c>
      <c r="L90" s="851">
        <f>N83*K90</f>
        <v>40470.801765091041</v>
      </c>
      <c r="M90" s="852"/>
      <c r="N90" s="57"/>
    </row>
    <row r="91" spans="1:14" ht="15" thickBot="1">
      <c r="B91" s="815" t="s">
        <v>1037</v>
      </c>
      <c r="C91" s="816"/>
      <c r="D91" s="816"/>
      <c r="E91" s="816"/>
      <c r="F91" s="816"/>
      <c r="G91" s="816"/>
      <c r="H91" s="816"/>
      <c r="I91" s="816"/>
      <c r="J91" s="816"/>
      <c r="K91" s="816"/>
      <c r="L91" s="816"/>
      <c r="M91" s="817"/>
      <c r="N91" s="58">
        <f>L88+L89+L90</f>
        <v>242824.81059054626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1052240.845892367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3" t="s">
        <v>2324</v>
      </c>
      <c r="C110" s="854"/>
      <c r="D110" s="854"/>
      <c r="E110" s="854"/>
      <c r="F110" s="854"/>
      <c r="G110" s="854"/>
      <c r="H110" s="854"/>
      <c r="I110" s="854"/>
      <c r="J110" s="854"/>
      <c r="K110" s="854"/>
      <c r="L110" s="854"/>
      <c r="M110" s="854"/>
      <c r="N110" s="855"/>
    </row>
    <row r="111" spans="2:14" ht="15" customHeight="1">
      <c r="B111" s="853"/>
      <c r="C111" s="854"/>
      <c r="D111" s="854"/>
      <c r="E111" s="854"/>
      <c r="F111" s="854"/>
      <c r="G111" s="854"/>
      <c r="H111" s="854"/>
      <c r="I111" s="854"/>
      <c r="J111" s="854"/>
      <c r="K111" s="854"/>
      <c r="L111" s="854"/>
      <c r="M111" s="854"/>
      <c r="N111" s="855"/>
    </row>
    <row r="112" spans="2:14" ht="30" customHeight="1">
      <c r="B112" s="856" t="s">
        <v>2325</v>
      </c>
      <c r="C112" s="857"/>
      <c r="D112" s="857"/>
      <c r="E112" s="857"/>
      <c r="F112" s="857"/>
      <c r="G112" s="857"/>
      <c r="H112" s="857"/>
      <c r="I112" s="857"/>
      <c r="J112" s="857"/>
      <c r="K112" s="857"/>
      <c r="L112" s="857"/>
      <c r="M112" s="857"/>
      <c r="N112" s="858"/>
    </row>
    <row r="113" spans="2:14">
      <c r="B113" s="856"/>
      <c r="C113" s="857"/>
      <c r="D113" s="857"/>
      <c r="E113" s="857"/>
      <c r="F113" s="857"/>
      <c r="G113" s="857"/>
      <c r="H113" s="857"/>
      <c r="I113" s="857"/>
      <c r="J113" s="857"/>
      <c r="K113" s="857"/>
      <c r="L113" s="857"/>
      <c r="M113" s="857"/>
      <c r="N113" s="85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2"/>
      <c r="K123" s="792"/>
      <c r="L123" s="792"/>
      <c r="M123" s="792"/>
      <c r="N123" s="793"/>
    </row>
    <row r="124" spans="2:14" ht="15" thickBot="1">
      <c r="B124" s="270" t="s">
        <v>2327</v>
      </c>
      <c r="C124" s="402"/>
      <c r="D124" s="402"/>
      <c r="E124" s="63"/>
      <c r="F124" s="63"/>
      <c r="G124" s="63"/>
      <c r="H124" s="63"/>
      <c r="I124" s="63"/>
      <c r="J124" s="794"/>
      <c r="K124" s="794"/>
      <c r="L124" s="794"/>
      <c r="M124" s="794"/>
      <c r="N124" s="79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148</v>
      </c>
      <c r="B36" s="828" t="str">
        <f>VLOOKUP(A36,EQUIPOS!A6:D154,3,FALSE)</f>
        <v>Cargador : Potencia en el volante 110 hp, Clasificación de RPM del motor 2300.</v>
      </c>
      <c r="C36" s="829"/>
      <c r="D36" s="829"/>
      <c r="E36" s="829"/>
      <c r="F36" s="829"/>
      <c r="G36" s="829"/>
      <c r="H36" s="830"/>
      <c r="I36" s="276"/>
      <c r="J36" s="277"/>
      <c r="K36" s="278">
        <f>VLOOKUP(A36,EQUIPOS!A6:D163,4,FALSE)</f>
        <v>208936.10049087799</v>
      </c>
      <c r="L36" s="279"/>
      <c r="M36" s="280">
        <v>30</v>
      </c>
      <c r="N36" s="281">
        <f>K36/M36</f>
        <v>6964.536683029266</v>
      </c>
    </row>
    <row r="37" spans="1:14">
      <c r="A37" s="119" t="s">
        <v>173</v>
      </c>
      <c r="B37" s="828" t="str">
        <f>VLOOKUP(A37,EQUIPOS!A7:D154,3,FALSE)</f>
        <v>Compactador neumático de Potencia 70 HP, peso de 13 ton</v>
      </c>
      <c r="C37" s="829"/>
      <c r="D37" s="829"/>
      <c r="E37" s="829"/>
      <c r="F37" s="829"/>
      <c r="G37" s="829"/>
      <c r="H37" s="830"/>
      <c r="I37" s="276"/>
      <c r="J37" s="277"/>
      <c r="K37" s="278">
        <f>VLOOKUP(A37,EQUIPOS!A7:D164,4,FALSE)</f>
        <v>145315.05789140565</v>
      </c>
      <c r="L37" s="279"/>
      <c r="M37" s="280">
        <v>10</v>
      </c>
      <c r="N37" s="281">
        <f t="shared" ref="N37:N43" si="0">K37/M37</f>
        <v>14531.505789140565</v>
      </c>
    </row>
    <row r="38" spans="1:14">
      <c r="A38" t="s">
        <v>284</v>
      </c>
      <c r="B38" s="828" t="str">
        <f>VLOOKUP(A38,EQUIPOS!A8:D154,3,FALSE)</f>
        <v>Planta de asfalto en caliente</v>
      </c>
      <c r="C38" s="829"/>
      <c r="D38" s="829"/>
      <c r="E38" s="829"/>
      <c r="F38" s="829"/>
      <c r="G38" s="829"/>
      <c r="H38" s="830"/>
      <c r="I38" s="276"/>
      <c r="J38" s="277"/>
      <c r="K38" s="278">
        <f>VLOOKUP(A38,EQUIPOS!A8:D165,4,FALSE)</f>
        <v>574512.02383877325</v>
      </c>
      <c r="L38" s="279"/>
      <c r="M38" s="280">
        <v>10</v>
      </c>
      <c r="N38" s="281">
        <f t="shared" si="0"/>
        <v>57451.202383877324</v>
      </c>
    </row>
    <row r="39" spans="1:14">
      <c r="A39" t="s">
        <v>290</v>
      </c>
      <c r="B39" s="828" t="str">
        <f>VLOOKUP(A39,EQUIPOS!A9:D154,3,FALSE)</f>
        <v>Planta trituradora</v>
      </c>
      <c r="C39" s="829"/>
      <c r="D39" s="829"/>
      <c r="E39" s="829"/>
      <c r="F39" s="829"/>
      <c r="G39" s="829"/>
      <c r="H39" s="830"/>
      <c r="I39" s="276"/>
      <c r="J39" s="277"/>
      <c r="K39" s="278">
        <f>VLOOKUP(A39,EQUIPOS!A9:D166,4,FALSE)</f>
        <v>491433.16962598142</v>
      </c>
      <c r="L39" s="279"/>
      <c r="M39" s="280">
        <v>30</v>
      </c>
      <c r="N39" s="281">
        <f t="shared" si="0"/>
        <v>16381.10565419938</v>
      </c>
    </row>
    <row r="40" spans="1:14">
      <c r="A40" t="s">
        <v>316</v>
      </c>
      <c r="B40" s="828" t="str">
        <f>VLOOKUP(A40,EQUIPOS!A10:D154,3,FALSE)</f>
        <v>Retroexcavadora Tipo E-200 o  Equivalente</v>
      </c>
      <c r="C40" s="829"/>
      <c r="D40" s="829"/>
      <c r="E40" s="829"/>
      <c r="F40" s="829"/>
      <c r="G40" s="829"/>
      <c r="H40" s="830"/>
      <c r="I40" s="276"/>
      <c r="J40" s="277"/>
      <c r="K40" s="278">
        <f>VLOOKUP(A40,EQUIPOS!A10:D167,4,FALSE)</f>
        <v>261170.12561359751</v>
      </c>
      <c r="L40" s="279"/>
      <c r="M40" s="280">
        <v>30</v>
      </c>
      <c r="N40" s="281">
        <f t="shared" si="0"/>
        <v>8705.6708537865834</v>
      </c>
    </row>
    <row r="41" spans="1:14">
      <c r="A41" t="s">
        <v>358</v>
      </c>
      <c r="B41" s="828" t="str">
        <f>VLOOKUP(A41,EQUIPOS!A11:D155,3,FALSE)</f>
        <v xml:space="preserve">Terminadora de asfalto (Finisher), potencia en el volante 174 HP, R=20M3/H, velocidad de desplazamiento 114 m/min
</v>
      </c>
      <c r="C41" s="829"/>
      <c r="D41" s="829"/>
      <c r="E41" s="829"/>
      <c r="F41" s="829"/>
      <c r="G41" s="829"/>
      <c r="H41" s="830"/>
      <c r="I41" s="276"/>
      <c r="J41" s="277"/>
      <c r="K41" s="278">
        <f>VLOOKUP(A41,EQUIPOS!A11:D168,4,FALSE)</f>
        <v>377640.30121563451</v>
      </c>
      <c r="L41" s="279"/>
      <c r="M41" s="280">
        <v>10</v>
      </c>
      <c r="N41" s="281">
        <f t="shared" si="0"/>
        <v>37764.030121563454</v>
      </c>
    </row>
    <row r="42" spans="1:14">
      <c r="A42" t="s">
        <v>166</v>
      </c>
      <c r="B42" s="828" t="str">
        <f>VLOOKUP(A42,EQUIPOS!A12:D156,3,FALSE)</f>
        <v>Compactador de Rodillo POTENCIA: 99HP, PESO: 8 ton</v>
      </c>
      <c r="C42" s="829"/>
      <c r="D42" s="829"/>
      <c r="E42" s="829"/>
      <c r="F42" s="829"/>
      <c r="G42" s="829"/>
      <c r="H42" s="830"/>
      <c r="I42" s="276"/>
      <c r="J42" s="277"/>
      <c r="K42" s="278">
        <f>VLOOKUP(A42,EQUIPOS!A12:D169,4,FALSE)</f>
        <v>198489.29546633409</v>
      </c>
      <c r="L42" s="279"/>
      <c r="M42" s="280">
        <v>10</v>
      </c>
      <c r="N42" s="281">
        <f t="shared" si="0"/>
        <v>19848.929546633408</v>
      </c>
    </row>
    <row r="43" spans="1:14">
      <c r="A43" t="s">
        <v>373</v>
      </c>
      <c r="B43" s="828" t="str">
        <f>VLOOKUP(A43,EQUIPOS!A13:D157,3,FALSE)</f>
        <v>Volqueta 6 m3</v>
      </c>
      <c r="C43" s="829"/>
      <c r="D43" s="829"/>
      <c r="E43" s="829"/>
      <c r="F43" s="829"/>
      <c r="G43" s="829"/>
      <c r="H43" s="830"/>
      <c r="I43" s="276"/>
      <c r="J43" s="277"/>
      <c r="K43" s="278">
        <f>VLOOKUP(A43,EQUIPOS!A13:D170,4,FALSE)</f>
        <v>117369.85445075072</v>
      </c>
      <c r="L43" s="279"/>
      <c r="M43" s="280">
        <v>10</v>
      </c>
      <c r="N43" s="281">
        <f t="shared" si="0"/>
        <v>11736.985445075072</v>
      </c>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1085.1781106296251</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174469.14458793466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432847.15848627</v>
      </c>
      <c r="N53" s="281">
        <f>K53*M53</f>
        <v>605986.0218807779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605986.0218807779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19">
        <f>VLOOKUP(A63,TRANSPORTE!A5:D117,4,FALSE)</f>
        <v>1766.2033469737373</v>
      </c>
      <c r="M63" s="820"/>
      <c r="N63" s="296">
        <f>K63*L63</f>
        <v>2472.6846857632322</v>
      </c>
    </row>
    <row r="64" spans="1:14">
      <c r="A64" t="s">
        <v>1377</v>
      </c>
      <c r="B64" s="52" t="str">
        <f>VLOOKUP(A64,TRANSPORTE!A6:D117,3,FALSE)</f>
        <v>Transporte de mezcla</v>
      </c>
      <c r="C64" s="53"/>
      <c r="D64" s="53"/>
      <c r="E64" s="53"/>
      <c r="F64" s="53"/>
      <c r="G64" s="53"/>
      <c r="H64" s="320" t="s">
        <v>1552</v>
      </c>
      <c r="I64" s="288">
        <v>1.25</v>
      </c>
      <c r="J64" s="295">
        <v>1</v>
      </c>
      <c r="K64" s="288">
        <f>I64*J64</f>
        <v>1.25</v>
      </c>
      <c r="L64" s="819">
        <f>VLOOKUP(A64,TRANSPORTE!A6:D117,4,FALSE)</f>
        <v>1766.2033469737373</v>
      </c>
      <c r="M64" s="820"/>
      <c r="N64" s="296">
        <f>K64*L64</f>
        <v>2207.7541837171716</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4680.4388694804038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10851.78110629625</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795987.38644448912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159197.47728889785</v>
      </c>
      <c r="M87" s="850"/>
      <c r="N87" s="57"/>
    </row>
    <row r="88" spans="1:14">
      <c r="B88" s="95" t="s">
        <v>1057</v>
      </c>
      <c r="C88" s="96"/>
      <c r="D88" s="96"/>
      <c r="E88" s="96"/>
      <c r="F88" s="96"/>
      <c r="G88" s="96"/>
      <c r="H88" s="96"/>
      <c r="I88" s="93"/>
      <c r="J88" s="94"/>
      <c r="K88" s="313">
        <v>0.05</v>
      </c>
      <c r="L88" s="849">
        <f>N82*K88</f>
        <v>39799.369322224462</v>
      </c>
      <c r="M88" s="850"/>
      <c r="N88" s="57"/>
    </row>
    <row r="89" spans="1:14" ht="15" thickBot="1">
      <c r="B89" s="97" t="s">
        <v>1058</v>
      </c>
      <c r="C89" s="98"/>
      <c r="D89" s="98"/>
      <c r="E89" s="98"/>
      <c r="F89" s="98"/>
      <c r="G89" s="98"/>
      <c r="H89" s="98"/>
      <c r="I89" s="99"/>
      <c r="J89" s="100"/>
      <c r="K89" s="314">
        <v>0.05</v>
      </c>
      <c r="L89" s="851">
        <f>N82*K89</f>
        <v>39799.369322224462</v>
      </c>
      <c r="M89" s="852"/>
      <c r="N89" s="57"/>
    </row>
    <row r="90" spans="1:14" ht="15" thickBot="1">
      <c r="B90" s="815" t="s">
        <v>1037</v>
      </c>
      <c r="C90" s="816"/>
      <c r="D90" s="816"/>
      <c r="E90" s="816"/>
      <c r="F90" s="816"/>
      <c r="G90" s="816"/>
      <c r="H90" s="816"/>
      <c r="I90" s="816"/>
      <c r="J90" s="816"/>
      <c r="K90" s="816"/>
      <c r="L90" s="816"/>
      <c r="M90" s="817"/>
      <c r="N90" s="58">
        <f>L87+L88+L89</f>
        <v>238796.21593334677</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1034783.6023778359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63986.680775331384</v>
      </c>
      <c r="L36" s="279"/>
      <c r="M36" s="280">
        <v>150</v>
      </c>
      <c r="N36" s="281">
        <f>K36/M36</f>
        <v>426.57787183554257</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208936.10049087799</v>
      </c>
      <c r="L37" s="279"/>
      <c r="M37" s="280">
        <v>150</v>
      </c>
      <c r="N37" s="281">
        <f>K37/M37</f>
        <v>1392.9073366058533</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357442.62597686681</v>
      </c>
      <c r="L38" s="279"/>
      <c r="M38" s="280">
        <v>150</v>
      </c>
      <c r="N38" s="281">
        <f>K38/M38</f>
        <v>2382.9508398457788</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1.7022401735366666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4204.138288460711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19">
        <f>VLOOKUP(A58,TRANSPORTE!A5:D117,4,FALSE)</f>
        <v>1766.2033469737373</v>
      </c>
      <c r="M58" s="820"/>
      <c r="N58" s="296">
        <f>K58*L58</f>
        <v>229.60643510658585</v>
      </c>
    </row>
    <row r="59" spans="1:14">
      <c r="B59" s="52"/>
      <c r="C59" s="53"/>
      <c r="D59" s="53"/>
      <c r="E59" s="53"/>
      <c r="F59" s="53"/>
      <c r="G59" s="53"/>
      <c r="H59" s="320"/>
      <c r="I59" s="288"/>
      <c r="J59" s="295"/>
      <c r="K59" s="288"/>
      <c r="L59" s="819"/>
      <c r="M59" s="820"/>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229.60643510658585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170.22401735366665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4603.9687409209637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920.79374818419274</v>
      </c>
      <c r="M82" s="850"/>
      <c r="N82" s="57"/>
    </row>
    <row r="83" spans="1:14">
      <c r="B83" s="95" t="s">
        <v>1057</v>
      </c>
      <c r="C83" s="96"/>
      <c r="D83" s="96"/>
      <c r="E83" s="96"/>
      <c r="F83" s="96"/>
      <c r="G83" s="96"/>
      <c r="H83" s="96"/>
      <c r="I83" s="93"/>
      <c r="J83" s="94"/>
      <c r="K83" s="313">
        <v>0.05</v>
      </c>
      <c r="L83" s="849">
        <f>N77*K83</f>
        <v>230.19843704604818</v>
      </c>
      <c r="M83" s="850"/>
      <c r="N83" s="57"/>
    </row>
    <row r="84" spans="1:14" ht="15" thickBot="1">
      <c r="B84" s="97" t="s">
        <v>1058</v>
      </c>
      <c r="C84" s="98"/>
      <c r="D84" s="98"/>
      <c r="E84" s="98"/>
      <c r="F84" s="98"/>
      <c r="G84" s="98"/>
      <c r="H84" s="98"/>
      <c r="I84" s="99"/>
      <c r="J84" s="100"/>
      <c r="K84" s="314">
        <v>0.05</v>
      </c>
      <c r="L84" s="851">
        <f>N77*K84</f>
        <v>230.19843704604818</v>
      </c>
      <c r="M84" s="852"/>
      <c r="N84" s="57"/>
    </row>
    <row r="85" spans="1:14" ht="15" thickBot="1">
      <c r="B85" s="815" t="s">
        <v>1037</v>
      </c>
      <c r="C85" s="816"/>
      <c r="D85" s="816"/>
      <c r="E85" s="816"/>
      <c r="F85" s="816"/>
      <c r="G85" s="816"/>
      <c r="H85" s="816"/>
      <c r="I85" s="816"/>
      <c r="J85" s="816"/>
      <c r="K85" s="816"/>
      <c r="L85" s="816"/>
      <c r="M85" s="817"/>
      <c r="N85" s="58">
        <f>L82+L83+L84</f>
        <v>1381.1906222762891</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5985.1593631972528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117</v>
      </c>
      <c r="B36" s="828" t="str">
        <f>VLOOKUP(A36,EQUIPOS!A6:D154,3,FALSE)</f>
        <v xml:space="preserve">Barredora mecánica de cepillo de 3658 mm ; 6 m3 </v>
      </c>
      <c r="C36" s="829"/>
      <c r="D36" s="829"/>
      <c r="E36" s="829"/>
      <c r="F36" s="829"/>
      <c r="G36" s="829"/>
      <c r="H36" s="830"/>
      <c r="I36" s="276"/>
      <c r="J36" s="277"/>
      <c r="K36" s="278">
        <f>VLOOKUP(A36,EQUIPOS!A6:D163,4,FALSE)</f>
        <v>63986.680775331384</v>
      </c>
      <c r="L36" s="279"/>
      <c r="M36" s="280">
        <v>300</v>
      </c>
      <c r="N36" s="281">
        <f>K36/M36</f>
        <v>213.28893591777128</v>
      </c>
    </row>
    <row r="37" spans="1:14">
      <c r="A37" s="119" t="s">
        <v>148</v>
      </c>
      <c r="B37" s="828" t="str">
        <f>VLOOKUP(A37,EQUIPOS!A7:D154,3,FALSE)</f>
        <v>Cargador : Potencia en el volante 110 hp, Clasificación de RPM del motor 2300.</v>
      </c>
      <c r="C37" s="829"/>
      <c r="D37" s="829"/>
      <c r="E37" s="829"/>
      <c r="F37" s="829"/>
      <c r="G37" s="829"/>
      <c r="H37" s="830"/>
      <c r="I37" s="276"/>
      <c r="J37" s="277"/>
      <c r="K37" s="278">
        <f>VLOOKUP(A37,EQUIPOS!A7:D164,4,FALSE)</f>
        <v>208936.10049087799</v>
      </c>
      <c r="L37" s="279"/>
      <c r="M37" s="280">
        <v>300</v>
      </c>
      <c r="N37" s="281">
        <f>K37/M37</f>
        <v>696.45366830292664</v>
      </c>
    </row>
    <row r="38" spans="1:14">
      <c r="A38" t="s">
        <v>236</v>
      </c>
      <c r="B38" s="828" t="str">
        <f>VLOOKUP(A38,EQUIPOS!A8:D154,3,FALSE)</f>
        <v>Fresadora de pavimento, potencia 255 HP, peso 19 Ton, PROFUNDIDAD DE CORTE 305 mm</v>
      </c>
      <c r="C38" s="829"/>
      <c r="D38" s="829"/>
      <c r="E38" s="829"/>
      <c r="F38" s="829"/>
      <c r="G38" s="829"/>
      <c r="H38" s="830"/>
      <c r="I38" s="276"/>
      <c r="J38" s="277"/>
      <c r="K38" s="278">
        <f>VLOOKUP(A38,EQUIPOS!A8:D165,4,FALSE)</f>
        <v>357442.62597686681</v>
      </c>
      <c r="L38" s="279"/>
      <c r="M38" s="280">
        <v>300</v>
      </c>
      <c r="N38" s="281">
        <f>K38/M38</f>
        <v>1191.4754199228894</v>
      </c>
    </row>
    <row r="39" spans="1:14">
      <c r="B39" s="828"/>
      <c r="C39" s="829"/>
      <c r="D39" s="829"/>
      <c r="E39" s="829"/>
      <c r="F39" s="829"/>
      <c r="G39" s="829"/>
      <c r="H39" s="830"/>
      <c r="I39" s="831"/>
      <c r="J39" s="812"/>
      <c r="K39" s="278"/>
      <c r="L39" s="832"/>
      <c r="M39" s="833"/>
      <c r="N39" s="281"/>
    </row>
    <row r="40" spans="1:14">
      <c r="B40" s="828"/>
      <c r="C40" s="829"/>
      <c r="D40" s="829"/>
      <c r="E40" s="834"/>
      <c r="F40" s="829"/>
      <c r="G40" s="829"/>
      <c r="H40" s="830"/>
      <c r="I40" s="42"/>
      <c r="J40" s="43"/>
      <c r="K40" s="283"/>
      <c r="L40" s="285"/>
      <c r="M40" s="286"/>
      <c r="N40" s="287"/>
    </row>
    <row r="41" spans="1:14">
      <c r="B41" s="835" t="s">
        <v>1036</v>
      </c>
      <c r="C41" s="836"/>
      <c r="D41" s="836"/>
      <c r="E41" s="44"/>
      <c r="F41" s="45"/>
      <c r="G41" s="45"/>
      <c r="H41" s="46"/>
      <c r="I41" s="42"/>
      <c r="J41" s="43"/>
      <c r="K41" s="288"/>
      <c r="L41" s="285"/>
      <c r="M41" s="410">
        <v>0.01</v>
      </c>
      <c r="N41" s="353">
        <f>N75*M41</f>
        <v>0.85112008676833328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2102.0691442303555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19">
        <f>VLOOKUP(A58,TRANSPORTE!A5:D117,4,FALSE)</f>
        <v>1766.2033469737373</v>
      </c>
      <c r="M58" s="820"/>
      <c r="N58" s="296">
        <f>K58*L58</f>
        <v>114.80321755329292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114.80321755329292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85.112008676833327</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2301.9843704604818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460.39687409209637</v>
      </c>
      <c r="M82" s="850"/>
      <c r="N82" s="57"/>
    </row>
    <row r="83" spans="1:14">
      <c r="B83" s="95" t="s">
        <v>1057</v>
      </c>
      <c r="C83" s="96"/>
      <c r="D83" s="96"/>
      <c r="E83" s="96"/>
      <c r="F83" s="96"/>
      <c r="G83" s="96"/>
      <c r="H83" s="96"/>
      <c r="I83" s="93"/>
      <c r="J83" s="94"/>
      <c r="K83" s="313">
        <v>0.05</v>
      </c>
      <c r="L83" s="849">
        <f>N77*K83</f>
        <v>115.09921852302409</v>
      </c>
      <c r="M83" s="850"/>
      <c r="N83" s="57"/>
    </row>
    <row r="84" spans="1:14" ht="15" thickBot="1">
      <c r="B84" s="97" t="s">
        <v>1058</v>
      </c>
      <c r="C84" s="98"/>
      <c r="D84" s="98"/>
      <c r="E84" s="98"/>
      <c r="F84" s="98"/>
      <c r="G84" s="98"/>
      <c r="H84" s="98"/>
      <c r="I84" s="99"/>
      <c r="J84" s="100"/>
      <c r="K84" s="314">
        <v>0.05</v>
      </c>
      <c r="L84" s="851">
        <f>N77*K84</f>
        <v>115.09921852302409</v>
      </c>
      <c r="M84" s="852"/>
      <c r="N84" s="57"/>
    </row>
    <row r="85" spans="1:14" ht="15" thickBot="1">
      <c r="B85" s="815" t="s">
        <v>1037</v>
      </c>
      <c r="C85" s="816"/>
      <c r="D85" s="816"/>
      <c r="E85" s="816"/>
      <c r="F85" s="816"/>
      <c r="G85" s="816"/>
      <c r="H85" s="816"/>
      <c r="I85" s="816"/>
      <c r="J85" s="816"/>
      <c r="K85" s="816"/>
      <c r="L85" s="816"/>
      <c r="M85" s="817"/>
      <c r="N85" s="58">
        <f>L82+L83+L84</f>
        <v>690.59531113814455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2992.5796815986264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18</v>
      </c>
      <c r="N36" s="281">
        <f>K36/M36</f>
        <v>13112.510458876197</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279452.0344065493</v>
      </c>
      <c r="L37" s="279"/>
      <c r="M37" s="280">
        <v>18</v>
      </c>
      <c r="N37" s="281">
        <f>K37/M37</f>
        <v>15525.113022586072</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18</v>
      </c>
      <c r="N38" s="281">
        <f>K38/M38</f>
        <v>12420.090418068859</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491433.16962598142</v>
      </c>
      <c r="L39" s="832">
        <v>18</v>
      </c>
      <c r="M39" s="833"/>
      <c r="N39" s="281">
        <f>K39/L39</f>
        <v>27301.842756998969</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177019.45009889751</v>
      </c>
      <c r="L40" s="285"/>
      <c r="M40" s="286">
        <v>18</v>
      </c>
      <c r="N40" s="281">
        <f>K40/M40</f>
        <v>9834.4138943831949</v>
      </c>
    </row>
    <row r="41" spans="1:14">
      <c r="B41" s="835" t="s">
        <v>1036</v>
      </c>
      <c r="C41" s="836"/>
      <c r="D41" s="836"/>
      <c r="E41" s="44"/>
      <c r="F41" s="45"/>
      <c r="G41" s="45"/>
      <c r="H41" s="46"/>
      <c r="I41" s="42"/>
      <c r="J41" s="43"/>
      <c r="K41" s="288"/>
      <c r="L41" s="285"/>
      <c r="M41" s="410">
        <v>0.01</v>
      </c>
      <c r="N41" s="353">
        <f>N75*M41</f>
        <v>28.370669558944442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78222.341220472241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432847.15848627</v>
      </c>
      <c r="N48" s="281">
        <f>K48*M48</f>
        <v>15149.650547019452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432847.15848627</v>
      </c>
      <c r="N49" s="281">
        <f>K49*M49</f>
        <v>108211.7896215675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0"/>
      <c r="C52" s="811"/>
      <c r="D52" s="811"/>
      <c r="E52" s="811"/>
      <c r="F52" s="811"/>
      <c r="G52" s="811"/>
      <c r="H52" s="811"/>
      <c r="I52" s="812"/>
      <c r="J52" s="48"/>
      <c r="K52" s="50"/>
      <c r="L52" s="813"/>
      <c r="M52" s="814"/>
      <c r="N52" s="51"/>
    </row>
    <row r="53" spans="1:14" ht="15" thickBot="1">
      <c r="B53" s="815" t="s">
        <v>1037</v>
      </c>
      <c r="C53" s="816"/>
      <c r="D53" s="816"/>
      <c r="E53" s="816"/>
      <c r="F53" s="816"/>
      <c r="G53" s="816"/>
      <c r="H53" s="816"/>
      <c r="I53" s="816"/>
      <c r="J53" s="816"/>
      <c r="K53" s="816"/>
      <c r="L53" s="816"/>
      <c r="M53" s="817"/>
      <c r="N53" s="403">
        <f>SUM(N48:N52)</f>
        <v>123361.44016858695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19">
        <f>VLOOKUP(A58,TRANSPORTE!A5:D117,4,FALSE)</f>
        <v>1766.2033469737373</v>
      </c>
      <c r="M58" s="820"/>
      <c r="N58" s="296">
        <f>K58*L58</f>
        <v>503.36795388751517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503.36795388751517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2837.0669558944442</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204924.21629884117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40984.84325976824</v>
      </c>
      <c r="M82" s="850"/>
      <c r="N82" s="57"/>
    </row>
    <row r="83" spans="1:14">
      <c r="B83" s="95" t="s">
        <v>1057</v>
      </c>
      <c r="C83" s="96"/>
      <c r="D83" s="96"/>
      <c r="E83" s="96"/>
      <c r="F83" s="96"/>
      <c r="G83" s="96"/>
      <c r="H83" s="96"/>
      <c r="I83" s="93"/>
      <c r="J83" s="94"/>
      <c r="K83" s="313">
        <v>0.05</v>
      </c>
      <c r="L83" s="849">
        <f>N77*K83</f>
        <v>10246.21081494206</v>
      </c>
      <c r="M83" s="850"/>
      <c r="N83" s="57"/>
    </row>
    <row r="84" spans="1:14" ht="15" thickBot="1">
      <c r="B84" s="97" t="s">
        <v>1058</v>
      </c>
      <c r="C84" s="98"/>
      <c r="D84" s="98"/>
      <c r="E84" s="98"/>
      <c r="F84" s="98"/>
      <c r="G84" s="98"/>
      <c r="H84" s="98"/>
      <c r="I84" s="99"/>
      <c r="J84" s="100"/>
      <c r="K84" s="314">
        <v>0.05</v>
      </c>
      <c r="L84" s="851">
        <f>N77*K84</f>
        <v>10246.21081494206</v>
      </c>
      <c r="M84" s="852"/>
      <c r="N84" s="57"/>
    </row>
    <row r="85" spans="1:14" ht="15" thickBot="1">
      <c r="B85" s="815" t="s">
        <v>1037</v>
      </c>
      <c r="C85" s="816"/>
      <c r="D85" s="816"/>
      <c r="E85" s="816"/>
      <c r="F85" s="816"/>
      <c r="G85" s="816"/>
      <c r="H85" s="816"/>
      <c r="I85" s="816"/>
      <c r="J85" s="816"/>
      <c r="K85" s="816"/>
      <c r="L85" s="816"/>
      <c r="M85" s="817"/>
      <c r="N85" s="58">
        <f>L82+L83+L84</f>
        <v>61477.264889652361</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266401.48118849355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3" t="s">
        <v>2324</v>
      </c>
      <c r="C104" s="854"/>
      <c r="D104" s="854"/>
      <c r="E104" s="854"/>
      <c r="F104" s="854"/>
      <c r="G104" s="854"/>
      <c r="H104" s="854"/>
      <c r="I104" s="854"/>
      <c r="J104" s="854"/>
      <c r="K104" s="854"/>
      <c r="L104" s="854"/>
      <c r="M104" s="854"/>
      <c r="N104" s="855"/>
    </row>
    <row r="105" spans="2:14" ht="15" customHeight="1">
      <c r="B105" s="853"/>
      <c r="C105" s="854"/>
      <c r="D105" s="854"/>
      <c r="E105" s="854"/>
      <c r="F105" s="854"/>
      <c r="G105" s="854"/>
      <c r="H105" s="854"/>
      <c r="I105" s="854"/>
      <c r="J105" s="854"/>
      <c r="K105" s="854"/>
      <c r="L105" s="854"/>
      <c r="M105" s="854"/>
      <c r="N105" s="855"/>
    </row>
    <row r="106" spans="2:14" ht="30" customHeight="1">
      <c r="B106" s="856" t="s">
        <v>2325</v>
      </c>
      <c r="C106" s="857"/>
      <c r="D106" s="857"/>
      <c r="E106" s="857"/>
      <c r="F106" s="857"/>
      <c r="G106" s="857"/>
      <c r="H106" s="857"/>
      <c r="I106" s="857"/>
      <c r="J106" s="857"/>
      <c r="K106" s="857"/>
      <c r="L106" s="857"/>
      <c r="M106" s="857"/>
      <c r="N106" s="858"/>
    </row>
    <row r="107" spans="2:14">
      <c r="B107" s="856"/>
      <c r="C107" s="857"/>
      <c r="D107" s="857"/>
      <c r="E107" s="857"/>
      <c r="F107" s="857"/>
      <c r="G107" s="857"/>
      <c r="H107" s="857"/>
      <c r="I107" s="857"/>
      <c r="J107" s="857"/>
      <c r="K107" s="857"/>
      <c r="L107" s="857"/>
      <c r="M107" s="857"/>
      <c r="N107" s="85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2"/>
      <c r="K117" s="792"/>
      <c r="L117" s="792"/>
      <c r="M117" s="792"/>
      <c r="N117" s="793"/>
    </row>
    <row r="118" spans="2:14" ht="15" thickBot="1">
      <c r="B118" s="270" t="s">
        <v>2327</v>
      </c>
      <c r="C118" s="402"/>
      <c r="D118" s="402"/>
      <c r="E118" s="63"/>
      <c r="F118" s="63"/>
      <c r="G118" s="63"/>
      <c r="H118" s="63"/>
      <c r="I118" s="63"/>
      <c r="J118" s="794"/>
      <c r="K118" s="794"/>
      <c r="L118" s="794"/>
      <c r="M118" s="794"/>
      <c r="N118"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12</v>
      </c>
      <c r="N36" s="281">
        <f>K36/M36</f>
        <v>19668.765688314295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279452.0344065493</v>
      </c>
      <c r="L37" s="279"/>
      <c r="M37" s="280">
        <v>12</v>
      </c>
      <c r="N37" s="281">
        <f>K37/M37</f>
        <v>23287.669533879107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223561.62752523946</v>
      </c>
      <c r="L38" s="279"/>
      <c r="M38" s="280">
        <v>12</v>
      </c>
      <c r="N38" s="281">
        <f>K38/M38</f>
        <v>18630.135627103289</v>
      </c>
    </row>
    <row r="39" spans="1:14">
      <c r="A39" s="119" t="s">
        <v>299</v>
      </c>
      <c r="B39" s="828" t="str">
        <f>VLOOKUP(A39,EQUIPOS!A7:D154,3,FALSE)</f>
        <v xml:space="preserve">Recicladora, potencia 430HP </v>
      </c>
      <c r="C39" s="829"/>
      <c r="D39" s="829"/>
      <c r="E39" s="829"/>
      <c r="F39" s="829"/>
      <c r="G39" s="829"/>
      <c r="H39" s="830"/>
      <c r="I39" s="276"/>
      <c r="J39" s="277"/>
      <c r="K39" s="278">
        <f>VLOOKUP(A39,EQUIPOS!A7:D164,4,FALSE)</f>
        <v>491433.16962598142</v>
      </c>
      <c r="L39" s="279"/>
      <c r="M39" s="280">
        <v>12</v>
      </c>
      <c r="N39" s="281">
        <f>K39/M39</f>
        <v>40952.764135498452</v>
      </c>
    </row>
    <row r="40" spans="1:14">
      <c r="A40" t="s">
        <v>365</v>
      </c>
      <c r="B40" s="828" t="str">
        <f>VLOOKUP(A40,EQUIPOS!A8:D154,3,FALSE)</f>
        <v xml:space="preserve">Vibrocompatador, potencia 153 HP, peso 10 Ton. </v>
      </c>
      <c r="C40" s="829"/>
      <c r="D40" s="829"/>
      <c r="E40" s="829"/>
      <c r="F40" s="829"/>
      <c r="G40" s="829"/>
      <c r="H40" s="830"/>
      <c r="I40" s="276"/>
      <c r="J40" s="277"/>
      <c r="K40" s="278">
        <f>VLOOKUP(A40,EQUIPOS!A8:D165,4,FALSE)</f>
        <v>177019.45009889751</v>
      </c>
      <c r="L40" s="279"/>
      <c r="M40" s="280">
        <v>12</v>
      </c>
      <c r="N40" s="281">
        <f>K40/M40</f>
        <v>14751.620841574791</v>
      </c>
    </row>
    <row r="41" spans="1:14">
      <c r="B41" s="828"/>
      <c r="C41" s="829"/>
      <c r="D41" s="829"/>
      <c r="E41" s="829"/>
      <c r="F41" s="829"/>
      <c r="G41" s="829"/>
      <c r="H41" s="830"/>
      <c r="I41" s="831"/>
      <c r="J41" s="812"/>
      <c r="K41" s="278"/>
      <c r="L41" s="832"/>
      <c r="M41" s="833"/>
      <c r="N41" s="281"/>
    </row>
    <row r="42" spans="1:14">
      <c r="B42" s="828"/>
      <c r="C42" s="829"/>
      <c r="D42" s="829"/>
      <c r="E42" s="834"/>
      <c r="F42" s="829"/>
      <c r="G42" s="829"/>
      <c r="H42" s="830"/>
      <c r="I42" s="42"/>
      <c r="J42" s="43"/>
      <c r="K42" s="283"/>
      <c r="L42" s="285"/>
      <c r="M42" s="286"/>
      <c r="N42" s="287"/>
    </row>
    <row r="43" spans="1:14">
      <c r="B43" s="835" t="s">
        <v>1036</v>
      </c>
      <c r="C43" s="948"/>
      <c r="D43" s="948"/>
      <c r="E43" s="44"/>
      <c r="F43" s="45"/>
      <c r="G43" s="45"/>
      <c r="H43" s="46"/>
      <c r="I43" s="42"/>
      <c r="J43" s="43"/>
      <c r="K43" s="288"/>
      <c r="L43" s="285"/>
      <c r="M43" s="410">
        <v>0.1</v>
      </c>
      <c r="N43" s="353">
        <f>N77*M43</f>
        <v>425.56004338416665</v>
      </c>
    </row>
    <row r="44" spans="1:14" ht="15" thickBot="1">
      <c r="B44" s="828"/>
      <c r="C44" s="829"/>
      <c r="D44" s="829"/>
      <c r="E44" s="829"/>
      <c r="F44" s="829"/>
      <c r="G44" s="829"/>
      <c r="H44" s="830"/>
      <c r="I44" s="837"/>
      <c r="J44" s="838"/>
      <c r="K44" s="47"/>
      <c r="L44" s="839"/>
      <c r="M44" s="840"/>
      <c r="N44" s="111"/>
    </row>
    <row r="45" spans="1:14" ht="15" thickBot="1">
      <c r="B45" s="815" t="s">
        <v>1037</v>
      </c>
      <c r="C45" s="816"/>
      <c r="D45" s="816"/>
      <c r="E45" s="816"/>
      <c r="F45" s="816"/>
      <c r="G45" s="816"/>
      <c r="H45" s="816"/>
      <c r="I45" s="816"/>
      <c r="J45" s="816"/>
      <c r="K45" s="816"/>
      <c r="L45" s="816"/>
      <c r="M45" s="817"/>
      <c r="N45" s="403">
        <f>SUM(N36:N44)</f>
        <v>117716.5158697541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593.77751228244733</v>
      </c>
      <c r="N50" s="281">
        <f>K50*M50</f>
        <v>44533.31342118355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2137.5990442168104</v>
      </c>
      <c r="N51" s="281">
        <f>K51*M51</f>
        <v>2778.8787574818534</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10"/>
      <c r="C54" s="811"/>
      <c r="D54" s="811"/>
      <c r="E54" s="811"/>
      <c r="F54" s="811"/>
      <c r="G54" s="811"/>
      <c r="H54" s="811"/>
      <c r="I54" s="812"/>
      <c r="J54" s="48"/>
      <c r="K54" s="50"/>
      <c r="L54" s="813"/>
      <c r="M54" s="814"/>
      <c r="N54" s="51"/>
    </row>
    <row r="55" spans="1:14" ht="15" thickBot="1">
      <c r="B55" s="815" t="s">
        <v>1037</v>
      </c>
      <c r="C55" s="816"/>
      <c r="D55" s="816"/>
      <c r="E55" s="816"/>
      <c r="F55" s="816"/>
      <c r="G55" s="816"/>
      <c r="H55" s="816"/>
      <c r="I55" s="816"/>
      <c r="J55" s="816"/>
      <c r="K55" s="816"/>
      <c r="L55" s="816"/>
      <c r="M55" s="817"/>
      <c r="N55" s="403">
        <f>SUM(N50:N54)</f>
        <v>47312.192178665406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4255.600433841666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N45+N55+N66+N77</f>
        <v>169284.30848226117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33856.861696452237</v>
      </c>
      <c r="M84" s="850"/>
      <c r="N84" s="57"/>
    </row>
    <row r="85" spans="1:14">
      <c r="B85" s="95" t="s">
        <v>1057</v>
      </c>
      <c r="C85" s="96"/>
      <c r="D85" s="96"/>
      <c r="E85" s="96"/>
      <c r="F85" s="96"/>
      <c r="G85" s="96"/>
      <c r="H85" s="96"/>
      <c r="I85" s="93"/>
      <c r="J85" s="94"/>
      <c r="K85" s="313">
        <v>0.05</v>
      </c>
      <c r="L85" s="849">
        <f>N79*K85</f>
        <v>8464.2154241130593</v>
      </c>
      <c r="M85" s="850"/>
      <c r="N85" s="57"/>
    </row>
    <row r="86" spans="1:14" ht="15" thickBot="1">
      <c r="B86" s="97" t="s">
        <v>1058</v>
      </c>
      <c r="C86" s="98"/>
      <c r="D86" s="98"/>
      <c r="E86" s="98"/>
      <c r="F86" s="98"/>
      <c r="G86" s="98"/>
      <c r="H86" s="98"/>
      <c r="I86" s="99"/>
      <c r="J86" s="100"/>
      <c r="K86" s="314">
        <v>0.05</v>
      </c>
      <c r="L86" s="851">
        <f>N79*K86</f>
        <v>8464.2154241130593</v>
      </c>
      <c r="M86" s="852"/>
      <c r="N86" s="57"/>
    </row>
    <row r="87" spans="1:14" ht="15" thickBot="1">
      <c r="B87" s="815" t="s">
        <v>1037</v>
      </c>
      <c r="C87" s="816"/>
      <c r="D87" s="816"/>
      <c r="E87" s="816"/>
      <c r="F87" s="816"/>
      <c r="G87" s="816"/>
      <c r="H87" s="816"/>
      <c r="I87" s="816"/>
      <c r="J87" s="816"/>
      <c r="K87" s="816"/>
      <c r="L87" s="816"/>
      <c r="M87" s="817"/>
      <c r="N87" s="58">
        <f>L84+L85+L86</f>
        <v>50785.292544678363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220069.60102693952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3" t="s">
        <v>2324</v>
      </c>
      <c r="C106" s="854"/>
      <c r="D106" s="854"/>
      <c r="E106" s="854"/>
      <c r="F106" s="854"/>
      <c r="G106" s="854"/>
      <c r="H106" s="854"/>
      <c r="I106" s="854"/>
      <c r="J106" s="854"/>
      <c r="K106" s="854"/>
      <c r="L106" s="854"/>
      <c r="M106" s="854"/>
      <c r="N106" s="855"/>
    </row>
    <row r="107" spans="2:14" ht="15" customHeight="1">
      <c r="B107" s="853"/>
      <c r="C107" s="854"/>
      <c r="D107" s="854"/>
      <c r="E107" s="854"/>
      <c r="F107" s="854"/>
      <c r="G107" s="854"/>
      <c r="H107" s="854"/>
      <c r="I107" s="854"/>
      <c r="J107" s="854"/>
      <c r="K107" s="854"/>
      <c r="L107" s="854"/>
      <c r="M107" s="854"/>
      <c r="N107" s="855"/>
    </row>
    <row r="108" spans="2:14" ht="30" customHeight="1">
      <c r="B108" s="856" t="s">
        <v>2325</v>
      </c>
      <c r="C108" s="857"/>
      <c r="D108" s="857"/>
      <c r="E108" s="857"/>
      <c r="F108" s="857"/>
      <c r="G108" s="857"/>
      <c r="H108" s="857"/>
      <c r="I108" s="857"/>
      <c r="J108" s="857"/>
      <c r="K108" s="857"/>
      <c r="L108" s="857"/>
      <c r="M108" s="857"/>
      <c r="N108" s="858"/>
    </row>
    <row r="109" spans="2:14">
      <c r="B109" s="856"/>
      <c r="C109" s="857"/>
      <c r="D109" s="857"/>
      <c r="E109" s="857"/>
      <c r="F109" s="857"/>
      <c r="G109" s="857"/>
      <c r="H109" s="857"/>
      <c r="I109" s="857"/>
      <c r="J109" s="857"/>
      <c r="K109" s="857"/>
      <c r="L109" s="857"/>
      <c r="M109" s="857"/>
      <c r="N109" s="85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2"/>
      <c r="K119" s="792"/>
      <c r="L119" s="792"/>
      <c r="M119" s="792"/>
      <c r="N119" s="793"/>
    </row>
    <row r="120" spans="2:14" ht="15" thickBot="1">
      <c r="B120" s="270" t="s">
        <v>2327</v>
      </c>
      <c r="C120" s="402"/>
      <c r="D120" s="402"/>
      <c r="E120" s="63"/>
      <c r="F120" s="63"/>
      <c r="G120" s="63"/>
      <c r="H120" s="63"/>
      <c r="I120" s="63"/>
      <c r="J120" s="794"/>
      <c r="K120" s="794"/>
      <c r="L120" s="794"/>
      <c r="M120" s="794"/>
      <c r="N120" s="79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18</v>
      </c>
      <c r="N36" s="281">
        <f>K36/M36</f>
        <v>13112.510458876197</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279452.0344065493</v>
      </c>
      <c r="L37" s="279"/>
      <c r="M37" s="280">
        <v>18</v>
      </c>
      <c r="N37" s="281">
        <f>K37/M37</f>
        <v>15525.113022586072</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18</v>
      </c>
      <c r="N38" s="281">
        <f>K38/M38</f>
        <v>12420.090418068859</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491433.16962598142</v>
      </c>
      <c r="L39" s="832">
        <v>18</v>
      </c>
      <c r="M39" s="833"/>
      <c r="N39" s="281">
        <f>K39/L39</f>
        <v>27301.842756998969</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177019.45009889751</v>
      </c>
      <c r="L40" s="285"/>
      <c r="M40" s="286">
        <v>18</v>
      </c>
      <c r="N40" s="281">
        <f>K40/M40</f>
        <v>9834.4138943831949</v>
      </c>
    </row>
    <row r="41" spans="1:14">
      <c r="B41" s="329"/>
      <c r="C41" s="330"/>
      <c r="D41" s="330"/>
      <c r="E41" s="330"/>
      <c r="F41" s="332"/>
      <c r="G41" s="332"/>
      <c r="H41" s="131"/>
      <c r="I41" s="42"/>
      <c r="J41" s="43"/>
      <c r="K41" s="283"/>
      <c r="L41" s="285"/>
      <c r="M41" s="286"/>
      <c r="N41" s="281"/>
    </row>
    <row r="42" spans="1:14">
      <c r="B42" s="835" t="s">
        <v>1036</v>
      </c>
      <c r="C42" s="836"/>
      <c r="D42" s="836"/>
      <c r="E42" s="44"/>
      <c r="F42" s="45"/>
      <c r="G42" s="45"/>
      <c r="H42" s="46"/>
      <c r="I42" s="42"/>
      <c r="J42" s="43"/>
      <c r="K42" s="288"/>
      <c r="L42" s="285"/>
      <c r="M42" s="410">
        <v>0.01</v>
      </c>
      <c r="N42" s="353">
        <f>N76*M42</f>
        <v>28.370669558944442</v>
      </c>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f>SUM(N36:N43)</f>
        <v>78222.341220472241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448397.02617521293</v>
      </c>
      <c r="N49" s="281">
        <f>K49*M49</f>
        <v>68604.74500480757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68604.74500480757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1766.2033469737373</v>
      </c>
      <c r="M59" s="820"/>
      <c r="N59" s="296">
        <f>K59*L59</f>
        <v>270.22911208698179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270.22911208698179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2837.0669558944442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N44+N54+N65+N76</f>
        <v>149934.38229326124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29986.876458652248</v>
      </c>
      <c r="M83" s="850"/>
      <c r="N83" s="57"/>
    </row>
    <row r="84" spans="1:14">
      <c r="B84" s="95" t="s">
        <v>1057</v>
      </c>
      <c r="C84" s="96"/>
      <c r="D84" s="96"/>
      <c r="E84" s="96"/>
      <c r="F84" s="96"/>
      <c r="G84" s="96"/>
      <c r="H84" s="96"/>
      <c r="I84" s="93"/>
      <c r="J84" s="94"/>
      <c r="K84" s="313">
        <v>0.05</v>
      </c>
      <c r="L84" s="849">
        <f>N78*K84</f>
        <v>7496.7191146630621</v>
      </c>
      <c r="M84" s="850"/>
      <c r="N84" s="57"/>
    </row>
    <row r="85" spans="1:14" ht="15" thickBot="1">
      <c r="B85" s="97" t="s">
        <v>1058</v>
      </c>
      <c r="C85" s="98"/>
      <c r="D85" s="98"/>
      <c r="E85" s="98"/>
      <c r="F85" s="98"/>
      <c r="G85" s="98"/>
      <c r="H85" s="98"/>
      <c r="I85" s="99"/>
      <c r="J85" s="100"/>
      <c r="K85" s="314">
        <v>0.05</v>
      </c>
      <c r="L85" s="851">
        <f>N78*K85</f>
        <v>7496.7191146630621</v>
      </c>
      <c r="M85" s="852"/>
      <c r="N85" s="57"/>
    </row>
    <row r="86" spans="1:14" ht="15" thickBot="1">
      <c r="B86" s="815" t="s">
        <v>1037</v>
      </c>
      <c r="C86" s="816"/>
      <c r="D86" s="816"/>
      <c r="E86" s="816"/>
      <c r="F86" s="816"/>
      <c r="G86" s="816"/>
      <c r="H86" s="816"/>
      <c r="I86" s="816"/>
      <c r="J86" s="816"/>
      <c r="K86" s="816"/>
      <c r="L86" s="816"/>
      <c r="M86" s="817"/>
      <c r="N86" s="58">
        <f>L83+L84+L85</f>
        <v>44980.314687978374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194914.6969812396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18</v>
      </c>
      <c r="N36" s="281">
        <f>K36/M36</f>
        <v>13112.510458876197</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279452.0344065493</v>
      </c>
      <c r="L37" s="279"/>
      <c r="M37" s="280">
        <v>18</v>
      </c>
      <c r="N37" s="281">
        <f>K37/M37</f>
        <v>15525.113022586072</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18</v>
      </c>
      <c r="N38" s="281">
        <f>K38/M38</f>
        <v>12420.090418068859</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491433.16962598142</v>
      </c>
      <c r="L39" s="832">
        <v>18</v>
      </c>
      <c r="M39" s="833"/>
      <c r="N39" s="281">
        <f>K39/L39</f>
        <v>27301.842756998969</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177019.45009889751</v>
      </c>
      <c r="L40" s="285"/>
      <c r="M40" s="286">
        <v>18</v>
      </c>
      <c r="N40" s="281">
        <f>K40/M40</f>
        <v>9834.4138943831949</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28.370669558944442</v>
      </c>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f>SUM(N36:N43)</f>
        <v>78222.341220472241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401761.74036054953</v>
      </c>
      <c r="N49" s="281">
        <f>K49*M49</f>
        <v>61469.546275164081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61469.546275164081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1766.2033469737373</v>
      </c>
      <c r="M59" s="820"/>
      <c r="N59" s="296">
        <f>K59*L59</f>
        <v>270.22911208698179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270.22911208698179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2837.0669558944442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N44+N54+N65+N76</f>
        <v>142799.18356361776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28559.836712723554</v>
      </c>
      <c r="M83" s="850"/>
      <c r="N83" s="57"/>
    </row>
    <row r="84" spans="1:14">
      <c r="B84" s="95" t="s">
        <v>1057</v>
      </c>
      <c r="C84" s="96"/>
      <c r="D84" s="96"/>
      <c r="E84" s="96"/>
      <c r="F84" s="96"/>
      <c r="G84" s="96"/>
      <c r="H84" s="96"/>
      <c r="I84" s="93"/>
      <c r="J84" s="94"/>
      <c r="K84" s="313">
        <v>0.05</v>
      </c>
      <c r="L84" s="849">
        <f>N78*K84</f>
        <v>7139.9591781808886</v>
      </c>
      <c r="M84" s="850"/>
      <c r="N84" s="57"/>
    </row>
    <row r="85" spans="1:14" ht="15" thickBot="1">
      <c r="B85" s="97" t="s">
        <v>1058</v>
      </c>
      <c r="C85" s="98"/>
      <c r="D85" s="98"/>
      <c r="E85" s="98"/>
      <c r="F85" s="98"/>
      <c r="G85" s="98"/>
      <c r="H85" s="98"/>
      <c r="I85" s="99"/>
      <c r="J85" s="100"/>
      <c r="K85" s="314">
        <v>0.05</v>
      </c>
      <c r="L85" s="851">
        <f>N78*K85</f>
        <v>7139.9591781808886</v>
      </c>
      <c r="M85" s="852"/>
      <c r="N85" s="57"/>
    </row>
    <row r="86" spans="1:14" ht="15" thickBot="1">
      <c r="B86" s="815" t="s">
        <v>1037</v>
      </c>
      <c r="C86" s="816"/>
      <c r="D86" s="816"/>
      <c r="E86" s="816"/>
      <c r="F86" s="816"/>
      <c r="G86" s="816"/>
      <c r="H86" s="816"/>
      <c r="I86" s="816"/>
      <c r="J86" s="816"/>
      <c r="K86" s="816"/>
      <c r="L86" s="816"/>
      <c r="M86" s="817"/>
      <c r="N86" s="58">
        <f>L83+L84+L85</f>
        <v>42839.755069085324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185638.9386327031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15</v>
      </c>
      <c r="N36" s="281">
        <f>K36/M36</f>
        <v>15735.012550651436</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279452.0344065493</v>
      </c>
      <c r="L37" s="279"/>
      <c r="M37" s="280">
        <v>15</v>
      </c>
      <c r="N37" s="281">
        <f>K37/M37</f>
        <v>18630.135627103286</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15</v>
      </c>
      <c r="N38" s="281">
        <f>K38/M38</f>
        <v>14904.108501682631</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491433.16962598142</v>
      </c>
      <c r="L39" s="832">
        <v>15</v>
      </c>
      <c r="M39" s="833"/>
      <c r="N39" s="281">
        <f>K39/L39</f>
        <v>32762.211308398761</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177019.45009889751</v>
      </c>
      <c r="L40" s="285"/>
      <c r="M40" s="286">
        <v>15</v>
      </c>
      <c r="N40" s="281">
        <f>K40/M40</f>
        <v>11801.296673259834</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34.044803470733335</v>
      </c>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f>SUM(N36:N43)</f>
        <v>93866.809464566686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448397.02617521293</v>
      </c>
      <c r="N49" s="281">
        <f>K49*M49</f>
        <v>68604.74500480757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68604.74500480757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19">
        <f>VLOOKUP(A59,TRANSPORTE!A5:D117,4,FALSE)</f>
        <v>1766.2033469737373</v>
      </c>
      <c r="M59" s="820"/>
      <c r="N59" s="296">
        <f>K59*L59</f>
        <v>270.22911208698179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270.22911208698179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3404.4803470733332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N44+N54+N65+N76</f>
        <v>166146.26392853458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33229.252785706914</v>
      </c>
      <c r="M83" s="850"/>
      <c r="N83" s="57"/>
    </row>
    <row r="84" spans="1:14">
      <c r="B84" s="95" t="s">
        <v>1057</v>
      </c>
      <c r="C84" s="96"/>
      <c r="D84" s="96"/>
      <c r="E84" s="96"/>
      <c r="F84" s="96"/>
      <c r="G84" s="96"/>
      <c r="H84" s="96"/>
      <c r="I84" s="93"/>
      <c r="J84" s="94"/>
      <c r="K84" s="313">
        <v>0.05</v>
      </c>
      <c r="L84" s="849">
        <f>N78*K84</f>
        <v>8307.3131964267286</v>
      </c>
      <c r="M84" s="850"/>
      <c r="N84" s="57"/>
    </row>
    <row r="85" spans="1:14" ht="15" thickBot="1">
      <c r="B85" s="97" t="s">
        <v>1058</v>
      </c>
      <c r="C85" s="98"/>
      <c r="D85" s="98"/>
      <c r="E85" s="98"/>
      <c r="F85" s="98"/>
      <c r="G85" s="98"/>
      <c r="H85" s="98"/>
      <c r="I85" s="99"/>
      <c r="J85" s="100"/>
      <c r="K85" s="314">
        <v>0.05</v>
      </c>
      <c r="L85" s="851">
        <f>N78*K85</f>
        <v>8307.3131964267286</v>
      </c>
      <c r="M85" s="852"/>
      <c r="N85" s="57"/>
    </row>
    <row r="86" spans="1:14" ht="15" thickBot="1">
      <c r="B86" s="815" t="s">
        <v>1037</v>
      </c>
      <c r="C86" s="816"/>
      <c r="D86" s="816"/>
      <c r="E86" s="816"/>
      <c r="F86" s="816"/>
      <c r="G86" s="816"/>
      <c r="H86" s="816"/>
      <c r="I86" s="816"/>
      <c r="J86" s="816"/>
      <c r="K86" s="816"/>
      <c r="L86" s="816"/>
      <c r="M86" s="817"/>
      <c r="N86" s="58">
        <f>L83+L84+L85</f>
        <v>49843.879178560375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215990.14310709495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280">
        <v>15</v>
      </c>
      <c r="N36" s="281">
        <f>K36/M36</f>
        <v>15735.012550651436</v>
      </c>
    </row>
    <row r="37" spans="1:14">
      <c r="A37" s="119" t="s">
        <v>154</v>
      </c>
      <c r="B37" s="828" t="str">
        <f>VLOOKUP(A37,EQUIPOS!A7:D154,3,FALSE)</f>
        <v>Carrotanque Irrigador de asfalto, 1000 GALONES DE CAPACIDAD</v>
      </c>
      <c r="C37" s="829"/>
      <c r="D37" s="829"/>
      <c r="E37" s="829"/>
      <c r="F37" s="829"/>
      <c r="G37" s="829"/>
      <c r="H37" s="830"/>
      <c r="I37" s="276"/>
      <c r="J37" s="277"/>
      <c r="K37" s="278">
        <f>VLOOKUP(A37,EQUIPOS!A7:D164,4,FALSE)</f>
        <v>279452.0344065493</v>
      </c>
      <c r="L37" s="279"/>
      <c r="M37" s="280">
        <v>15</v>
      </c>
      <c r="N37" s="281">
        <f>K37/M37</f>
        <v>18630.135627103286</v>
      </c>
    </row>
    <row r="38" spans="1:14">
      <c r="A38" t="s">
        <v>269</v>
      </c>
      <c r="B38" s="828" t="str">
        <f>VLOOKUP(A38,EQUIPOS!A8:D154,3,FALSE)</f>
        <v>Motoniveladora  potencia 215 HP, ancho de cuchilla 4,27 m, peso 18 ton.</v>
      </c>
      <c r="C38" s="829"/>
      <c r="D38" s="829"/>
      <c r="E38" s="829"/>
      <c r="F38" s="829"/>
      <c r="G38" s="829"/>
      <c r="H38" s="830"/>
      <c r="I38" s="276"/>
      <c r="J38" s="277"/>
      <c r="K38" s="278">
        <f>VLOOKUP(A38,EQUIPOS!A8:D165,4,FALSE)</f>
        <v>223561.62752523946</v>
      </c>
      <c r="L38" s="279"/>
      <c r="M38" s="280">
        <v>15</v>
      </c>
      <c r="N38" s="281">
        <f>K38/M38</f>
        <v>14904.108501682631</v>
      </c>
    </row>
    <row r="39" spans="1:14">
      <c r="A39" t="s">
        <v>299</v>
      </c>
      <c r="B39" s="828" t="str">
        <f>VLOOKUP(A39,EQUIPOS!A9:D154,3,FALSE)</f>
        <v xml:space="preserve">Recicladora, potencia 430HP </v>
      </c>
      <c r="C39" s="829"/>
      <c r="D39" s="829"/>
      <c r="E39" s="829"/>
      <c r="F39" s="829"/>
      <c r="G39" s="829"/>
      <c r="H39" s="830"/>
      <c r="I39" s="831"/>
      <c r="J39" s="812"/>
      <c r="K39" s="278">
        <f>VLOOKUP(A39,EQUIPOS!A9:D166,4,FALSE)</f>
        <v>491433.16962598142</v>
      </c>
      <c r="L39" s="832">
        <v>15</v>
      </c>
      <c r="M39" s="833"/>
      <c r="N39" s="281">
        <f>K39/L39</f>
        <v>32762.211308398761</v>
      </c>
    </row>
    <row r="40" spans="1:14">
      <c r="A40" t="s">
        <v>365</v>
      </c>
      <c r="B40" s="828" t="str">
        <f>VLOOKUP(A40,EQUIPOS!A10:D154,3,FALSE)</f>
        <v xml:space="preserve">Vibrocompatador, potencia 153 HP, peso 10 Ton. </v>
      </c>
      <c r="C40" s="829"/>
      <c r="D40" s="829"/>
      <c r="E40" s="829"/>
      <c r="F40" s="829"/>
      <c r="G40" s="829"/>
      <c r="H40" s="830"/>
      <c r="I40" s="42"/>
      <c r="J40" s="43"/>
      <c r="K40" s="278">
        <f>VLOOKUP(A40,EQUIPOS!A10:D167,4,FALSE)</f>
        <v>177019.45009889751</v>
      </c>
      <c r="L40" s="285"/>
      <c r="M40" s="286">
        <v>15</v>
      </c>
      <c r="N40" s="281">
        <f>K40/M40</f>
        <v>11801.296673259834</v>
      </c>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34.044803470733335</v>
      </c>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f>SUM(N36:N43)</f>
        <v>93866.809464566686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401761.74036054953</v>
      </c>
      <c r="N49" s="281">
        <f>K49*M49</f>
        <v>61469.546275164081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61469.546275164081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19">
        <f>VLOOKUP(A59,TRANSPORTE!A5:D117,4,FALSE)</f>
        <v>1766.2033469737373</v>
      </c>
      <c r="M59" s="820"/>
      <c r="N59" s="296">
        <f>K59*L59</f>
        <v>270.22911208698179</v>
      </c>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270.22911208698179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3404.4803470733332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N44+N54+N65+N76</f>
        <v>159011.0651988911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31802.21303977822</v>
      </c>
      <c r="M83" s="850"/>
      <c r="N83" s="57"/>
    </row>
    <row r="84" spans="1:14">
      <c r="B84" s="95" t="s">
        <v>1057</v>
      </c>
      <c r="C84" s="96"/>
      <c r="D84" s="96"/>
      <c r="E84" s="96"/>
      <c r="F84" s="96"/>
      <c r="G84" s="96"/>
      <c r="H84" s="96"/>
      <c r="I84" s="93"/>
      <c r="J84" s="94"/>
      <c r="K84" s="313">
        <v>0.05</v>
      </c>
      <c r="L84" s="849">
        <f>N78*K84</f>
        <v>7950.5532599445551</v>
      </c>
      <c r="M84" s="850"/>
      <c r="N84" s="57"/>
    </row>
    <row r="85" spans="1:14" ht="15" thickBot="1">
      <c r="B85" s="97" t="s">
        <v>1058</v>
      </c>
      <c r="C85" s="98"/>
      <c r="D85" s="98"/>
      <c r="E85" s="98"/>
      <c r="F85" s="98"/>
      <c r="G85" s="98"/>
      <c r="H85" s="98"/>
      <c r="I85" s="99"/>
      <c r="J85" s="100"/>
      <c r="K85" s="314">
        <v>0.05</v>
      </c>
      <c r="L85" s="851">
        <f>N78*K85</f>
        <v>7950.5532599445551</v>
      </c>
      <c r="M85" s="852"/>
      <c r="N85" s="57"/>
    </row>
    <row r="86" spans="1:14" ht="15" thickBot="1">
      <c r="B86" s="815" t="s">
        <v>1037</v>
      </c>
      <c r="C86" s="816"/>
      <c r="D86" s="816"/>
      <c r="E86" s="816"/>
      <c r="F86" s="816"/>
      <c r="G86" s="816"/>
      <c r="H86" s="816"/>
      <c r="I86" s="816"/>
      <c r="J86" s="816"/>
      <c r="K86" s="816"/>
      <c r="L86" s="816"/>
      <c r="M86" s="817"/>
      <c r="N86" s="58">
        <f>L83+L84+L85</f>
        <v>47703.319559667332</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206714.38475855842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t="s">
        <v>1036</v>
      </c>
      <c r="C42" s="836"/>
      <c r="D42" s="836"/>
      <c r="E42" s="44"/>
      <c r="F42" s="45"/>
      <c r="G42" s="45"/>
      <c r="H42" s="46"/>
      <c r="I42" s="42"/>
      <c r="J42" s="43"/>
      <c r="K42" s="288"/>
      <c r="L42" s="285"/>
      <c r="M42" s="410">
        <v>0.01</v>
      </c>
      <c r="N42" s="353">
        <f>N76*M42</f>
        <v>4.0853764164879998</v>
      </c>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6175.2861277374523</v>
      </c>
      <c r="N49" s="281">
        <f>K49*M49</f>
        <v>6514.9268647630115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6514.9268647630115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408.53764164879999</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N44+N54+N65+N76</f>
        <v>6927.5498828282989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1385.5099765656598</v>
      </c>
      <c r="M83" s="850"/>
      <c r="N83" s="57"/>
    </row>
    <row r="84" spans="1:14">
      <c r="B84" s="95" t="s">
        <v>1057</v>
      </c>
      <c r="C84" s="96"/>
      <c r="D84" s="96"/>
      <c r="E84" s="96"/>
      <c r="F84" s="96"/>
      <c r="G84" s="96"/>
      <c r="H84" s="96"/>
      <c r="I84" s="93"/>
      <c r="J84" s="94"/>
      <c r="K84" s="313">
        <v>0.05</v>
      </c>
      <c r="L84" s="849">
        <f>N78*K84</f>
        <v>346.37749414141496</v>
      </c>
      <c r="M84" s="850"/>
      <c r="N84" s="57"/>
    </row>
    <row r="85" spans="1:14" ht="15" thickBot="1">
      <c r="B85" s="97" t="s">
        <v>1058</v>
      </c>
      <c r="C85" s="98"/>
      <c r="D85" s="98"/>
      <c r="E85" s="98"/>
      <c r="F85" s="98"/>
      <c r="G85" s="98"/>
      <c r="H85" s="98"/>
      <c r="I85" s="99"/>
      <c r="J85" s="100"/>
      <c r="K85" s="314">
        <v>0.05</v>
      </c>
      <c r="L85" s="851">
        <f>N78*K85</f>
        <v>346.37749414141496</v>
      </c>
      <c r="M85" s="852"/>
      <c r="N85" s="57"/>
    </row>
    <row r="86" spans="1:14" ht="15" thickBot="1">
      <c r="B86" s="815" t="s">
        <v>1037</v>
      </c>
      <c r="C86" s="816"/>
      <c r="D86" s="816"/>
      <c r="E86" s="816"/>
      <c r="F86" s="816"/>
      <c r="G86" s="816"/>
      <c r="H86" s="816"/>
      <c r="I86" s="816"/>
      <c r="J86" s="816"/>
      <c r="K86" s="816"/>
      <c r="L86" s="816"/>
      <c r="M86" s="817"/>
      <c r="N86" s="58">
        <f>L83+L84+L85</f>
        <v>2078.2649648484899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9005.8148476767892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30"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2"/>
      <c r="K118" s="792"/>
      <c r="L118" s="792"/>
      <c r="M118" s="792"/>
      <c r="N118" s="793"/>
    </row>
    <row r="119" spans="2:14" ht="15" thickBot="1">
      <c r="B119" s="270" t="s">
        <v>2327</v>
      </c>
      <c r="C119" s="402"/>
      <c r="D119" s="402"/>
      <c r="E119" s="63"/>
      <c r="F119" s="63"/>
      <c r="G119" s="63"/>
      <c r="H119" s="63"/>
      <c r="I119" s="63"/>
      <c r="J119" s="794"/>
      <c r="K119" s="794"/>
      <c r="L119" s="794"/>
      <c r="M119" s="794"/>
      <c r="N119" s="79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164</v>
      </c>
      <c r="B36" s="828" t="str">
        <f>VLOOKUP(A36,EQUIPOS!A6:D154,3,FALSE)</f>
        <v>Compactador manual de rodillo</v>
      </c>
      <c r="C36" s="829"/>
      <c r="D36" s="829"/>
      <c r="E36" s="829"/>
      <c r="F36" s="829"/>
      <c r="G36" s="829"/>
      <c r="H36" s="830"/>
      <c r="I36" s="276"/>
      <c r="J36" s="277"/>
      <c r="K36" s="278">
        <f>VLOOKUP(A36,EQUIPOS!A6:D163,4,FALSE)</f>
        <v>59006.855969011704</v>
      </c>
      <c r="L36" s="279"/>
      <c r="M36" s="280">
        <v>2</v>
      </c>
      <c r="N36" s="281">
        <f>K36/M36</f>
        <v>29503.427984505852</v>
      </c>
    </row>
    <row r="37" spans="1:14">
      <c r="A37" s="119" t="s">
        <v>180</v>
      </c>
      <c r="B37" s="828" t="str">
        <f>VLOOKUP(A37,EQUIPOS!A7:D154,3,FALSE)</f>
        <v>Compresor 120 HP, con martillo.</v>
      </c>
      <c r="C37" s="829"/>
      <c r="D37" s="829"/>
      <c r="E37" s="829"/>
      <c r="F37" s="829"/>
      <c r="G37" s="829"/>
      <c r="H37" s="830"/>
      <c r="I37" s="276"/>
      <c r="J37" s="277"/>
      <c r="K37" s="278">
        <f>VLOOKUP(A37,EQUIPOS!A7:D164,4,FALSE)</f>
        <v>212422.66943379442</v>
      </c>
      <c r="L37" s="279"/>
      <c r="M37" s="280">
        <v>4</v>
      </c>
      <c r="N37" s="281">
        <f>K37/M37</f>
        <v>53105.667358448605</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70807.556477931474</v>
      </c>
      <c r="L38" s="279"/>
      <c r="M38" s="280">
        <v>10</v>
      </c>
      <c r="N38" s="281">
        <f>K38/M38</f>
        <v>7080.7556477931475</v>
      </c>
    </row>
    <row r="39" spans="1:14">
      <c r="A39" t="s">
        <v>303</v>
      </c>
      <c r="B39" s="828" t="str">
        <f>VLOOKUP(A39,EQUIPOS!A9:D154,3,FALSE)</f>
        <v>Retrocargador, pala de 1,1 m3 de capacidad, profundidad de excavación de 4.400 mm y una altura de 5.680 mm</v>
      </c>
      <c r="C39" s="829"/>
      <c r="D39" s="829"/>
      <c r="E39" s="829"/>
      <c r="F39" s="829"/>
      <c r="G39" s="829"/>
      <c r="H39" s="830"/>
      <c r="I39" s="276"/>
      <c r="J39" s="277"/>
      <c r="K39" s="278">
        <f>VLOOKUP(A39,EQUIPOS!A9:D166,4,FALSE)</f>
        <v>235986.06497495464</v>
      </c>
      <c r="L39" s="279"/>
      <c r="M39" s="280">
        <v>10</v>
      </c>
      <c r="N39" s="281">
        <f>K39/M39</f>
        <v>23598.606497495464</v>
      </c>
    </row>
    <row r="40" spans="1:14">
      <c r="A40" t="s">
        <v>129</v>
      </c>
      <c r="B40" s="828" t="str">
        <f>VLOOKUP(A40,EQUIPOS!A10:D154,3,FALSE)</f>
        <v xml:space="preserve">Buldozer, Potencia al volante de 140 HP, motor de 2200 RPM, longitud de hoja 4,80m. </v>
      </c>
      <c r="C40" s="829"/>
      <c r="D40" s="829"/>
      <c r="E40" s="829"/>
      <c r="F40" s="829"/>
      <c r="G40" s="829"/>
      <c r="H40" s="830"/>
      <c r="I40" s="276"/>
      <c r="J40" s="277"/>
      <c r="K40" s="278">
        <f>VLOOKUP(A40,EQUIPOS!A10:D167,4,FALSE)</f>
        <v>307397.23784720426</v>
      </c>
      <c r="L40" s="279"/>
      <c r="M40" s="280">
        <v>100</v>
      </c>
      <c r="N40" s="281">
        <f>K40/M40</f>
        <v>3073.9723784720427</v>
      </c>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N80*M46</f>
        <v>1276.6801301525002</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117639.10999686761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4737.9130790309709</v>
      </c>
      <c r="N53" s="281">
        <f>K53*M53</f>
        <v>4737.9130790309709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4737.9130790309709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19">
        <f>VLOOKUP(A63,TRANSPORTE!A5:D117,4,FALSE)</f>
        <v>1766.2033469737373</v>
      </c>
      <c r="M63" s="820"/>
      <c r="N63" s="296">
        <f>K63*L63</f>
        <v>2296.0643510658588</v>
      </c>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f>N63+N64+N65+N66+N67</f>
        <v>2296.0643510658588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133"/>
    </row>
    <row r="80" spans="1:15" ht="15" thickBot="1">
      <c r="B80" s="821" t="s">
        <v>1037</v>
      </c>
      <c r="C80" s="822"/>
      <c r="D80" s="822"/>
      <c r="E80" s="822"/>
      <c r="F80" s="822"/>
      <c r="G80" s="822"/>
      <c r="H80" s="822"/>
      <c r="I80" s="822"/>
      <c r="J80" s="822"/>
      <c r="K80" s="822"/>
      <c r="L80" s="822"/>
      <c r="M80" s="823"/>
      <c r="N80" s="469">
        <f>SUM(N74:N79)</f>
        <v>12766.801301525</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137439.88872848943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27487.977745697888</v>
      </c>
      <c r="M87" s="850"/>
      <c r="N87" s="57"/>
    </row>
    <row r="88" spans="1:14">
      <c r="B88" s="95" t="s">
        <v>1057</v>
      </c>
      <c r="C88" s="96"/>
      <c r="D88" s="96"/>
      <c r="E88" s="96"/>
      <c r="F88" s="96"/>
      <c r="G88" s="96"/>
      <c r="H88" s="96"/>
      <c r="I88" s="93"/>
      <c r="J88" s="94"/>
      <c r="K88" s="313">
        <v>0.05</v>
      </c>
      <c r="L88" s="849">
        <f>N82*K88</f>
        <v>6871.994436424472</v>
      </c>
      <c r="M88" s="850"/>
      <c r="N88" s="57"/>
    </row>
    <row r="89" spans="1:14" ht="15" thickBot="1">
      <c r="B89" s="97" t="s">
        <v>1058</v>
      </c>
      <c r="C89" s="98"/>
      <c r="D89" s="98"/>
      <c r="E89" s="98"/>
      <c r="F89" s="98"/>
      <c r="G89" s="98"/>
      <c r="H89" s="98"/>
      <c r="I89" s="99"/>
      <c r="J89" s="100"/>
      <c r="K89" s="314">
        <v>0.05</v>
      </c>
      <c r="L89" s="851">
        <f>N82*K89</f>
        <v>6871.994436424472</v>
      </c>
      <c r="M89" s="852"/>
      <c r="N89" s="57"/>
    </row>
    <row r="90" spans="1:14" ht="15" thickBot="1">
      <c r="B90" s="815" t="s">
        <v>1037</v>
      </c>
      <c r="C90" s="816"/>
      <c r="D90" s="816"/>
      <c r="E90" s="816"/>
      <c r="F90" s="816"/>
      <c r="G90" s="816"/>
      <c r="H90" s="816"/>
      <c r="I90" s="816"/>
      <c r="J90" s="816"/>
      <c r="K90" s="816"/>
      <c r="L90" s="816"/>
      <c r="M90" s="817"/>
      <c r="N90" s="58">
        <f>L87+L88+L89</f>
        <v>41231.96661854683</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178671.85534703627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280">
        <v>2</v>
      </c>
      <c r="N36" s="281">
        <f>K36/M36</f>
        <v>8488.0290824419189</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276"/>
      <c r="J37" s="277"/>
      <c r="K37" s="278">
        <f>VLOOKUP(A37,EQUIPOS!A7:D164,4,FALSE)</f>
        <v>235986.06497495464</v>
      </c>
      <c r="L37" s="279"/>
      <c r="M37" s="280">
        <v>10</v>
      </c>
      <c r="N37" s="281">
        <f>K37/M37</f>
        <v>23598.606497495464</v>
      </c>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255.33602603049999</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32341.971605967887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5106.7205206099998</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37448.692126577887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7489.7384253155778</v>
      </c>
      <c r="M87" s="850"/>
      <c r="N87" s="57"/>
    </row>
    <row r="88" spans="1:14">
      <c r="B88" s="95" t="s">
        <v>1057</v>
      </c>
      <c r="C88" s="96"/>
      <c r="D88" s="96"/>
      <c r="E88" s="96"/>
      <c r="F88" s="96"/>
      <c r="G88" s="96"/>
      <c r="H88" s="96"/>
      <c r="I88" s="93"/>
      <c r="J88" s="94"/>
      <c r="K88" s="313">
        <v>0.05</v>
      </c>
      <c r="L88" s="849">
        <f>N82*K88</f>
        <v>1872.4346063288945</v>
      </c>
      <c r="M88" s="850"/>
      <c r="N88" s="57"/>
    </row>
    <row r="89" spans="1:14" ht="15" thickBot="1">
      <c r="B89" s="97" t="s">
        <v>1058</v>
      </c>
      <c r="C89" s="98"/>
      <c r="D89" s="98"/>
      <c r="E89" s="98"/>
      <c r="F89" s="98"/>
      <c r="G89" s="98"/>
      <c r="H89" s="98"/>
      <c r="I89" s="99"/>
      <c r="J89" s="100"/>
      <c r="K89" s="314">
        <v>0.05</v>
      </c>
      <c r="L89" s="851">
        <f>N82*K89</f>
        <v>1872.4346063288945</v>
      </c>
      <c r="M89" s="852"/>
      <c r="N89" s="57"/>
    </row>
    <row r="90" spans="1:14" ht="15" thickBot="1">
      <c r="B90" s="815" t="s">
        <v>1037</v>
      </c>
      <c r="C90" s="816"/>
      <c r="D90" s="816"/>
      <c r="E90" s="816"/>
      <c r="F90" s="816"/>
      <c r="G90" s="816"/>
      <c r="H90" s="816"/>
      <c r="I90" s="816"/>
      <c r="J90" s="816"/>
      <c r="K90" s="816"/>
      <c r="L90" s="816"/>
      <c r="M90" s="817"/>
      <c r="N90" s="58">
        <f>L87+L88+L89</f>
        <v>11234.607637973366</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48683.299764551251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3360.5585288689804</v>
      </c>
      <c r="L36" s="279"/>
      <c r="M36" s="280">
        <v>60</v>
      </c>
      <c r="N36" s="281">
        <f>K36/M36</f>
        <v>56.009308814483006</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60</v>
      </c>
      <c r="N37" s="281">
        <f>K37/M37</f>
        <v>1770.1982270161004</v>
      </c>
    </row>
    <row r="38" spans="1:14">
      <c r="A38" t="s">
        <v>138</v>
      </c>
      <c r="B38" s="828" t="str">
        <f>VLOOKUP(A38,EQUIPOS!A8:D154,3,FALSE)</f>
        <v>Camioneta D-300</v>
      </c>
      <c r="C38" s="829"/>
      <c r="D38" s="829"/>
      <c r="E38" s="829"/>
      <c r="F38" s="829"/>
      <c r="G38" s="829"/>
      <c r="H38" s="830"/>
      <c r="I38" s="276"/>
      <c r="J38" s="277"/>
      <c r="K38" s="278">
        <f>VLOOKUP(A38,EQUIPOS!A8:D165,4,FALSE)</f>
        <v>59006.855969011704</v>
      </c>
      <c r="L38" s="279"/>
      <c r="M38" s="280">
        <v>60</v>
      </c>
      <c r="N38" s="281">
        <f>K38/M38</f>
        <v>983.44759948352839</v>
      </c>
    </row>
    <row r="39" spans="1:14">
      <c r="B39" s="828"/>
      <c r="C39" s="829"/>
      <c r="D39" s="829"/>
      <c r="E39" s="829"/>
      <c r="F39" s="829"/>
      <c r="G39" s="829"/>
      <c r="H39" s="830"/>
      <c r="I39" s="276"/>
      <c r="J39" s="277"/>
      <c r="K39" s="278"/>
      <c r="L39" s="279"/>
      <c r="M39" s="280"/>
      <c r="N39" s="281"/>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N80*M46</f>
        <v>21.278002169208335</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2830.93313748332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6234.6638789656972</v>
      </c>
      <c r="N53" s="281">
        <f>K53*M53</f>
        <v>748.15966547588368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0"/>
      <c r="C57" s="811"/>
      <c r="D57" s="811"/>
      <c r="E57" s="811"/>
      <c r="F57" s="811"/>
      <c r="G57" s="811"/>
      <c r="H57" s="811"/>
      <c r="I57" s="812"/>
      <c r="J57" s="48"/>
      <c r="K57" s="50"/>
      <c r="L57" s="813"/>
      <c r="M57" s="814"/>
      <c r="N57" s="51"/>
    </row>
    <row r="58" spans="1:14" ht="15" thickBot="1">
      <c r="B58" s="815" t="s">
        <v>1037</v>
      </c>
      <c r="C58" s="816"/>
      <c r="D58" s="816"/>
      <c r="E58" s="816"/>
      <c r="F58" s="816"/>
      <c r="G58" s="816"/>
      <c r="H58" s="816"/>
      <c r="I58" s="816"/>
      <c r="J58" s="816"/>
      <c r="K58" s="816"/>
      <c r="L58" s="816"/>
      <c r="M58" s="817"/>
      <c r="N58" s="403">
        <f>SUM(N53:N57)</f>
        <v>748.15966547588368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B63" s="52"/>
      <c r="C63" s="326"/>
      <c r="D63" s="326"/>
      <c r="E63" s="326"/>
      <c r="F63" s="326"/>
      <c r="G63" s="326"/>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04"/>
      <c r="M68" s="805"/>
      <c r="N68" s="133"/>
    </row>
    <row r="69" spans="1:15" ht="15" thickBot="1">
      <c r="B69" s="821" t="s">
        <v>1037</v>
      </c>
      <c r="C69" s="822"/>
      <c r="D69" s="822"/>
      <c r="E69" s="822"/>
      <c r="F69" s="822"/>
      <c r="G69" s="822"/>
      <c r="H69" s="822"/>
      <c r="I69" s="822"/>
      <c r="J69" s="822"/>
      <c r="K69" s="822"/>
      <c r="L69" s="822"/>
      <c r="M69" s="82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1" t="s">
        <v>1047</v>
      </c>
      <c r="C73" s="842"/>
      <c r="D73" s="842"/>
      <c r="E73" s="842"/>
      <c r="F73" s="842"/>
      <c r="G73" s="842"/>
      <c r="H73" s="842"/>
      <c r="I73" s="79" t="s">
        <v>1048</v>
      </c>
      <c r="J73" s="81" t="s">
        <v>1494</v>
      </c>
      <c r="K73" s="80" t="s">
        <v>1050</v>
      </c>
      <c r="L73" s="843" t="s">
        <v>1034</v>
      </c>
      <c r="M73" s="844"/>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2"/>
      <c r="C79" s="803"/>
      <c r="D79" s="803"/>
      <c r="E79" s="803"/>
      <c r="F79" s="803"/>
      <c r="G79" s="803"/>
      <c r="H79" s="803"/>
      <c r="I79" s="132"/>
      <c r="J79" s="132"/>
      <c r="K79" s="132"/>
      <c r="L79" s="903"/>
      <c r="M79" s="903"/>
      <c r="N79" s="51"/>
    </row>
    <row r="80" spans="1:15" ht="15" thickBot="1">
      <c r="B80" s="821" t="s">
        <v>1037</v>
      </c>
      <c r="C80" s="822"/>
      <c r="D80" s="822"/>
      <c r="E80" s="822"/>
      <c r="F80" s="822"/>
      <c r="G80" s="822"/>
      <c r="H80" s="822"/>
      <c r="I80" s="822"/>
      <c r="J80" s="822"/>
      <c r="K80" s="822"/>
      <c r="L80" s="822"/>
      <c r="M80" s="823"/>
      <c r="N80" s="310">
        <f>SUM(N74:N79)</f>
        <v>425.56004338416665</v>
      </c>
    </row>
    <row r="81" spans="1:14" ht="15" thickBot="1">
      <c r="B81" s="39"/>
      <c r="C81" s="40"/>
      <c r="D81" s="40"/>
      <c r="E81" s="40"/>
      <c r="F81" s="40"/>
      <c r="G81" s="40"/>
      <c r="H81" s="40"/>
      <c r="I81" s="40"/>
      <c r="J81" s="40"/>
      <c r="K81" s="40"/>
      <c r="L81" s="40"/>
      <c r="M81" s="40"/>
      <c r="N81" s="41"/>
    </row>
    <row r="82" spans="1:14" ht="15" thickBot="1">
      <c r="B82" s="815" t="s">
        <v>1051</v>
      </c>
      <c r="C82" s="816"/>
      <c r="D82" s="816"/>
      <c r="E82" s="816"/>
      <c r="F82" s="816"/>
      <c r="G82" s="816"/>
      <c r="H82" s="816"/>
      <c r="I82" s="816"/>
      <c r="J82" s="816"/>
      <c r="K82" s="816"/>
      <c r="L82" s="816"/>
      <c r="M82" s="817"/>
      <c r="N82" s="105">
        <f>N48+N58+N69+N80</f>
        <v>4004.6528463433706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06" t="s">
        <v>1053</v>
      </c>
      <c r="C86" s="807"/>
      <c r="D86" s="807"/>
      <c r="E86" s="807"/>
      <c r="F86" s="807"/>
      <c r="G86" s="807"/>
      <c r="H86" s="807"/>
      <c r="I86" s="323"/>
      <c r="J86" s="343"/>
      <c r="K86" s="311" t="s">
        <v>1054</v>
      </c>
      <c r="L86" s="845" t="s">
        <v>1055</v>
      </c>
      <c r="M86" s="846"/>
      <c r="N86" s="312"/>
    </row>
    <row r="87" spans="1:14">
      <c r="B87" s="847" t="s">
        <v>1056</v>
      </c>
      <c r="C87" s="848"/>
      <c r="D87" s="848"/>
      <c r="E87" s="848"/>
      <c r="F87" s="848"/>
      <c r="G87" s="848"/>
      <c r="H87" s="848"/>
      <c r="I87" s="93"/>
      <c r="J87" s="94"/>
      <c r="K87" s="313">
        <v>0.2</v>
      </c>
      <c r="L87" s="849">
        <f>N82*K87</f>
        <v>800.93056926867416</v>
      </c>
      <c r="M87" s="850"/>
      <c r="N87" s="57"/>
    </row>
    <row r="88" spans="1:14">
      <c r="B88" s="95" t="s">
        <v>1057</v>
      </c>
      <c r="C88" s="96"/>
      <c r="D88" s="96"/>
      <c r="E88" s="96"/>
      <c r="F88" s="96"/>
      <c r="G88" s="96"/>
      <c r="H88" s="96"/>
      <c r="I88" s="93"/>
      <c r="J88" s="94"/>
      <c r="K88" s="313">
        <v>0.05</v>
      </c>
      <c r="L88" s="849">
        <f>N82*K88</f>
        <v>200.23264231716854</v>
      </c>
      <c r="M88" s="850"/>
      <c r="N88" s="57"/>
    </row>
    <row r="89" spans="1:14" ht="15" thickBot="1">
      <c r="B89" s="97" t="s">
        <v>1058</v>
      </c>
      <c r="C89" s="98"/>
      <c r="D89" s="98"/>
      <c r="E89" s="98"/>
      <c r="F89" s="98"/>
      <c r="G89" s="98"/>
      <c r="H89" s="98"/>
      <c r="I89" s="99"/>
      <c r="J89" s="100"/>
      <c r="K89" s="314">
        <v>0.05</v>
      </c>
      <c r="L89" s="851">
        <f>N82*K89</f>
        <v>200.23264231716854</v>
      </c>
      <c r="M89" s="852"/>
      <c r="N89" s="57"/>
    </row>
    <row r="90" spans="1:14" ht="15" thickBot="1">
      <c r="B90" s="815" t="s">
        <v>1037</v>
      </c>
      <c r="C90" s="816"/>
      <c r="D90" s="816"/>
      <c r="E90" s="816"/>
      <c r="F90" s="816"/>
      <c r="G90" s="816"/>
      <c r="H90" s="816"/>
      <c r="I90" s="816"/>
      <c r="J90" s="816"/>
      <c r="K90" s="816"/>
      <c r="L90" s="816"/>
      <c r="M90" s="817"/>
      <c r="N90" s="58">
        <f>L87+L88+L89</f>
        <v>1201.3958539030111</v>
      </c>
    </row>
    <row r="91" spans="1:14" ht="15" thickBot="1">
      <c r="B91" s="39"/>
      <c r="C91" s="40"/>
      <c r="D91" s="40"/>
      <c r="E91" s="40"/>
      <c r="F91" s="40"/>
      <c r="G91" s="40"/>
      <c r="H91" s="40"/>
      <c r="I91" s="40"/>
      <c r="J91" s="40"/>
      <c r="K91" s="40"/>
      <c r="L91" s="40"/>
      <c r="M91" s="40"/>
      <c r="N91" s="41"/>
    </row>
    <row r="92" spans="1:14" ht="15" thickBot="1">
      <c r="A92" t="s">
        <v>2122</v>
      </c>
      <c r="B92" s="815" t="s">
        <v>1059</v>
      </c>
      <c r="C92" s="816"/>
      <c r="D92" s="816"/>
      <c r="E92" s="816"/>
      <c r="F92" s="816"/>
      <c r="G92" s="816"/>
      <c r="H92" s="816"/>
      <c r="I92" s="816"/>
      <c r="J92" s="816"/>
      <c r="K92" s="816"/>
      <c r="L92" s="816"/>
      <c r="M92" s="817"/>
      <c r="N92" s="196">
        <f>N82+N90</f>
        <v>5206.0487002463815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3" t="s">
        <v>2324</v>
      </c>
      <c r="C109" s="854"/>
      <c r="D109" s="854"/>
      <c r="E109" s="854"/>
      <c r="F109" s="854"/>
      <c r="G109" s="854"/>
      <c r="H109" s="854"/>
      <c r="I109" s="854"/>
      <c r="J109" s="854"/>
      <c r="K109" s="854"/>
      <c r="L109" s="854"/>
      <c r="M109" s="854"/>
      <c r="N109" s="855"/>
    </row>
    <row r="110" spans="2:14" ht="15" customHeight="1">
      <c r="B110" s="853"/>
      <c r="C110" s="854"/>
      <c r="D110" s="854"/>
      <c r="E110" s="854"/>
      <c r="F110" s="854"/>
      <c r="G110" s="854"/>
      <c r="H110" s="854"/>
      <c r="I110" s="854"/>
      <c r="J110" s="854"/>
      <c r="K110" s="854"/>
      <c r="L110" s="854"/>
      <c r="M110" s="854"/>
      <c r="N110" s="855"/>
    </row>
    <row r="111" spans="2:14" ht="30" customHeight="1">
      <c r="B111" s="856" t="s">
        <v>2325</v>
      </c>
      <c r="C111" s="857"/>
      <c r="D111" s="857"/>
      <c r="E111" s="857"/>
      <c r="F111" s="857"/>
      <c r="G111" s="857"/>
      <c r="H111" s="857"/>
      <c r="I111" s="857"/>
      <c r="J111" s="857"/>
      <c r="K111" s="857"/>
      <c r="L111" s="857"/>
      <c r="M111" s="857"/>
      <c r="N111" s="858"/>
    </row>
    <row r="112" spans="2:14">
      <c r="B112" s="856"/>
      <c r="C112" s="857"/>
      <c r="D112" s="857"/>
      <c r="E112" s="857"/>
      <c r="F112" s="857"/>
      <c r="G112" s="857"/>
      <c r="H112" s="857"/>
      <c r="I112" s="857"/>
      <c r="J112" s="857"/>
      <c r="K112" s="857"/>
      <c r="L112" s="857"/>
      <c r="M112" s="857"/>
      <c r="N112" s="85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2"/>
      <c r="K122" s="792"/>
      <c r="L122" s="792"/>
      <c r="M122" s="792"/>
      <c r="N122" s="793"/>
    </row>
    <row r="123" spans="2:14" ht="15" thickBot="1">
      <c r="B123" s="270" t="s">
        <v>2327</v>
      </c>
      <c r="C123" s="402"/>
      <c r="D123" s="402"/>
      <c r="E123" s="63"/>
      <c r="F123" s="63"/>
      <c r="G123" s="63"/>
      <c r="H123" s="63"/>
      <c r="I123" s="63"/>
      <c r="J123" s="794"/>
      <c r="K123" s="794"/>
      <c r="L123" s="794"/>
      <c r="M123" s="794"/>
      <c r="N123"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1687</v>
      </c>
      <c r="B36" s="828" t="str">
        <f>VLOOKUP(A36,EQUIPOS!A6:D154,3,FALSE)</f>
        <v>Derretidora de asfalto (crafco o similar)</v>
      </c>
      <c r="C36" s="829"/>
      <c r="D36" s="829"/>
      <c r="E36" s="829"/>
      <c r="F36" s="829"/>
      <c r="G36" s="829"/>
      <c r="H36" s="830"/>
      <c r="I36" s="276"/>
      <c r="J36" s="277"/>
      <c r="K36" s="278">
        <f>VLOOKUP(A36,EQUIPOS!A6:D163,4,FALSE)</f>
        <v>3360.5585288689804</v>
      </c>
      <c r="L36" s="279"/>
      <c r="M36" s="280">
        <v>60</v>
      </c>
      <c r="N36" s="281">
        <f t="shared" ref="N36:N39" si="0">K36/M36</f>
        <v>56.009308814483006</v>
      </c>
    </row>
    <row r="37" spans="1:14">
      <c r="A37" s="119" t="s">
        <v>324</v>
      </c>
      <c r="B37" s="828" t="str">
        <f>VLOOKUP(A37,EQUIPOS!A7:D154,3,FALSE)</f>
        <v xml:space="preserve">Ruteadora </v>
      </c>
      <c r="C37" s="829"/>
      <c r="D37" s="829"/>
      <c r="E37" s="829"/>
      <c r="F37" s="829"/>
      <c r="G37" s="829"/>
      <c r="H37" s="830"/>
      <c r="I37" s="276"/>
      <c r="J37" s="277"/>
      <c r="K37" s="278">
        <f>VLOOKUP(A37,EQUIPOS!A7:D164,4,FALSE)</f>
        <v>5743.5397339392621</v>
      </c>
      <c r="L37" s="279"/>
      <c r="M37" s="280">
        <v>60</v>
      </c>
      <c r="N37" s="281">
        <f t="shared" si="0"/>
        <v>95.725662232321028</v>
      </c>
    </row>
    <row r="38" spans="1:14">
      <c r="A38" t="s">
        <v>176</v>
      </c>
      <c r="B38" s="828" t="str">
        <f>VLOOKUP(A38,EQUIPOS!A8:D154,3,FALSE)</f>
        <v xml:space="preserve">Compresor (barrido y soplado)
</v>
      </c>
      <c r="C38" s="829"/>
      <c r="D38" s="829"/>
      <c r="E38" s="829"/>
      <c r="F38" s="829"/>
      <c r="G38" s="829"/>
      <c r="H38" s="830"/>
      <c r="I38" s="276"/>
      <c r="J38" s="277"/>
      <c r="K38" s="278">
        <f>VLOOKUP(A38,EQUIPOS!A8:D165,4,FALSE)</f>
        <v>106211.89362096603</v>
      </c>
      <c r="L38" s="279"/>
      <c r="M38" s="280">
        <v>60</v>
      </c>
      <c r="N38" s="281">
        <f t="shared" si="0"/>
        <v>1770.1982270161004</v>
      </c>
    </row>
    <row r="39" spans="1:14">
      <c r="A39" t="s">
        <v>138</v>
      </c>
      <c r="B39" s="828" t="str">
        <f>VLOOKUP(A39,EQUIPOS!A9:D154,3,FALSE)</f>
        <v>Camioneta D-300</v>
      </c>
      <c r="C39" s="829"/>
      <c r="D39" s="829"/>
      <c r="E39" s="829"/>
      <c r="F39" s="829"/>
      <c r="G39" s="829"/>
      <c r="H39" s="830"/>
      <c r="I39" s="276"/>
      <c r="J39" s="277"/>
      <c r="K39" s="278">
        <f>VLOOKUP(A39,EQUIPOS!A9:D166,4,FALSE)</f>
        <v>59006.855969011704</v>
      </c>
      <c r="L39" s="279"/>
      <c r="M39" s="280">
        <v>60</v>
      </c>
      <c r="N39" s="281">
        <f t="shared" si="0"/>
        <v>983.44759948352839</v>
      </c>
    </row>
    <row r="40" spans="1:14">
      <c r="B40" s="828"/>
      <c r="C40" s="829"/>
      <c r="D40" s="829"/>
      <c r="E40" s="829"/>
      <c r="F40" s="829"/>
      <c r="G40" s="829"/>
      <c r="H40" s="830"/>
      <c r="I40" s="276"/>
      <c r="J40" s="277"/>
      <c r="K40" s="278"/>
      <c r="L40" s="279"/>
      <c r="M40" s="280"/>
      <c r="N40" s="281"/>
    </row>
    <row r="41" spans="1:14">
      <c r="B41" s="828"/>
      <c r="C41" s="829"/>
      <c r="D41" s="829"/>
      <c r="E41" s="829"/>
      <c r="F41" s="829"/>
      <c r="G41" s="829"/>
      <c r="H41" s="830"/>
      <c r="I41" s="276"/>
      <c r="J41" s="277"/>
      <c r="K41" s="278"/>
      <c r="L41" s="279"/>
      <c r="M41" s="280"/>
      <c r="N41" s="281"/>
    </row>
    <row r="42" spans="1:14">
      <c r="B42" s="828"/>
      <c r="C42" s="829"/>
      <c r="D42" s="829"/>
      <c r="E42" s="829"/>
      <c r="F42" s="829"/>
      <c r="G42" s="829"/>
      <c r="H42" s="830"/>
      <c r="I42" s="276"/>
      <c r="J42" s="277"/>
      <c r="K42" s="278"/>
      <c r="L42" s="279"/>
      <c r="M42" s="280"/>
      <c r="N42" s="281"/>
    </row>
    <row r="43" spans="1:14">
      <c r="B43" s="828"/>
      <c r="C43" s="829"/>
      <c r="D43" s="829"/>
      <c r="E43" s="829"/>
      <c r="F43" s="829"/>
      <c r="G43" s="829"/>
      <c r="H43" s="830"/>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0.05</v>
      </c>
      <c r="N46" s="353">
        <f>N84*M46</f>
        <v>21.278002169208335</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2926.6587997156412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265200</v>
      </c>
      <c r="N53" s="281">
        <f t="shared" ref="N53:N54" si="1">K53*M53</f>
        <v>1856.4</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6234.6638789656972</v>
      </c>
      <c r="N54" s="281">
        <f t="shared" si="1"/>
        <v>748.15966547588368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10"/>
      <c r="C61" s="811"/>
      <c r="D61" s="811"/>
      <c r="E61" s="811"/>
      <c r="F61" s="811"/>
      <c r="G61" s="811"/>
      <c r="H61" s="811"/>
      <c r="I61" s="812"/>
      <c r="J61" s="48"/>
      <c r="K61" s="50"/>
      <c r="L61" s="813"/>
      <c r="M61" s="814"/>
      <c r="N61" s="51"/>
    </row>
    <row r="62" spans="1:14" ht="15" thickBot="1">
      <c r="B62" s="815" t="s">
        <v>1037</v>
      </c>
      <c r="C62" s="816"/>
      <c r="D62" s="816"/>
      <c r="E62" s="816"/>
      <c r="F62" s="816"/>
      <c r="G62" s="816"/>
      <c r="H62" s="816"/>
      <c r="I62" s="816"/>
      <c r="J62" s="816"/>
      <c r="K62" s="816"/>
      <c r="L62" s="816"/>
      <c r="M62" s="817"/>
      <c r="N62" s="403">
        <f>SUM(N53:N61)</f>
        <v>2604.5596654758838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18" t="s">
        <v>1045</v>
      </c>
      <c r="M66" s="79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19">
        <f>VLOOKUP(A67,TRANSPORTE!A6:D120,4,FALSE)</f>
        <v>1766.2033469737373</v>
      </c>
      <c r="M67" s="820"/>
      <c r="N67" s="296">
        <f>L67*K67</f>
        <v>12.363423428816162</v>
      </c>
    </row>
    <row r="68" spans="1:15">
      <c r="B68" s="52"/>
      <c r="C68" s="53"/>
      <c r="D68" s="53"/>
      <c r="E68" s="53"/>
      <c r="F68" s="53"/>
      <c r="G68" s="53"/>
      <c r="H68" s="320"/>
      <c r="I68" s="288"/>
      <c r="J68" s="295"/>
      <c r="K68" s="288"/>
      <c r="L68" s="819"/>
      <c r="M68" s="820"/>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04"/>
      <c r="M72" s="805"/>
      <c r="N72" s="133"/>
    </row>
    <row r="73" spans="1:15" ht="15" thickBot="1">
      <c r="B73" s="821" t="s">
        <v>1037</v>
      </c>
      <c r="C73" s="822"/>
      <c r="D73" s="822"/>
      <c r="E73" s="822"/>
      <c r="F73" s="822"/>
      <c r="G73" s="822"/>
      <c r="H73" s="822"/>
      <c r="I73" s="822"/>
      <c r="J73" s="822"/>
      <c r="K73" s="822"/>
      <c r="L73" s="822"/>
      <c r="M73" s="823"/>
      <c r="N73" s="110">
        <f>N67+N68+N69+N70+N71</f>
        <v>12.363423428816162</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1" t="s">
        <v>1047</v>
      </c>
      <c r="C77" s="842"/>
      <c r="D77" s="842"/>
      <c r="E77" s="842"/>
      <c r="F77" s="842"/>
      <c r="G77" s="842"/>
      <c r="H77" s="842"/>
      <c r="I77" s="79" t="s">
        <v>1048</v>
      </c>
      <c r="J77" s="81" t="s">
        <v>1494</v>
      </c>
      <c r="K77" s="80" t="s">
        <v>1050</v>
      </c>
      <c r="L77" s="843" t="s">
        <v>1034</v>
      </c>
      <c r="M77" s="844"/>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02"/>
      <c r="C83" s="803"/>
      <c r="D83" s="803"/>
      <c r="E83" s="803"/>
      <c r="F83" s="803"/>
      <c r="G83" s="803"/>
      <c r="H83" s="803"/>
      <c r="I83" s="132"/>
      <c r="J83" s="132"/>
      <c r="K83" s="132"/>
      <c r="L83" s="903"/>
      <c r="M83" s="903"/>
      <c r="N83" s="51"/>
    </row>
    <row r="84" spans="1:14" ht="15" thickBot="1">
      <c r="B84" s="821" t="s">
        <v>1037</v>
      </c>
      <c r="C84" s="822"/>
      <c r="D84" s="822"/>
      <c r="E84" s="822"/>
      <c r="F84" s="822"/>
      <c r="G84" s="822"/>
      <c r="H84" s="822"/>
      <c r="I84" s="822"/>
      <c r="J84" s="822"/>
      <c r="K84" s="822"/>
      <c r="L84" s="822"/>
      <c r="M84" s="823"/>
      <c r="N84" s="310">
        <f>SUM(N78:N83)</f>
        <v>425.56004338416665</v>
      </c>
    </row>
    <row r="85" spans="1:14" ht="15" thickBot="1">
      <c r="B85" s="39"/>
      <c r="C85" s="40"/>
      <c r="D85" s="40"/>
      <c r="E85" s="40"/>
      <c r="F85" s="40"/>
      <c r="G85" s="40"/>
      <c r="H85" s="40"/>
      <c r="I85" s="40"/>
      <c r="J85" s="40"/>
      <c r="K85" s="40"/>
      <c r="L85" s="40"/>
      <c r="M85" s="40"/>
      <c r="N85" s="41"/>
    </row>
    <row r="86" spans="1:14" ht="15" thickBot="1">
      <c r="B86" s="815" t="s">
        <v>1051</v>
      </c>
      <c r="C86" s="816"/>
      <c r="D86" s="816"/>
      <c r="E86" s="816"/>
      <c r="F86" s="816"/>
      <c r="G86" s="816"/>
      <c r="H86" s="816"/>
      <c r="I86" s="816"/>
      <c r="J86" s="816"/>
      <c r="K86" s="816"/>
      <c r="L86" s="816"/>
      <c r="M86" s="817"/>
      <c r="N86" s="105">
        <f>N48+N62+N73+N84</f>
        <v>5969.1419320045079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06" t="s">
        <v>1053</v>
      </c>
      <c r="C90" s="807"/>
      <c r="D90" s="807"/>
      <c r="E90" s="807"/>
      <c r="F90" s="807"/>
      <c r="G90" s="807"/>
      <c r="H90" s="807"/>
      <c r="I90" s="323"/>
      <c r="J90" s="343"/>
      <c r="K90" s="311" t="s">
        <v>1054</v>
      </c>
      <c r="L90" s="845" t="s">
        <v>1055</v>
      </c>
      <c r="M90" s="846"/>
      <c r="N90" s="312"/>
    </row>
    <row r="91" spans="1:14">
      <c r="B91" s="847" t="s">
        <v>1056</v>
      </c>
      <c r="C91" s="848"/>
      <c r="D91" s="848"/>
      <c r="E91" s="848"/>
      <c r="F91" s="848"/>
      <c r="G91" s="848"/>
      <c r="H91" s="848"/>
      <c r="I91" s="93"/>
      <c r="J91" s="94"/>
      <c r="K91" s="313">
        <v>0.2</v>
      </c>
      <c r="L91" s="849">
        <f>N86*K91</f>
        <v>1193.8283864009015</v>
      </c>
      <c r="M91" s="850"/>
      <c r="N91" s="57"/>
    </row>
    <row r="92" spans="1:14">
      <c r="B92" s="95" t="s">
        <v>1057</v>
      </c>
      <c r="C92" s="96"/>
      <c r="D92" s="96"/>
      <c r="E92" s="96"/>
      <c r="F92" s="96"/>
      <c r="G92" s="96"/>
      <c r="H92" s="96"/>
      <c r="I92" s="93"/>
      <c r="J92" s="94"/>
      <c r="K92" s="313">
        <v>0.05</v>
      </c>
      <c r="L92" s="849">
        <f>N86*K92</f>
        <v>298.45709660022538</v>
      </c>
      <c r="M92" s="850"/>
      <c r="N92" s="57"/>
    </row>
    <row r="93" spans="1:14" ht="15" thickBot="1">
      <c r="B93" s="97" t="s">
        <v>1058</v>
      </c>
      <c r="C93" s="98"/>
      <c r="D93" s="98"/>
      <c r="E93" s="98"/>
      <c r="F93" s="98"/>
      <c r="G93" s="98"/>
      <c r="H93" s="98"/>
      <c r="I93" s="99"/>
      <c r="J93" s="100"/>
      <c r="K93" s="314">
        <v>0.05</v>
      </c>
      <c r="L93" s="851">
        <f>N86*K93</f>
        <v>298.45709660022538</v>
      </c>
      <c r="M93" s="852"/>
      <c r="N93" s="57"/>
    </row>
    <row r="94" spans="1:14" ht="15" thickBot="1">
      <c r="B94" s="815" t="s">
        <v>1037</v>
      </c>
      <c r="C94" s="816"/>
      <c r="D94" s="816"/>
      <c r="E94" s="816"/>
      <c r="F94" s="816"/>
      <c r="G94" s="816"/>
      <c r="H94" s="816"/>
      <c r="I94" s="816"/>
      <c r="J94" s="816"/>
      <c r="K94" s="816"/>
      <c r="L94" s="816"/>
      <c r="M94" s="817"/>
      <c r="N94" s="58">
        <f>L91+L92+L93</f>
        <v>1790.7425796013524</v>
      </c>
    </row>
    <row r="95" spans="1:14" ht="15" thickBot="1">
      <c r="B95" s="39"/>
      <c r="C95" s="40"/>
      <c r="D95" s="40"/>
      <c r="E95" s="40"/>
      <c r="F95" s="40"/>
      <c r="G95" s="40"/>
      <c r="H95" s="40"/>
      <c r="I95" s="40"/>
      <c r="J95" s="40"/>
      <c r="K95" s="40"/>
      <c r="L95" s="40"/>
      <c r="M95" s="40"/>
      <c r="N95" s="41"/>
    </row>
    <row r="96" spans="1:14" ht="15" thickBot="1">
      <c r="A96" t="s">
        <v>2122</v>
      </c>
      <c r="B96" s="815" t="s">
        <v>1059</v>
      </c>
      <c r="C96" s="816"/>
      <c r="D96" s="816"/>
      <c r="E96" s="816"/>
      <c r="F96" s="816"/>
      <c r="G96" s="816"/>
      <c r="H96" s="816"/>
      <c r="I96" s="816"/>
      <c r="J96" s="816"/>
      <c r="K96" s="816"/>
      <c r="L96" s="816"/>
      <c r="M96" s="817"/>
      <c r="N96" s="196">
        <f>N86+N94</f>
        <v>7759.8845116058601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3" t="s">
        <v>2324</v>
      </c>
      <c r="C113" s="854"/>
      <c r="D113" s="854"/>
      <c r="E113" s="854"/>
      <c r="F113" s="854"/>
      <c r="G113" s="854"/>
      <c r="H113" s="854"/>
      <c r="I113" s="854"/>
      <c r="J113" s="854"/>
      <c r="K113" s="854"/>
      <c r="L113" s="854"/>
      <c r="M113" s="854"/>
      <c r="N113" s="855"/>
    </row>
    <row r="114" spans="2:14" ht="15" customHeight="1">
      <c r="B114" s="853"/>
      <c r="C114" s="854"/>
      <c r="D114" s="854"/>
      <c r="E114" s="854"/>
      <c r="F114" s="854"/>
      <c r="G114" s="854"/>
      <c r="H114" s="854"/>
      <c r="I114" s="854"/>
      <c r="J114" s="854"/>
      <c r="K114" s="854"/>
      <c r="L114" s="854"/>
      <c r="M114" s="854"/>
      <c r="N114" s="855"/>
    </row>
    <row r="115" spans="2:14" ht="30" customHeight="1">
      <c r="B115" s="856" t="s">
        <v>2325</v>
      </c>
      <c r="C115" s="857"/>
      <c r="D115" s="857"/>
      <c r="E115" s="857"/>
      <c r="F115" s="857"/>
      <c r="G115" s="857"/>
      <c r="H115" s="857"/>
      <c r="I115" s="857"/>
      <c r="J115" s="857"/>
      <c r="K115" s="857"/>
      <c r="L115" s="857"/>
      <c r="M115" s="857"/>
      <c r="N115" s="858"/>
    </row>
    <row r="116" spans="2:14">
      <c r="B116" s="856"/>
      <c r="C116" s="857"/>
      <c r="D116" s="857"/>
      <c r="E116" s="857"/>
      <c r="F116" s="857"/>
      <c r="G116" s="857"/>
      <c r="H116" s="857"/>
      <c r="I116" s="857"/>
      <c r="J116" s="857"/>
      <c r="K116" s="857"/>
      <c r="L116" s="857"/>
      <c r="M116" s="857"/>
      <c r="N116" s="858"/>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2"/>
      <c r="K126" s="792"/>
      <c r="L126" s="792"/>
      <c r="M126" s="792"/>
      <c r="N126" s="793"/>
    </row>
    <row r="127" spans="2:14" ht="15" thickBot="1">
      <c r="B127" s="270" t="s">
        <v>2327</v>
      </c>
      <c r="C127" s="402"/>
      <c r="D127" s="402"/>
      <c r="E127" s="63"/>
      <c r="F127" s="63"/>
      <c r="G127" s="63"/>
      <c r="H127" s="63"/>
      <c r="I127" s="63"/>
      <c r="J127" s="794"/>
      <c r="K127" s="794"/>
      <c r="L127" s="794"/>
      <c r="M127" s="794"/>
      <c r="N127" s="79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280">
        <v>6.25</v>
      </c>
      <c r="N36" s="281">
        <f t="shared" ref="N36:N41" si="0">K36/M36</f>
        <v>601.73596941372853</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v>
      </c>
      <c r="N37" s="281">
        <f t="shared" si="0"/>
        <v>2124.2378724193204</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70807.556477931474</v>
      </c>
      <c r="L38" s="279"/>
      <c r="M38" s="280">
        <v>3.75</v>
      </c>
      <c r="N38" s="281">
        <f t="shared" si="0"/>
        <v>18882.015060781727</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6427.396791350634</v>
      </c>
      <c r="L39" s="279"/>
      <c r="M39" s="280">
        <v>6.25</v>
      </c>
      <c r="N39" s="281">
        <f t="shared" si="0"/>
        <v>1028.3834866161014</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25963.329612643687</v>
      </c>
      <c r="L40" s="279"/>
      <c r="M40" s="280">
        <v>6.25</v>
      </c>
      <c r="N40" s="281">
        <f t="shared" si="0"/>
        <v>4154.1327380229895</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11178.081376261973</v>
      </c>
      <c r="L41" s="279"/>
      <c r="M41" s="280">
        <v>6.25</v>
      </c>
      <c r="N41" s="281">
        <f t="shared" si="0"/>
        <v>1788.4930202019157</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919.20969370980004</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29498.207841165582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7103.132857210584</v>
      </c>
      <c r="N53" s="281">
        <f>K53*M53</f>
        <v>43572.458499092696</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4750.2200982595787</v>
      </c>
      <c r="N54" s="281">
        <f>K54*M54</f>
        <v>1759.3407771331774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938.16846940626669</v>
      </c>
      <c r="N55" s="281">
        <f>K55*M55</f>
        <v>1042.4094104514074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6484.050434124325</v>
      </c>
      <c r="N56" s="281">
        <f>K56*M56</f>
        <v>7204.5004823603613</v>
      </c>
    </row>
    <row r="57" spans="1:14">
      <c r="A57" s="150" t="s">
        <v>849</v>
      </c>
      <c r="B57" s="810" t="str">
        <f>VLOOKUP(A57,MATERIALES!A7:D373,3,FALSE)</f>
        <v>Antisol blanco (presentación 20 kg)</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tr">
        <f>VLOOKUP(A57,MATERIALES!A11:D649,2,FALSE)</f>
        <v>kg</v>
      </c>
      <c r="K57" s="50">
        <v>1.1200000000000001</v>
      </c>
      <c r="L57" s="819">
        <f>VLOOKUP(A57,MATERIALES!A4:D373,4,FALSE)</f>
        <v>164143.5</v>
      </c>
      <c r="M57" s="820"/>
      <c r="N57" s="281">
        <f>K57*L57</f>
        <v>183840.72000000003</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1057075.8637391021</v>
      </c>
      <c r="N58" s="281">
        <f>K58*M58</f>
        <v>1067646.6223764932</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5" t="s">
        <v>1037</v>
      </c>
      <c r="C61" s="816"/>
      <c r="D61" s="816"/>
      <c r="E61" s="816"/>
      <c r="F61" s="816"/>
      <c r="G61" s="816"/>
      <c r="H61" s="816"/>
      <c r="I61" s="816"/>
      <c r="J61" s="816"/>
      <c r="K61" s="816"/>
      <c r="L61" s="816"/>
      <c r="M61" s="817"/>
      <c r="N61" s="403">
        <f>SUM(N53:N60)</f>
        <v>1305066.0515455308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1766.2033469737373</v>
      </c>
      <c r="M66" s="820"/>
      <c r="N66" s="296">
        <f>K66*L66</f>
        <v>1783.8653804434748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04"/>
      <c r="M71" s="805"/>
      <c r="N71" s="133"/>
    </row>
    <row r="72" spans="1:15" ht="15" thickBot="1">
      <c r="B72" s="821" t="s">
        <v>1037</v>
      </c>
      <c r="C72" s="822"/>
      <c r="D72" s="822"/>
      <c r="E72" s="822"/>
      <c r="F72" s="822"/>
      <c r="G72" s="822"/>
      <c r="H72" s="822"/>
      <c r="I72" s="822"/>
      <c r="J72" s="822"/>
      <c r="K72" s="822"/>
      <c r="L72" s="822"/>
      <c r="M72" s="823"/>
      <c r="N72" s="110">
        <f>N66+N67+N68+N69+N70</f>
        <v>1783.8653804434748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2"/>
      <c r="C82" s="803"/>
      <c r="D82" s="803"/>
      <c r="E82" s="803"/>
      <c r="F82" s="803"/>
      <c r="G82" s="803"/>
      <c r="H82" s="803"/>
      <c r="I82" s="132"/>
      <c r="J82" s="132"/>
      <c r="K82" s="132"/>
      <c r="L82" s="903"/>
      <c r="M82" s="903"/>
      <c r="N82" s="133"/>
    </row>
    <row r="83" spans="1:14" ht="15" thickBot="1">
      <c r="B83" s="821" t="s">
        <v>1037</v>
      </c>
      <c r="C83" s="822"/>
      <c r="D83" s="822"/>
      <c r="E83" s="822"/>
      <c r="F83" s="822"/>
      <c r="G83" s="822"/>
      <c r="H83" s="822"/>
      <c r="I83" s="822"/>
      <c r="J83" s="822"/>
      <c r="K83" s="822"/>
      <c r="L83" s="822"/>
      <c r="M83" s="823"/>
      <c r="N83" s="469">
        <f>SUM(N77:N82)</f>
        <v>9192.0969370980001</v>
      </c>
    </row>
    <row r="84" spans="1:14" ht="15" thickBot="1">
      <c r="B84" s="39"/>
      <c r="C84" s="40"/>
      <c r="D84" s="40"/>
      <c r="E84" s="40"/>
      <c r="F84" s="40"/>
      <c r="G84" s="40"/>
      <c r="H84" s="40"/>
      <c r="I84" s="40"/>
      <c r="J84" s="40"/>
      <c r="K84" s="40"/>
      <c r="L84" s="40"/>
      <c r="M84" s="40"/>
      <c r="N84" s="41"/>
    </row>
    <row r="85" spans="1:14" ht="15" thickBot="1">
      <c r="B85" s="815" t="s">
        <v>1051</v>
      </c>
      <c r="C85" s="816"/>
      <c r="D85" s="816"/>
      <c r="E85" s="816"/>
      <c r="F85" s="816"/>
      <c r="G85" s="816"/>
      <c r="H85" s="816"/>
      <c r="I85" s="816"/>
      <c r="J85" s="816"/>
      <c r="K85" s="816"/>
      <c r="L85" s="816"/>
      <c r="M85" s="817"/>
      <c r="N85" s="105">
        <f>N48+N61+N72+N83</f>
        <v>1345540.2217042379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269108.04434084758</v>
      </c>
      <c r="M90" s="850"/>
      <c r="N90" s="57"/>
    </row>
    <row r="91" spans="1:14">
      <c r="B91" s="95" t="s">
        <v>1057</v>
      </c>
      <c r="C91" s="96"/>
      <c r="D91" s="96"/>
      <c r="E91" s="96"/>
      <c r="F91" s="96"/>
      <c r="G91" s="96"/>
      <c r="H91" s="96"/>
      <c r="I91" s="93"/>
      <c r="J91" s="94"/>
      <c r="K91" s="313">
        <v>0.05</v>
      </c>
      <c r="L91" s="849">
        <f>N85*K91</f>
        <v>67277.011085211896</v>
      </c>
      <c r="M91" s="850"/>
      <c r="N91" s="57"/>
    </row>
    <row r="92" spans="1:14" ht="15" thickBot="1">
      <c r="B92" s="97" t="s">
        <v>1058</v>
      </c>
      <c r="C92" s="98"/>
      <c r="D92" s="98"/>
      <c r="E92" s="98"/>
      <c r="F92" s="98"/>
      <c r="G92" s="98"/>
      <c r="H92" s="98"/>
      <c r="I92" s="99"/>
      <c r="J92" s="100"/>
      <c r="K92" s="314">
        <v>0.05</v>
      </c>
      <c r="L92" s="851">
        <f>N85*K92</f>
        <v>67277.011085211896</v>
      </c>
      <c r="M92" s="852"/>
      <c r="N92" s="57"/>
    </row>
    <row r="93" spans="1:14" ht="15" thickBot="1">
      <c r="B93" s="815" t="s">
        <v>1037</v>
      </c>
      <c r="C93" s="816"/>
      <c r="D93" s="816"/>
      <c r="E93" s="816"/>
      <c r="F93" s="816"/>
      <c r="G93" s="816"/>
      <c r="H93" s="816"/>
      <c r="I93" s="816"/>
      <c r="J93" s="816"/>
      <c r="K93" s="816"/>
      <c r="L93" s="816"/>
      <c r="M93" s="817"/>
      <c r="N93" s="58">
        <f>L90+L91+L92</f>
        <v>403662.06651127135</v>
      </c>
    </row>
    <row r="94" spans="1:14" ht="15" thickBot="1">
      <c r="B94" s="39"/>
      <c r="C94" s="40"/>
      <c r="D94" s="40"/>
      <c r="E94" s="40"/>
      <c r="F94" s="40"/>
      <c r="G94" s="40"/>
      <c r="H94" s="40"/>
      <c r="I94" s="40"/>
      <c r="J94" s="40"/>
      <c r="K94" s="40"/>
      <c r="L94" s="40"/>
      <c r="M94" s="40"/>
      <c r="N94" s="41"/>
    </row>
    <row r="95" spans="1:14" ht="15" thickBot="1">
      <c r="A95" t="s">
        <v>2122</v>
      </c>
      <c r="B95" s="815" t="s">
        <v>1059</v>
      </c>
      <c r="C95" s="816"/>
      <c r="D95" s="816"/>
      <c r="E95" s="816"/>
      <c r="F95" s="816"/>
      <c r="G95" s="816"/>
      <c r="H95" s="816"/>
      <c r="I95" s="816"/>
      <c r="J95" s="816"/>
      <c r="K95" s="816"/>
      <c r="L95" s="816"/>
      <c r="M95" s="817"/>
      <c r="N95" s="196">
        <f>N85+N93</f>
        <v>1749202.2882155092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5" hidden="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280">
        <v>6.25</v>
      </c>
      <c r="N36" s="281">
        <f t="shared" ref="N36:N41" si="0">K36/M36</f>
        <v>601.73596941372853</v>
      </c>
    </row>
    <row r="37" spans="1:14">
      <c r="A37" s="119" t="s">
        <v>176</v>
      </c>
      <c r="B37" s="828" t="str">
        <f>VLOOKUP(A37,EQUIPOS!A7:D154,3,FALSE)</f>
        <v xml:space="preserve">Compresor (barrido y soplado)
</v>
      </c>
      <c r="C37" s="829"/>
      <c r="D37" s="829"/>
      <c r="E37" s="829"/>
      <c r="F37" s="829"/>
      <c r="G37" s="829"/>
      <c r="H37" s="830"/>
      <c r="I37" s="276"/>
      <c r="J37" s="277"/>
      <c r="K37" s="278">
        <f>VLOOKUP(A37,EQUIPOS!A7:D164,4,FALSE)</f>
        <v>106211.89362096603</v>
      </c>
      <c r="L37" s="279"/>
      <c r="M37" s="280">
        <v>50</v>
      </c>
      <c r="N37" s="281">
        <f t="shared" si="0"/>
        <v>2124.2378724193204</v>
      </c>
    </row>
    <row r="38" spans="1:14">
      <c r="A38" t="s">
        <v>184</v>
      </c>
      <c r="B38" s="828" t="str">
        <f>VLOOKUP(A38,EQUIPOS!A8:D154,3,FALSE)</f>
        <v>Cortadora de pavimento, Máxima profundidad de corte: 160 mm. Capacidad de disco: desde 12´´ hasta 18´´ de diámetro. Peso operacional: 135 kg, 13.5 hp de potencia</v>
      </c>
      <c r="C38" s="829"/>
      <c r="D38" s="829"/>
      <c r="E38" s="829"/>
      <c r="F38" s="829"/>
      <c r="G38" s="829"/>
      <c r="H38" s="830"/>
      <c r="I38" s="276"/>
      <c r="J38" s="277"/>
      <c r="K38" s="278">
        <f>VLOOKUP(A38,EQUIPOS!A8:D165,4,FALSE)</f>
        <v>70807.556477931474</v>
      </c>
      <c r="L38" s="279"/>
      <c r="M38" s="280">
        <v>3.75</v>
      </c>
      <c r="N38" s="281">
        <f t="shared" si="0"/>
        <v>18882.015060781727</v>
      </c>
    </row>
    <row r="39" spans="1:14">
      <c r="A39" t="s">
        <v>228</v>
      </c>
      <c r="B39" s="828" t="str">
        <f>VLOOKUP(A39,EQUIPOS!A9:D154,3,FALSE)</f>
        <v xml:space="preserve">Formaleta metálica (concreto hidráulico)
</v>
      </c>
      <c r="C39" s="829"/>
      <c r="D39" s="829"/>
      <c r="E39" s="829"/>
      <c r="F39" s="829"/>
      <c r="G39" s="829"/>
      <c r="H39" s="830"/>
      <c r="I39" s="276"/>
      <c r="J39" s="277"/>
      <c r="K39" s="278">
        <f>VLOOKUP(A39,EQUIPOS!A9:D166,4,FALSE)</f>
        <v>6427.396791350634</v>
      </c>
      <c r="L39" s="279"/>
      <c r="M39" s="280">
        <v>6.25</v>
      </c>
      <c r="N39" s="281">
        <f t="shared" si="0"/>
        <v>1028.3834866161014</v>
      </c>
    </row>
    <row r="40" spans="1:14">
      <c r="A40" t="s">
        <v>301</v>
      </c>
      <c r="B40" s="828" t="str">
        <f>VLOOKUP(A40,EQUIPOS!A10:D154,3,FALSE)</f>
        <v>Regla vibratoria, de longitud de 3 a 5 m, motor de 3600 rpm, potencia 6 HP</v>
      </c>
      <c r="C40" s="829"/>
      <c r="D40" s="829"/>
      <c r="E40" s="829"/>
      <c r="F40" s="829"/>
      <c r="G40" s="829"/>
      <c r="H40" s="830"/>
      <c r="I40" s="276"/>
      <c r="J40" s="277"/>
      <c r="K40" s="278">
        <f>VLOOKUP(A40,EQUIPOS!A10:D167,4,FALSE)</f>
        <v>25963.329612643687</v>
      </c>
      <c r="L40" s="279"/>
      <c r="M40" s="280">
        <v>6.25</v>
      </c>
      <c r="N40" s="281">
        <f t="shared" si="0"/>
        <v>4154.1327380229895</v>
      </c>
    </row>
    <row r="41" spans="1:14">
      <c r="A41" t="s">
        <v>363</v>
      </c>
      <c r="B41" s="828" t="str">
        <f>VLOOKUP(A41,EQUIPOS!A11:D155,3,FALSE)</f>
        <v>Vibrador de concreto, Motor de 3 hp a 18.000 rpm Mangueras de 4 mt</v>
      </c>
      <c r="C41" s="829"/>
      <c r="D41" s="829"/>
      <c r="E41" s="829"/>
      <c r="F41" s="829"/>
      <c r="G41" s="829"/>
      <c r="H41" s="830"/>
      <c r="I41" s="276"/>
      <c r="J41" s="277"/>
      <c r="K41" s="278">
        <f>VLOOKUP(A41,EQUIPOS!A11:D168,4,FALSE)</f>
        <v>11178.081376261973</v>
      </c>
      <c r="L41" s="279"/>
      <c r="M41" s="280">
        <v>6.25</v>
      </c>
      <c r="N41" s="281">
        <f t="shared" si="0"/>
        <v>1788.4930202019157</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8"/>
      <c r="C44" s="829"/>
      <c r="D44" s="829"/>
      <c r="E44" s="829"/>
      <c r="F44" s="829"/>
      <c r="G44" s="829"/>
      <c r="H44" s="830"/>
      <c r="I44" s="831"/>
      <c r="J44" s="812"/>
      <c r="K44" s="278"/>
      <c r="L44" s="832"/>
      <c r="M44" s="833"/>
      <c r="N44" s="281"/>
    </row>
    <row r="45" spans="1:14">
      <c r="B45" s="828"/>
      <c r="C45" s="829"/>
      <c r="D45" s="829"/>
      <c r="E45" s="834"/>
      <c r="F45" s="829"/>
      <c r="G45" s="829"/>
      <c r="H45" s="830"/>
      <c r="I45" s="42"/>
      <c r="J45" s="43"/>
      <c r="K45" s="283"/>
      <c r="L45" s="285"/>
      <c r="M45" s="286"/>
      <c r="N45" s="287"/>
    </row>
    <row r="46" spans="1:14">
      <c r="B46" s="835" t="s">
        <v>1036</v>
      </c>
      <c r="C46" s="836"/>
      <c r="D46" s="836"/>
      <c r="E46" s="44"/>
      <c r="F46" s="45"/>
      <c r="G46" s="45"/>
      <c r="H46" s="46"/>
      <c r="I46" s="42"/>
      <c r="J46" s="43"/>
      <c r="K46" s="288"/>
      <c r="L46" s="285"/>
      <c r="M46" s="410">
        <v>0.1</v>
      </c>
      <c r="N46" s="353">
        <f>N83*M46</f>
        <v>919.20969370980004</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SUM(N36:N47)</f>
        <v>29498.207841165582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7103.132857210584</v>
      </c>
      <c r="N53" s="281">
        <f>K53*M53</f>
        <v>43572.458499092696</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13775.638284952776</v>
      </c>
      <c r="N54" s="281">
        <f>K54*M54</f>
        <v>15428.714879147112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4750.2200982595787</v>
      </c>
      <c r="N55" s="281">
        <f>K55*M55</f>
        <v>1759.3407771331774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938.16846940626669</v>
      </c>
      <c r="N56" s="281">
        <f>K56*M56</f>
        <v>1042.4094104514074</v>
      </c>
    </row>
    <row r="57" spans="1:14">
      <c r="A57" s="150" t="s">
        <v>684</v>
      </c>
      <c r="B57" s="810" t="str">
        <f>VLOOKUP(A57,MATERIALES!A7:D373,3,FALSE)</f>
        <v>Sello de silicona o sellador autonivelante</v>
      </c>
      <c r="C57" s="811" t="e">
        <f>VLOOKUP(B57,MATERIALES!B7:E373,3,FALSE)</f>
        <v>#N/A</v>
      </c>
      <c r="D57" s="811" t="e">
        <f>VLOOKUP(C57,MATERIALES!C7:F373,3,FALSE)</f>
        <v>#N/A</v>
      </c>
      <c r="E57" s="811" t="e">
        <f>VLOOKUP(D57,MATERIALES!D7:G373,3,FALSE)</f>
        <v>#N/A</v>
      </c>
      <c r="F57" s="811" t="e">
        <f>VLOOKUP(E57,MATERIALES!E7:H373,3,FALSE)</f>
        <v>#N/A</v>
      </c>
      <c r="G57" s="811" t="e">
        <f>VLOOKUP(F57,MATERIALES!F7:I373,3,FALSE)</f>
        <v>#N/A</v>
      </c>
      <c r="H57" s="811" t="e">
        <f>VLOOKUP(G57,MATERIALES!G7:J373,3,FALSE)</f>
        <v>#N/A</v>
      </c>
      <c r="I57" s="811" t="e">
        <f>VLOOKUP(H57,MATERIALES!H7:K373,3,FALSE)</f>
        <v>#N/A</v>
      </c>
      <c r="J57" s="320" t="s">
        <v>144</v>
      </c>
      <c r="K57" s="50">
        <v>1.1111111111111112</v>
      </c>
      <c r="L57" s="819">
        <f>VLOOKUP(A57,MATERIALES!A4:D373,4,FALSE)</f>
        <v>6484.050434124325</v>
      </c>
      <c r="M57" s="820"/>
      <c r="N57" s="281">
        <f>K57*L57</f>
        <v>7204.5004823603613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164143.5</v>
      </c>
      <c r="N58" s="281">
        <f>K58*M58</f>
        <v>183840.72000000003</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1057075.8637391021</v>
      </c>
      <c r="N59" s="281">
        <f>K59*M59</f>
        <v>1067646.6223764932</v>
      </c>
    </row>
    <row r="60" spans="1:14" ht="15" thickBot="1">
      <c r="B60" s="318"/>
      <c r="C60" s="319"/>
      <c r="D60" s="319"/>
      <c r="E60" s="319"/>
      <c r="F60" s="319"/>
      <c r="G60" s="319"/>
      <c r="H60" s="319"/>
      <c r="I60" s="319"/>
      <c r="J60" s="132"/>
      <c r="K60" s="132"/>
      <c r="L60" s="334"/>
      <c r="M60" s="333"/>
      <c r="N60" s="133"/>
    </row>
    <row r="61" spans="1:14" ht="15" thickBot="1">
      <c r="B61" s="815" t="s">
        <v>1037</v>
      </c>
      <c r="C61" s="816"/>
      <c r="D61" s="816"/>
      <c r="E61" s="816"/>
      <c r="F61" s="816"/>
      <c r="G61" s="816"/>
      <c r="H61" s="816"/>
      <c r="I61" s="816"/>
      <c r="J61" s="816"/>
      <c r="K61" s="816"/>
      <c r="L61" s="816"/>
      <c r="M61" s="817"/>
      <c r="N61" s="403">
        <f>SUM(N53:N60)</f>
        <v>1320494.766424678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18" t="s">
        <v>1045</v>
      </c>
      <c r="M65" s="79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19">
        <f>VLOOKUP(A66,TRANSPORTE!A5:D117,4,FALSE)</f>
        <v>1766.2033469737373</v>
      </c>
      <c r="M66" s="820"/>
      <c r="N66" s="296">
        <f>K66*L66</f>
        <v>1783.8653804434748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04"/>
      <c r="M71" s="805"/>
      <c r="N71" s="133"/>
    </row>
    <row r="72" spans="1:15" ht="15" thickBot="1">
      <c r="B72" s="821" t="s">
        <v>1037</v>
      </c>
      <c r="C72" s="822"/>
      <c r="D72" s="822"/>
      <c r="E72" s="822"/>
      <c r="F72" s="822"/>
      <c r="G72" s="822"/>
      <c r="H72" s="822"/>
      <c r="I72" s="822"/>
      <c r="J72" s="822"/>
      <c r="K72" s="822"/>
      <c r="L72" s="822"/>
      <c r="M72" s="823"/>
      <c r="N72" s="110">
        <f>N66+N67+N68+N69+N70</f>
        <v>1783.8653804434748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1" t="s">
        <v>1047</v>
      </c>
      <c r="C76" s="842"/>
      <c r="D76" s="842"/>
      <c r="E76" s="842"/>
      <c r="F76" s="842"/>
      <c r="G76" s="842"/>
      <c r="H76" s="842"/>
      <c r="I76" s="79" t="s">
        <v>1048</v>
      </c>
      <c r="J76" s="81" t="s">
        <v>1494</v>
      </c>
      <c r="K76" s="80" t="s">
        <v>1050</v>
      </c>
      <c r="L76" s="843" t="s">
        <v>1034</v>
      </c>
      <c r="M76" s="844"/>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2"/>
      <c r="C82" s="803"/>
      <c r="D82" s="803"/>
      <c r="E82" s="803"/>
      <c r="F82" s="803"/>
      <c r="G82" s="803"/>
      <c r="H82" s="803"/>
      <c r="I82" s="132"/>
      <c r="J82" s="132"/>
      <c r="K82" s="132"/>
      <c r="L82" s="903"/>
      <c r="M82" s="903"/>
      <c r="N82" s="51"/>
    </row>
    <row r="83" spans="1:14" ht="15" thickBot="1">
      <c r="B83" s="821" t="s">
        <v>1037</v>
      </c>
      <c r="C83" s="822"/>
      <c r="D83" s="822"/>
      <c r="E83" s="822"/>
      <c r="F83" s="822"/>
      <c r="G83" s="822"/>
      <c r="H83" s="822"/>
      <c r="I83" s="822"/>
      <c r="J83" s="822"/>
      <c r="K83" s="822"/>
      <c r="L83" s="822"/>
      <c r="M83" s="823"/>
      <c r="N83" s="310">
        <f>SUM(N77:N82)</f>
        <v>9192.0969370980001</v>
      </c>
    </row>
    <row r="84" spans="1:14" ht="15" thickBot="1">
      <c r="B84" s="39"/>
      <c r="C84" s="40"/>
      <c r="D84" s="40"/>
      <c r="E84" s="40"/>
      <c r="F84" s="40"/>
      <c r="G84" s="40"/>
      <c r="H84" s="40"/>
      <c r="I84" s="40"/>
      <c r="J84" s="40"/>
      <c r="K84" s="40"/>
      <c r="L84" s="40"/>
      <c r="M84" s="40"/>
      <c r="N84" s="41"/>
    </row>
    <row r="85" spans="1:14" ht="15" thickBot="1">
      <c r="B85" s="815" t="s">
        <v>1051</v>
      </c>
      <c r="C85" s="816"/>
      <c r="D85" s="816"/>
      <c r="E85" s="816"/>
      <c r="F85" s="816"/>
      <c r="G85" s="816"/>
      <c r="H85" s="816"/>
      <c r="I85" s="816"/>
      <c r="J85" s="816"/>
      <c r="K85" s="816"/>
      <c r="L85" s="816"/>
      <c r="M85" s="817"/>
      <c r="N85" s="105">
        <f>N48+N61+N72+N83</f>
        <v>1360968.9365833851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272193.78731667704</v>
      </c>
      <c r="M90" s="850"/>
      <c r="N90" s="57"/>
    </row>
    <row r="91" spans="1:14">
      <c r="B91" s="95" t="s">
        <v>1057</v>
      </c>
      <c r="C91" s="96"/>
      <c r="D91" s="96"/>
      <c r="E91" s="96"/>
      <c r="F91" s="96"/>
      <c r="G91" s="96"/>
      <c r="H91" s="96"/>
      <c r="I91" s="93"/>
      <c r="J91" s="94"/>
      <c r="K91" s="313">
        <v>0.05</v>
      </c>
      <c r="L91" s="849">
        <f>N85*K91</f>
        <v>68048.446829169261</v>
      </c>
      <c r="M91" s="850"/>
      <c r="N91" s="57"/>
    </row>
    <row r="92" spans="1:14" ht="15" thickBot="1">
      <c r="B92" s="97" t="s">
        <v>1058</v>
      </c>
      <c r="C92" s="98"/>
      <c r="D92" s="98"/>
      <c r="E92" s="98"/>
      <c r="F92" s="98"/>
      <c r="G92" s="98"/>
      <c r="H92" s="98"/>
      <c r="I92" s="99"/>
      <c r="J92" s="100"/>
      <c r="K92" s="314">
        <v>0.05</v>
      </c>
      <c r="L92" s="851">
        <f>N85*K92</f>
        <v>68048.446829169261</v>
      </c>
      <c r="M92" s="852"/>
      <c r="N92" s="57"/>
    </row>
    <row r="93" spans="1:14" ht="15" thickBot="1">
      <c r="B93" s="815" t="s">
        <v>1037</v>
      </c>
      <c r="C93" s="816"/>
      <c r="D93" s="816"/>
      <c r="E93" s="816"/>
      <c r="F93" s="816"/>
      <c r="G93" s="816"/>
      <c r="H93" s="816"/>
      <c r="I93" s="816"/>
      <c r="J93" s="816"/>
      <c r="K93" s="816"/>
      <c r="L93" s="816"/>
      <c r="M93" s="817"/>
      <c r="N93" s="58">
        <f>L90+L91+L92</f>
        <v>408290.68097501562</v>
      </c>
    </row>
    <row r="94" spans="1:14" ht="15" thickBot="1">
      <c r="B94" s="39"/>
      <c r="C94" s="40"/>
      <c r="D94" s="40"/>
      <c r="E94" s="40"/>
      <c r="F94" s="40"/>
      <c r="G94" s="40"/>
      <c r="H94" s="40"/>
      <c r="I94" s="40"/>
      <c r="J94" s="40"/>
      <c r="K94" s="40"/>
      <c r="L94" s="40"/>
      <c r="M94" s="40"/>
      <c r="N94" s="41"/>
    </row>
    <row r="95" spans="1:14" ht="15" thickBot="1">
      <c r="A95" t="s">
        <v>2122</v>
      </c>
      <c r="B95" s="815" t="s">
        <v>1059</v>
      </c>
      <c r="C95" s="816"/>
      <c r="D95" s="816"/>
      <c r="E95" s="816"/>
      <c r="F95" s="816"/>
      <c r="G95" s="816"/>
      <c r="H95" s="816"/>
      <c r="I95" s="816"/>
      <c r="J95" s="816"/>
      <c r="K95" s="816"/>
      <c r="L95" s="816"/>
      <c r="M95" s="817"/>
      <c r="N95" s="196">
        <f>N85+N93</f>
        <v>1769259.6175584006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3" t="s">
        <v>2324</v>
      </c>
      <c r="C112" s="854"/>
      <c r="D112" s="854"/>
      <c r="E112" s="854"/>
      <c r="F112" s="854"/>
      <c r="G112" s="854"/>
      <c r="H112" s="854"/>
      <c r="I112" s="854"/>
      <c r="J112" s="854"/>
      <c r="K112" s="854"/>
      <c r="L112" s="854"/>
      <c r="M112" s="854"/>
      <c r="N112" s="855"/>
    </row>
    <row r="113" spans="2:14" ht="15" customHeight="1">
      <c r="B113" s="853"/>
      <c r="C113" s="854"/>
      <c r="D113" s="854"/>
      <c r="E113" s="854"/>
      <c r="F113" s="854"/>
      <c r="G113" s="854"/>
      <c r="H113" s="854"/>
      <c r="I113" s="854"/>
      <c r="J113" s="854"/>
      <c r="K113" s="854"/>
      <c r="L113" s="854"/>
      <c r="M113" s="854"/>
      <c r="N113" s="855"/>
    </row>
    <row r="114" spans="2:14" ht="30" customHeight="1">
      <c r="B114" s="856" t="s">
        <v>2325</v>
      </c>
      <c r="C114" s="857"/>
      <c r="D114" s="857"/>
      <c r="E114" s="857"/>
      <c r="F114" s="857"/>
      <c r="G114" s="857"/>
      <c r="H114" s="857"/>
      <c r="I114" s="857"/>
      <c r="J114" s="857"/>
      <c r="K114" s="857"/>
      <c r="L114" s="857"/>
      <c r="M114" s="857"/>
      <c r="N114" s="858"/>
    </row>
    <row r="115" spans="2:14">
      <c r="B115" s="856"/>
      <c r="C115" s="857"/>
      <c r="D115" s="857"/>
      <c r="E115" s="857"/>
      <c r="F115" s="857"/>
      <c r="G115" s="857"/>
      <c r="H115" s="857"/>
      <c r="I115" s="857"/>
      <c r="J115" s="857"/>
      <c r="K115" s="857"/>
      <c r="L115" s="857"/>
      <c r="M115" s="857"/>
      <c r="N115" s="85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2"/>
      <c r="K125" s="792"/>
      <c r="L125" s="792"/>
      <c r="M125" s="792"/>
      <c r="N125" s="793"/>
    </row>
    <row r="126" spans="2:14" ht="15.75" customHeight="1" thickBot="1">
      <c r="B126" s="270" t="s">
        <v>2327</v>
      </c>
      <c r="C126" s="402"/>
      <c r="D126" s="402"/>
      <c r="E126" s="63"/>
      <c r="F126" s="63"/>
      <c r="G126" s="63"/>
      <c r="H126" s="63"/>
      <c r="I126" s="63"/>
      <c r="J126" s="794"/>
      <c r="K126" s="794"/>
      <c r="L126" s="794"/>
      <c r="M126" s="794"/>
      <c r="N126" s="79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s="163" t="s">
        <v>1929</v>
      </c>
      <c r="B31" s="86" t="s">
        <v>1177</v>
      </c>
      <c r="C31" s="955" t="s">
        <v>1709</v>
      </c>
      <c r="D31" s="956"/>
      <c r="E31" s="956"/>
      <c r="F31" s="956"/>
      <c r="G31" s="956"/>
      <c r="H31" s="956"/>
      <c r="I31" s="956"/>
      <c r="J31" s="956"/>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811.10008177782311</v>
      </c>
      <c r="N49" s="281">
        <f>K49*M49</f>
        <v>811.10008177782311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811.10008177782311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N44+N54+N65+N76</f>
        <v>811.10008177782311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162.22001635556464</v>
      </c>
      <c r="M83" s="850"/>
      <c r="N83" s="57"/>
    </row>
    <row r="84" spans="1:14">
      <c r="B84" s="95" t="s">
        <v>1057</v>
      </c>
      <c r="C84" s="96"/>
      <c r="D84" s="96"/>
      <c r="E84" s="96"/>
      <c r="F84" s="96"/>
      <c r="G84" s="96"/>
      <c r="H84" s="96"/>
      <c r="I84" s="93"/>
      <c r="J84" s="94"/>
      <c r="K84" s="313">
        <v>0.05</v>
      </c>
      <c r="L84" s="849">
        <f>N78*K84</f>
        <v>40.55500408889116</v>
      </c>
      <c r="M84" s="850"/>
      <c r="N84" s="57"/>
    </row>
    <row r="85" spans="1:14" ht="15" thickBot="1">
      <c r="B85" s="97" t="s">
        <v>1058</v>
      </c>
      <c r="C85" s="98"/>
      <c r="D85" s="98"/>
      <c r="E85" s="98"/>
      <c r="F85" s="98"/>
      <c r="G85" s="98"/>
      <c r="H85" s="98"/>
      <c r="I85" s="99"/>
      <c r="J85" s="100"/>
      <c r="K85" s="314">
        <v>0.05</v>
      </c>
      <c r="L85" s="851">
        <f>N78*K85</f>
        <v>40.55500408889116</v>
      </c>
      <c r="M85" s="852"/>
      <c r="N85" s="57"/>
    </row>
    <row r="86" spans="1:14" ht="15" thickBot="1">
      <c r="B86" s="815" t="s">
        <v>1037</v>
      </c>
      <c r="C86" s="816"/>
      <c r="D86" s="816"/>
      <c r="E86" s="816"/>
      <c r="F86" s="816"/>
      <c r="G86" s="816"/>
      <c r="H86" s="816"/>
      <c r="I86" s="816"/>
      <c r="J86" s="816"/>
      <c r="K86" s="816"/>
      <c r="L86" s="816"/>
      <c r="M86" s="817"/>
      <c r="N86" s="58">
        <f>L83+L84+L85</f>
        <v>243.33002453334697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1054.43010631117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3" t="s">
        <v>2324</v>
      </c>
      <c r="C105" s="854"/>
      <c r="D105" s="854"/>
      <c r="E105" s="854"/>
      <c r="F105" s="854"/>
      <c r="G105" s="854"/>
      <c r="H105" s="854"/>
      <c r="I105" s="854"/>
      <c r="J105" s="854"/>
      <c r="K105" s="854"/>
      <c r="L105" s="854"/>
      <c r="M105" s="854"/>
      <c r="N105" s="855"/>
    </row>
    <row r="106" spans="2:14" ht="15" customHeight="1">
      <c r="B106" s="853"/>
      <c r="C106" s="854"/>
      <c r="D106" s="854"/>
      <c r="E106" s="854"/>
      <c r="F106" s="854"/>
      <c r="G106" s="854"/>
      <c r="H106" s="854"/>
      <c r="I106" s="854"/>
      <c r="J106" s="854"/>
      <c r="K106" s="854"/>
      <c r="L106" s="854"/>
      <c r="M106" s="854"/>
      <c r="N106" s="855"/>
    </row>
    <row r="107" spans="2:14" ht="29.25" customHeight="1">
      <c r="B107" s="856" t="s">
        <v>2325</v>
      </c>
      <c r="C107" s="857"/>
      <c r="D107" s="857"/>
      <c r="E107" s="857"/>
      <c r="F107" s="857"/>
      <c r="G107" s="857"/>
      <c r="H107" s="857"/>
      <c r="I107" s="857"/>
      <c r="J107" s="857"/>
      <c r="K107" s="857"/>
      <c r="L107" s="857"/>
      <c r="M107" s="857"/>
      <c r="N107" s="858"/>
    </row>
    <row r="108" spans="2:14">
      <c r="B108" s="856"/>
      <c r="C108" s="857"/>
      <c r="D108" s="857"/>
      <c r="E108" s="857"/>
      <c r="F108" s="857"/>
      <c r="G108" s="857"/>
      <c r="H108" s="857"/>
      <c r="I108" s="857"/>
      <c r="J108" s="857"/>
      <c r="K108" s="857"/>
      <c r="L108" s="857"/>
      <c r="M108" s="857"/>
      <c r="N108" s="85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2"/>
      <c r="K118" s="792"/>
      <c r="L118" s="792"/>
      <c r="M118" s="792"/>
      <c r="N118" s="793"/>
    </row>
    <row r="119" spans="2:14" ht="15.75" customHeight="1" thickBot="1">
      <c r="B119" s="270" t="s">
        <v>2327</v>
      </c>
      <c r="C119" s="402"/>
      <c r="D119" s="402"/>
      <c r="E119" s="63"/>
      <c r="F119" s="63"/>
      <c r="G119" s="63"/>
      <c r="H119" s="63"/>
      <c r="I119" s="63"/>
      <c r="J119" s="794"/>
      <c r="K119" s="794"/>
      <c r="L119" s="794"/>
      <c r="M119" s="794"/>
      <c r="N119" s="79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1710</v>
      </c>
      <c r="C31" s="955" t="s">
        <v>2146</v>
      </c>
      <c r="D31" s="956"/>
      <c r="E31" s="956"/>
      <c r="F31" s="956"/>
      <c r="G31" s="956"/>
      <c r="H31" s="956"/>
      <c r="I31" s="956"/>
      <c r="J31" s="956"/>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878.79071817802219</v>
      </c>
      <c r="N49" s="281">
        <f>K49*M49</f>
        <v>878.79071817802219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878.79071817802219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N44+N54+N65+N76</f>
        <v>878.79071817802219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175.75814363560445</v>
      </c>
      <c r="M83" s="850"/>
      <c r="N83" s="57"/>
    </row>
    <row r="84" spans="1:14">
      <c r="B84" s="95" t="s">
        <v>1057</v>
      </c>
      <c r="C84" s="96"/>
      <c r="D84" s="96"/>
      <c r="E84" s="96"/>
      <c r="F84" s="96"/>
      <c r="G84" s="96"/>
      <c r="H84" s="96"/>
      <c r="I84" s="93"/>
      <c r="J84" s="94"/>
      <c r="K84" s="313">
        <v>0.05</v>
      </c>
      <c r="L84" s="849">
        <f>N78*K84</f>
        <v>43.939535908901114</v>
      </c>
      <c r="M84" s="850"/>
      <c r="N84" s="57"/>
    </row>
    <row r="85" spans="1:14" ht="15" thickBot="1">
      <c r="B85" s="97" t="s">
        <v>1058</v>
      </c>
      <c r="C85" s="98"/>
      <c r="D85" s="98"/>
      <c r="E85" s="98"/>
      <c r="F85" s="98"/>
      <c r="G85" s="98"/>
      <c r="H85" s="98"/>
      <c r="I85" s="99"/>
      <c r="J85" s="100"/>
      <c r="K85" s="314">
        <v>0.05</v>
      </c>
      <c r="L85" s="851">
        <f>N78*K85</f>
        <v>43.939535908901114</v>
      </c>
      <c r="M85" s="852"/>
      <c r="N85" s="57"/>
    </row>
    <row r="86" spans="1:14" ht="15" thickBot="1">
      <c r="B86" s="815" t="s">
        <v>1037</v>
      </c>
      <c r="C86" s="816"/>
      <c r="D86" s="816"/>
      <c r="E86" s="816"/>
      <c r="F86" s="816"/>
      <c r="G86" s="816"/>
      <c r="H86" s="816"/>
      <c r="I86" s="816"/>
      <c r="J86" s="816"/>
      <c r="K86" s="816"/>
      <c r="L86" s="816"/>
      <c r="M86" s="817"/>
      <c r="N86" s="58">
        <f>L83+L84+L85</f>
        <v>263.63721545340667</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1142.4279336314289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86" t="s">
        <v>1711</v>
      </c>
      <c r="C31" s="955" t="s">
        <v>2147</v>
      </c>
      <c r="D31" s="956"/>
      <c r="E31" s="956"/>
      <c r="F31" s="956"/>
      <c r="G31" s="956"/>
      <c r="H31" s="956"/>
      <c r="I31" s="956"/>
      <c r="J31" s="956"/>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280"/>
      <c r="N36" s="281"/>
    </row>
    <row r="37" spans="1:14">
      <c r="A37" s="119"/>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1"/>
    </row>
    <row r="39" spans="1:14">
      <c r="B39" s="828"/>
      <c r="C39" s="829"/>
      <c r="D39" s="829"/>
      <c r="E39" s="829"/>
      <c r="F39" s="829"/>
      <c r="G39" s="829"/>
      <c r="H39" s="830"/>
      <c r="I39" s="831"/>
      <c r="J39" s="812"/>
      <c r="K39" s="278"/>
      <c r="L39" s="832"/>
      <c r="M39" s="833"/>
      <c r="N39" s="281"/>
    </row>
    <row r="40" spans="1:14">
      <c r="B40" s="828"/>
      <c r="C40" s="829"/>
      <c r="D40" s="829"/>
      <c r="E40" s="829"/>
      <c r="F40" s="829"/>
      <c r="G40" s="829"/>
      <c r="H40" s="830"/>
      <c r="I40" s="42"/>
      <c r="J40" s="43"/>
      <c r="K40" s="278"/>
      <c r="L40" s="285"/>
      <c r="M40" s="286"/>
      <c r="N40" s="281"/>
    </row>
    <row r="41" spans="1:14">
      <c r="B41" s="329"/>
      <c r="C41" s="330"/>
      <c r="D41" s="330"/>
      <c r="E41" s="330"/>
      <c r="F41" s="332"/>
      <c r="G41" s="332"/>
      <c r="H41" s="131"/>
      <c r="I41" s="42"/>
      <c r="J41" s="43"/>
      <c r="K41" s="283"/>
      <c r="L41" s="285"/>
      <c r="M41" s="286"/>
      <c r="N41" s="287"/>
    </row>
    <row r="42" spans="1:14">
      <c r="B42" s="835"/>
      <c r="C42" s="836"/>
      <c r="D42" s="836"/>
      <c r="E42" s="44"/>
      <c r="F42" s="45"/>
      <c r="G42" s="45"/>
      <c r="H42" s="46"/>
      <c r="I42" s="42"/>
      <c r="J42" s="43"/>
      <c r="K42" s="288"/>
      <c r="L42" s="285"/>
      <c r="M42" s="410"/>
      <c r="N42" s="353"/>
    </row>
    <row r="43" spans="1:14" ht="15" thickBot="1">
      <c r="B43" s="828"/>
      <c r="C43" s="829"/>
      <c r="D43" s="829"/>
      <c r="E43" s="829"/>
      <c r="F43" s="829"/>
      <c r="G43" s="829"/>
      <c r="H43" s="830"/>
      <c r="I43" s="837"/>
      <c r="J43" s="838"/>
      <c r="K43" s="47"/>
      <c r="L43" s="839"/>
      <c r="M43" s="840"/>
      <c r="N43" s="111"/>
    </row>
    <row r="44" spans="1:14" ht="15" thickBot="1">
      <c r="B44" s="815" t="s">
        <v>1037</v>
      </c>
      <c r="C44" s="816"/>
      <c r="D44" s="816"/>
      <c r="E44" s="816"/>
      <c r="F44" s="816"/>
      <c r="G44" s="816"/>
      <c r="H44" s="816"/>
      <c r="I44" s="816"/>
      <c r="J44" s="816"/>
      <c r="K44" s="816"/>
      <c r="L44" s="816"/>
      <c r="M44" s="817"/>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06" t="s">
        <v>1028</v>
      </c>
      <c r="C48" s="807"/>
      <c r="D48" s="807"/>
      <c r="E48" s="807"/>
      <c r="F48" s="807"/>
      <c r="G48" s="807"/>
      <c r="H48" s="807"/>
      <c r="I48" s="808"/>
      <c r="J48" s="324" t="s">
        <v>1029</v>
      </c>
      <c r="K48" s="91" t="s">
        <v>1030</v>
      </c>
      <c r="L48" s="809" t="s">
        <v>1039</v>
      </c>
      <c r="M48" s="808"/>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1071</v>
      </c>
      <c r="N49" s="281">
        <f>K49*M49</f>
        <v>1071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0"/>
      <c r="C53" s="811"/>
      <c r="D53" s="811"/>
      <c r="E53" s="811"/>
      <c r="F53" s="811"/>
      <c r="G53" s="811"/>
      <c r="H53" s="811"/>
      <c r="I53" s="812"/>
      <c r="J53" s="48"/>
      <c r="K53" s="50"/>
      <c r="L53" s="813"/>
      <c r="M53" s="814"/>
      <c r="N53" s="51"/>
    </row>
    <row r="54" spans="1:14" ht="15" thickBot="1">
      <c r="B54" s="815" t="s">
        <v>1037</v>
      </c>
      <c r="C54" s="816"/>
      <c r="D54" s="816"/>
      <c r="E54" s="816"/>
      <c r="F54" s="816"/>
      <c r="G54" s="816"/>
      <c r="H54" s="816"/>
      <c r="I54" s="816"/>
      <c r="J54" s="816"/>
      <c r="K54" s="816"/>
      <c r="L54" s="816"/>
      <c r="M54" s="817"/>
      <c r="N54" s="403">
        <f>SUM(N49:N53)</f>
        <v>1071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2:15" ht="15" thickBot="1">
      <c r="B65" s="821" t="s">
        <v>1037</v>
      </c>
      <c r="C65" s="822"/>
      <c r="D65" s="822"/>
      <c r="E65" s="822"/>
      <c r="F65" s="822"/>
      <c r="G65" s="822"/>
      <c r="H65" s="822"/>
      <c r="I65" s="822"/>
      <c r="J65" s="822"/>
      <c r="K65" s="822"/>
      <c r="L65" s="822"/>
      <c r="M65" s="82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2"/>
      <c r="C75" s="803"/>
      <c r="D75" s="803"/>
      <c r="E75" s="803"/>
      <c r="F75" s="803"/>
      <c r="G75" s="803"/>
      <c r="H75" s="803"/>
      <c r="I75" s="132"/>
      <c r="J75" s="132"/>
      <c r="K75" s="132"/>
      <c r="L75" s="903"/>
      <c r="M75" s="903"/>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N44+N54+N65+N76</f>
        <v>1071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214.20000000000002</v>
      </c>
      <c r="M83" s="850"/>
      <c r="N83" s="57"/>
    </row>
    <row r="84" spans="1:14">
      <c r="B84" s="95" t="s">
        <v>1057</v>
      </c>
      <c r="C84" s="96"/>
      <c r="D84" s="96"/>
      <c r="E84" s="96"/>
      <c r="F84" s="96"/>
      <c r="G84" s="96"/>
      <c r="H84" s="96"/>
      <c r="I84" s="93"/>
      <c r="J84" s="94"/>
      <c r="K84" s="313">
        <v>0.05</v>
      </c>
      <c r="L84" s="849">
        <f>N78*K84</f>
        <v>53.550000000000004</v>
      </c>
      <c r="M84" s="850"/>
      <c r="N84" s="57"/>
    </row>
    <row r="85" spans="1:14" ht="15" thickBot="1">
      <c r="B85" s="97" t="s">
        <v>1058</v>
      </c>
      <c r="C85" s="98"/>
      <c r="D85" s="98"/>
      <c r="E85" s="98"/>
      <c r="F85" s="98"/>
      <c r="G85" s="98"/>
      <c r="H85" s="98"/>
      <c r="I85" s="99"/>
      <c r="J85" s="100"/>
      <c r="K85" s="314">
        <v>0.05</v>
      </c>
      <c r="L85" s="851">
        <f>N78*K85</f>
        <v>53.550000000000004</v>
      </c>
      <c r="M85" s="852"/>
      <c r="N85" s="57"/>
    </row>
    <row r="86" spans="1:14" ht="15" thickBot="1">
      <c r="B86" s="815" t="s">
        <v>1037</v>
      </c>
      <c r="C86" s="816"/>
      <c r="D86" s="816"/>
      <c r="E86" s="816"/>
      <c r="F86" s="816"/>
      <c r="G86" s="816"/>
      <c r="H86" s="816"/>
      <c r="I86" s="816"/>
      <c r="J86" s="816"/>
      <c r="K86" s="816"/>
      <c r="L86" s="816"/>
      <c r="M86" s="817"/>
      <c r="N86" s="58">
        <f>L83+L84+L85</f>
        <v>321.3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1392.3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280">
        <v>30</v>
      </c>
      <c r="N36" s="281">
        <f>K36/M36</f>
        <v>125.36166029452677</v>
      </c>
    </row>
    <row r="37" spans="1:14">
      <c r="A37" t="s">
        <v>363</v>
      </c>
      <c r="B37" s="828" t="str">
        <f>VLOOKUP(A37,EQUIPOS!A7:D154,3,FALSE)</f>
        <v>Vibrador de concreto, Motor de 3 hp a 18.000 rpm Mangueras de 4 mt</v>
      </c>
      <c r="C37" s="829"/>
      <c r="D37" s="829"/>
      <c r="E37" s="829"/>
      <c r="F37" s="829"/>
      <c r="G37" s="829"/>
      <c r="H37" s="830"/>
      <c r="I37" s="276"/>
      <c r="J37" s="277"/>
      <c r="K37" s="278">
        <f>VLOOKUP(A37,EQUIPOS!A7:D164,4,FALSE)</f>
        <v>11178.081376261973</v>
      </c>
      <c r="L37" s="279"/>
      <c r="M37" s="280">
        <v>30</v>
      </c>
      <c r="N37" s="281">
        <f>K37/M37</f>
        <v>372.60271254206577</v>
      </c>
    </row>
    <row r="38" spans="1:14">
      <c r="A38" t="s">
        <v>228</v>
      </c>
      <c r="B38" s="828" t="str">
        <f>VLOOKUP(A38,EQUIPOS!A8:D154,3,FALSE)</f>
        <v xml:space="preserve">Formaleta metálica (concreto hidráulico)
</v>
      </c>
      <c r="C38" s="829"/>
      <c r="D38" s="829"/>
      <c r="E38" s="829"/>
      <c r="F38" s="829"/>
      <c r="G38" s="829"/>
      <c r="H38" s="830"/>
      <c r="I38" s="831"/>
      <c r="J38" s="812"/>
      <c r="K38" s="278">
        <f>VLOOKUP(A38,EQUIPOS!A8:D165,4,FALSE)</f>
        <v>6427.396791350634</v>
      </c>
      <c r="L38" s="832">
        <v>0.33329999999999999</v>
      </c>
      <c r="M38" s="833"/>
      <c r="N38" s="281">
        <f>K38/L38</f>
        <v>19284.118785930496</v>
      </c>
    </row>
    <row r="39" spans="1:14">
      <c r="B39" s="828"/>
      <c r="C39" s="829"/>
      <c r="D39" s="829"/>
      <c r="E39" s="829"/>
      <c r="F39" s="829"/>
      <c r="G39" s="829"/>
      <c r="H39" s="830"/>
      <c r="I39" s="42"/>
      <c r="J39" s="43"/>
      <c r="K39" s="278"/>
      <c r="L39" s="285"/>
      <c r="M39" s="286"/>
      <c r="N39" s="281"/>
    </row>
    <row r="40" spans="1:14">
      <c r="B40" s="329"/>
      <c r="C40" s="330"/>
      <c r="D40" s="330"/>
      <c r="E40" s="332"/>
      <c r="F40" s="332"/>
      <c r="G40" s="332"/>
      <c r="H40" s="131"/>
      <c r="I40" s="42"/>
      <c r="J40" s="43"/>
      <c r="K40" s="283"/>
      <c r="L40" s="285"/>
      <c r="M40" s="286"/>
      <c r="N40" s="287"/>
    </row>
    <row r="41" spans="1:14">
      <c r="B41" s="835" t="s">
        <v>1036</v>
      </c>
      <c r="C41" s="836"/>
      <c r="D41" s="836"/>
      <c r="E41" s="44"/>
      <c r="F41" s="45"/>
      <c r="G41" s="45"/>
      <c r="H41" s="46"/>
      <c r="I41" s="42"/>
      <c r="J41" s="43"/>
      <c r="K41" s="288"/>
      <c r="L41" s="285"/>
      <c r="M41" s="410">
        <v>0.1</v>
      </c>
      <c r="N41" s="353">
        <f>N72*M41</f>
        <v>212.78002169208332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19994.863180459171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1057075.8637391021</v>
      </c>
      <c r="N48" s="281">
        <f>K48*M48</f>
        <v>1067646.6223764932</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10"/>
      <c r="C51" s="811"/>
      <c r="D51" s="811"/>
      <c r="E51" s="811"/>
      <c r="F51" s="811"/>
      <c r="G51" s="811"/>
      <c r="H51" s="811"/>
      <c r="I51" s="812"/>
      <c r="J51" s="48"/>
      <c r="K51" s="50"/>
      <c r="L51" s="813"/>
      <c r="M51" s="814"/>
      <c r="N51" s="51"/>
    </row>
    <row r="52" spans="1:14" ht="15" thickBot="1">
      <c r="B52" s="815" t="s">
        <v>1037</v>
      </c>
      <c r="C52" s="816"/>
      <c r="D52" s="816"/>
      <c r="E52" s="816"/>
      <c r="F52" s="816"/>
      <c r="G52" s="816"/>
      <c r="H52" s="816"/>
      <c r="I52" s="816"/>
      <c r="J52" s="816"/>
      <c r="K52" s="816"/>
      <c r="L52" s="816"/>
      <c r="M52" s="817"/>
      <c r="N52" s="403">
        <f>SUM(N48:N51)</f>
        <v>1067646.6223764932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18" t="s">
        <v>1045</v>
      </c>
      <c r="M56" s="79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19">
        <f>VLOOKUP(A57,TRANSPORTE!A5:D117,4,FALSE)</f>
        <v>1766.2033469737373</v>
      </c>
      <c r="M57" s="820"/>
      <c r="N57" s="296">
        <f>K57*L57</f>
        <v>1783.8653804434748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04"/>
      <c r="M61" s="805"/>
      <c r="N61" s="133"/>
    </row>
    <row r="62" spans="1:14" ht="15" thickBot="1">
      <c r="B62" s="821" t="s">
        <v>1037</v>
      </c>
      <c r="C62" s="822"/>
      <c r="D62" s="822"/>
      <c r="E62" s="822"/>
      <c r="F62" s="822"/>
      <c r="G62" s="822"/>
      <c r="H62" s="822"/>
      <c r="I62" s="822"/>
      <c r="J62" s="822"/>
      <c r="K62" s="822"/>
      <c r="L62" s="822"/>
      <c r="M62" s="823"/>
      <c r="N62" s="110">
        <f>SUM(N57:N61)</f>
        <v>1783.8653804434748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1" t="s">
        <v>1047</v>
      </c>
      <c r="C66" s="842"/>
      <c r="D66" s="842"/>
      <c r="E66" s="842"/>
      <c r="F66" s="842"/>
      <c r="G66" s="842"/>
      <c r="H66" s="842"/>
      <c r="I66" s="79" t="s">
        <v>1048</v>
      </c>
      <c r="J66" s="81" t="s">
        <v>1494</v>
      </c>
      <c r="K66" s="80" t="s">
        <v>1050</v>
      </c>
      <c r="L66" s="843" t="s">
        <v>1034</v>
      </c>
      <c r="M66" s="844"/>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2"/>
      <c r="C71" s="803"/>
      <c r="D71" s="803"/>
      <c r="E71" s="803"/>
      <c r="F71" s="803"/>
      <c r="G71" s="803"/>
      <c r="H71" s="803"/>
      <c r="I71" s="132"/>
      <c r="J71" s="132"/>
      <c r="K71" s="132"/>
      <c r="L71" s="903"/>
      <c r="M71" s="903"/>
      <c r="N71" s="51"/>
    </row>
    <row r="72" spans="1:15" ht="15" thickBot="1">
      <c r="B72" s="821" t="s">
        <v>1037</v>
      </c>
      <c r="C72" s="822"/>
      <c r="D72" s="822"/>
      <c r="E72" s="822"/>
      <c r="F72" s="822"/>
      <c r="G72" s="822"/>
      <c r="H72" s="822"/>
      <c r="I72" s="822"/>
      <c r="J72" s="822"/>
      <c r="K72" s="822"/>
      <c r="L72" s="822"/>
      <c r="M72" s="823"/>
      <c r="N72" s="310">
        <f>SUM(N67:N71)</f>
        <v>2127.800216920833</v>
      </c>
    </row>
    <row r="73" spans="1:15" ht="15" thickBot="1">
      <c r="B73" s="39"/>
      <c r="C73" s="40"/>
      <c r="D73" s="40"/>
      <c r="E73" s="40"/>
      <c r="F73" s="40"/>
      <c r="G73" s="40"/>
      <c r="H73" s="40"/>
      <c r="I73" s="40"/>
      <c r="J73" s="40"/>
      <c r="K73" s="40"/>
      <c r="L73" s="40"/>
      <c r="M73" s="40"/>
      <c r="N73" s="41"/>
    </row>
    <row r="74" spans="1:15" ht="15" thickBot="1">
      <c r="B74" s="815" t="s">
        <v>1051</v>
      </c>
      <c r="C74" s="816"/>
      <c r="D74" s="816"/>
      <c r="E74" s="816"/>
      <c r="F74" s="816"/>
      <c r="G74" s="816"/>
      <c r="H74" s="816"/>
      <c r="I74" s="816"/>
      <c r="J74" s="816"/>
      <c r="K74" s="816"/>
      <c r="L74" s="816"/>
      <c r="M74" s="817"/>
      <c r="N74" s="105">
        <f>N43+N52+N62+N72</f>
        <v>1091553.1511543167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218310.63023086335</v>
      </c>
      <c r="M79" s="850"/>
      <c r="N79" s="57"/>
    </row>
    <row r="80" spans="1:15">
      <c r="B80" s="95" t="s">
        <v>1057</v>
      </c>
      <c r="C80" s="96"/>
      <c r="D80" s="96"/>
      <c r="E80" s="96"/>
      <c r="F80" s="96"/>
      <c r="G80" s="96"/>
      <c r="H80" s="96"/>
      <c r="I80" s="93"/>
      <c r="J80" s="94"/>
      <c r="K80" s="313">
        <v>0.05</v>
      </c>
      <c r="L80" s="849">
        <f>N74*K80</f>
        <v>54577.657557715836</v>
      </c>
      <c r="M80" s="850"/>
      <c r="N80" s="57"/>
    </row>
    <row r="81" spans="1:14" ht="15" thickBot="1">
      <c r="B81" s="97" t="s">
        <v>1058</v>
      </c>
      <c r="C81" s="98"/>
      <c r="D81" s="98"/>
      <c r="E81" s="98"/>
      <c r="F81" s="98"/>
      <c r="G81" s="98"/>
      <c r="H81" s="98"/>
      <c r="I81" s="99"/>
      <c r="J81" s="100"/>
      <c r="K81" s="314">
        <v>0.05</v>
      </c>
      <c r="L81" s="851">
        <f>N74*K81</f>
        <v>54577.657557715836</v>
      </c>
      <c r="M81" s="852"/>
      <c r="N81" s="57"/>
    </row>
    <row r="82" spans="1:14" ht="15" thickBot="1">
      <c r="B82" s="815" t="s">
        <v>1037</v>
      </c>
      <c r="C82" s="816"/>
      <c r="D82" s="816"/>
      <c r="E82" s="816"/>
      <c r="F82" s="816"/>
      <c r="G82" s="816"/>
      <c r="H82" s="816"/>
      <c r="I82" s="816"/>
      <c r="J82" s="816"/>
      <c r="K82" s="816"/>
      <c r="L82" s="816"/>
      <c r="M82" s="817"/>
      <c r="N82" s="58">
        <f>L79+L80+L81</f>
        <v>327465.94534629502</v>
      </c>
    </row>
    <row r="83" spans="1:14" ht="15" thickBot="1">
      <c r="B83" s="39"/>
      <c r="C83" s="40"/>
      <c r="D83" s="40"/>
      <c r="E83" s="40"/>
      <c r="F83" s="40"/>
      <c r="G83" s="40"/>
      <c r="H83" s="40"/>
      <c r="I83" s="40"/>
      <c r="J83" s="40"/>
      <c r="K83" s="40"/>
      <c r="L83" s="40"/>
      <c r="M83" s="40"/>
      <c r="N83" s="41"/>
    </row>
    <row r="84" spans="1:14" ht="15" thickBot="1">
      <c r="A84" t="s">
        <v>2122</v>
      </c>
      <c r="B84" s="815" t="s">
        <v>1059</v>
      </c>
      <c r="C84" s="816"/>
      <c r="D84" s="816"/>
      <c r="E84" s="816"/>
      <c r="F84" s="816"/>
      <c r="G84" s="816"/>
      <c r="H84" s="816"/>
      <c r="I84" s="816"/>
      <c r="J84" s="816"/>
      <c r="K84" s="816"/>
      <c r="L84" s="816"/>
      <c r="M84" s="817"/>
      <c r="N84" s="196">
        <f>N74+N82</f>
        <v>1419019.0965006119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 thickBot="1">
      <c r="B115" s="428" t="s">
        <v>2327</v>
      </c>
      <c r="C115" s="429"/>
      <c r="D115" s="429"/>
      <c r="E115" s="268"/>
      <c r="F115" s="268"/>
      <c r="G115" s="268"/>
      <c r="H115" s="268"/>
      <c r="I115" s="268"/>
      <c r="J115" s="965"/>
      <c r="K115" s="965"/>
      <c r="L115" s="965"/>
      <c r="M115" s="965"/>
      <c r="N115" s="96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280">
        <v>37.5</v>
      </c>
      <c r="N36" s="281">
        <f>K36/M36</f>
        <v>452.69488439690235</v>
      </c>
    </row>
    <row r="37" spans="1:14">
      <c r="B37" s="828"/>
      <c r="C37" s="829"/>
      <c r="D37" s="829"/>
      <c r="E37" s="834"/>
      <c r="F37" s="829"/>
      <c r="G37" s="829"/>
      <c r="H37" s="830"/>
      <c r="I37" s="42"/>
      <c r="J37" s="43"/>
      <c r="K37" s="283"/>
      <c r="L37" s="285"/>
      <c r="M37" s="286"/>
      <c r="N37" s="287"/>
    </row>
    <row r="38" spans="1:14">
      <c r="B38" s="835" t="s">
        <v>1036</v>
      </c>
      <c r="C38" s="836"/>
      <c r="D38" s="836"/>
      <c r="E38" s="44"/>
      <c r="F38" s="45"/>
      <c r="G38" s="45"/>
      <c r="H38" s="46"/>
      <c r="I38" s="42"/>
      <c r="J38" s="43"/>
      <c r="K38" s="288"/>
      <c r="L38" s="285"/>
      <c r="M38" s="478">
        <v>0.1</v>
      </c>
      <c r="N38" s="353">
        <f>N72*M38</f>
        <v>1021.344104122</v>
      </c>
    </row>
    <row r="39" spans="1:14" ht="15" thickBot="1">
      <c r="B39" s="828"/>
      <c r="C39" s="829"/>
      <c r="D39" s="829"/>
      <c r="E39" s="829"/>
      <c r="F39" s="829"/>
      <c r="G39" s="829"/>
      <c r="H39" s="830"/>
      <c r="I39" s="837"/>
      <c r="J39" s="838"/>
      <c r="K39" s="47"/>
      <c r="L39" s="839"/>
      <c r="M39" s="840"/>
      <c r="N39" s="111"/>
    </row>
    <row r="40" spans="1:14" ht="15" thickBot="1">
      <c r="B40" s="815" t="s">
        <v>1037</v>
      </c>
      <c r="C40" s="816"/>
      <c r="D40" s="816"/>
      <c r="E40" s="816"/>
      <c r="F40" s="816"/>
      <c r="G40" s="816"/>
      <c r="H40" s="816"/>
      <c r="I40" s="816"/>
      <c r="J40" s="816"/>
      <c r="K40" s="816"/>
      <c r="L40" s="816"/>
      <c r="M40" s="817"/>
      <c r="N40" s="403">
        <f>SUM(N36:N39)</f>
        <v>1474.0389885189024</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06" t="s">
        <v>1028</v>
      </c>
      <c r="C44" s="807"/>
      <c r="D44" s="807"/>
      <c r="E44" s="807"/>
      <c r="F44" s="807"/>
      <c r="G44" s="807"/>
      <c r="H44" s="807"/>
      <c r="I44" s="808"/>
      <c r="J44" s="324" t="s">
        <v>1029</v>
      </c>
      <c r="K44" s="91" t="s">
        <v>1030</v>
      </c>
      <c r="L44" s="809" t="s">
        <v>1039</v>
      </c>
      <c r="M44" s="808"/>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60446.550750353133</v>
      </c>
      <c r="N45" s="281">
        <f>K45*M45</f>
        <v>62259.947272863727</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326400</v>
      </c>
      <c r="N46" s="281">
        <f>K46*M46</f>
        <v>3264</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260100</v>
      </c>
      <c r="N47" s="281">
        <f>K47*M47</f>
        <v>13005</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974115.4794962866</v>
      </c>
      <c r="N48" s="281">
        <f>K48*M48</f>
        <v>9741.1547949628657</v>
      </c>
    </row>
    <row r="49" spans="1:14" ht="15" thickBot="1">
      <c r="B49" s="318"/>
      <c r="C49" s="319"/>
      <c r="D49" s="319"/>
      <c r="E49" s="319"/>
      <c r="F49" s="319"/>
      <c r="G49" s="319"/>
      <c r="H49" s="319"/>
      <c r="I49" s="319"/>
      <c r="J49" s="132"/>
      <c r="K49" s="132"/>
      <c r="L49" s="334"/>
      <c r="M49" s="333"/>
      <c r="N49" s="133"/>
    </row>
    <row r="50" spans="1:14" ht="15" thickBot="1">
      <c r="B50" s="815" t="s">
        <v>1037</v>
      </c>
      <c r="C50" s="816"/>
      <c r="D50" s="816"/>
      <c r="E50" s="816"/>
      <c r="F50" s="816"/>
      <c r="G50" s="816"/>
      <c r="H50" s="816"/>
      <c r="I50" s="816"/>
      <c r="J50" s="816"/>
      <c r="K50" s="816"/>
      <c r="L50" s="816"/>
      <c r="M50" s="817"/>
      <c r="N50" s="403">
        <f>SUM(N45:N49)</f>
        <v>88270.102067826607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18" t="s">
        <v>1045</v>
      </c>
      <c r="M54" s="79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19">
        <f>VLOOKUP(A55,TRANSPORTE!A5:D117,4,FALSE)</f>
        <v>831.72753748475623</v>
      </c>
      <c r="M55" s="820"/>
      <c r="N55" s="296">
        <f>K55*L55</f>
        <v>765.18933448597579</v>
      </c>
    </row>
    <row r="56" spans="1:14">
      <c r="A56" t="s">
        <v>1311</v>
      </c>
      <c r="B56" s="52" t="str">
        <f>VLOOKUP(A56,TRANSPORTE!A6:D117,3,FALSE)</f>
        <v>Transporte de Arena</v>
      </c>
      <c r="C56" s="53"/>
      <c r="D56" s="53"/>
      <c r="E56" s="53"/>
      <c r="F56" s="53"/>
      <c r="G56" s="53"/>
      <c r="H56" s="320" t="s">
        <v>1552</v>
      </c>
      <c r="I56" s="288">
        <v>0.01</v>
      </c>
      <c r="J56" s="295">
        <v>1</v>
      </c>
      <c r="K56" s="288">
        <f>I56*J56</f>
        <v>0.01</v>
      </c>
      <c r="L56" s="819">
        <f>VLOOKUP(A56,TRANSPORTE!A6:D117,4,FALSE)</f>
        <v>1766.2033469737373</v>
      </c>
      <c r="M56" s="820"/>
      <c r="N56" s="296">
        <f>K56*L56</f>
        <v>17.662033469737374</v>
      </c>
    </row>
    <row r="57" spans="1:14">
      <c r="A57" t="s">
        <v>1311</v>
      </c>
      <c r="B57" s="52" t="str">
        <f>VLOOKUP(A57,TRANSPORTE!A6:D117,3,FALSE)</f>
        <v>Transporte de Arena</v>
      </c>
      <c r="C57" s="53"/>
      <c r="D57" s="53"/>
      <c r="E57" s="53"/>
      <c r="F57" s="53"/>
      <c r="G57" s="53"/>
      <c r="H57" s="320" t="s">
        <v>1552</v>
      </c>
      <c r="I57" s="288">
        <v>0.05</v>
      </c>
      <c r="J57" s="295">
        <v>1</v>
      </c>
      <c r="K57" s="288">
        <f>I57*J57</f>
        <v>0.05</v>
      </c>
      <c r="L57" s="819">
        <f>VLOOKUP(A57,TRANSPORTE!A6:D118,4,FALSE)</f>
        <v>1766.2033469737373</v>
      </c>
      <c r="M57" s="820"/>
      <c r="N57" s="296">
        <f>K57*L57</f>
        <v>88.310167348686875</v>
      </c>
    </row>
    <row r="58" spans="1:14">
      <c r="B58" s="52"/>
      <c r="C58" s="53"/>
      <c r="D58" s="53"/>
      <c r="E58" s="53"/>
      <c r="F58" s="53"/>
      <c r="G58" s="53"/>
      <c r="H58" s="320"/>
      <c r="I58" s="288"/>
      <c r="J58" s="295"/>
      <c r="K58" s="288"/>
      <c r="L58" s="819"/>
      <c r="M58" s="820"/>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04"/>
      <c r="M60" s="805"/>
      <c r="N60" s="133"/>
    </row>
    <row r="61" spans="1:14" ht="15" thickBot="1">
      <c r="B61" s="821" t="s">
        <v>1037</v>
      </c>
      <c r="C61" s="822"/>
      <c r="D61" s="822"/>
      <c r="E61" s="822"/>
      <c r="F61" s="822"/>
      <c r="G61" s="822"/>
      <c r="H61" s="822"/>
      <c r="I61" s="822"/>
      <c r="J61" s="822"/>
      <c r="K61" s="822"/>
      <c r="L61" s="822"/>
      <c r="M61" s="823"/>
      <c r="N61" s="110">
        <f>N55+N56+N57+N58+N59</f>
        <v>871.16153530439999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1" t="s">
        <v>1047</v>
      </c>
      <c r="C65" s="842"/>
      <c r="D65" s="842"/>
      <c r="E65" s="842"/>
      <c r="F65" s="842"/>
      <c r="G65" s="842"/>
      <c r="H65" s="842"/>
      <c r="I65" s="79" t="s">
        <v>1048</v>
      </c>
      <c r="J65" s="81" t="s">
        <v>1494</v>
      </c>
      <c r="K65" s="80" t="s">
        <v>1050</v>
      </c>
      <c r="L65" s="843" t="s">
        <v>1034</v>
      </c>
      <c r="M65" s="844"/>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2"/>
      <c r="C71" s="803"/>
      <c r="D71" s="803"/>
      <c r="E71" s="803"/>
      <c r="F71" s="803"/>
      <c r="G71" s="803"/>
      <c r="H71" s="803"/>
      <c r="I71" s="132"/>
      <c r="J71" s="132"/>
      <c r="K71" s="132"/>
      <c r="L71" s="903"/>
      <c r="M71" s="903"/>
      <c r="N71" s="51"/>
    </row>
    <row r="72" spans="1:15" ht="15" thickBot="1">
      <c r="B72" s="821" t="s">
        <v>1037</v>
      </c>
      <c r="C72" s="822"/>
      <c r="D72" s="822"/>
      <c r="E72" s="822"/>
      <c r="F72" s="822"/>
      <c r="G72" s="822"/>
      <c r="H72" s="822"/>
      <c r="I72" s="822"/>
      <c r="J72" s="822"/>
      <c r="K72" s="822"/>
      <c r="L72" s="822"/>
      <c r="M72" s="823"/>
      <c r="N72" s="310">
        <f>SUM(N66:N71)</f>
        <v>10213.44104122</v>
      </c>
    </row>
    <row r="73" spans="1:15" ht="15" thickBot="1">
      <c r="B73" s="39"/>
      <c r="C73" s="40"/>
      <c r="D73" s="40"/>
      <c r="E73" s="40"/>
      <c r="F73" s="40"/>
      <c r="G73" s="40"/>
      <c r="H73" s="40"/>
      <c r="I73" s="40"/>
      <c r="J73" s="40"/>
      <c r="K73" s="40"/>
      <c r="L73" s="40"/>
      <c r="M73" s="40"/>
      <c r="N73" s="41"/>
    </row>
    <row r="74" spans="1:15" ht="15" thickBot="1">
      <c r="B74" s="815" t="s">
        <v>1051</v>
      </c>
      <c r="C74" s="816"/>
      <c r="D74" s="816"/>
      <c r="E74" s="816"/>
      <c r="F74" s="816"/>
      <c r="G74" s="816"/>
      <c r="H74" s="816"/>
      <c r="I74" s="816"/>
      <c r="J74" s="816"/>
      <c r="K74" s="816"/>
      <c r="L74" s="816"/>
      <c r="M74" s="817"/>
      <c r="N74" s="105">
        <f>N40+N50+N61+N72</f>
        <v>100828.74363286991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06" t="s">
        <v>1053</v>
      </c>
      <c r="C78" s="807"/>
      <c r="D78" s="807"/>
      <c r="E78" s="807"/>
      <c r="F78" s="807"/>
      <c r="G78" s="807"/>
      <c r="H78" s="807"/>
      <c r="I78" s="323"/>
      <c r="J78" s="343"/>
      <c r="K78" s="311" t="s">
        <v>1054</v>
      </c>
      <c r="L78" s="845" t="s">
        <v>1055</v>
      </c>
      <c r="M78" s="846"/>
      <c r="N78" s="312"/>
    </row>
    <row r="79" spans="1:15">
      <c r="B79" s="847" t="s">
        <v>1056</v>
      </c>
      <c r="C79" s="848"/>
      <c r="D79" s="848"/>
      <c r="E79" s="848"/>
      <c r="F79" s="848"/>
      <c r="G79" s="848"/>
      <c r="H79" s="848"/>
      <c r="I79" s="93"/>
      <c r="J79" s="94"/>
      <c r="K79" s="313">
        <v>0.2</v>
      </c>
      <c r="L79" s="849">
        <f>N74*K79</f>
        <v>20165.748726573984</v>
      </c>
      <c r="M79" s="850"/>
      <c r="N79" s="57"/>
    </row>
    <row r="80" spans="1:15">
      <c r="B80" s="95" t="s">
        <v>1057</v>
      </c>
      <c r="C80" s="96"/>
      <c r="D80" s="96"/>
      <c r="E80" s="96"/>
      <c r="F80" s="96"/>
      <c r="G80" s="96"/>
      <c r="H80" s="96"/>
      <c r="I80" s="93"/>
      <c r="J80" s="94"/>
      <c r="K80" s="313">
        <v>0.05</v>
      </c>
      <c r="L80" s="849">
        <f>N74*K80</f>
        <v>5041.4371816434959</v>
      </c>
      <c r="M80" s="850"/>
      <c r="N80" s="57"/>
    </row>
    <row r="81" spans="1:14" ht="15" thickBot="1">
      <c r="B81" s="97" t="s">
        <v>1058</v>
      </c>
      <c r="C81" s="98"/>
      <c r="D81" s="98"/>
      <c r="E81" s="98"/>
      <c r="F81" s="98"/>
      <c r="G81" s="98"/>
      <c r="H81" s="98"/>
      <c r="I81" s="99"/>
      <c r="J81" s="100"/>
      <c r="K81" s="314">
        <v>0.05</v>
      </c>
      <c r="L81" s="851">
        <f>N74*K81</f>
        <v>5041.4371816434959</v>
      </c>
      <c r="M81" s="852"/>
      <c r="N81" s="57"/>
    </row>
    <row r="82" spans="1:14" ht="15" thickBot="1">
      <c r="B82" s="815" t="s">
        <v>1037</v>
      </c>
      <c r="C82" s="816"/>
      <c r="D82" s="816"/>
      <c r="E82" s="816"/>
      <c r="F82" s="816"/>
      <c r="G82" s="816"/>
      <c r="H82" s="816"/>
      <c r="I82" s="816"/>
      <c r="J82" s="816"/>
      <c r="K82" s="816"/>
      <c r="L82" s="816"/>
      <c r="M82" s="817"/>
      <c r="N82" s="58">
        <f>L79+L80+L81</f>
        <v>30248.623089860972</v>
      </c>
    </row>
    <row r="83" spans="1:14" ht="15" thickBot="1">
      <c r="B83" s="39"/>
      <c r="C83" s="40"/>
      <c r="D83" s="40"/>
      <c r="E83" s="40"/>
      <c r="F83" s="40"/>
      <c r="G83" s="40"/>
      <c r="H83" s="40"/>
      <c r="I83" s="40"/>
      <c r="J83" s="40"/>
      <c r="K83" s="40"/>
      <c r="L83" s="40"/>
      <c r="M83" s="40"/>
      <c r="N83" s="41"/>
    </row>
    <row r="84" spans="1:14" ht="15" thickBot="1">
      <c r="A84" t="s">
        <v>2122</v>
      </c>
      <c r="B84" s="815" t="s">
        <v>1059</v>
      </c>
      <c r="C84" s="816"/>
      <c r="D84" s="816"/>
      <c r="E84" s="816"/>
      <c r="F84" s="816"/>
      <c r="G84" s="816"/>
      <c r="H84" s="816"/>
      <c r="I84" s="816"/>
      <c r="J84" s="816"/>
      <c r="K84" s="816"/>
      <c r="L84" s="816"/>
      <c r="M84" s="817"/>
      <c r="N84" s="196">
        <f>N74+N82</f>
        <v>131077.36672273089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7" t="s">
        <v>2324</v>
      </c>
      <c r="C101" s="958"/>
      <c r="D101" s="958"/>
      <c r="E101" s="958"/>
      <c r="F101" s="958"/>
      <c r="G101" s="958"/>
      <c r="H101" s="958"/>
      <c r="I101" s="958"/>
      <c r="J101" s="958"/>
      <c r="K101" s="958"/>
      <c r="L101" s="958"/>
      <c r="M101" s="958"/>
      <c r="N101" s="959"/>
    </row>
    <row r="102" spans="2:14" ht="15" customHeight="1">
      <c r="B102" s="957"/>
      <c r="C102" s="958"/>
      <c r="D102" s="958"/>
      <c r="E102" s="958"/>
      <c r="F102" s="958"/>
      <c r="G102" s="958"/>
      <c r="H102" s="958"/>
      <c r="I102" s="958"/>
      <c r="J102" s="958"/>
      <c r="K102" s="958"/>
      <c r="L102" s="958"/>
      <c r="M102" s="958"/>
      <c r="N102" s="959"/>
    </row>
    <row r="103" spans="2:14" ht="30" customHeight="1">
      <c r="B103" s="960" t="s">
        <v>2325</v>
      </c>
      <c r="C103" s="961"/>
      <c r="D103" s="961"/>
      <c r="E103" s="961"/>
      <c r="F103" s="961"/>
      <c r="G103" s="961"/>
      <c r="H103" s="961"/>
      <c r="I103" s="961"/>
      <c r="J103" s="961"/>
      <c r="K103" s="961"/>
      <c r="L103" s="961"/>
      <c r="M103" s="961"/>
      <c r="N103" s="962"/>
    </row>
    <row r="104" spans="2:14">
      <c r="B104" s="960"/>
      <c r="C104" s="961"/>
      <c r="D104" s="961"/>
      <c r="E104" s="961"/>
      <c r="F104" s="961"/>
      <c r="G104" s="961"/>
      <c r="H104" s="961"/>
      <c r="I104" s="961"/>
      <c r="J104" s="961"/>
      <c r="K104" s="961"/>
      <c r="L104" s="961"/>
      <c r="M104" s="961"/>
      <c r="N104" s="96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3"/>
      <c r="K114" s="963"/>
      <c r="L114" s="963"/>
      <c r="M114" s="963"/>
      <c r="N114" s="964"/>
    </row>
    <row r="115" spans="2:14" ht="15" thickBot="1">
      <c r="B115" s="428" t="s">
        <v>2327</v>
      </c>
      <c r="C115" s="429"/>
      <c r="D115" s="429"/>
      <c r="E115" s="268"/>
      <c r="F115" s="268"/>
      <c r="G115" s="268"/>
      <c r="H115" s="268"/>
      <c r="I115" s="268"/>
      <c r="J115" s="965"/>
      <c r="K115" s="965"/>
      <c r="L115" s="965"/>
      <c r="M115" s="965"/>
      <c r="N115" s="96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212422.66943379442</v>
      </c>
      <c r="L36" s="279"/>
      <c r="M36" s="280">
        <v>35</v>
      </c>
      <c r="N36" s="281">
        <f>K36/M36</f>
        <v>6069.2191266798409</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261170.12561359751</v>
      </c>
      <c r="L37" s="344"/>
      <c r="M37" s="345">
        <v>35</v>
      </c>
      <c r="N37" s="281">
        <f>K37/M37</f>
        <v>7462.0035889599285</v>
      </c>
    </row>
    <row r="38" spans="1:14">
      <c r="A38" s="119"/>
      <c r="B38" s="329"/>
      <c r="C38" s="330"/>
      <c r="D38" s="330"/>
      <c r="E38" s="332"/>
      <c r="F38" s="330"/>
      <c r="G38" s="330"/>
      <c r="H38" s="331"/>
      <c r="I38" s="337"/>
      <c r="J38" s="339"/>
      <c r="K38" s="278"/>
      <c r="L38" s="432"/>
      <c r="M38" s="433"/>
      <c r="N38" s="281"/>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N73*M40</f>
        <v>7.2953150294428575</v>
      </c>
    </row>
    <row r="41" spans="1:14" ht="15" thickBot="1">
      <c r="B41" s="828"/>
      <c r="C41" s="829"/>
      <c r="D41" s="829"/>
      <c r="E41" s="829"/>
      <c r="F41" s="829"/>
      <c r="G41" s="829"/>
      <c r="H41" s="830"/>
      <c r="I41" s="837"/>
      <c r="J41" s="838"/>
      <c r="K41" s="47"/>
      <c r="L41" s="839"/>
      <c r="M41" s="840"/>
      <c r="N41" s="111"/>
    </row>
    <row r="42" spans="1:14" ht="15" thickBot="1">
      <c r="B42" s="815" t="s">
        <v>1037</v>
      </c>
      <c r="C42" s="816"/>
      <c r="D42" s="816"/>
      <c r="E42" s="816"/>
      <c r="F42" s="816"/>
      <c r="G42" s="816"/>
      <c r="H42" s="816"/>
      <c r="I42" s="816"/>
      <c r="J42" s="816"/>
      <c r="K42" s="816"/>
      <c r="L42" s="816"/>
      <c r="M42" s="817"/>
      <c r="N42" s="403">
        <f>SUM(N36:N41)</f>
        <v>13538.518030669213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4737.9130790309709</v>
      </c>
      <c r="N47" s="281">
        <f>K47*M47</f>
        <v>6159.2870027402623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5" t="s">
        <v>1037</v>
      </c>
      <c r="C51" s="816"/>
      <c r="D51" s="816"/>
      <c r="E51" s="816"/>
      <c r="F51" s="816"/>
      <c r="G51" s="816"/>
      <c r="H51" s="816"/>
      <c r="I51" s="816"/>
      <c r="J51" s="816"/>
      <c r="K51" s="816"/>
      <c r="L51" s="816"/>
      <c r="M51" s="817"/>
      <c r="N51" s="403">
        <f>SUM(N47:N50)</f>
        <v>6159.2870027402623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18" t="s">
        <v>1045</v>
      </c>
      <c r="M55" s="79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19">
        <f>VLOOKUP(A56,TRANSPORTE!A5:D117,4,FALSE)</f>
        <v>1766.2033469737373</v>
      </c>
      <c r="M56" s="820"/>
      <c r="N56" s="296">
        <f>K56*L56</f>
        <v>2296.0643510658588</v>
      </c>
    </row>
    <row r="57" spans="1:14">
      <c r="B57" s="52"/>
      <c r="C57" s="53"/>
      <c r="D57" s="53"/>
      <c r="E57" s="53"/>
      <c r="F57" s="53"/>
      <c r="G57" s="53"/>
      <c r="H57" s="320"/>
      <c r="I57" s="288"/>
      <c r="J57" s="295"/>
      <c r="K57" s="288"/>
      <c r="L57" s="819"/>
      <c r="M57" s="820"/>
      <c r="N57" s="296"/>
    </row>
    <row r="58" spans="1:14">
      <c r="B58" s="52"/>
      <c r="C58" s="53"/>
      <c r="D58" s="53"/>
      <c r="E58" s="53"/>
      <c r="F58" s="53"/>
      <c r="G58" s="53"/>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04"/>
      <c r="M61" s="805"/>
      <c r="N61" s="133"/>
    </row>
    <row r="62" spans="1:14" ht="15" thickBot="1">
      <c r="B62" s="821" t="s">
        <v>1037</v>
      </c>
      <c r="C62" s="822"/>
      <c r="D62" s="822"/>
      <c r="E62" s="822"/>
      <c r="F62" s="822"/>
      <c r="G62" s="822"/>
      <c r="H62" s="822"/>
      <c r="I62" s="822"/>
      <c r="J62" s="822"/>
      <c r="K62" s="822"/>
      <c r="L62" s="822"/>
      <c r="M62" s="823"/>
      <c r="N62" s="110">
        <f>N56+N57+N58+N59+N60</f>
        <v>2296.0643510658588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1" t="s">
        <v>1047</v>
      </c>
      <c r="C66" s="842"/>
      <c r="D66" s="842"/>
      <c r="E66" s="842"/>
      <c r="F66" s="842"/>
      <c r="G66" s="842"/>
      <c r="H66" s="842"/>
      <c r="I66" s="79" t="s">
        <v>1048</v>
      </c>
      <c r="J66" s="81" t="s">
        <v>1494</v>
      </c>
      <c r="K66" s="80" t="s">
        <v>1050</v>
      </c>
      <c r="L66" s="843" t="s">
        <v>1034</v>
      </c>
      <c r="M66" s="844"/>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02"/>
      <c r="C72" s="803"/>
      <c r="D72" s="803"/>
      <c r="E72" s="803"/>
      <c r="F72" s="803"/>
      <c r="G72" s="803"/>
      <c r="H72" s="803"/>
      <c r="I72" s="132"/>
      <c r="J72" s="132"/>
      <c r="K72" s="132"/>
      <c r="L72" s="903"/>
      <c r="M72" s="903"/>
      <c r="N72" s="51"/>
    </row>
    <row r="73" spans="1:15" ht="15" thickBot="1">
      <c r="B73" s="821" t="s">
        <v>1037</v>
      </c>
      <c r="C73" s="822"/>
      <c r="D73" s="822"/>
      <c r="E73" s="822"/>
      <c r="F73" s="822"/>
      <c r="G73" s="822"/>
      <c r="H73" s="822"/>
      <c r="I73" s="822"/>
      <c r="J73" s="822"/>
      <c r="K73" s="822"/>
      <c r="L73" s="822"/>
      <c r="M73" s="823"/>
      <c r="N73" s="310">
        <f>SUM(N67:N72)</f>
        <v>729.53150294428576</v>
      </c>
    </row>
    <row r="74" spans="1:15" ht="15" thickBot="1">
      <c r="B74" s="39"/>
      <c r="C74" s="40"/>
      <c r="D74" s="40"/>
      <c r="E74" s="40"/>
      <c r="F74" s="40"/>
      <c r="G74" s="40"/>
      <c r="H74" s="40"/>
      <c r="I74" s="40"/>
      <c r="J74" s="40"/>
      <c r="K74" s="40"/>
      <c r="L74" s="40"/>
      <c r="M74" s="40"/>
      <c r="N74" s="41"/>
    </row>
    <row r="75" spans="1:15" ht="15" thickBot="1">
      <c r="B75" s="815" t="s">
        <v>1051</v>
      </c>
      <c r="C75" s="816"/>
      <c r="D75" s="816"/>
      <c r="E75" s="816"/>
      <c r="F75" s="816"/>
      <c r="G75" s="816"/>
      <c r="H75" s="816"/>
      <c r="I75" s="816"/>
      <c r="J75" s="816"/>
      <c r="K75" s="816"/>
      <c r="L75" s="816"/>
      <c r="M75" s="817"/>
      <c r="N75" s="105">
        <f>N42+N51+N62+N73</f>
        <v>22723.400887419619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06" t="s">
        <v>1053</v>
      </c>
      <c r="C79" s="807"/>
      <c r="D79" s="807"/>
      <c r="E79" s="807"/>
      <c r="F79" s="807"/>
      <c r="G79" s="807"/>
      <c r="H79" s="807"/>
      <c r="I79" s="323"/>
      <c r="J79" s="343"/>
      <c r="K79" s="311" t="s">
        <v>1054</v>
      </c>
      <c r="L79" s="845" t="s">
        <v>1055</v>
      </c>
      <c r="M79" s="846"/>
      <c r="N79" s="312"/>
    </row>
    <row r="80" spans="1:15">
      <c r="B80" s="847" t="s">
        <v>1056</v>
      </c>
      <c r="C80" s="848"/>
      <c r="D80" s="848"/>
      <c r="E80" s="848"/>
      <c r="F80" s="848"/>
      <c r="G80" s="848"/>
      <c r="H80" s="848"/>
      <c r="I80" s="93"/>
      <c r="J80" s="94"/>
      <c r="K80" s="313">
        <v>0.2</v>
      </c>
      <c r="L80" s="849">
        <f>N75*K80</f>
        <v>4544.6801774839241</v>
      </c>
      <c r="M80" s="850"/>
      <c r="N80" s="57"/>
    </row>
    <row r="81" spans="1:14">
      <c r="B81" s="95" t="s">
        <v>1057</v>
      </c>
      <c r="C81" s="96"/>
      <c r="D81" s="96"/>
      <c r="E81" s="96"/>
      <c r="F81" s="96"/>
      <c r="G81" s="96"/>
      <c r="H81" s="96"/>
      <c r="I81" s="93"/>
      <c r="J81" s="94"/>
      <c r="K81" s="313">
        <v>0.05</v>
      </c>
      <c r="L81" s="849">
        <f>N75*K81</f>
        <v>1136.170044370981</v>
      </c>
      <c r="M81" s="850"/>
      <c r="N81" s="57"/>
    </row>
    <row r="82" spans="1:14" ht="15" thickBot="1">
      <c r="B82" s="97" t="s">
        <v>1058</v>
      </c>
      <c r="C82" s="98"/>
      <c r="D82" s="98"/>
      <c r="E82" s="98"/>
      <c r="F82" s="98"/>
      <c r="G82" s="98"/>
      <c r="H82" s="98"/>
      <c r="I82" s="99"/>
      <c r="J82" s="100"/>
      <c r="K82" s="314">
        <v>0.05</v>
      </c>
      <c r="L82" s="851">
        <f>N75*K82</f>
        <v>1136.170044370981</v>
      </c>
      <c r="M82" s="852"/>
      <c r="N82" s="57"/>
    </row>
    <row r="83" spans="1:14" ht="15" thickBot="1">
      <c r="B83" s="815" t="s">
        <v>1037</v>
      </c>
      <c r="C83" s="816"/>
      <c r="D83" s="816"/>
      <c r="E83" s="816"/>
      <c r="F83" s="816"/>
      <c r="G83" s="816"/>
      <c r="H83" s="816"/>
      <c r="I83" s="816"/>
      <c r="J83" s="816"/>
      <c r="K83" s="816"/>
      <c r="L83" s="816"/>
      <c r="M83" s="817"/>
      <c r="N83" s="58">
        <f>L80+L81+L82</f>
        <v>6817.0202662258871</v>
      </c>
    </row>
    <row r="84" spans="1:14" ht="15" thickBot="1">
      <c r="B84" s="39"/>
      <c r="C84" s="40"/>
      <c r="D84" s="40"/>
      <c r="E84" s="40"/>
      <c r="F84" s="40"/>
      <c r="G84" s="40"/>
      <c r="H84" s="40"/>
      <c r="I84" s="40"/>
      <c r="J84" s="40"/>
      <c r="K84" s="40"/>
      <c r="L84" s="40"/>
      <c r="M84" s="40"/>
      <c r="N84" s="41"/>
    </row>
    <row r="85" spans="1:14" ht="15" thickBot="1">
      <c r="A85" t="s">
        <v>2122</v>
      </c>
      <c r="B85" s="815" t="s">
        <v>1059</v>
      </c>
      <c r="C85" s="816"/>
      <c r="D85" s="816"/>
      <c r="E85" s="816"/>
      <c r="F85" s="816"/>
      <c r="G85" s="816"/>
      <c r="H85" s="816"/>
      <c r="I85" s="816"/>
      <c r="J85" s="816"/>
      <c r="K85" s="816"/>
      <c r="L85" s="816"/>
      <c r="M85" s="817"/>
      <c r="N85" s="196">
        <f>N75+N83</f>
        <v>29540.421153645504</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7" t="s">
        <v>2324</v>
      </c>
      <c r="C102" s="958"/>
      <c r="D102" s="958"/>
      <c r="E102" s="958"/>
      <c r="F102" s="958"/>
      <c r="G102" s="958"/>
      <c r="H102" s="958"/>
      <c r="I102" s="958"/>
      <c r="J102" s="958"/>
      <c r="K102" s="958"/>
      <c r="L102" s="958"/>
      <c r="M102" s="958"/>
      <c r="N102" s="959"/>
    </row>
    <row r="103" spans="2:14" ht="15" customHeight="1">
      <c r="B103" s="957"/>
      <c r="C103" s="958"/>
      <c r="D103" s="958"/>
      <c r="E103" s="958"/>
      <c r="F103" s="958"/>
      <c r="G103" s="958"/>
      <c r="H103" s="958"/>
      <c r="I103" s="958"/>
      <c r="J103" s="958"/>
      <c r="K103" s="958"/>
      <c r="L103" s="958"/>
      <c r="M103" s="958"/>
      <c r="N103" s="959"/>
    </row>
    <row r="104" spans="2:14" ht="30" customHeight="1">
      <c r="B104" s="960" t="s">
        <v>2325</v>
      </c>
      <c r="C104" s="961"/>
      <c r="D104" s="961"/>
      <c r="E104" s="961"/>
      <c r="F104" s="961"/>
      <c r="G104" s="961"/>
      <c r="H104" s="961"/>
      <c r="I104" s="961"/>
      <c r="J104" s="961"/>
      <c r="K104" s="961"/>
      <c r="L104" s="961"/>
      <c r="M104" s="961"/>
      <c r="N104" s="962"/>
    </row>
    <row r="105" spans="2:14">
      <c r="B105" s="960"/>
      <c r="C105" s="961"/>
      <c r="D105" s="961"/>
      <c r="E105" s="961"/>
      <c r="F105" s="961"/>
      <c r="G105" s="961"/>
      <c r="H105" s="961"/>
      <c r="I105" s="961"/>
      <c r="J105" s="961"/>
      <c r="K105" s="961"/>
      <c r="L105" s="961"/>
      <c r="M105" s="961"/>
      <c r="N105" s="96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3"/>
      <c r="K115" s="963"/>
      <c r="L115" s="963"/>
      <c r="M115" s="963"/>
      <c r="N115" s="964"/>
    </row>
    <row r="116" spans="2:14" ht="15" thickBot="1">
      <c r="B116" s="428" t="s">
        <v>2327</v>
      </c>
      <c r="C116" s="429"/>
      <c r="D116" s="429"/>
      <c r="E116" s="268"/>
      <c r="F116" s="268"/>
      <c r="G116" s="268"/>
      <c r="H116" s="268"/>
      <c r="I116" s="268"/>
      <c r="J116" s="965"/>
      <c r="K116" s="965"/>
      <c r="L116" s="965"/>
      <c r="M116" s="965"/>
      <c r="N116" s="96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212422.66943379442</v>
      </c>
      <c r="L36" s="279"/>
      <c r="M36" s="280">
        <v>2.5</v>
      </c>
      <c r="N36" s="281">
        <f>K36/M36</f>
        <v>84969.067773517774</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307397.23784720426</v>
      </c>
      <c r="L37" s="344"/>
      <c r="M37" s="345">
        <v>100</v>
      </c>
      <c r="N37" s="281">
        <f>K37/M37</f>
        <v>3073.9723784720427</v>
      </c>
    </row>
    <row r="38" spans="1:14">
      <c r="A38" s="119" t="s">
        <v>312</v>
      </c>
      <c r="B38" s="828" t="str">
        <f>VLOOKUP(A38,EQUIPOS!A8:D154,3,FALSE)</f>
        <v>Retroexcavadora sobre oruga, potencia 138 HP, balde de 1,5 m3.</v>
      </c>
      <c r="C38" s="829"/>
      <c r="D38" s="829"/>
      <c r="E38" s="829"/>
      <c r="F38" s="829"/>
      <c r="G38" s="829"/>
      <c r="H38" s="830"/>
      <c r="I38" s="337"/>
      <c r="J38" s="339"/>
      <c r="K38" s="278">
        <f>VLOOKUP(A38,EQUIPOS!A8:D165,4,FALSE)</f>
        <v>261170.12561359751</v>
      </c>
      <c r="L38" s="432"/>
      <c r="M38" s="433">
        <v>16</v>
      </c>
      <c r="N38" s="281">
        <f>K38/M38</f>
        <v>16323.132850849845</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0.01</v>
      </c>
      <c r="N40" s="353">
        <f>N76*M40</f>
        <v>23.937752440359372</v>
      </c>
    </row>
    <row r="41" spans="1:14" ht="15" thickBot="1">
      <c r="B41" s="828"/>
      <c r="C41" s="829"/>
      <c r="D41" s="829"/>
      <c r="E41" s="829"/>
      <c r="F41" s="829"/>
      <c r="G41" s="829"/>
      <c r="H41" s="830"/>
      <c r="I41" s="837"/>
      <c r="J41" s="838"/>
      <c r="K41" s="47"/>
      <c r="L41" s="839"/>
      <c r="M41" s="840"/>
      <c r="N41" s="111"/>
    </row>
    <row r="42" spans="1:14" ht="15" thickBot="1">
      <c r="B42" s="815" t="s">
        <v>1037</v>
      </c>
      <c r="C42" s="816"/>
      <c r="D42" s="816"/>
      <c r="E42" s="816"/>
      <c r="F42" s="816"/>
      <c r="G42" s="816"/>
      <c r="H42" s="816"/>
      <c r="I42" s="816"/>
      <c r="J42" s="816"/>
      <c r="K42" s="816"/>
      <c r="L42" s="816"/>
      <c r="M42" s="817"/>
      <c r="N42" s="403">
        <f>SUM(N36:N41)</f>
        <v>104390.11075528001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13300.61627512682</v>
      </c>
      <c r="N47" s="281">
        <f>K47*M47</f>
        <v>3990.1848825380457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3107.6206250296304</v>
      </c>
      <c r="N48" s="281">
        <f t="shared" ref="N48:N53" si="0">K48*M48</f>
        <v>9322.8618750888909</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7837.8631621283048</v>
      </c>
      <c r="N49" s="281">
        <f t="shared" si="0"/>
        <v>1959.4657905320762</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1306.3105270213839</v>
      </c>
      <c r="N50" s="281">
        <f t="shared" si="0"/>
        <v>1306.3105270213839</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1306.3105270213839</v>
      </c>
      <c r="N51" s="281">
        <f t="shared" si="0"/>
        <v>1306.3105270213839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8442.3276827383052</v>
      </c>
      <c r="N52" s="281">
        <f t="shared" si="0"/>
        <v>3866.5860786941439</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4737.9130790309709</v>
      </c>
      <c r="N53" s="281">
        <f t="shared" si="0"/>
        <v>6159.2870027402623</v>
      </c>
    </row>
    <row r="54" spans="1:14" ht="15" thickBot="1">
      <c r="B54" s="815" t="s">
        <v>1037</v>
      </c>
      <c r="C54" s="816"/>
      <c r="D54" s="816"/>
      <c r="E54" s="816"/>
      <c r="F54" s="816"/>
      <c r="G54" s="816"/>
      <c r="H54" s="816"/>
      <c r="I54" s="816"/>
      <c r="J54" s="816"/>
      <c r="K54" s="816"/>
      <c r="L54" s="816"/>
      <c r="M54" s="817"/>
      <c r="N54" s="403">
        <f>SUM(N47:N53)</f>
        <v>27911.006683636188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1766.2033469737373</v>
      </c>
      <c r="M59" s="820"/>
      <c r="N59" s="296">
        <f>K59*L59</f>
        <v>2296.0643510658588</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15" t="s">
        <v>1037</v>
      </c>
      <c r="C76" s="816"/>
      <c r="D76" s="816"/>
      <c r="E76" s="816"/>
      <c r="F76" s="816"/>
      <c r="G76" s="816"/>
      <c r="H76" s="816"/>
      <c r="I76" s="822"/>
      <c r="J76" s="822"/>
      <c r="K76" s="822"/>
      <c r="L76" s="822"/>
      <c r="M76" s="823"/>
      <c r="N76" s="310">
        <f>SUM(N70:N75)</f>
        <v>2393.7752440359372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N42+N54+N65+N76</f>
        <v>136990.95703401801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27398.191406803602</v>
      </c>
      <c r="M83" s="850"/>
      <c r="N83" s="57"/>
    </row>
    <row r="84" spans="1:14">
      <c r="B84" s="95" t="s">
        <v>1057</v>
      </c>
      <c r="C84" s="96"/>
      <c r="D84" s="96"/>
      <c r="E84" s="96"/>
      <c r="F84" s="96"/>
      <c r="G84" s="96"/>
      <c r="H84" s="96"/>
      <c r="I84" s="93"/>
      <c r="J84" s="94"/>
      <c r="K84" s="313">
        <v>0.05</v>
      </c>
      <c r="L84" s="849">
        <f>N78*K84</f>
        <v>6849.5478517009005</v>
      </c>
      <c r="M84" s="850"/>
      <c r="N84" s="57"/>
    </row>
    <row r="85" spans="1:14" ht="15" thickBot="1">
      <c r="B85" s="97" t="s">
        <v>1058</v>
      </c>
      <c r="C85" s="98"/>
      <c r="D85" s="98"/>
      <c r="E85" s="98"/>
      <c r="F85" s="98"/>
      <c r="G85" s="98"/>
      <c r="H85" s="98"/>
      <c r="I85" s="99"/>
      <c r="J85" s="100"/>
      <c r="K85" s="314">
        <v>0.05</v>
      </c>
      <c r="L85" s="851">
        <f>N78*K85</f>
        <v>6849.5478517009005</v>
      </c>
      <c r="M85" s="852"/>
      <c r="N85" s="57"/>
    </row>
    <row r="86" spans="1:14" ht="15" thickBot="1">
      <c r="B86" s="815" t="s">
        <v>1037</v>
      </c>
      <c r="C86" s="816"/>
      <c r="D86" s="816"/>
      <c r="E86" s="816"/>
      <c r="F86" s="816"/>
      <c r="G86" s="816"/>
      <c r="H86" s="816"/>
      <c r="I86" s="816"/>
      <c r="J86" s="816"/>
      <c r="K86" s="816"/>
      <c r="L86" s="816"/>
      <c r="M86" s="817"/>
      <c r="N86" s="58">
        <f>L83+L84+L85</f>
        <v>41097.287110205405</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178088.2441442234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212422.66943379442</v>
      </c>
      <c r="L36" s="279"/>
      <c r="M36" s="345">
        <v>2.5</v>
      </c>
      <c r="N36" s="281">
        <f>K36/M36</f>
        <v>84969.067773517774</v>
      </c>
    </row>
    <row r="37" spans="1:14">
      <c r="A37" s="119" t="s">
        <v>129</v>
      </c>
      <c r="B37" s="828" t="str">
        <f>VLOOKUP(A37,EQUIPOS!A7:D154,3,FALSE)</f>
        <v xml:space="preserve">Buldozer, Potencia al volante de 140 HP, motor de 2200 RPM, longitud de hoja 4,80m. </v>
      </c>
      <c r="C37" s="829"/>
      <c r="D37" s="829"/>
      <c r="E37" s="829"/>
      <c r="F37" s="829"/>
      <c r="G37" s="829"/>
      <c r="H37" s="830"/>
      <c r="I37" s="430"/>
      <c r="J37" s="431"/>
      <c r="K37" s="278">
        <f>VLOOKUP(A37,EQUIPOS!A7:D164,4,FALSE)</f>
        <v>307397.23784720426</v>
      </c>
      <c r="L37" s="344"/>
      <c r="M37" s="345">
        <v>100</v>
      </c>
      <c r="N37" s="281">
        <f>K37/M37</f>
        <v>3073.9723784720427</v>
      </c>
    </row>
    <row r="38" spans="1:14">
      <c r="A38" s="119" t="s">
        <v>261</v>
      </c>
      <c r="B38" s="828" t="str">
        <f>VLOOKUP(A38,EQUIPOS!A8:D154,3,FALSE)</f>
        <v xml:space="preserve">Motobomba 3 PULGADAS (incluye operario)
</v>
      </c>
      <c r="C38" s="829"/>
      <c r="D38" s="829"/>
      <c r="E38" s="829"/>
      <c r="F38" s="829"/>
      <c r="G38" s="829"/>
      <c r="H38" s="830"/>
      <c r="I38" s="337"/>
      <c r="J38" s="339"/>
      <c r="K38" s="278">
        <f>VLOOKUP(A38,EQUIPOS!A8:D165,4,FALSE)</f>
        <v>11796.229276369262</v>
      </c>
      <c r="L38" s="432"/>
      <c r="M38" s="433">
        <v>8</v>
      </c>
      <c r="N38" s="281">
        <f>K38/M38</f>
        <v>1474.5286595461578</v>
      </c>
    </row>
    <row r="39" spans="1:14">
      <c r="A39" t="s">
        <v>312</v>
      </c>
      <c r="B39" s="828" t="str">
        <f>VLOOKUP(A39,EQUIPOS!A9:D154,3,FALSE)</f>
        <v>Retroexcavadora sobre oruga, potencia 138 HP, balde de 1,5 m3.</v>
      </c>
      <c r="C39" s="829"/>
      <c r="D39" s="829"/>
      <c r="E39" s="829"/>
      <c r="F39" s="829"/>
      <c r="G39" s="829"/>
      <c r="H39" s="830"/>
      <c r="I39" s="42"/>
      <c r="J39" s="43"/>
      <c r="K39" s="278">
        <f>VLOOKUP(A39,EQUIPOS!A9:D166,4,FALSE)</f>
        <v>261170.12561359751</v>
      </c>
      <c r="L39" s="285"/>
      <c r="M39" s="345">
        <v>8</v>
      </c>
      <c r="N39" s="281">
        <f>K39/M39</f>
        <v>32646.265701699689</v>
      </c>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N78*M41</f>
        <v>204.2688208244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122368.10333406007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13300.61627512682</v>
      </c>
      <c r="N48" s="281">
        <f>K48*M48</f>
        <v>3990.1848825380457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3107.6206250296304</v>
      </c>
      <c r="N49" s="281">
        <f t="shared" ref="N49:N54" si="0">K49*M49</f>
        <v>9322.8618750888909</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7837.8631621283048</v>
      </c>
      <c r="N50" s="281">
        <f t="shared" si="0"/>
        <v>1959.4657905320762</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1306.3105270213839</v>
      </c>
      <c r="N51" s="281">
        <f t="shared" si="0"/>
        <v>1306.3105270213839</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1306.3105270213839</v>
      </c>
      <c r="N52" s="281">
        <f t="shared" si="0"/>
        <v>1306.3105270213839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8442.3276827383052</v>
      </c>
      <c r="N53" s="281">
        <f>K53*M53</f>
        <v>3866.5860786941439</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4737.9130790309709</v>
      </c>
      <c r="N54" s="281">
        <f t="shared" si="0"/>
        <v>6159.2870027402623</v>
      </c>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27911.006683636188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19">
        <f>VLOOKUP(A61,TRANSPORTE!A5:D117,4,FALSE)</f>
        <v>1766.2033469737373</v>
      </c>
      <c r="M61" s="820"/>
      <c r="N61" s="296">
        <f>K61*L61</f>
        <v>2296.0643510658588</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2296.0643510658588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20426.882082439999</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173002.05645120211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34600.411290240423</v>
      </c>
      <c r="M85" s="850"/>
      <c r="N85" s="57"/>
    </row>
    <row r="86" spans="1:14">
      <c r="B86" s="95" t="s">
        <v>1057</v>
      </c>
      <c r="C86" s="96"/>
      <c r="D86" s="96"/>
      <c r="E86" s="96"/>
      <c r="F86" s="96"/>
      <c r="G86" s="96"/>
      <c r="H86" s="96"/>
      <c r="I86" s="93"/>
      <c r="J86" s="94"/>
      <c r="K86" s="313">
        <v>0.05</v>
      </c>
      <c r="L86" s="849">
        <f>N80*K86</f>
        <v>8650.1028225601058</v>
      </c>
      <c r="M86" s="850"/>
      <c r="N86" s="57"/>
    </row>
    <row r="87" spans="1:14" ht="15" thickBot="1">
      <c r="B87" s="97" t="s">
        <v>1058</v>
      </c>
      <c r="C87" s="98"/>
      <c r="D87" s="98"/>
      <c r="E87" s="98"/>
      <c r="F87" s="98"/>
      <c r="G87" s="98"/>
      <c r="H87" s="98"/>
      <c r="I87" s="99"/>
      <c r="J87" s="100"/>
      <c r="K87" s="314">
        <v>0.05</v>
      </c>
      <c r="L87" s="851">
        <f>N80*K87</f>
        <v>8650.1028225601058</v>
      </c>
      <c r="M87" s="852"/>
      <c r="N87" s="57"/>
    </row>
    <row r="88" spans="1:14" ht="15" thickBot="1">
      <c r="B88" s="815" t="s">
        <v>1037</v>
      </c>
      <c r="C88" s="816"/>
      <c r="D88" s="816"/>
      <c r="E88" s="816"/>
      <c r="F88" s="816"/>
      <c r="G88" s="816"/>
      <c r="H88" s="816"/>
      <c r="I88" s="816"/>
      <c r="J88" s="816"/>
      <c r="K88" s="816"/>
      <c r="L88" s="816"/>
      <c r="M88" s="817"/>
      <c r="N88" s="58">
        <f>L85+L86+L87</f>
        <v>51900.616935360631</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224902.67338656273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2.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129</v>
      </c>
      <c r="B36" s="828" t="str">
        <f>VLOOKUP(A36,EQUIPOS!A6:D154,3,FALSE)</f>
        <v xml:space="preserve">Buldozer, Potencia al volante de 140 HP, motor de 2200 RPM, longitud de hoja 4,80m. </v>
      </c>
      <c r="C36" s="829"/>
      <c r="D36" s="829"/>
      <c r="E36" s="829"/>
      <c r="F36" s="829"/>
      <c r="G36" s="829"/>
      <c r="H36" s="830"/>
      <c r="I36" s="276"/>
      <c r="J36" s="277"/>
      <c r="K36" s="278">
        <f>VLOOKUP(A36,EQUIPOS!A6:D163,4,FALSE)</f>
        <v>307397.23784720426</v>
      </c>
      <c r="L36" s="279"/>
      <c r="M36" s="345">
        <v>100</v>
      </c>
      <c r="N36" s="281">
        <f>K36/M36</f>
        <v>3073.9723784720427</v>
      </c>
    </row>
    <row r="37" spans="1:14">
      <c r="A37" s="119" t="s">
        <v>312</v>
      </c>
      <c r="B37" s="828" t="str">
        <f>VLOOKUP(A37,EQUIPOS!A7:D154,3,FALSE)</f>
        <v>Retroexcavadora sobre oruga, potencia 138 HP, balde de 1,5 m3.</v>
      </c>
      <c r="C37" s="829"/>
      <c r="D37" s="829"/>
      <c r="E37" s="829"/>
      <c r="F37" s="829"/>
      <c r="G37" s="829"/>
      <c r="H37" s="830"/>
      <c r="I37" s="430"/>
      <c r="J37" s="431"/>
      <c r="K37" s="278">
        <f>VLOOKUP(A37,EQUIPOS!A7:D164,4,FALSE)</f>
        <v>261170.12561359751</v>
      </c>
      <c r="L37" s="344"/>
      <c r="M37" s="345">
        <v>35</v>
      </c>
      <c r="N37" s="281">
        <f>K37/M37</f>
        <v>7462.0035889599285</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7.2953150294428575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10543.271282461415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4737.9130790309709</v>
      </c>
      <c r="N48" s="281">
        <f>K48*M48</f>
        <v>6159.2870027402623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5" t="s">
        <v>1037</v>
      </c>
      <c r="C55" s="816"/>
      <c r="D55" s="816"/>
      <c r="E55" s="816"/>
      <c r="F55" s="816"/>
      <c r="G55" s="816"/>
      <c r="H55" s="816"/>
      <c r="I55" s="816"/>
      <c r="J55" s="816"/>
      <c r="K55" s="816"/>
      <c r="L55" s="816"/>
      <c r="M55" s="817"/>
      <c r="N55" s="403">
        <f>SUM(N48:N54)</f>
        <v>6159.2870027402623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729.53150294428576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19728.154139211823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3945.6308278423649</v>
      </c>
      <c r="M84" s="850"/>
      <c r="N84" s="57"/>
    </row>
    <row r="85" spans="1:14">
      <c r="B85" s="95" t="s">
        <v>1057</v>
      </c>
      <c r="C85" s="96"/>
      <c r="D85" s="96"/>
      <c r="E85" s="96"/>
      <c r="F85" s="96"/>
      <c r="G85" s="96"/>
      <c r="H85" s="96"/>
      <c r="I85" s="93"/>
      <c r="J85" s="94"/>
      <c r="K85" s="313">
        <v>0.05</v>
      </c>
      <c r="L85" s="849">
        <f>N79*K85</f>
        <v>986.40770696059121</v>
      </c>
      <c r="M85" s="850"/>
      <c r="N85" s="57"/>
    </row>
    <row r="86" spans="1:14" ht="15" thickBot="1">
      <c r="B86" s="97" t="s">
        <v>1058</v>
      </c>
      <c r="C86" s="98"/>
      <c r="D86" s="98"/>
      <c r="E86" s="98"/>
      <c r="F86" s="98"/>
      <c r="G86" s="98"/>
      <c r="H86" s="98"/>
      <c r="I86" s="99"/>
      <c r="J86" s="100"/>
      <c r="K86" s="314">
        <v>0.05</v>
      </c>
      <c r="L86" s="851">
        <f>N79*K86</f>
        <v>986.40770696059121</v>
      </c>
      <c r="M86" s="852"/>
      <c r="N86" s="57"/>
    </row>
    <row r="87" spans="1:14" ht="15" thickBot="1">
      <c r="B87" s="815" t="s">
        <v>1037</v>
      </c>
      <c r="C87" s="816"/>
      <c r="D87" s="816"/>
      <c r="E87" s="816"/>
      <c r="F87" s="816"/>
      <c r="G87" s="816"/>
      <c r="H87" s="816"/>
      <c r="I87" s="816"/>
      <c r="J87" s="816"/>
      <c r="K87" s="816"/>
      <c r="L87" s="816"/>
      <c r="M87" s="817"/>
      <c r="N87" s="58">
        <f>L84+L85+L86</f>
        <v>5918.4462417635468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25646.600380975371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75" customHeight="1" thickBot="1">
      <c r="B29" s="77" t="s">
        <v>1027</v>
      </c>
      <c r="C29" s="824" t="s">
        <v>1028</v>
      </c>
      <c r="D29" s="825"/>
      <c r="E29" s="825"/>
      <c r="F29" s="825"/>
      <c r="G29" s="825"/>
      <c r="H29" s="825"/>
      <c r="I29" s="825"/>
      <c r="J29" s="78"/>
      <c r="K29" s="351" t="s">
        <v>2321</v>
      </c>
      <c r="L29" s="826" t="s">
        <v>1029</v>
      </c>
      <c r="M29" s="827"/>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796" t="s">
        <v>1028</v>
      </c>
      <c r="C34" s="797"/>
      <c r="D34" s="797"/>
      <c r="E34" s="797"/>
      <c r="F34" s="797"/>
      <c r="G34" s="797"/>
      <c r="H34" s="798"/>
      <c r="I34" s="799" t="s">
        <v>1032</v>
      </c>
      <c r="J34" s="800"/>
      <c r="K34" s="75" t="s">
        <v>1033</v>
      </c>
      <c r="L34" s="801" t="s">
        <v>1034</v>
      </c>
      <c r="M34" s="798"/>
      <c r="N34" s="76" t="s">
        <v>1035</v>
      </c>
    </row>
    <row r="35" spans="1:14">
      <c r="A35" s="119" t="s">
        <v>263</v>
      </c>
      <c r="B35" s="828" t="str">
        <f>VLOOKUP(A35,EQUIPOS!A6:D154,3,FALSE)</f>
        <v xml:space="preserve">Motobomba 4 pulgadas
</v>
      </c>
      <c r="C35" s="829"/>
      <c r="D35" s="829"/>
      <c r="E35" s="829"/>
      <c r="F35" s="829"/>
      <c r="G35" s="829"/>
      <c r="H35" s="830"/>
      <c r="I35" s="276"/>
      <c r="J35" s="277"/>
      <c r="K35" s="278">
        <f>VLOOKUP(A35,EQUIPOS!A6:D163,4,FALSE)</f>
        <v>15341.916688919559</v>
      </c>
      <c r="L35" s="279"/>
      <c r="M35" s="345">
        <v>21</v>
      </c>
      <c r="N35" s="281">
        <f>K35/M35</f>
        <v>730.56746137712184</v>
      </c>
    </row>
    <row r="36" spans="1:14">
      <c r="A36" s="119" t="s">
        <v>129</v>
      </c>
      <c r="B36" s="828" t="str">
        <f>VLOOKUP(A36,EQUIPOS!A7:D154,3,FALSE)</f>
        <v xml:space="preserve">Buldozer, Potencia al volante de 140 HP, motor de 2200 RPM, longitud de hoja 4,80m. </v>
      </c>
      <c r="C36" s="829"/>
      <c r="D36" s="829"/>
      <c r="E36" s="829"/>
      <c r="F36" s="829"/>
      <c r="G36" s="829"/>
      <c r="H36" s="830"/>
      <c r="I36" s="430"/>
      <c r="J36" s="431"/>
      <c r="K36" s="278">
        <f>VLOOKUP(A36,EQUIPOS!A7:D164,4,FALSE)</f>
        <v>307397.23784720426</v>
      </c>
      <c r="L36" s="344"/>
      <c r="M36" s="345">
        <v>100</v>
      </c>
      <c r="N36" s="281">
        <f>K36/M36</f>
        <v>3073.9723784720427</v>
      </c>
    </row>
    <row r="37" spans="1:14">
      <c r="A37" s="119" t="s">
        <v>312</v>
      </c>
      <c r="B37" s="828" t="str">
        <f>VLOOKUP(A37,EQUIPOS!A8:D154,3,FALSE)</f>
        <v>Retroexcavadora sobre oruga, potencia 138 HP, balde de 1,5 m3.</v>
      </c>
      <c r="C37" s="829"/>
      <c r="D37" s="829"/>
      <c r="E37" s="829"/>
      <c r="F37" s="829"/>
      <c r="G37" s="829"/>
      <c r="H37" s="830"/>
      <c r="I37" s="337"/>
      <c r="J37" s="339"/>
      <c r="K37" s="278">
        <f>VLOOKUP(A37,EQUIPOS!A8:D165,4,FALSE)</f>
        <v>261170.12561359751</v>
      </c>
      <c r="L37" s="432"/>
      <c r="M37" s="433">
        <v>21</v>
      </c>
      <c r="N37" s="281">
        <f>K37/M37</f>
        <v>12436.672648266549</v>
      </c>
    </row>
    <row r="38" spans="1:14">
      <c r="B38" s="828"/>
      <c r="C38" s="829"/>
      <c r="D38" s="829"/>
      <c r="E38" s="829"/>
      <c r="F38" s="829"/>
      <c r="G38" s="829"/>
      <c r="H38" s="830"/>
      <c r="I38" s="42"/>
      <c r="J38" s="43"/>
      <c r="K38" s="278"/>
      <c r="L38" s="285"/>
      <c r="M38" s="345"/>
      <c r="N38" s="281"/>
    </row>
    <row r="39" spans="1:14">
      <c r="B39" s="329"/>
      <c r="C39" s="330"/>
      <c r="D39" s="330"/>
      <c r="E39" s="330"/>
      <c r="F39" s="332"/>
      <c r="G39" s="332"/>
      <c r="H39" s="131"/>
      <c r="I39" s="42"/>
      <c r="J39" s="43"/>
      <c r="K39" s="278"/>
      <c r="L39" s="285"/>
      <c r="M39" s="286"/>
      <c r="N39" s="282"/>
    </row>
    <row r="40" spans="1:14">
      <c r="B40" s="835" t="s">
        <v>1036</v>
      </c>
      <c r="C40" s="836"/>
      <c r="D40" s="836"/>
      <c r="E40" s="44"/>
      <c r="F40" s="45"/>
      <c r="G40" s="45"/>
      <c r="H40" s="46"/>
      <c r="I40" s="42"/>
      <c r="J40" s="43"/>
      <c r="K40" s="288"/>
      <c r="L40" s="285"/>
      <c r="M40" s="410">
        <v>0.01</v>
      </c>
      <c r="N40" s="353">
        <f>N76*M40</f>
        <v>12.158858382404762</v>
      </c>
    </row>
    <row r="41" spans="1:14" ht="15" thickBot="1">
      <c r="B41" s="828"/>
      <c r="C41" s="829"/>
      <c r="D41" s="829"/>
      <c r="E41" s="829"/>
      <c r="F41" s="829"/>
      <c r="G41" s="829"/>
      <c r="H41" s="830"/>
      <c r="I41" s="837"/>
      <c r="J41" s="838"/>
      <c r="K41" s="47"/>
      <c r="L41" s="839"/>
      <c r="M41" s="840"/>
      <c r="N41" s="111"/>
    </row>
    <row r="42" spans="1:14" ht="15" thickBot="1">
      <c r="B42" s="815" t="s">
        <v>1037</v>
      </c>
      <c r="C42" s="816"/>
      <c r="D42" s="816"/>
      <c r="E42" s="816"/>
      <c r="F42" s="816"/>
      <c r="G42" s="816"/>
      <c r="H42" s="816"/>
      <c r="I42" s="816"/>
      <c r="J42" s="816"/>
      <c r="K42" s="816"/>
      <c r="L42" s="816"/>
      <c r="M42" s="817"/>
      <c r="N42" s="403">
        <f>SUM(N35:N41)</f>
        <v>16253.371346498119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4737.9130790309709</v>
      </c>
      <c r="N47" s="281">
        <f>K47*M47</f>
        <v>6159.2870027402623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5" t="s">
        <v>1037</v>
      </c>
      <c r="C54" s="816"/>
      <c r="D54" s="816"/>
      <c r="E54" s="816"/>
      <c r="F54" s="816"/>
      <c r="G54" s="816"/>
      <c r="H54" s="816"/>
      <c r="I54" s="816"/>
      <c r="J54" s="816"/>
      <c r="K54" s="816"/>
      <c r="L54" s="816"/>
      <c r="M54" s="817"/>
      <c r="N54" s="403">
        <f>SUM(N47:N53)</f>
        <v>6159.2870027402623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19">
        <f>VLOOKUP(A59,TRANSPORTE!A5:D117,4,FALSE)</f>
        <v>1766.2033469737373</v>
      </c>
      <c r="M59" s="820"/>
      <c r="N59" s="296">
        <f>K59*L59</f>
        <v>2296.0643510658588</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2296.0643510658588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133"/>
    </row>
    <row r="76" spans="1:15" ht="15" thickBot="1">
      <c r="B76" s="821" t="s">
        <v>1037</v>
      </c>
      <c r="C76" s="822"/>
      <c r="D76" s="822"/>
      <c r="E76" s="822"/>
      <c r="F76" s="822"/>
      <c r="G76" s="822"/>
      <c r="H76" s="822"/>
      <c r="I76" s="822"/>
      <c r="J76" s="822"/>
      <c r="K76" s="822"/>
      <c r="L76" s="822"/>
      <c r="M76" s="823"/>
      <c r="N76" s="469">
        <f>SUM(N70:N75)</f>
        <v>1215.8858382404762</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N42+N54+N65+N76</f>
        <v>25924.608538544715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5184.9217077089434</v>
      </c>
      <c r="M83" s="850"/>
      <c r="N83" s="57"/>
    </row>
    <row r="84" spans="1:14">
      <c r="B84" s="95" t="s">
        <v>1057</v>
      </c>
      <c r="C84" s="96"/>
      <c r="D84" s="96"/>
      <c r="E84" s="96"/>
      <c r="F84" s="96"/>
      <c r="G84" s="96"/>
      <c r="H84" s="96"/>
      <c r="I84" s="93"/>
      <c r="J84" s="94"/>
      <c r="K84" s="313">
        <v>0.05</v>
      </c>
      <c r="L84" s="849">
        <f>N78*K84</f>
        <v>1296.2304269272358</v>
      </c>
      <c r="M84" s="850"/>
      <c r="N84" s="57"/>
    </row>
    <row r="85" spans="1:14" ht="15" thickBot="1">
      <c r="B85" s="97" t="s">
        <v>1058</v>
      </c>
      <c r="C85" s="98"/>
      <c r="D85" s="98"/>
      <c r="E85" s="98"/>
      <c r="F85" s="98"/>
      <c r="G85" s="98"/>
      <c r="H85" s="98"/>
      <c r="I85" s="99"/>
      <c r="J85" s="100"/>
      <c r="K85" s="314">
        <v>0.05</v>
      </c>
      <c r="L85" s="851">
        <f>N78*K85</f>
        <v>1296.2304269272358</v>
      </c>
      <c r="M85" s="852"/>
      <c r="N85" s="57"/>
    </row>
    <row r="86" spans="1:14" ht="15" thickBot="1">
      <c r="B86" s="815" t="s">
        <v>1037</v>
      </c>
      <c r="C86" s="816"/>
      <c r="D86" s="816"/>
      <c r="E86" s="816"/>
      <c r="F86" s="816"/>
      <c r="G86" s="816"/>
      <c r="H86" s="816"/>
      <c r="I86" s="816"/>
      <c r="J86" s="816"/>
      <c r="K86" s="816"/>
      <c r="L86" s="816"/>
      <c r="M86" s="817"/>
      <c r="N86" s="58">
        <f>L83+L84+L85</f>
        <v>7777.3825615634141</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33701.991100108127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345">
        <v>2.5</v>
      </c>
      <c r="N36" s="281">
        <f>K36/M36</f>
        <v>21710.069648976005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22093.073688021756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249386.55515862789</v>
      </c>
      <c r="N48" s="281">
        <f>K48*M48</f>
        <v>324202.52170621627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593.77751228244733</v>
      </c>
      <c r="N49" s="281">
        <f>K49*M49</f>
        <v>17813.325368473419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342015.84707468969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374065.06589469226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74813.013178938461</v>
      </c>
      <c r="M84" s="850"/>
      <c r="N84" s="57"/>
    </row>
    <row r="85" spans="1:14">
      <c r="B85" s="95" t="s">
        <v>1057</v>
      </c>
      <c r="C85" s="96"/>
      <c r="D85" s="96"/>
      <c r="E85" s="96"/>
      <c r="F85" s="96"/>
      <c r="G85" s="96"/>
      <c r="H85" s="96"/>
      <c r="I85" s="93"/>
      <c r="J85" s="94"/>
      <c r="K85" s="313">
        <v>0.05</v>
      </c>
      <c r="L85" s="849">
        <f>N79*K85</f>
        <v>18703.253294734615</v>
      </c>
      <c r="M85" s="850"/>
      <c r="N85" s="57"/>
    </row>
    <row r="86" spans="1:14" ht="15" thickBot="1">
      <c r="B86" s="97" t="s">
        <v>1058</v>
      </c>
      <c r="C86" s="98"/>
      <c r="D86" s="98"/>
      <c r="E86" s="98"/>
      <c r="F86" s="98"/>
      <c r="G86" s="98"/>
      <c r="H86" s="98"/>
      <c r="I86" s="99"/>
      <c r="J86" s="100"/>
      <c r="K86" s="314">
        <v>0.05</v>
      </c>
      <c r="L86" s="851">
        <f>N79*K86</f>
        <v>18703.253294734615</v>
      </c>
      <c r="M86" s="852"/>
      <c r="N86" s="57"/>
    </row>
    <row r="87" spans="1:14" ht="15" thickBot="1">
      <c r="B87" s="815" t="s">
        <v>1037</v>
      </c>
      <c r="C87" s="816"/>
      <c r="D87" s="816"/>
      <c r="E87" s="816"/>
      <c r="F87" s="816"/>
      <c r="G87" s="816"/>
      <c r="H87" s="816"/>
      <c r="I87" s="816"/>
      <c r="J87" s="816"/>
      <c r="K87" s="816"/>
      <c r="L87" s="816"/>
      <c r="M87" s="817"/>
      <c r="N87" s="58">
        <f>L84+L85+L86</f>
        <v>112219.5197684077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486284.58566309995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345">
        <v>2.5</v>
      </c>
      <c r="N36" s="281">
        <f>K36/M36</f>
        <v>21710.069648976005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22093.073688021756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432847.15848627</v>
      </c>
      <c r="N48" s="281">
        <f>K48*M48</f>
        <v>562701.30603215098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593.77751228244733</v>
      </c>
      <c r="N49" s="281">
        <f>K49*M49</f>
        <v>17813.325368473419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580514.63140062441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51"/>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612563.85022062704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122512.77004412541</v>
      </c>
      <c r="M84" s="850"/>
      <c r="N84" s="57"/>
    </row>
    <row r="85" spans="1:14">
      <c r="B85" s="95" t="s">
        <v>1057</v>
      </c>
      <c r="C85" s="96"/>
      <c r="D85" s="96"/>
      <c r="E85" s="96"/>
      <c r="F85" s="96"/>
      <c r="G85" s="96"/>
      <c r="H85" s="96"/>
      <c r="I85" s="93"/>
      <c r="J85" s="94"/>
      <c r="K85" s="313">
        <v>0.05</v>
      </c>
      <c r="L85" s="849">
        <f>N79*K85</f>
        <v>30628.192511031353</v>
      </c>
      <c r="M85" s="850"/>
      <c r="N85" s="57"/>
    </row>
    <row r="86" spans="1:14" ht="15" thickBot="1">
      <c r="B86" s="97" t="s">
        <v>1058</v>
      </c>
      <c r="C86" s="98"/>
      <c r="D86" s="98"/>
      <c r="E86" s="98"/>
      <c r="F86" s="98"/>
      <c r="G86" s="98"/>
      <c r="H86" s="98"/>
      <c r="I86" s="99"/>
      <c r="J86" s="100"/>
      <c r="K86" s="314">
        <v>0.05</v>
      </c>
      <c r="L86" s="851">
        <f>N79*K86</f>
        <v>30628.192511031353</v>
      </c>
      <c r="M86" s="852"/>
      <c r="N86" s="57"/>
    </row>
    <row r="87" spans="1:14" ht="15" thickBot="1">
      <c r="B87" s="815" t="s">
        <v>1037</v>
      </c>
      <c r="C87" s="816"/>
      <c r="D87" s="816"/>
      <c r="E87" s="816"/>
      <c r="F87" s="816"/>
      <c r="G87" s="816"/>
      <c r="H87" s="816"/>
      <c r="I87" s="816"/>
      <c r="J87" s="816"/>
      <c r="K87" s="816"/>
      <c r="L87" s="816"/>
      <c r="M87" s="817"/>
      <c r="N87" s="58">
        <f>L84+L85+L86</f>
        <v>183769.1550661881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796333.00528681511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345">
        <v>2.5</v>
      </c>
      <c r="N36" s="281">
        <f>K36/M36</f>
        <v>21710.069648976005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22093.073688021756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432847.15848627</v>
      </c>
      <c r="N48" s="281">
        <f>K48*M48</f>
        <v>562701.30603215098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593.77751228244733</v>
      </c>
      <c r="N49" s="281">
        <f>K49*M49</f>
        <v>17813.325368473419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580514.63140062441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612563.85022062704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122512.77004412541</v>
      </c>
      <c r="M84" s="850"/>
      <c r="N84" s="57"/>
    </row>
    <row r="85" spans="1:14">
      <c r="B85" s="95" t="s">
        <v>1057</v>
      </c>
      <c r="C85" s="96"/>
      <c r="D85" s="96"/>
      <c r="E85" s="96"/>
      <c r="F85" s="96"/>
      <c r="G85" s="96"/>
      <c r="H85" s="96"/>
      <c r="I85" s="93"/>
      <c r="J85" s="94"/>
      <c r="K85" s="313">
        <v>0.05</v>
      </c>
      <c r="L85" s="849">
        <f>N79*K85</f>
        <v>30628.192511031353</v>
      </c>
      <c r="M85" s="850"/>
      <c r="N85" s="57"/>
    </row>
    <row r="86" spans="1:14" ht="15" thickBot="1">
      <c r="B86" s="97" t="s">
        <v>1058</v>
      </c>
      <c r="C86" s="98"/>
      <c r="D86" s="98"/>
      <c r="E86" s="98"/>
      <c r="F86" s="98"/>
      <c r="G86" s="98"/>
      <c r="H86" s="98"/>
      <c r="I86" s="99"/>
      <c r="J86" s="100"/>
      <c r="K86" s="314">
        <v>0.05</v>
      </c>
      <c r="L86" s="851">
        <f>N79*K86</f>
        <v>30628.192511031353</v>
      </c>
      <c r="M86" s="852"/>
      <c r="N86" s="57"/>
    </row>
    <row r="87" spans="1:14" ht="15" thickBot="1">
      <c r="B87" s="815" t="s">
        <v>1037</v>
      </c>
      <c r="C87" s="816"/>
      <c r="D87" s="816"/>
      <c r="E87" s="816"/>
      <c r="F87" s="816"/>
      <c r="G87" s="816"/>
      <c r="H87" s="816"/>
      <c r="I87" s="816"/>
      <c r="J87" s="816"/>
      <c r="K87" s="816"/>
      <c r="L87" s="816"/>
      <c r="M87" s="817"/>
      <c r="N87" s="58">
        <f>L84+L85+L86</f>
        <v>183769.1550661881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796333.00528681511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162</v>
      </c>
      <c r="B36" s="828" t="str">
        <f>VLOOKUP(A36,EQUIPOS!A6:D154,3,FALSE)</f>
        <v>Compactador manual (SALTARIN) Peso de operación (Kg.) 52, Fuerza de impacto por golpe (KN) 12.</v>
      </c>
      <c r="C36" s="829"/>
      <c r="D36" s="829"/>
      <c r="E36" s="829"/>
      <c r="F36" s="829"/>
      <c r="G36" s="829"/>
      <c r="H36" s="830"/>
      <c r="I36" s="276"/>
      <c r="J36" s="277"/>
      <c r="K36" s="278">
        <f>VLOOKUP(A36,EQUIPOS!A6:D163,4,FALSE)</f>
        <v>54275.17412244001</v>
      </c>
      <c r="L36" s="279"/>
      <c r="M36" s="345">
        <v>2.5</v>
      </c>
      <c r="N36" s="281">
        <f>K36/M36</f>
        <v>21710.069648976005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22093.073688021756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432847.15848627</v>
      </c>
      <c r="N48" s="281">
        <f>K48*M48</f>
        <v>562701.30603215098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593.77751228244733</v>
      </c>
      <c r="N49" s="281">
        <f>K49*M49</f>
        <v>17813.325368473419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580514.63140062441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612563.85022062704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122512.77004412541</v>
      </c>
      <c r="M84" s="850"/>
      <c r="N84" s="57"/>
    </row>
    <row r="85" spans="1:14">
      <c r="B85" s="95" t="s">
        <v>1057</v>
      </c>
      <c r="C85" s="96"/>
      <c r="D85" s="96"/>
      <c r="E85" s="96"/>
      <c r="F85" s="96"/>
      <c r="G85" s="96"/>
      <c r="H85" s="96"/>
      <c r="I85" s="93"/>
      <c r="J85" s="94"/>
      <c r="K85" s="313">
        <v>0.05</v>
      </c>
      <c r="L85" s="849">
        <f>N79*K85</f>
        <v>30628.192511031353</v>
      </c>
      <c r="M85" s="850"/>
      <c r="N85" s="57"/>
    </row>
    <row r="86" spans="1:14" ht="15" thickBot="1">
      <c r="B86" s="97" t="s">
        <v>1058</v>
      </c>
      <c r="C86" s="98"/>
      <c r="D86" s="98"/>
      <c r="E86" s="98"/>
      <c r="F86" s="98"/>
      <c r="G86" s="98"/>
      <c r="H86" s="98"/>
      <c r="I86" s="99"/>
      <c r="J86" s="100"/>
      <c r="K86" s="314">
        <v>0.05</v>
      </c>
      <c r="L86" s="851">
        <f>N79*K86</f>
        <v>30628.192511031353</v>
      </c>
      <c r="M86" s="852"/>
      <c r="N86" s="57"/>
    </row>
    <row r="87" spans="1:14" ht="15" thickBot="1">
      <c r="B87" s="815" t="s">
        <v>1037</v>
      </c>
      <c r="C87" s="816"/>
      <c r="D87" s="816"/>
      <c r="E87" s="816"/>
      <c r="F87" s="816"/>
      <c r="G87" s="816"/>
      <c r="H87" s="816"/>
      <c r="I87" s="816"/>
      <c r="J87" s="816"/>
      <c r="K87" s="816"/>
      <c r="L87" s="816"/>
      <c r="M87" s="817"/>
      <c r="N87" s="58">
        <f>L84+L85+L86</f>
        <v>183769.1550661881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796333.00528681511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383.00403904575001</v>
      </c>
      <c r="P41" s="112"/>
    </row>
    <row r="42" spans="1:16" ht="15" thickBot="1">
      <c r="B42" s="828"/>
      <c r="C42" s="829"/>
      <c r="D42" s="829"/>
      <c r="E42" s="829"/>
      <c r="F42" s="829"/>
      <c r="G42" s="829"/>
      <c r="H42" s="830"/>
      <c r="I42" s="837"/>
      <c r="J42" s="838"/>
      <c r="K42" s="47"/>
      <c r="L42" s="839"/>
      <c r="M42" s="840"/>
      <c r="N42" s="111"/>
    </row>
    <row r="43" spans="1:16" ht="15" thickBot="1">
      <c r="B43" s="815" t="s">
        <v>1037</v>
      </c>
      <c r="C43" s="816"/>
      <c r="D43" s="816"/>
      <c r="E43" s="816"/>
      <c r="F43" s="816"/>
      <c r="G43" s="816"/>
      <c r="H43" s="816"/>
      <c r="I43" s="816"/>
      <c r="J43" s="816"/>
      <c r="K43" s="816"/>
      <c r="L43" s="816"/>
      <c r="M43" s="817"/>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432847.15848627</v>
      </c>
      <c r="N48" s="281">
        <f>K48*M48</f>
        <v>562701.30603215098</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562701.30603215098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573040.45520317764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114608.09104063554</v>
      </c>
      <c r="M84" s="850"/>
      <c r="N84" s="57"/>
    </row>
    <row r="85" spans="1:14">
      <c r="B85" s="95" t="s">
        <v>1057</v>
      </c>
      <c r="C85" s="96"/>
      <c r="D85" s="96"/>
      <c r="E85" s="96"/>
      <c r="F85" s="96"/>
      <c r="G85" s="96"/>
      <c r="H85" s="96"/>
      <c r="I85" s="93"/>
      <c r="J85" s="94"/>
      <c r="K85" s="313">
        <v>0.05</v>
      </c>
      <c r="L85" s="849">
        <f>N79*K85</f>
        <v>28652.022760158885</v>
      </c>
      <c r="M85" s="850"/>
      <c r="N85" s="57"/>
    </row>
    <row r="86" spans="1:14" ht="15" thickBot="1">
      <c r="B86" s="97" t="s">
        <v>1058</v>
      </c>
      <c r="C86" s="98"/>
      <c r="D86" s="98"/>
      <c r="E86" s="98"/>
      <c r="F86" s="98"/>
      <c r="G86" s="98"/>
      <c r="H86" s="98"/>
      <c r="I86" s="99"/>
      <c r="J86" s="100"/>
      <c r="K86" s="314">
        <v>0.05</v>
      </c>
      <c r="L86" s="851">
        <f>N79*K86</f>
        <v>28652.022760158885</v>
      </c>
      <c r="M86" s="852"/>
      <c r="N86" s="57"/>
    </row>
    <row r="87" spans="1:14" ht="15" thickBot="1">
      <c r="B87" s="815" t="s">
        <v>1037</v>
      </c>
      <c r="C87" s="816"/>
      <c r="D87" s="816"/>
      <c r="E87" s="816"/>
      <c r="F87" s="816"/>
      <c r="G87" s="816"/>
      <c r="H87" s="816"/>
      <c r="I87" s="816"/>
      <c r="J87" s="816"/>
      <c r="K87" s="816"/>
      <c r="L87" s="816"/>
      <c r="M87" s="817"/>
      <c r="N87" s="58">
        <f>L84+L85+L86</f>
        <v>171912.13656095328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744952.59176413086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383.00403904575001</v>
      </c>
      <c r="P41" s="112"/>
    </row>
    <row r="42" spans="1:16" ht="15" thickBot="1">
      <c r="B42" s="828"/>
      <c r="C42" s="829"/>
      <c r="D42" s="829"/>
      <c r="E42" s="829"/>
      <c r="F42" s="829"/>
      <c r="G42" s="829"/>
      <c r="H42" s="830"/>
      <c r="I42" s="837"/>
      <c r="J42" s="838"/>
      <c r="K42" s="47"/>
      <c r="L42" s="839"/>
      <c r="M42" s="840"/>
      <c r="N42" s="111"/>
    </row>
    <row r="43" spans="1:16" ht="15" thickBot="1">
      <c r="B43" s="815" t="s">
        <v>1037</v>
      </c>
      <c r="C43" s="816"/>
      <c r="D43" s="816"/>
      <c r="E43" s="816"/>
      <c r="F43" s="816"/>
      <c r="G43" s="816"/>
      <c r="H43" s="816"/>
      <c r="I43" s="816"/>
      <c r="J43" s="816"/>
      <c r="K43" s="816"/>
      <c r="L43" s="816"/>
      <c r="M43" s="817"/>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246160</v>
      </c>
      <c r="N48" s="281">
        <f>K48*M48</f>
        <v>320008</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320008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330347.1491710266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66069.429834205323</v>
      </c>
      <c r="M84" s="850"/>
      <c r="N84" s="57"/>
    </row>
    <row r="85" spans="1:14">
      <c r="B85" s="95" t="s">
        <v>1057</v>
      </c>
      <c r="C85" s="96"/>
      <c r="D85" s="96"/>
      <c r="E85" s="96"/>
      <c r="F85" s="96"/>
      <c r="G85" s="96"/>
      <c r="H85" s="96"/>
      <c r="I85" s="93"/>
      <c r="J85" s="94"/>
      <c r="K85" s="313">
        <v>0.05</v>
      </c>
      <c r="L85" s="849">
        <f>N79*K85</f>
        <v>16517.357458551331</v>
      </c>
      <c r="M85" s="850"/>
      <c r="N85" s="57"/>
    </row>
    <row r="86" spans="1:14" ht="15" thickBot="1">
      <c r="B86" s="97" t="s">
        <v>1058</v>
      </c>
      <c r="C86" s="98"/>
      <c r="D86" s="98"/>
      <c r="E86" s="98"/>
      <c r="F86" s="98"/>
      <c r="G86" s="98"/>
      <c r="H86" s="98"/>
      <c r="I86" s="99"/>
      <c r="J86" s="100"/>
      <c r="K86" s="314">
        <v>0.05</v>
      </c>
      <c r="L86" s="851">
        <f>N79*K86</f>
        <v>16517.357458551331</v>
      </c>
      <c r="M86" s="852"/>
      <c r="N86" s="57"/>
    </row>
    <row r="87" spans="1:14" ht="15" thickBot="1">
      <c r="B87" s="815" t="s">
        <v>1037</v>
      </c>
      <c r="C87" s="816"/>
      <c r="D87" s="816"/>
      <c r="E87" s="816"/>
      <c r="F87" s="816"/>
      <c r="G87" s="816"/>
      <c r="H87" s="816"/>
      <c r="I87" s="816"/>
      <c r="J87" s="816"/>
      <c r="K87" s="816"/>
      <c r="L87" s="816"/>
      <c r="M87" s="817"/>
      <c r="N87" s="58">
        <f>L84+L85+L86</f>
        <v>99104.144751307977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429451.29392233456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c r="B36" s="828"/>
      <c r="C36" s="829"/>
      <c r="D36" s="829"/>
      <c r="E36" s="829"/>
      <c r="F36" s="829"/>
      <c r="G36" s="829"/>
      <c r="H36" s="830"/>
      <c r="I36" s="276"/>
      <c r="J36" s="277"/>
      <c r="K36" s="278"/>
      <c r="L36" s="279"/>
      <c r="M36" s="345"/>
      <c r="N36" s="281"/>
      <c r="P36" s="112"/>
    </row>
    <row r="37" spans="1:16">
      <c r="A37" s="119"/>
      <c r="B37" s="828"/>
      <c r="C37" s="829"/>
      <c r="D37" s="829"/>
      <c r="E37" s="829"/>
      <c r="F37" s="829"/>
      <c r="G37" s="829"/>
      <c r="H37" s="830"/>
      <c r="I37" s="430"/>
      <c r="J37" s="431"/>
      <c r="K37" s="278"/>
      <c r="L37" s="344"/>
      <c r="M37" s="345"/>
      <c r="N37" s="281"/>
      <c r="P37" s="109"/>
    </row>
    <row r="38" spans="1:16">
      <c r="A38" s="119"/>
      <c r="B38" s="828"/>
      <c r="C38" s="829"/>
      <c r="D38" s="829"/>
      <c r="E38" s="829"/>
      <c r="F38" s="829"/>
      <c r="G38" s="829"/>
      <c r="H38" s="830"/>
      <c r="I38" s="337"/>
      <c r="J38" s="339"/>
      <c r="K38" s="278"/>
      <c r="L38" s="432"/>
      <c r="M38" s="433"/>
      <c r="N38" s="281"/>
      <c r="P38" s="112"/>
    </row>
    <row r="39" spans="1:16">
      <c r="B39" s="828"/>
      <c r="C39" s="829"/>
      <c r="D39" s="829"/>
      <c r="E39" s="829"/>
      <c r="F39" s="829"/>
      <c r="G39" s="829"/>
      <c r="H39" s="83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5" t="s">
        <v>1036</v>
      </c>
      <c r="C41" s="836"/>
      <c r="D41" s="836"/>
      <c r="E41" s="44"/>
      <c r="F41" s="45"/>
      <c r="G41" s="45"/>
      <c r="H41" s="46"/>
      <c r="I41" s="42"/>
      <c r="J41" s="43"/>
      <c r="K41" s="288"/>
      <c r="L41" s="285"/>
      <c r="M41" s="410">
        <v>0.05</v>
      </c>
      <c r="N41" s="353">
        <f>N77*M41</f>
        <v>255.33602603049999</v>
      </c>
      <c r="P41" s="112"/>
    </row>
    <row r="42" spans="1:16" ht="15" thickBot="1">
      <c r="B42" s="828"/>
      <c r="C42" s="829"/>
      <c r="D42" s="829"/>
      <c r="E42" s="829"/>
      <c r="F42" s="829"/>
      <c r="G42" s="829"/>
      <c r="H42" s="830"/>
      <c r="I42" s="837"/>
      <c r="J42" s="838"/>
      <c r="K42" s="47"/>
      <c r="L42" s="839"/>
      <c r="M42" s="840"/>
      <c r="N42" s="111"/>
    </row>
    <row r="43" spans="1:16" ht="15" thickBot="1">
      <c r="B43" s="815" t="s">
        <v>1037</v>
      </c>
      <c r="C43" s="816"/>
      <c r="D43" s="816"/>
      <c r="E43" s="816"/>
      <c r="F43" s="816"/>
      <c r="G43" s="816"/>
      <c r="H43" s="816"/>
      <c r="I43" s="816"/>
      <c r="J43" s="816"/>
      <c r="K43" s="816"/>
      <c r="L43" s="816"/>
      <c r="M43" s="817"/>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06" t="s">
        <v>1028</v>
      </c>
      <c r="C47" s="807"/>
      <c r="D47" s="807"/>
      <c r="E47" s="807"/>
      <c r="F47" s="807"/>
      <c r="G47" s="807"/>
      <c r="H47" s="807"/>
      <c r="I47" s="808"/>
      <c r="J47" s="324" t="s">
        <v>1029</v>
      </c>
      <c r="K47" s="91" t="s">
        <v>1030</v>
      </c>
      <c r="L47" s="809" t="s">
        <v>1039</v>
      </c>
      <c r="M47" s="808"/>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432847.15848627</v>
      </c>
      <c r="N48" s="281">
        <f>K48*M48</f>
        <v>562701.30603215098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562701.30603215098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19">
        <f>VLOOKUP(A60,TRANSPORTE!A5:D117,4,FALSE)</f>
        <v>1766.2033469737373</v>
      </c>
      <c r="M60" s="820"/>
      <c r="N60" s="296">
        <f>K60*L60</f>
        <v>2296.0643510658588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2296.0643510658588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5106.7205206099998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570359.42692985735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114071.88538597147</v>
      </c>
      <c r="M84" s="850"/>
      <c r="N84" s="57"/>
    </row>
    <row r="85" spans="1:14">
      <c r="B85" s="95" t="s">
        <v>1057</v>
      </c>
      <c r="C85" s="96"/>
      <c r="D85" s="96"/>
      <c r="E85" s="96"/>
      <c r="F85" s="96"/>
      <c r="G85" s="96"/>
      <c r="H85" s="96"/>
      <c r="I85" s="93"/>
      <c r="J85" s="94"/>
      <c r="K85" s="313">
        <v>0.05</v>
      </c>
      <c r="L85" s="849">
        <f>N79*K85</f>
        <v>28517.971346492868</v>
      </c>
      <c r="M85" s="850"/>
      <c r="N85" s="57"/>
    </row>
    <row r="86" spans="1:14" ht="15" thickBot="1">
      <c r="B86" s="97" t="s">
        <v>1058</v>
      </c>
      <c r="C86" s="98"/>
      <c r="D86" s="98"/>
      <c r="E86" s="98"/>
      <c r="F86" s="98"/>
      <c r="G86" s="98"/>
      <c r="H86" s="98"/>
      <c r="I86" s="99"/>
      <c r="J86" s="100"/>
      <c r="K86" s="314">
        <v>0.05</v>
      </c>
      <c r="L86" s="851">
        <f>N79*K86</f>
        <v>28517.971346492868</v>
      </c>
      <c r="M86" s="852"/>
      <c r="N86" s="57"/>
    </row>
    <row r="87" spans="1:14" ht="15" thickBot="1">
      <c r="B87" s="815" t="s">
        <v>1037</v>
      </c>
      <c r="C87" s="816"/>
      <c r="D87" s="816"/>
      <c r="E87" s="816"/>
      <c r="F87" s="816"/>
      <c r="G87" s="816"/>
      <c r="H87" s="816"/>
      <c r="I87" s="816"/>
      <c r="J87" s="816"/>
      <c r="K87" s="816"/>
      <c r="L87" s="816"/>
      <c r="M87" s="817"/>
      <c r="N87" s="58">
        <f>L84+L85+L86</f>
        <v>171107.82807895722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741467.25500881462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6427.396791350634</v>
      </c>
      <c r="L36" s="279"/>
      <c r="M36" s="280">
        <v>2</v>
      </c>
      <c r="N36" s="281">
        <f>K36/M36</f>
        <v>3213.698395675317</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609061.23775652365</v>
      </c>
      <c r="L37" s="344"/>
      <c r="M37" s="345">
        <v>4</v>
      </c>
      <c r="N37" s="281">
        <f>K37/M37</f>
        <v>152265.30943913091</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11178.081376261973</v>
      </c>
      <c r="L38" s="432"/>
      <c r="M38" s="433">
        <v>2</v>
      </c>
      <c r="N38" s="281">
        <f>K38/M38</f>
        <v>5589.0406881309864</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1174.5457360179728</v>
      </c>
    </row>
    <row r="41" spans="1:14" ht="15" thickBot="1">
      <c r="B41" s="828"/>
      <c r="C41" s="829"/>
      <c r="D41" s="829"/>
      <c r="E41" s="829"/>
      <c r="F41" s="829"/>
      <c r="G41" s="829"/>
      <c r="H41" s="830"/>
      <c r="I41" s="837"/>
      <c r="J41" s="838"/>
      <c r="K41" s="47"/>
      <c r="L41" s="839"/>
      <c r="M41" s="840"/>
      <c r="N41" s="111"/>
    </row>
    <row r="42" spans="1:14" ht="15" thickBot="1">
      <c r="B42" s="815" t="s">
        <v>1037</v>
      </c>
      <c r="C42" s="816"/>
      <c r="D42" s="816"/>
      <c r="E42" s="816"/>
      <c r="F42" s="816"/>
      <c r="G42" s="816"/>
      <c r="H42" s="816"/>
      <c r="I42" s="816"/>
      <c r="J42" s="816"/>
      <c r="K42" s="816"/>
      <c r="L42" s="816"/>
      <c r="M42" s="817"/>
      <c r="N42" s="403">
        <f>SUM(N36:N41)</f>
        <v>162242.59425895519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3052.1273995826732</v>
      </c>
      <c r="N47" s="281">
        <f>K47*M47</f>
        <v>36244.685041799392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5819.0196203679843</v>
      </c>
      <c r="N48" s="281">
        <f>K48*M48</f>
        <v>2909.5098101839922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4717.5</v>
      </c>
      <c r="N49" s="281">
        <f>K49*M49</f>
        <v>2358.75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984820.04520503699</v>
      </c>
      <c r="N50" s="281">
        <f>K50*M50</f>
        <v>129943.94360321273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5" t="s">
        <v>1037</v>
      </c>
      <c r="C54" s="816"/>
      <c r="D54" s="816"/>
      <c r="E54" s="816"/>
      <c r="F54" s="816"/>
      <c r="G54" s="816"/>
      <c r="H54" s="816"/>
      <c r="I54" s="816"/>
      <c r="J54" s="816"/>
      <c r="K54" s="816"/>
      <c r="L54" s="816"/>
      <c r="M54" s="817"/>
      <c r="N54" s="403">
        <f>SUM(N47:N53)</f>
        <v>171456.88845519611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37.617780435340883</v>
      </c>
      <c r="M59" s="820"/>
      <c r="N59" s="296">
        <f>K59*L59</f>
        <v>1.8808890217670442</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1.8808890217670442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11745.457360179727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N42+N54+N65+N76</f>
        <v>345446.8209633528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69089.36419267056</v>
      </c>
      <c r="M83" s="850"/>
      <c r="N83" s="57"/>
    </row>
    <row r="84" spans="1:14">
      <c r="B84" s="95" t="s">
        <v>1057</v>
      </c>
      <c r="C84" s="96"/>
      <c r="D84" s="96"/>
      <c r="E84" s="96"/>
      <c r="F84" s="96"/>
      <c r="G84" s="96"/>
      <c r="H84" s="96"/>
      <c r="I84" s="93"/>
      <c r="J84" s="94"/>
      <c r="K84" s="313">
        <v>0.05</v>
      </c>
      <c r="L84" s="849">
        <f>N78*K84</f>
        <v>17272.34104816764</v>
      </c>
      <c r="M84" s="850"/>
      <c r="N84" s="57"/>
    </row>
    <row r="85" spans="1:14" ht="15" thickBot="1">
      <c r="B85" s="97" t="s">
        <v>1058</v>
      </c>
      <c r="C85" s="98"/>
      <c r="D85" s="98"/>
      <c r="E85" s="98"/>
      <c r="F85" s="98"/>
      <c r="G85" s="98"/>
      <c r="H85" s="98"/>
      <c r="I85" s="99"/>
      <c r="J85" s="100"/>
      <c r="K85" s="314">
        <v>0.05</v>
      </c>
      <c r="L85" s="851">
        <f>N78*K85</f>
        <v>17272.34104816764</v>
      </c>
      <c r="M85" s="852"/>
      <c r="N85" s="57"/>
    </row>
    <row r="86" spans="1:14" ht="15" thickBot="1">
      <c r="B86" s="815" t="s">
        <v>1037</v>
      </c>
      <c r="C86" s="816"/>
      <c r="D86" s="816"/>
      <c r="E86" s="816"/>
      <c r="F86" s="816"/>
      <c r="G86" s="816"/>
      <c r="H86" s="816"/>
      <c r="I86" s="816"/>
      <c r="J86" s="816"/>
      <c r="K86" s="816"/>
      <c r="L86" s="816"/>
      <c r="M86" s="817"/>
      <c r="N86" s="58">
        <f>L83+L84+L85</f>
        <v>103634.04628900584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449080.86725235864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15" customHeight="1">
      <c r="B107" s="960" t="s">
        <v>2325</v>
      </c>
      <c r="C107" s="961"/>
      <c r="D107" s="961"/>
      <c r="E107" s="961"/>
      <c r="F107" s="961"/>
      <c r="G107" s="961"/>
      <c r="H107" s="961"/>
      <c r="I107" s="961"/>
      <c r="J107" s="961"/>
      <c r="K107" s="961"/>
      <c r="L107" s="961"/>
      <c r="M107" s="961"/>
      <c r="N107" s="962"/>
    </row>
    <row r="108" spans="2:14" ht="30.75" customHeight="1">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228</v>
      </c>
      <c r="B36" s="828" t="str">
        <f>VLOOKUP(A36,EQUIPOS!A6:D154,3,FALSE)</f>
        <v xml:space="preserve">Formaleta metálica (concreto hidráulico)
</v>
      </c>
      <c r="C36" s="829"/>
      <c r="D36" s="829"/>
      <c r="E36" s="829"/>
      <c r="F36" s="829"/>
      <c r="G36" s="829"/>
      <c r="H36" s="830"/>
      <c r="I36" s="276"/>
      <c r="J36" s="277"/>
      <c r="K36" s="278">
        <f>VLOOKUP(A36,EQUIPOS!A6:D163,4,FALSE)</f>
        <v>6427.396791350634</v>
      </c>
      <c r="L36" s="279"/>
      <c r="M36" s="280">
        <v>2</v>
      </c>
      <c r="N36" s="281">
        <f>K36/M36</f>
        <v>3213.698395675317</v>
      </c>
    </row>
    <row r="37" spans="1:14">
      <c r="A37" s="119" t="s">
        <v>282</v>
      </c>
      <c r="B37" s="828" t="str">
        <f>VLOOKUP(A37,EQUIPOS!A7:D154,3,FALSE)</f>
        <v>Piloteadora potencia 250KW, RPM 1800, fuerza elevadora 200KN</v>
      </c>
      <c r="C37" s="829"/>
      <c r="D37" s="829"/>
      <c r="E37" s="829"/>
      <c r="F37" s="829"/>
      <c r="G37" s="829"/>
      <c r="H37" s="830"/>
      <c r="I37" s="430"/>
      <c r="J37" s="431"/>
      <c r="K37" s="278">
        <f>VLOOKUP(A37,EQUIPOS!A7:D164,4,FALSE)</f>
        <v>609061.23775652365</v>
      </c>
      <c r="L37" s="344"/>
      <c r="M37" s="345">
        <v>4</v>
      </c>
      <c r="N37" s="281">
        <f>K37/M37</f>
        <v>152265.30943913091</v>
      </c>
    </row>
    <row r="38" spans="1:14">
      <c r="A38" s="119" t="s">
        <v>363</v>
      </c>
      <c r="B38" s="828" t="str">
        <f>VLOOKUP(A38,EQUIPOS!A8:D154,3,FALSE)</f>
        <v>Vibrador de concreto, Motor de 3 hp a 18.000 rpm Mangueras de 4 mt</v>
      </c>
      <c r="C38" s="829"/>
      <c r="D38" s="829"/>
      <c r="E38" s="829"/>
      <c r="F38" s="829"/>
      <c r="G38" s="829"/>
      <c r="H38" s="830"/>
      <c r="I38" s="337"/>
      <c r="J38" s="339"/>
      <c r="K38" s="278">
        <f>VLOOKUP(A38,EQUIPOS!A8:D165,4,FALSE)</f>
        <v>11178.081376261973</v>
      </c>
      <c r="L38" s="432"/>
      <c r="M38" s="433">
        <v>2</v>
      </c>
      <c r="N38" s="281">
        <f>K38/M38</f>
        <v>5589.0406881309864</v>
      </c>
    </row>
    <row r="39" spans="1:14">
      <c r="B39" s="828"/>
      <c r="C39" s="829"/>
      <c r="D39" s="829"/>
      <c r="E39" s="834"/>
      <c r="F39" s="829"/>
      <c r="G39" s="829"/>
      <c r="H39" s="830"/>
      <c r="I39" s="42"/>
      <c r="J39" s="43"/>
      <c r="K39" s="283"/>
      <c r="L39" s="285"/>
      <c r="M39" s="286"/>
      <c r="N39" s="287"/>
    </row>
    <row r="40" spans="1:14">
      <c r="B40" s="835" t="s">
        <v>1036</v>
      </c>
      <c r="C40" s="836"/>
      <c r="D40" s="836"/>
      <c r="E40" s="44"/>
      <c r="F40" s="45"/>
      <c r="G40" s="45"/>
      <c r="H40" s="46"/>
      <c r="I40" s="42"/>
      <c r="J40" s="43"/>
      <c r="K40" s="288"/>
      <c r="L40" s="285"/>
      <c r="M40" s="410">
        <v>0.1</v>
      </c>
      <c r="N40" s="353">
        <f>N76*M40</f>
        <v>1174.5457360179728</v>
      </c>
    </row>
    <row r="41" spans="1:14" ht="15" thickBot="1">
      <c r="B41" s="828"/>
      <c r="C41" s="829"/>
      <c r="D41" s="829"/>
      <c r="E41" s="829"/>
      <c r="F41" s="829"/>
      <c r="G41" s="829"/>
      <c r="H41" s="830"/>
      <c r="I41" s="837"/>
      <c r="J41" s="838"/>
      <c r="K41" s="47"/>
      <c r="L41" s="839"/>
      <c r="M41" s="840"/>
      <c r="N41" s="111"/>
    </row>
    <row r="42" spans="1:14" ht="15" thickBot="1">
      <c r="B42" s="815" t="s">
        <v>1037</v>
      </c>
      <c r="C42" s="816"/>
      <c r="D42" s="816"/>
      <c r="E42" s="816"/>
      <c r="F42" s="816"/>
      <c r="G42" s="816"/>
      <c r="H42" s="816"/>
      <c r="I42" s="816"/>
      <c r="J42" s="816"/>
      <c r="K42" s="816"/>
      <c r="L42" s="816"/>
      <c r="M42" s="817"/>
      <c r="N42" s="403">
        <f>SUM(N36:N41)</f>
        <v>162242.59425895519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06" t="s">
        <v>1028</v>
      </c>
      <c r="C46" s="807"/>
      <c r="D46" s="807"/>
      <c r="E46" s="807"/>
      <c r="F46" s="807"/>
      <c r="G46" s="807"/>
      <c r="H46" s="807"/>
      <c r="I46" s="808"/>
      <c r="J46" s="324" t="s">
        <v>1029</v>
      </c>
      <c r="K46" s="91" t="s">
        <v>1030</v>
      </c>
      <c r="L46" s="809" t="s">
        <v>1039</v>
      </c>
      <c r="M46" s="808"/>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3052.1273995826732</v>
      </c>
      <c r="N47" s="281">
        <f>K47*M47</f>
        <v>36244.685041799392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5819.0196203679843</v>
      </c>
      <c r="N48" s="281">
        <f>K48*M48</f>
        <v>2909.5098101839922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4717.5</v>
      </c>
      <c r="N49" s="281">
        <f>K49*M49</f>
        <v>2358.75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984820.04520503699</v>
      </c>
      <c r="N50" s="281">
        <f>K50*M50</f>
        <v>129943.94360321273</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5" t="s">
        <v>1037</v>
      </c>
      <c r="C54" s="816"/>
      <c r="D54" s="816"/>
      <c r="E54" s="816"/>
      <c r="F54" s="816"/>
      <c r="G54" s="816"/>
      <c r="H54" s="816"/>
      <c r="I54" s="816"/>
      <c r="J54" s="816"/>
      <c r="K54" s="816"/>
      <c r="L54" s="816"/>
      <c r="M54" s="817"/>
      <c r="N54" s="403">
        <f>SUM(N47:N53)</f>
        <v>171456.88845519611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19">
        <f>VLOOKUP(A59,TRANSPORTE!A5:D117,4,FALSE)</f>
        <v>37.617780435340883</v>
      </c>
      <c r="M59" s="820"/>
      <c r="N59" s="296">
        <f>K59*L59</f>
        <v>1.8808890217670442</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04"/>
      <c r="M64" s="805"/>
      <c r="N64" s="133"/>
    </row>
    <row r="65" spans="1:15" ht="15" thickBot="1">
      <c r="B65" s="821" t="s">
        <v>1037</v>
      </c>
      <c r="C65" s="822"/>
      <c r="D65" s="822"/>
      <c r="E65" s="822"/>
      <c r="F65" s="822"/>
      <c r="G65" s="822"/>
      <c r="H65" s="822"/>
      <c r="I65" s="822"/>
      <c r="J65" s="822"/>
      <c r="K65" s="822"/>
      <c r="L65" s="822"/>
      <c r="M65" s="823"/>
      <c r="N65" s="110">
        <f>N59+N60+N61+N62+N63</f>
        <v>1.8808890217670442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844"/>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2"/>
      <c r="C75" s="803"/>
      <c r="D75" s="803"/>
      <c r="E75" s="803"/>
      <c r="F75" s="803"/>
      <c r="G75" s="803"/>
      <c r="H75" s="803"/>
      <c r="I75" s="132"/>
      <c r="J75" s="132"/>
      <c r="K75" s="132"/>
      <c r="L75" s="903"/>
      <c r="M75" s="903"/>
      <c r="N75" s="51"/>
    </row>
    <row r="76" spans="1:15" ht="15" thickBot="1">
      <c r="B76" s="821" t="s">
        <v>1037</v>
      </c>
      <c r="C76" s="822"/>
      <c r="D76" s="822"/>
      <c r="E76" s="822"/>
      <c r="F76" s="822"/>
      <c r="G76" s="822"/>
      <c r="H76" s="822"/>
      <c r="I76" s="822"/>
      <c r="J76" s="822"/>
      <c r="K76" s="822"/>
      <c r="L76" s="822"/>
      <c r="M76" s="823"/>
      <c r="N76" s="310">
        <f>SUM(N70:N75)</f>
        <v>11745.457360179727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N42+N54+N65+N76</f>
        <v>345446.8209633528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69089.36419267056</v>
      </c>
      <c r="M83" s="850"/>
      <c r="N83" s="57"/>
    </row>
    <row r="84" spans="1:14">
      <c r="B84" s="95" t="s">
        <v>1057</v>
      </c>
      <c r="C84" s="96"/>
      <c r="D84" s="96"/>
      <c r="E84" s="96"/>
      <c r="F84" s="96"/>
      <c r="G84" s="96"/>
      <c r="H84" s="96"/>
      <c r="I84" s="93"/>
      <c r="J84" s="94"/>
      <c r="K84" s="313">
        <v>0.05</v>
      </c>
      <c r="L84" s="849">
        <f>N78*K84</f>
        <v>17272.34104816764</v>
      </c>
      <c r="M84" s="850"/>
      <c r="N84" s="57"/>
    </row>
    <row r="85" spans="1:14" ht="15" thickBot="1">
      <c r="B85" s="97" t="s">
        <v>1058</v>
      </c>
      <c r="C85" s="98"/>
      <c r="D85" s="98"/>
      <c r="E85" s="98"/>
      <c r="F85" s="98"/>
      <c r="G85" s="98"/>
      <c r="H85" s="98"/>
      <c r="I85" s="99"/>
      <c r="J85" s="100"/>
      <c r="K85" s="314">
        <v>0.05</v>
      </c>
      <c r="L85" s="851">
        <f>N78*K85</f>
        <v>17272.34104816764</v>
      </c>
      <c r="M85" s="852"/>
      <c r="N85" s="57"/>
    </row>
    <row r="86" spans="1:14" ht="15" thickBot="1">
      <c r="B86" s="815" t="s">
        <v>1037</v>
      </c>
      <c r="C86" s="816"/>
      <c r="D86" s="816"/>
      <c r="E86" s="816"/>
      <c r="F86" s="816"/>
      <c r="G86" s="816"/>
      <c r="H86" s="816"/>
      <c r="I86" s="816"/>
      <c r="J86" s="816"/>
      <c r="K86" s="816"/>
      <c r="L86" s="816"/>
      <c r="M86" s="817"/>
      <c r="N86" s="58">
        <f>L83+L84+L85</f>
        <v>103634.04628900584</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449080.86725235864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243</v>
      </c>
      <c r="B36" s="828" t="str">
        <f>VLOOKUP(A36,EQUIPOS!A6:D154,3,FALSE)</f>
        <v>Grúa 10 ton</v>
      </c>
      <c r="C36" s="829"/>
      <c r="D36" s="829"/>
      <c r="E36" s="829"/>
      <c r="F36" s="829"/>
      <c r="G36" s="829"/>
      <c r="H36" s="830"/>
      <c r="I36" s="276"/>
      <c r="J36" s="277"/>
      <c r="K36" s="278">
        <f>VLOOKUP(A36,EQUIPOS!A6:D163,4,FALSE)</f>
        <v>186450.39735604971</v>
      </c>
      <c r="L36" s="279"/>
      <c r="M36" s="280">
        <v>0.158</v>
      </c>
      <c r="N36" s="281">
        <f t="shared" ref="N36:N44" si="0">K36/M36</f>
        <v>1180065.8060509476</v>
      </c>
    </row>
    <row r="37" spans="1:14">
      <c r="A37" s="119" t="s">
        <v>121</v>
      </c>
      <c r="B37" s="828" t="str">
        <f>VLOOKUP(A37,EQUIPOS!A7:D154,3,FALSE)</f>
        <v>Bomba eléctrica para accionar la celda</v>
      </c>
      <c r="C37" s="829"/>
      <c r="D37" s="829"/>
      <c r="E37" s="829"/>
      <c r="F37" s="829"/>
      <c r="G37" s="829"/>
      <c r="H37" s="830"/>
      <c r="I37" s="430"/>
      <c r="J37" s="431"/>
      <c r="K37" s="278">
        <f>VLOOKUP(A37,EQUIPOS!A7:D164,4,FALSE)</f>
        <v>65307.911271849487</v>
      </c>
      <c r="L37" s="344"/>
      <c r="M37" s="345">
        <v>0.158</v>
      </c>
      <c r="N37" s="281">
        <f t="shared" si="0"/>
        <v>413341.21058132587</v>
      </c>
    </row>
    <row r="38" spans="1:14">
      <c r="A38" s="119" t="s">
        <v>217</v>
      </c>
      <c r="B38" s="828" t="str">
        <f>VLOOKUP(A38,EQUIPOS!A8:D154,3,FALSE)</f>
        <v>Equipo de soldadura y de acetileno (incluye soldadura)</v>
      </c>
      <c r="C38" s="829"/>
      <c r="D38" s="829"/>
      <c r="E38" s="829"/>
      <c r="F38" s="829"/>
      <c r="G38" s="829"/>
      <c r="H38" s="830"/>
      <c r="I38" s="430"/>
      <c r="J38" s="431"/>
      <c r="K38" s="447">
        <f>VLOOKUP(A38,EQUIPOS!A8:D165,4,FALSE)</f>
        <v>20120.546477271546</v>
      </c>
      <c r="L38" s="344"/>
      <c r="M38" s="345">
        <v>0.158</v>
      </c>
      <c r="N38" s="281">
        <f t="shared" si="0"/>
        <v>127345.23086880725</v>
      </c>
    </row>
    <row r="39" spans="1:14">
      <c r="A39" s="119" t="s">
        <v>255</v>
      </c>
      <c r="B39" s="828" t="str">
        <f>VLOOKUP(A39,EQUIPOS!A9:D154,3,FALSE)</f>
        <v>Manómetro cable de acero para bajar la celda</v>
      </c>
      <c r="C39" s="829"/>
      <c r="D39" s="829"/>
      <c r="E39" s="829"/>
      <c r="F39" s="829"/>
      <c r="G39" s="829"/>
      <c r="H39" s="830"/>
      <c r="I39" s="430"/>
      <c r="J39" s="431"/>
      <c r="K39" s="447">
        <f>VLOOKUP(A39,EQUIPOS!A9:D166,4,FALSE)</f>
        <v>1813952.2451220867</v>
      </c>
      <c r="L39" s="344"/>
      <c r="M39" s="345">
        <v>0.158</v>
      </c>
      <c r="N39" s="281">
        <f t="shared" si="0"/>
        <v>11480710.412165105</v>
      </c>
    </row>
    <row r="40" spans="1:14">
      <c r="A40" s="119" t="s">
        <v>1732</v>
      </c>
      <c r="B40" s="828" t="str">
        <f>VLOOKUP(A40,EQUIPOS!A10:D154,3,FALSE)</f>
        <v xml:space="preserve">Retroexcavadora sobre llantas 
</v>
      </c>
      <c r="C40" s="829"/>
      <c r="D40" s="829"/>
      <c r="E40" s="829"/>
      <c r="F40" s="829"/>
      <c r="G40" s="829"/>
      <c r="H40" s="830"/>
      <c r="I40" s="430"/>
      <c r="J40" s="431"/>
      <c r="K40" s="447">
        <f>VLOOKUP(A40,EQUIPOS!A10:D167,4,FALSE)</f>
        <v>108430.06049337413</v>
      </c>
      <c r="L40" s="344"/>
      <c r="M40" s="345">
        <v>0.158</v>
      </c>
      <c r="N40" s="281">
        <f t="shared" si="0"/>
        <v>686266.20565426664</v>
      </c>
    </row>
    <row r="41" spans="1:14">
      <c r="A41" s="119" t="s">
        <v>115</v>
      </c>
      <c r="B41" s="828" t="str">
        <f>VLOOKUP(A41,EQUIPOS!A6:D154,3,FALSE)</f>
        <v>Andamiaje para Aplicar la Carga (Equipos Sustituto de la Tara)</v>
      </c>
      <c r="C41" s="829"/>
      <c r="D41" s="829"/>
      <c r="E41" s="829"/>
      <c r="F41" s="829"/>
      <c r="G41" s="829"/>
      <c r="H41" s="830"/>
      <c r="I41" s="430"/>
      <c r="J41" s="431"/>
      <c r="K41" s="447">
        <f>VLOOKUP(A41,EQUIPOS!A6:D154,4,FALSE)</f>
        <v>80482.185909086184</v>
      </c>
      <c r="L41" s="344"/>
      <c r="M41" s="345">
        <v>0.158</v>
      </c>
      <c r="N41" s="281">
        <f t="shared" si="0"/>
        <v>509380.92347522901</v>
      </c>
    </row>
    <row r="42" spans="1:14">
      <c r="A42" s="119" t="s">
        <v>224</v>
      </c>
      <c r="B42" s="828" t="str">
        <f>VLOOKUP(A42,EQUIPOS!A12:D156,3,FALSE)</f>
        <v>Equipo de Medición (Deformimetros Eléctricos, Mecánicos, Celdas de Carga,  Etc.)</v>
      </c>
      <c r="C42" s="829"/>
      <c r="D42" s="829"/>
      <c r="E42" s="829"/>
      <c r="F42" s="829"/>
      <c r="G42" s="829"/>
      <c r="H42" s="830"/>
      <c r="I42" s="337"/>
      <c r="J42" s="339"/>
      <c r="K42" s="447">
        <f>VLOOKUP(A42,EQUIPOS!A12:D169,4,FALSE)</f>
        <v>218400.32897816962</v>
      </c>
      <c r="L42" s="432"/>
      <c r="M42" s="433">
        <v>0.158</v>
      </c>
      <c r="N42" s="281">
        <f t="shared" si="0"/>
        <v>1382280.5631529724</v>
      </c>
    </row>
    <row r="43" spans="1:14">
      <c r="A43" t="s">
        <v>335</v>
      </c>
      <c r="B43" s="828" t="str">
        <f>VLOOKUP(A43,EQUIPOS!A13:D157,3,FALSE)</f>
        <v>Tara (Recebo, Agua, Etc.)</v>
      </c>
      <c r="C43" s="829"/>
      <c r="D43" s="829"/>
      <c r="E43" s="829"/>
      <c r="F43" s="829"/>
      <c r="G43" s="829"/>
      <c r="H43" s="830"/>
      <c r="I43" s="42"/>
      <c r="J43" s="43"/>
      <c r="K43" s="447">
        <f>VLOOKUP(A43,EQUIPOS!A13:D170,4,FALSE)</f>
        <v>344269.49142202688</v>
      </c>
      <c r="L43" s="285"/>
      <c r="M43" s="286">
        <v>2.8000000000000001E-2</v>
      </c>
      <c r="N43" s="281">
        <f t="shared" si="0"/>
        <v>12295338.979358103</v>
      </c>
    </row>
    <row r="44" spans="1:14">
      <c r="A44" t="s">
        <v>216</v>
      </c>
      <c r="B44" s="828" t="str">
        <f>VLOOKUP(A44,EQUIPOS!A14:D158,3,FALSE)</f>
        <v xml:space="preserve">Equipo de topografía Teodolito electrónico con abertura de anteojo de 42 mm. Aumento del anteojo: 30x.Distancia mínima de enfoque: 1.0 m. Precisión: 5´´. Compensador con rango de trabajo ±3´. </v>
      </c>
      <c r="C44" s="829"/>
      <c r="D44" s="829"/>
      <c r="E44" s="829"/>
      <c r="F44" s="829"/>
      <c r="G44" s="829"/>
      <c r="H44" s="830"/>
      <c r="I44" s="42"/>
      <c r="J44" s="43"/>
      <c r="K44" s="447">
        <f>VLOOKUP(A44,EQUIPOS!A14:D171,4,FALSE)</f>
        <v>18804.249044179021</v>
      </c>
      <c r="L44" s="285"/>
      <c r="M44" s="286">
        <v>0.158</v>
      </c>
      <c r="N44" s="282">
        <f t="shared" si="0"/>
        <v>119014.23445682925</v>
      </c>
    </row>
    <row r="45" spans="1:14">
      <c r="B45" s="835" t="s">
        <v>1036</v>
      </c>
      <c r="C45" s="836"/>
      <c r="D45" s="836"/>
      <c r="E45" s="44"/>
      <c r="F45" s="45"/>
      <c r="G45" s="45"/>
      <c r="H45" s="46"/>
      <c r="I45" s="42"/>
      <c r="J45" s="43"/>
      <c r="K45" s="288"/>
      <c r="L45" s="285"/>
      <c r="M45" s="410">
        <v>0.02</v>
      </c>
      <c r="N45" s="353">
        <f>N81*M45</f>
        <v>23612.235743728568</v>
      </c>
    </row>
    <row r="46" spans="1:14" ht="15" thickBot="1">
      <c r="B46" s="828"/>
      <c r="C46" s="829"/>
      <c r="D46" s="829"/>
      <c r="E46" s="829"/>
      <c r="F46" s="829"/>
      <c r="G46" s="829"/>
      <c r="H46" s="830"/>
      <c r="I46" s="837"/>
      <c r="J46" s="838"/>
      <c r="K46" s="47"/>
      <c r="L46" s="839"/>
      <c r="M46" s="840"/>
      <c r="N46" s="111"/>
    </row>
    <row r="47" spans="1:14" ht="15" thickBot="1">
      <c r="B47" s="815" t="s">
        <v>1037</v>
      </c>
      <c r="C47" s="816"/>
      <c r="D47" s="816"/>
      <c r="E47" s="816"/>
      <c r="F47" s="816"/>
      <c r="G47" s="816"/>
      <c r="H47" s="816"/>
      <c r="I47" s="816"/>
      <c r="J47" s="816"/>
      <c r="K47" s="816"/>
      <c r="L47" s="816"/>
      <c r="M47" s="817"/>
      <c r="N47" s="403">
        <f>SUM(N36:N46)</f>
        <v>28217355.801507313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255324.33028145233</v>
      </c>
      <c r="N52" s="281">
        <f t="shared" ref="N52:N58" si="1">K52*M52</f>
        <v>255324.33028145233</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144020.73560410764</v>
      </c>
      <c r="N53" s="281">
        <f t="shared" si="1"/>
        <v>4320622.0681232288</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76716.054586892191</v>
      </c>
      <c r="N54" s="281">
        <f t="shared" si="1"/>
        <v>4602963.2752135312</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61752.861277374519</v>
      </c>
      <c r="N55" s="281">
        <f t="shared" si="1"/>
        <v>741034.3353284942</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2057439.0800586799</v>
      </c>
      <c r="N56" s="281">
        <f t="shared" si="1"/>
        <v>4114878.1601173598</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1221994.1202772765</v>
      </c>
      <c r="N57" s="281">
        <f t="shared" si="1"/>
        <v>6109970.6013863822</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249386.55515862789</v>
      </c>
      <c r="N58" s="281">
        <f t="shared" si="1"/>
        <v>17457058.861103952</v>
      </c>
    </row>
    <row r="59" spans="1:14" ht="15" thickBot="1">
      <c r="B59" s="815" t="s">
        <v>1037</v>
      </c>
      <c r="C59" s="816"/>
      <c r="D59" s="816"/>
      <c r="E59" s="816"/>
      <c r="F59" s="816"/>
      <c r="G59" s="816"/>
      <c r="H59" s="816"/>
      <c r="I59" s="816"/>
      <c r="J59" s="816"/>
      <c r="K59" s="816"/>
      <c r="L59" s="816"/>
      <c r="M59" s="817"/>
      <c r="N59" s="403">
        <f>SUM(N52:N58)</f>
        <v>37601851.631554395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19">
        <f>VLOOKUP(A64,TRANSPORTE!A5:D117,4,FALSE)</f>
        <v>98591.686594864048</v>
      </c>
      <c r="M64" s="820"/>
      <c r="N64" s="296">
        <f>K64*L64</f>
        <v>4929.5843297432029</v>
      </c>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4929.5843297432029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1180611.7871864284</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N47+N59+N70+N81</f>
        <v>67004748.80457788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13400949.760915577</v>
      </c>
      <c r="M88" s="850"/>
      <c r="N88" s="57"/>
    </row>
    <row r="89" spans="1:14">
      <c r="B89" s="95" t="s">
        <v>1057</v>
      </c>
      <c r="C89" s="96"/>
      <c r="D89" s="96"/>
      <c r="E89" s="96"/>
      <c r="F89" s="96"/>
      <c r="G89" s="96"/>
      <c r="H89" s="96"/>
      <c r="I89" s="93"/>
      <c r="J89" s="94"/>
      <c r="K89" s="313">
        <v>0.05</v>
      </c>
      <c r="L89" s="849">
        <f>N83*K89</f>
        <v>3350237.4402288944</v>
      </c>
      <c r="M89" s="850"/>
      <c r="N89" s="57"/>
    </row>
    <row r="90" spans="1:14" ht="15" thickBot="1">
      <c r="B90" s="97" t="s">
        <v>1058</v>
      </c>
      <c r="C90" s="98"/>
      <c r="D90" s="98"/>
      <c r="E90" s="98"/>
      <c r="F90" s="98"/>
      <c r="G90" s="98"/>
      <c r="H90" s="98"/>
      <c r="I90" s="99"/>
      <c r="J90" s="100"/>
      <c r="K90" s="314">
        <v>0.05</v>
      </c>
      <c r="L90" s="851">
        <f>N83*K90</f>
        <v>3350237.4402288944</v>
      </c>
      <c r="M90" s="852"/>
      <c r="N90" s="57"/>
    </row>
    <row r="91" spans="1:14" ht="15" thickBot="1">
      <c r="B91" s="815" t="s">
        <v>1037</v>
      </c>
      <c r="C91" s="816"/>
      <c r="D91" s="816"/>
      <c r="E91" s="816"/>
      <c r="F91" s="816"/>
      <c r="G91" s="816"/>
      <c r="H91" s="816"/>
      <c r="I91" s="816"/>
      <c r="J91" s="816"/>
      <c r="K91" s="816"/>
      <c r="L91" s="816"/>
      <c r="M91" s="817"/>
      <c r="N91" s="58">
        <f>L88+L89+L90</f>
        <v>20101424.641373366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87106173.445951253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140</v>
      </c>
      <c r="B36" s="828" t="str">
        <f>VLOOKUP(A36,EQUIPOS!A6:D154,3,FALSE)</f>
        <v>Camisa para Pilote D=1.20m</v>
      </c>
      <c r="C36" s="829"/>
      <c r="D36" s="829"/>
      <c r="E36" s="829"/>
      <c r="F36" s="829"/>
      <c r="G36" s="829"/>
      <c r="H36" s="830"/>
      <c r="I36" s="276"/>
      <c r="J36" s="277"/>
      <c r="K36" s="278">
        <f>VLOOKUP(A36,EQUIPOS!A6:D163,4,FALSE)</f>
        <v>36884.958206871015</v>
      </c>
      <c r="L36" s="279"/>
      <c r="M36" s="280">
        <v>1</v>
      </c>
      <c r="N36" s="281">
        <f t="shared" ref="N36:N42" si="0">K36/M36</f>
        <v>36884.958206871015</v>
      </c>
    </row>
    <row r="37" spans="1:14">
      <c r="A37" s="119" t="s">
        <v>206</v>
      </c>
      <c r="B37" s="828" t="str">
        <f>VLOOKUP(A37,EQUIPOS!A7:D154,3,FALSE)</f>
        <v>Equipo de Soldadura</v>
      </c>
      <c r="C37" s="829"/>
      <c r="D37" s="829"/>
      <c r="E37" s="829"/>
      <c r="F37" s="829"/>
      <c r="G37" s="829"/>
      <c r="H37" s="830"/>
      <c r="I37" s="430"/>
      <c r="J37" s="431"/>
      <c r="K37" s="278">
        <f>VLOOKUP(A37,EQUIPOS!A7:D164,4,FALSE)</f>
        <v>10089.219536421424</v>
      </c>
      <c r="L37" s="344"/>
      <c r="M37" s="345">
        <v>1</v>
      </c>
      <c r="N37" s="281">
        <f t="shared" si="0"/>
        <v>10089.219536421424</v>
      </c>
    </row>
    <row r="38" spans="1:14">
      <c r="A38" s="119" t="s">
        <v>242</v>
      </c>
      <c r="B38" s="828" t="str">
        <f>VLOOKUP(A38,EQUIPOS!A8:D154,3,FALSE)</f>
        <v>Grúa con torre capacidad 1 ton en la punta.</v>
      </c>
      <c r="C38" s="829"/>
      <c r="D38" s="829"/>
      <c r="E38" s="829"/>
      <c r="F38" s="829"/>
      <c r="G38" s="829"/>
      <c r="H38" s="830"/>
      <c r="I38" s="430"/>
      <c r="J38" s="431"/>
      <c r="K38" s="447">
        <f>VLOOKUP(A38,EQUIPOS!A8:D165,4,FALSE)</f>
        <v>210713.54079136398</v>
      </c>
      <c r="L38" s="344"/>
      <c r="M38" s="345">
        <v>2.5</v>
      </c>
      <c r="N38" s="281">
        <f t="shared" si="0"/>
        <v>84285.416316545598</v>
      </c>
    </row>
    <row r="39" spans="1:14">
      <c r="A39" s="119" t="s">
        <v>267</v>
      </c>
      <c r="B39" s="828" t="str">
        <f>VLOOKUP(A39,EQUIPOS!A9:D154,3,FALSE)</f>
        <v>Motobomba de concreto</v>
      </c>
      <c r="C39" s="829"/>
      <c r="D39" s="829"/>
      <c r="E39" s="829"/>
      <c r="F39" s="829"/>
      <c r="G39" s="829"/>
      <c r="H39" s="830"/>
      <c r="I39" s="430"/>
      <c r="J39" s="431"/>
      <c r="K39" s="447">
        <f>VLOOKUP(A39,EQUIPOS!A9:D166,4,FALSE)</f>
        <v>92006.787808012305</v>
      </c>
      <c r="L39" s="344"/>
      <c r="M39" s="345">
        <v>2.5499800000000001</v>
      </c>
      <c r="N39" s="281">
        <f t="shared" si="0"/>
        <v>36081.376249230307</v>
      </c>
    </row>
    <row r="40" spans="1:14">
      <c r="A40" s="119" t="s">
        <v>277</v>
      </c>
      <c r="B40" s="828" t="str">
        <f>VLOOKUP(A40,EQUIPOS!A10:D154,3,FALSE)</f>
        <v>Pala auxiliar de piloteadora</v>
      </c>
      <c r="C40" s="829"/>
      <c r="D40" s="829"/>
      <c r="E40" s="829"/>
      <c r="F40" s="829"/>
      <c r="G40" s="829"/>
      <c r="H40" s="830"/>
      <c r="I40" s="430"/>
      <c r="J40" s="431"/>
      <c r="K40" s="447">
        <f>VLOOKUP(A40,EQUIPOS!A10:D167,4,FALSE)</f>
        <v>415113.70122141513</v>
      </c>
      <c r="L40" s="344"/>
      <c r="M40" s="345">
        <v>2.5</v>
      </c>
      <c r="N40" s="281">
        <f t="shared" si="0"/>
        <v>166045.48048856604</v>
      </c>
    </row>
    <row r="41" spans="1:14">
      <c r="A41" s="119" t="s">
        <v>282</v>
      </c>
      <c r="B41" s="828" t="str">
        <f>VLOOKUP(A41,EQUIPOS!A6:D154,3,FALSE)</f>
        <v>Piloteadora potencia 250KW, RPM 1800, fuerza elevadora 200KN</v>
      </c>
      <c r="C41" s="829"/>
      <c r="D41" s="829"/>
      <c r="E41" s="829"/>
      <c r="F41" s="829"/>
      <c r="G41" s="829"/>
      <c r="H41" s="830"/>
      <c r="I41" s="430"/>
      <c r="J41" s="431"/>
      <c r="K41" s="447">
        <f>VLOOKUP(A41,EQUIPOS!A6:D154,4,FALSE)</f>
        <v>609061.23775652365</v>
      </c>
      <c r="L41" s="344"/>
      <c r="M41" s="345">
        <v>1</v>
      </c>
      <c r="N41" s="281">
        <f t="shared" si="0"/>
        <v>609061.23775652365</v>
      </c>
    </row>
    <row r="42" spans="1:14">
      <c r="A42" s="119" t="s">
        <v>310</v>
      </c>
      <c r="B42" s="828" t="str">
        <f>VLOOKUP(A42,EQUIPOS!A12:D156,3,FALSE)</f>
        <v>Retroexcavadora A25C</v>
      </c>
      <c r="C42" s="829"/>
      <c r="D42" s="829"/>
      <c r="E42" s="829"/>
      <c r="F42" s="829"/>
      <c r="G42" s="829"/>
      <c r="H42" s="830"/>
      <c r="I42" s="337"/>
      <c r="J42" s="339"/>
      <c r="K42" s="447">
        <f>VLOOKUP(A42,EQUIPOS!A12:D169,4,FALSE)</f>
        <v>255168.47629388343</v>
      </c>
      <c r="L42" s="432"/>
      <c r="M42" s="433">
        <v>2.5</v>
      </c>
      <c r="N42" s="281">
        <f t="shared" si="0"/>
        <v>102067.39051755337</v>
      </c>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N83*M45</f>
        <v>8511.2008676833339</v>
      </c>
    </row>
    <row r="46" spans="1:14" ht="15" thickBot="1">
      <c r="B46" s="828"/>
      <c r="C46" s="829"/>
      <c r="D46" s="829"/>
      <c r="E46" s="829"/>
      <c r="F46" s="829"/>
      <c r="G46" s="829"/>
      <c r="H46" s="830"/>
      <c r="I46" s="837"/>
      <c r="J46" s="838"/>
      <c r="K46" s="47"/>
      <c r="L46" s="839"/>
      <c r="M46" s="840"/>
      <c r="N46" s="111"/>
    </row>
    <row r="47" spans="1:14" ht="15" thickBot="1">
      <c r="B47" s="815" t="s">
        <v>1037</v>
      </c>
      <c r="C47" s="816"/>
      <c r="D47" s="816"/>
      <c r="E47" s="816"/>
      <c r="F47" s="816"/>
      <c r="G47" s="816"/>
      <c r="H47" s="816"/>
      <c r="I47" s="816"/>
      <c r="J47" s="816"/>
      <c r="K47" s="816"/>
      <c r="L47" s="816"/>
      <c r="M47" s="817"/>
      <c r="N47" s="403">
        <f>SUM(N36:N46)</f>
        <v>1053026.2799393947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9025.4181866931995</v>
      </c>
      <c r="N52" s="281">
        <f>K52*M52</f>
        <v>21254.859829662484</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3052.1273995826732</v>
      </c>
      <c r="N53" s="281">
        <f>K53*M53</f>
        <v>377548.80251874367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984820.04520503699</v>
      </c>
      <c r="N54" s="281">
        <f>K54*M54</f>
        <v>812149.64752007939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5" t="s">
        <v>1037</v>
      </c>
      <c r="C59" s="816"/>
      <c r="D59" s="816"/>
      <c r="E59" s="816"/>
      <c r="F59" s="816"/>
      <c r="G59" s="816"/>
      <c r="H59" s="816"/>
      <c r="I59" s="816"/>
      <c r="J59" s="816"/>
      <c r="K59" s="816"/>
      <c r="L59" s="816"/>
      <c r="M59" s="817"/>
      <c r="N59" s="403">
        <f>SUM(N52:N58)</f>
        <v>1210953.3098684857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19">
        <f>VLOOKUP(A64,TRANSPORTE!A5:D117,4,FALSE)</f>
        <v>1766.2033469737373</v>
      </c>
      <c r="M64" s="820"/>
      <c r="N64" s="296">
        <f>K64*L64</f>
        <v>2296.0643510658588</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19">
        <f>VLOOKUP(A65,TRANSPORTE!A6:D117,4,FALSE)</f>
        <v>37.617780435340883</v>
      </c>
      <c r="M65" s="820"/>
      <c r="N65" s="296">
        <f>K65*L65</f>
        <v>1.8808890217670442</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2297.9452400876257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967"/>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02"/>
      <c r="C82" s="803"/>
      <c r="D82" s="803"/>
      <c r="E82" s="803"/>
      <c r="F82" s="803"/>
      <c r="G82" s="803"/>
      <c r="H82" s="803"/>
      <c r="I82" s="132"/>
      <c r="J82" s="132"/>
      <c r="K82" s="132"/>
      <c r="L82" s="903"/>
      <c r="M82" s="903"/>
      <c r="N82" s="133"/>
    </row>
    <row r="83" spans="1:14" ht="15" thickBot="1">
      <c r="B83" s="821" t="s">
        <v>1037</v>
      </c>
      <c r="C83" s="822"/>
      <c r="D83" s="822"/>
      <c r="E83" s="822"/>
      <c r="F83" s="822"/>
      <c r="G83" s="822"/>
      <c r="H83" s="822"/>
      <c r="I83" s="822"/>
      <c r="J83" s="822"/>
      <c r="K83" s="822"/>
      <c r="L83" s="822"/>
      <c r="M83" s="823"/>
      <c r="N83" s="469">
        <f>SUM(N76:N82)</f>
        <v>85112.008676833328</v>
      </c>
    </row>
    <row r="84" spans="1:14" ht="15" thickBot="1">
      <c r="B84" s="39"/>
      <c r="C84" s="40"/>
      <c r="D84" s="40"/>
      <c r="E84" s="40"/>
      <c r="F84" s="40"/>
      <c r="G84" s="40"/>
      <c r="H84" s="40"/>
      <c r="I84" s="40"/>
      <c r="J84" s="40"/>
      <c r="K84" s="40"/>
      <c r="L84" s="40"/>
      <c r="M84" s="40"/>
      <c r="N84" s="41"/>
    </row>
    <row r="85" spans="1:14" ht="15" thickBot="1">
      <c r="B85" s="815" t="s">
        <v>1051</v>
      </c>
      <c r="C85" s="816"/>
      <c r="D85" s="816"/>
      <c r="E85" s="816"/>
      <c r="F85" s="816"/>
      <c r="G85" s="816"/>
      <c r="H85" s="816"/>
      <c r="I85" s="816"/>
      <c r="J85" s="816"/>
      <c r="K85" s="816"/>
      <c r="L85" s="816"/>
      <c r="M85" s="817"/>
      <c r="N85" s="105">
        <f>N47+N59+N70+N83</f>
        <v>2351389.5437248014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470277.90874496032</v>
      </c>
      <c r="M90" s="850"/>
      <c r="N90" s="57"/>
    </row>
    <row r="91" spans="1:14">
      <c r="B91" s="95" t="s">
        <v>1057</v>
      </c>
      <c r="C91" s="96"/>
      <c r="D91" s="96"/>
      <c r="E91" s="96"/>
      <c r="F91" s="96"/>
      <c r="G91" s="96"/>
      <c r="H91" s="96"/>
      <c r="I91" s="93"/>
      <c r="J91" s="94"/>
      <c r="K91" s="313">
        <v>0.05</v>
      </c>
      <c r="L91" s="849">
        <f>N85*K91</f>
        <v>117569.47718624008</v>
      </c>
      <c r="M91" s="850"/>
      <c r="N91" s="57"/>
    </row>
    <row r="92" spans="1:14" ht="15" thickBot="1">
      <c r="B92" s="97" t="s">
        <v>1058</v>
      </c>
      <c r="C92" s="98"/>
      <c r="D92" s="98"/>
      <c r="E92" s="98"/>
      <c r="F92" s="98"/>
      <c r="G92" s="98"/>
      <c r="H92" s="98"/>
      <c r="I92" s="99"/>
      <c r="J92" s="100"/>
      <c r="K92" s="314">
        <v>0.05</v>
      </c>
      <c r="L92" s="851">
        <f>N85*K92</f>
        <v>117569.47718624008</v>
      </c>
      <c r="M92" s="852"/>
      <c r="N92" s="57"/>
    </row>
    <row r="93" spans="1:14" ht="15" thickBot="1">
      <c r="B93" s="815" t="s">
        <v>1037</v>
      </c>
      <c r="C93" s="816"/>
      <c r="D93" s="816"/>
      <c r="E93" s="816"/>
      <c r="F93" s="816"/>
      <c r="G93" s="816"/>
      <c r="H93" s="816"/>
      <c r="I93" s="816"/>
      <c r="J93" s="816"/>
      <c r="K93" s="816"/>
      <c r="L93" s="816"/>
      <c r="M93" s="817"/>
      <c r="N93" s="58">
        <f>L90+L91+L92</f>
        <v>705416.86311744037</v>
      </c>
    </row>
    <row r="94" spans="1:14" ht="15" thickBot="1">
      <c r="B94" s="39"/>
      <c r="C94" s="40"/>
      <c r="D94" s="40"/>
      <c r="E94" s="40"/>
      <c r="F94" s="40"/>
      <c r="G94" s="40"/>
      <c r="H94" s="40"/>
      <c r="I94" s="40"/>
      <c r="J94" s="40"/>
      <c r="K94" s="40"/>
      <c r="L94" s="40"/>
      <c r="M94" s="40"/>
      <c r="N94" s="41"/>
    </row>
    <row r="95" spans="1:14" ht="15" thickBot="1">
      <c r="A95" t="s">
        <v>2122</v>
      </c>
      <c r="B95" s="815" t="s">
        <v>1059</v>
      </c>
      <c r="C95" s="816"/>
      <c r="D95" s="816"/>
      <c r="E95" s="816"/>
      <c r="F95" s="816"/>
      <c r="G95" s="816"/>
      <c r="H95" s="816"/>
      <c r="I95" s="816"/>
      <c r="J95" s="816"/>
      <c r="K95" s="816"/>
      <c r="L95" s="816"/>
      <c r="M95" s="817"/>
      <c r="N95" s="196">
        <f>N85+N93</f>
        <v>3056806.406842242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 thickBot="1">
      <c r="B126" s="428" t="s">
        <v>2327</v>
      </c>
      <c r="C126" s="429"/>
      <c r="D126" s="429"/>
      <c r="E126" s="268"/>
      <c r="F126" s="268"/>
      <c r="G126" s="268"/>
      <c r="H126" s="268"/>
      <c r="I126" s="268"/>
      <c r="J126" s="965"/>
      <c r="K126" s="965"/>
      <c r="L126" s="965"/>
      <c r="M126" s="965"/>
      <c r="N126"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182</v>
      </c>
      <c r="B36" s="828" t="str">
        <f>VLOOKUP(A36,EQUIPOS!A6:D154,3,FALSE)</f>
        <v xml:space="preserve">Compresor para penetrar roca
</v>
      </c>
      <c r="C36" s="829"/>
      <c r="D36" s="829"/>
      <c r="E36" s="829"/>
      <c r="F36" s="829"/>
      <c r="G36" s="829"/>
      <c r="H36" s="830"/>
      <c r="I36" s="276"/>
      <c r="J36" s="277"/>
      <c r="K36" s="278">
        <f>VLOOKUP(A36,EQUIPOS!A6:D163,4,FALSE)</f>
        <v>279452.0344065493</v>
      </c>
      <c r="L36" s="279"/>
      <c r="M36" s="280">
        <v>0.125</v>
      </c>
      <c r="N36" s="281">
        <f>K36/M36</f>
        <v>2235616.2752523944</v>
      </c>
    </row>
    <row r="37" spans="1:14">
      <c r="A37" s="119" t="s">
        <v>242</v>
      </c>
      <c r="B37" s="828" t="str">
        <f>VLOOKUP(A37,EQUIPOS!A7:D154,3,FALSE)</f>
        <v>Grúa con torre capacidad 1 ton en la punta.</v>
      </c>
      <c r="C37" s="829"/>
      <c r="D37" s="829"/>
      <c r="E37" s="829"/>
      <c r="F37" s="829"/>
      <c r="G37" s="829"/>
      <c r="H37" s="830"/>
      <c r="I37" s="430"/>
      <c r="J37" s="431"/>
      <c r="K37" s="278">
        <f>VLOOKUP(A37,EQUIPOS!A7:D164,4,FALSE)</f>
        <v>210713.54079136398</v>
      </c>
      <c r="L37" s="344"/>
      <c r="M37" s="345">
        <v>2.5</v>
      </c>
      <c r="N37" s="281">
        <f>K37/M37</f>
        <v>84285.416316545598</v>
      </c>
    </row>
    <row r="38" spans="1:14">
      <c r="A38" s="119" t="s">
        <v>267</v>
      </c>
      <c r="B38" s="828" t="str">
        <f>VLOOKUP(A38,EQUIPOS!A8:D154,3,FALSE)</f>
        <v>Motobomba de concreto</v>
      </c>
      <c r="C38" s="829"/>
      <c r="D38" s="829"/>
      <c r="E38" s="829"/>
      <c r="F38" s="829"/>
      <c r="G38" s="829"/>
      <c r="H38" s="830"/>
      <c r="I38" s="430"/>
      <c r="J38" s="431"/>
      <c r="K38" s="447">
        <f>VLOOKUP(A38,EQUIPOS!A8:D165,4,FALSE)</f>
        <v>92006.787808012305</v>
      </c>
      <c r="L38" s="344"/>
      <c r="M38" s="345">
        <v>0.65</v>
      </c>
      <c r="N38" s="281">
        <f>K38/M38</f>
        <v>141548.90432001892</v>
      </c>
    </row>
    <row r="39" spans="1:14">
      <c r="A39" s="119" t="s">
        <v>310</v>
      </c>
      <c r="B39" s="828" t="str">
        <f>VLOOKUP(A39,EQUIPOS!A9:D154,3,FALSE)</f>
        <v>Retroexcavadora A25C</v>
      </c>
      <c r="C39" s="829"/>
      <c r="D39" s="829"/>
      <c r="E39" s="829"/>
      <c r="F39" s="829"/>
      <c r="G39" s="829"/>
      <c r="H39" s="830"/>
      <c r="I39" s="430"/>
      <c r="J39" s="431"/>
      <c r="K39" s="447">
        <f>VLOOKUP(A39,EQUIPOS!A9:D166,4,FALSE)</f>
        <v>255168.47629388343</v>
      </c>
      <c r="L39" s="344"/>
      <c r="M39" s="345">
        <v>0.65</v>
      </c>
      <c r="N39" s="281">
        <f>K39/M39</f>
        <v>392566.88660597452</v>
      </c>
    </row>
    <row r="40" spans="1:14">
      <c r="A40" s="119"/>
      <c r="B40" s="828"/>
      <c r="C40" s="829"/>
      <c r="D40" s="829"/>
      <c r="E40" s="829"/>
      <c r="F40" s="829"/>
      <c r="G40" s="829"/>
      <c r="H40" s="830"/>
      <c r="I40" s="430"/>
      <c r="J40" s="431"/>
      <c r="K40" s="447"/>
      <c r="L40" s="344"/>
      <c r="M40" s="345"/>
      <c r="N40" s="281"/>
    </row>
    <row r="41" spans="1:14">
      <c r="A41" s="119"/>
      <c r="B41" s="828"/>
      <c r="C41" s="829"/>
      <c r="D41" s="829"/>
      <c r="E41" s="829"/>
      <c r="F41" s="829"/>
      <c r="G41" s="829"/>
      <c r="H41" s="830"/>
      <c r="I41" s="430"/>
      <c r="J41" s="431"/>
      <c r="K41" s="447"/>
      <c r="L41" s="344"/>
      <c r="M41" s="345"/>
      <c r="N41" s="281"/>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N87*M45</f>
        <v>44258.244511953337</v>
      </c>
    </row>
    <row r="46" spans="1:14" ht="15" thickBot="1">
      <c r="B46" s="828"/>
      <c r="C46" s="829"/>
      <c r="D46" s="829"/>
      <c r="E46" s="829"/>
      <c r="F46" s="829"/>
      <c r="G46" s="829"/>
      <c r="H46" s="830"/>
      <c r="I46" s="837"/>
      <c r="J46" s="838"/>
      <c r="K46" s="47"/>
      <c r="L46" s="839"/>
      <c r="M46" s="840"/>
      <c r="N46" s="111"/>
    </row>
    <row r="47" spans="1:14" ht="15" thickBot="1">
      <c r="B47" s="815" t="s">
        <v>1037</v>
      </c>
      <c r="C47" s="816"/>
      <c r="D47" s="816"/>
      <c r="E47" s="816"/>
      <c r="F47" s="816"/>
      <c r="G47" s="816"/>
      <c r="H47" s="816"/>
      <c r="I47" s="816"/>
      <c r="J47" s="816"/>
      <c r="K47" s="816"/>
      <c r="L47" s="816"/>
      <c r="M47" s="817"/>
      <c r="N47" s="403">
        <f>SUM(N36:N46)</f>
        <v>2898275.7270068871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06" t="s">
        <v>1028</v>
      </c>
      <c r="C51" s="807"/>
      <c r="D51" s="807"/>
      <c r="E51" s="807"/>
      <c r="F51" s="807"/>
      <c r="G51" s="807"/>
      <c r="H51" s="807"/>
      <c r="I51" s="808"/>
      <c r="J51" s="324" t="s">
        <v>1029</v>
      </c>
      <c r="K51" s="91" t="s">
        <v>1030</v>
      </c>
      <c r="L51" s="809" t="s">
        <v>1039</v>
      </c>
      <c r="M51" s="808"/>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3052.1273995826732</v>
      </c>
      <c r="N52" s="281">
        <f>K52*M52</f>
        <v>543670.27562699083</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984820.04520503699</v>
      </c>
      <c r="N53" s="281">
        <f t="shared" ref="N53:N59" si="0">K53*M53</f>
        <v>1169495.4924289144</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13300.61627512682</v>
      </c>
      <c r="N54" s="281">
        <f t="shared" si="0"/>
        <v>3990.1848825380457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3107.6206250296304</v>
      </c>
      <c r="N55" s="281">
        <f t="shared" si="0"/>
        <v>9322.8618750888909</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7837.8631621283048</v>
      </c>
      <c r="N56" s="281">
        <f t="shared" si="0"/>
        <v>1959.4657905320762</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1306.3105270213839</v>
      </c>
      <c r="N57" s="281">
        <f t="shared" si="0"/>
        <v>1306.3105270213839</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1306.3105270213839</v>
      </c>
      <c r="N58" s="281">
        <f t="shared" si="0"/>
        <v>1306.3105270213839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8442.3276827383052</v>
      </c>
      <c r="N59" s="281">
        <f t="shared" si="0"/>
        <v>3866.5860786941439</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5" t="s">
        <v>1037</v>
      </c>
      <c r="C63" s="816"/>
      <c r="D63" s="816"/>
      <c r="E63" s="816"/>
      <c r="F63" s="816"/>
      <c r="G63" s="816"/>
      <c r="H63" s="816"/>
      <c r="I63" s="816"/>
      <c r="J63" s="816"/>
      <c r="K63" s="816"/>
      <c r="L63" s="816"/>
      <c r="M63" s="817"/>
      <c r="N63" s="403">
        <f>SUM(N52:N62)</f>
        <v>1734917.4877368009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18" t="s">
        <v>1045</v>
      </c>
      <c r="M67" s="79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19">
        <f>VLOOKUP(A68,TRANSPORTE!A5:D117,4,FALSE)</f>
        <v>1766.2033469737373</v>
      </c>
      <c r="M68" s="820"/>
      <c r="N68" s="296">
        <f>K68*L68</f>
        <v>2296.0643510658588</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19">
        <f>VLOOKUP(A69,TRANSPORTE!A6:D117,4,FALSE)</f>
        <v>37.617780435340883</v>
      </c>
      <c r="M69" s="820"/>
      <c r="N69" s="296">
        <f>K69*L69</f>
        <v>1.8808890217670442</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04"/>
      <c r="M73" s="805"/>
      <c r="N73" s="133"/>
    </row>
    <row r="74" spans="1:15" ht="15" thickBot="1">
      <c r="B74" s="821" t="s">
        <v>1037</v>
      </c>
      <c r="C74" s="822"/>
      <c r="D74" s="822"/>
      <c r="E74" s="822"/>
      <c r="F74" s="822"/>
      <c r="G74" s="822"/>
      <c r="H74" s="822"/>
      <c r="I74" s="822"/>
      <c r="J74" s="822"/>
      <c r="K74" s="822"/>
      <c r="L74" s="822"/>
      <c r="M74" s="823"/>
      <c r="N74" s="110">
        <f>N68+N69+N70+N71+N72</f>
        <v>2297.9452400876257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1" t="s">
        <v>1047</v>
      </c>
      <c r="C78" s="842"/>
      <c r="D78" s="842"/>
      <c r="E78" s="842"/>
      <c r="F78" s="842"/>
      <c r="G78" s="842"/>
      <c r="H78" s="842"/>
      <c r="I78" s="79" t="s">
        <v>1048</v>
      </c>
      <c r="J78" s="81" t="s">
        <v>1494</v>
      </c>
      <c r="K78" s="80" t="s">
        <v>1050</v>
      </c>
      <c r="L78" s="843" t="s">
        <v>1034</v>
      </c>
      <c r="M78" s="967"/>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02"/>
      <c r="C86" s="803"/>
      <c r="D86" s="803"/>
      <c r="E86" s="803"/>
      <c r="F86" s="803"/>
      <c r="G86" s="803"/>
      <c r="H86" s="803"/>
      <c r="I86" s="132"/>
      <c r="J86" s="132"/>
      <c r="K86" s="132"/>
      <c r="L86" s="903"/>
      <c r="M86" s="903"/>
      <c r="N86" s="51"/>
    </row>
    <row r="87" spans="1:14" ht="15" thickBot="1">
      <c r="B87" s="821" t="s">
        <v>1037</v>
      </c>
      <c r="C87" s="822"/>
      <c r="D87" s="822"/>
      <c r="E87" s="822"/>
      <c r="F87" s="822"/>
      <c r="G87" s="822"/>
      <c r="H87" s="822"/>
      <c r="I87" s="822"/>
      <c r="J87" s="822"/>
      <c r="K87" s="822"/>
      <c r="L87" s="822"/>
      <c r="M87" s="823"/>
      <c r="N87" s="310">
        <f>SUM(N80:N86)</f>
        <v>442582.44511953334</v>
      </c>
    </row>
    <row r="88" spans="1:14" ht="15" thickBot="1">
      <c r="B88" s="39"/>
      <c r="C88" s="40"/>
      <c r="D88" s="40"/>
      <c r="E88" s="40"/>
      <c r="F88" s="40"/>
      <c r="G88" s="40"/>
      <c r="H88" s="40"/>
      <c r="I88" s="40"/>
      <c r="J88" s="40"/>
      <c r="K88" s="40"/>
      <c r="L88" s="40"/>
      <c r="M88" s="40"/>
      <c r="N88" s="41"/>
    </row>
    <row r="89" spans="1:14" ht="15" thickBot="1">
      <c r="B89" s="815" t="s">
        <v>1051</v>
      </c>
      <c r="C89" s="816"/>
      <c r="D89" s="816"/>
      <c r="E89" s="816"/>
      <c r="F89" s="816"/>
      <c r="G89" s="816"/>
      <c r="H89" s="816"/>
      <c r="I89" s="816"/>
      <c r="J89" s="816"/>
      <c r="K89" s="816"/>
      <c r="L89" s="816"/>
      <c r="M89" s="817"/>
      <c r="N89" s="105">
        <f>N47+N63+N74+N87</f>
        <v>5078073.6051033093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06" t="s">
        <v>1053</v>
      </c>
      <c r="C93" s="807"/>
      <c r="D93" s="807"/>
      <c r="E93" s="807"/>
      <c r="F93" s="807"/>
      <c r="G93" s="807"/>
      <c r="H93" s="807"/>
      <c r="I93" s="323"/>
      <c r="J93" s="343"/>
      <c r="K93" s="311" t="s">
        <v>1054</v>
      </c>
      <c r="L93" s="845" t="s">
        <v>1055</v>
      </c>
      <c r="M93" s="846"/>
      <c r="N93" s="312"/>
    </row>
    <row r="94" spans="1:14">
      <c r="B94" s="847" t="s">
        <v>1056</v>
      </c>
      <c r="C94" s="848"/>
      <c r="D94" s="848"/>
      <c r="E94" s="848"/>
      <c r="F94" s="848"/>
      <c r="G94" s="848"/>
      <c r="H94" s="848"/>
      <c r="I94" s="93"/>
      <c r="J94" s="94"/>
      <c r="K94" s="313">
        <v>0.2</v>
      </c>
      <c r="L94" s="849">
        <f>N89*K94</f>
        <v>1015614.7210206619</v>
      </c>
      <c r="M94" s="850"/>
      <c r="N94" s="57"/>
    </row>
    <row r="95" spans="1:14">
      <c r="B95" s="95" t="s">
        <v>1057</v>
      </c>
      <c r="C95" s="96"/>
      <c r="D95" s="96"/>
      <c r="E95" s="96"/>
      <c r="F95" s="96"/>
      <c r="G95" s="96"/>
      <c r="H95" s="96"/>
      <c r="I95" s="93"/>
      <c r="J95" s="94"/>
      <c r="K95" s="313">
        <v>0.05</v>
      </c>
      <c r="L95" s="849">
        <f>N89*K95</f>
        <v>253903.68025516547</v>
      </c>
      <c r="M95" s="850"/>
      <c r="N95" s="57"/>
    </row>
    <row r="96" spans="1:14" ht="15" thickBot="1">
      <c r="B96" s="97" t="s">
        <v>1058</v>
      </c>
      <c r="C96" s="98"/>
      <c r="D96" s="98"/>
      <c r="E96" s="98"/>
      <c r="F96" s="98"/>
      <c r="G96" s="98"/>
      <c r="H96" s="98"/>
      <c r="I96" s="99"/>
      <c r="J96" s="100"/>
      <c r="K96" s="314">
        <v>0.05</v>
      </c>
      <c r="L96" s="851">
        <f>N89*K96</f>
        <v>253903.68025516547</v>
      </c>
      <c r="M96" s="852"/>
      <c r="N96" s="57"/>
    </row>
    <row r="97" spans="1:14" ht="15" thickBot="1">
      <c r="B97" s="815" t="s">
        <v>1037</v>
      </c>
      <c r="C97" s="816"/>
      <c r="D97" s="816"/>
      <c r="E97" s="816"/>
      <c r="F97" s="816"/>
      <c r="G97" s="816"/>
      <c r="H97" s="816"/>
      <c r="I97" s="816"/>
      <c r="J97" s="816"/>
      <c r="K97" s="816"/>
      <c r="L97" s="816"/>
      <c r="M97" s="817"/>
      <c r="N97" s="58">
        <f>L94+L95+L96</f>
        <v>1523422.0815309929</v>
      </c>
    </row>
    <row r="98" spans="1:14" ht="15" thickBot="1">
      <c r="B98" s="39"/>
      <c r="C98" s="40"/>
      <c r="D98" s="40"/>
      <c r="E98" s="40"/>
      <c r="F98" s="40"/>
      <c r="G98" s="40"/>
      <c r="H98" s="40"/>
      <c r="I98" s="40"/>
      <c r="J98" s="40"/>
      <c r="K98" s="40"/>
      <c r="L98" s="40"/>
      <c r="M98" s="40"/>
      <c r="N98" s="41"/>
    </row>
    <row r="99" spans="1:14" ht="15" thickBot="1">
      <c r="A99" t="s">
        <v>2122</v>
      </c>
      <c r="B99" s="815" t="s">
        <v>1059</v>
      </c>
      <c r="C99" s="816"/>
      <c r="D99" s="816"/>
      <c r="E99" s="816"/>
      <c r="F99" s="816"/>
      <c r="G99" s="816"/>
      <c r="H99" s="816"/>
      <c r="I99" s="816"/>
      <c r="J99" s="816"/>
      <c r="K99" s="816"/>
      <c r="L99" s="816"/>
      <c r="M99" s="817"/>
      <c r="N99" s="196">
        <f>N89+N97</f>
        <v>6601495.6866343021</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7" t="s">
        <v>2324</v>
      </c>
      <c r="C116" s="958"/>
      <c r="D116" s="958"/>
      <c r="E116" s="958"/>
      <c r="F116" s="958"/>
      <c r="G116" s="958"/>
      <c r="H116" s="958"/>
      <c r="I116" s="958"/>
      <c r="J116" s="958"/>
      <c r="K116" s="958"/>
      <c r="L116" s="958"/>
      <c r="M116" s="958"/>
      <c r="N116" s="959"/>
    </row>
    <row r="117" spans="2:14" ht="15" customHeight="1">
      <c r="B117" s="957"/>
      <c r="C117" s="958"/>
      <c r="D117" s="958"/>
      <c r="E117" s="958"/>
      <c r="F117" s="958"/>
      <c r="G117" s="958"/>
      <c r="H117" s="958"/>
      <c r="I117" s="958"/>
      <c r="J117" s="958"/>
      <c r="K117" s="958"/>
      <c r="L117" s="958"/>
      <c r="M117" s="958"/>
      <c r="N117" s="959"/>
    </row>
    <row r="118" spans="2:14" ht="30" customHeight="1">
      <c r="B118" s="960" t="s">
        <v>2325</v>
      </c>
      <c r="C118" s="961"/>
      <c r="D118" s="961"/>
      <c r="E118" s="961"/>
      <c r="F118" s="961"/>
      <c r="G118" s="961"/>
      <c r="H118" s="961"/>
      <c r="I118" s="961"/>
      <c r="J118" s="961"/>
      <c r="K118" s="961"/>
      <c r="L118" s="961"/>
      <c r="M118" s="961"/>
      <c r="N118" s="962"/>
    </row>
    <row r="119" spans="2:14">
      <c r="B119" s="960"/>
      <c r="C119" s="961"/>
      <c r="D119" s="961"/>
      <c r="E119" s="961"/>
      <c r="F119" s="961"/>
      <c r="G119" s="961"/>
      <c r="H119" s="961"/>
      <c r="I119" s="961"/>
      <c r="J119" s="961"/>
      <c r="K119" s="961"/>
      <c r="L119" s="961"/>
      <c r="M119" s="961"/>
      <c r="N119" s="96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3"/>
      <c r="K129" s="963"/>
      <c r="L129" s="963"/>
      <c r="M129" s="963"/>
      <c r="N129" s="964"/>
    </row>
    <row r="130" spans="2:14" ht="15" thickBot="1">
      <c r="B130" s="428" t="s">
        <v>2327</v>
      </c>
      <c r="C130" s="429"/>
      <c r="D130" s="429"/>
      <c r="E130" s="268"/>
      <c r="F130" s="268"/>
      <c r="G130" s="268"/>
      <c r="H130" s="268"/>
      <c r="I130" s="268"/>
      <c r="J130" s="965"/>
      <c r="K130" s="965"/>
      <c r="L130" s="965"/>
      <c r="M130" s="965"/>
      <c r="N130"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40.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2" hidden="1" customHeight="1" thickBo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180</v>
      </c>
      <c r="B36" s="828" t="str">
        <f>VLOOKUP(A36,EQUIPOS!A6:D154,3,FALSE)</f>
        <v>Compresor 120 HP, con martillo.</v>
      </c>
      <c r="C36" s="829"/>
      <c r="D36" s="829"/>
      <c r="E36" s="829"/>
      <c r="F36" s="829"/>
      <c r="G36" s="829"/>
      <c r="H36" s="830"/>
      <c r="I36" s="276"/>
      <c r="J36" s="277"/>
      <c r="K36" s="278">
        <f>VLOOKUP(A36,EQUIPOS!A6:D163,4,FALSE)</f>
        <v>212422.66943379442</v>
      </c>
      <c r="L36" s="279"/>
      <c r="M36" s="280">
        <v>0.16</v>
      </c>
      <c r="N36" s="281">
        <f>K36/M36</f>
        <v>1327641.6839612152</v>
      </c>
    </row>
    <row r="37" spans="1:14">
      <c r="A37" s="119" t="s">
        <v>261</v>
      </c>
      <c r="B37" s="828" t="str">
        <f>VLOOKUP(A37,EQUIPOS!A7:D154,3,FALSE)</f>
        <v xml:space="preserve">Motobomba 3 PULGADAS (incluye operario)
</v>
      </c>
      <c r="C37" s="829"/>
      <c r="D37" s="829"/>
      <c r="E37" s="829"/>
      <c r="F37" s="829"/>
      <c r="G37" s="829"/>
      <c r="H37" s="830"/>
      <c r="I37" s="430"/>
      <c r="J37" s="431"/>
      <c r="K37" s="278">
        <f>VLOOKUP(A37,EQUIPOS!A7:D164,4,FALSE)</f>
        <v>11796.229276369262</v>
      </c>
      <c r="L37" s="344"/>
      <c r="M37" s="345">
        <v>0.16</v>
      </c>
      <c r="N37" s="281">
        <f>K37/M37</f>
        <v>73726.432977307893</v>
      </c>
    </row>
    <row r="38" spans="1:14">
      <c r="A38" s="119"/>
      <c r="B38" s="828"/>
      <c r="C38" s="829"/>
      <c r="D38" s="829"/>
      <c r="E38" s="829"/>
      <c r="F38" s="829"/>
      <c r="G38" s="829"/>
      <c r="H38" s="830"/>
      <c r="I38" s="430"/>
      <c r="J38" s="431"/>
      <c r="K38" s="447"/>
      <c r="L38" s="344"/>
      <c r="M38" s="345"/>
      <c r="N38" s="281"/>
    </row>
    <row r="39" spans="1:14">
      <c r="A39" s="119"/>
      <c r="B39" s="828"/>
      <c r="C39" s="829"/>
      <c r="D39" s="829"/>
      <c r="E39" s="829"/>
      <c r="F39" s="829"/>
      <c r="G39" s="829"/>
      <c r="H39" s="830"/>
      <c r="I39" s="430"/>
      <c r="J39" s="431"/>
      <c r="K39" s="447"/>
      <c r="L39" s="344"/>
      <c r="M39" s="345"/>
      <c r="N39" s="281"/>
    </row>
    <row r="40" spans="1:14">
      <c r="A40" s="119"/>
      <c r="B40" s="828"/>
      <c r="C40" s="829"/>
      <c r="D40" s="829"/>
      <c r="E40" s="829"/>
      <c r="F40" s="829"/>
      <c r="G40" s="829"/>
      <c r="H40" s="830"/>
      <c r="I40" s="337"/>
      <c r="J40" s="339"/>
      <c r="K40" s="447"/>
      <c r="L40" s="432"/>
      <c r="M40" s="433"/>
      <c r="N40" s="281"/>
    </row>
    <row r="41" spans="1:14">
      <c r="B41" s="828"/>
      <c r="C41" s="829"/>
      <c r="D41" s="829"/>
      <c r="E41" s="829"/>
      <c r="F41" s="829"/>
      <c r="G41" s="829"/>
      <c r="H41" s="830"/>
      <c r="I41" s="42"/>
      <c r="J41" s="43"/>
      <c r="K41" s="447"/>
      <c r="L41" s="285"/>
      <c r="M41" s="286"/>
      <c r="N41" s="281"/>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0.05</v>
      </c>
      <c r="N43" s="353">
        <f>N77*M43</f>
        <v>11968.876220179687</v>
      </c>
    </row>
    <row r="44" spans="1:14" ht="15" thickBot="1">
      <c r="B44" s="828"/>
      <c r="C44" s="829"/>
      <c r="D44" s="829"/>
      <c r="E44" s="829"/>
      <c r="F44" s="829"/>
      <c r="G44" s="829"/>
      <c r="H44" s="830"/>
      <c r="I44" s="837"/>
      <c r="J44" s="838"/>
      <c r="K44" s="47"/>
      <c r="L44" s="839"/>
      <c r="M44" s="840"/>
      <c r="N44" s="111"/>
    </row>
    <row r="45" spans="1:14" ht="15" thickBot="1">
      <c r="B45" s="815" t="s">
        <v>1037</v>
      </c>
      <c r="C45" s="816"/>
      <c r="D45" s="816"/>
      <c r="E45" s="816"/>
      <c r="F45" s="816"/>
      <c r="G45" s="816"/>
      <c r="H45" s="816"/>
      <c r="I45" s="816"/>
      <c r="J45" s="816"/>
      <c r="K45" s="816"/>
      <c r="L45" s="816"/>
      <c r="M45" s="817"/>
      <c r="N45" s="403">
        <f>SUM(N36:N44)</f>
        <v>1413336.9931587027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7837.8631621283048</v>
      </c>
      <c r="N50" s="281">
        <f>K50*M50</f>
        <v>1567.5726324256611</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1306.3105270213839</v>
      </c>
      <c r="N51" s="281">
        <f>K51*M51</f>
        <v>1306.3105270213839</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1306.3105270213839</v>
      </c>
      <c r="N52" s="281">
        <f>K52*M52</f>
        <v>653.15526351069195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3052.1273995826732</v>
      </c>
      <c r="N53" s="281">
        <f>K53*M53</f>
        <v>457819.10993740096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1026624.6707687173</v>
      </c>
      <c r="N54" s="281">
        <f>K54*M54</f>
        <v>1026624.6707687173</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5" t="s">
        <v>1037</v>
      </c>
      <c r="C58" s="816"/>
      <c r="D58" s="816"/>
      <c r="E58" s="816"/>
      <c r="F58" s="816"/>
      <c r="G58" s="816"/>
      <c r="H58" s="816"/>
      <c r="I58" s="816"/>
      <c r="J58" s="816"/>
      <c r="K58" s="816"/>
      <c r="L58" s="816"/>
      <c r="M58" s="817"/>
      <c r="N58" s="403">
        <f>SUM(N50:N57)</f>
        <v>1487970.8191290761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19">
        <f>VLOOKUP(A63,TRANSPORTE!A5:D117,4,FALSE)</f>
        <v>1766.2033469737373</v>
      </c>
      <c r="M63" s="820"/>
      <c r="N63" s="296">
        <f>K63*L63</f>
        <v>1766.2033469737373</v>
      </c>
    </row>
    <row r="64" spans="1:14">
      <c r="B64" s="52"/>
      <c r="C64" s="53"/>
      <c r="D64" s="53"/>
      <c r="E64" s="53"/>
      <c r="F64" s="53"/>
      <c r="G64" s="53"/>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04"/>
      <c r="M67" s="805"/>
      <c r="N67" s="133"/>
    </row>
    <row r="68" spans="1:15" ht="15" thickBot="1">
      <c r="B68" s="821" t="s">
        <v>1037</v>
      </c>
      <c r="C68" s="822"/>
      <c r="D68" s="822"/>
      <c r="E68" s="822"/>
      <c r="F68" s="822"/>
      <c r="G68" s="822"/>
      <c r="H68" s="822"/>
      <c r="I68" s="822"/>
      <c r="J68" s="822"/>
      <c r="K68" s="822"/>
      <c r="L68" s="822"/>
      <c r="M68" s="823"/>
      <c r="N68" s="110">
        <f>SUM(N63:N67)</f>
        <v>1766.2033469737373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1" t="s">
        <v>1047</v>
      </c>
      <c r="C72" s="842"/>
      <c r="D72" s="842"/>
      <c r="E72" s="842"/>
      <c r="F72" s="842"/>
      <c r="G72" s="842"/>
      <c r="H72" s="842"/>
      <c r="I72" s="79" t="s">
        <v>1048</v>
      </c>
      <c r="J72" s="81" t="s">
        <v>1494</v>
      </c>
      <c r="K72" s="80" t="s">
        <v>1050</v>
      </c>
      <c r="L72" s="843" t="s">
        <v>1034</v>
      </c>
      <c r="M72" s="844"/>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SUM(N73:N76)</f>
        <v>239377.52440359374</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N45+N58+N68+N77</f>
        <v>3142451.5400383463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628490.30800766929</v>
      </c>
      <c r="M84" s="850"/>
      <c r="N84" s="57"/>
    </row>
    <row r="85" spans="1:14">
      <c r="B85" s="95" t="s">
        <v>1057</v>
      </c>
      <c r="C85" s="96"/>
      <c r="D85" s="96"/>
      <c r="E85" s="96"/>
      <c r="F85" s="96"/>
      <c r="G85" s="96"/>
      <c r="H85" s="96"/>
      <c r="I85" s="93"/>
      <c r="J85" s="94"/>
      <c r="K85" s="313">
        <v>0.05</v>
      </c>
      <c r="L85" s="849">
        <f>N79*K85</f>
        <v>157122.57700191732</v>
      </c>
      <c r="M85" s="850"/>
      <c r="N85" s="57"/>
    </row>
    <row r="86" spans="1:14" ht="15" thickBot="1">
      <c r="B86" s="97" t="s">
        <v>1058</v>
      </c>
      <c r="C86" s="98"/>
      <c r="D86" s="98"/>
      <c r="E86" s="98"/>
      <c r="F86" s="98"/>
      <c r="G86" s="98"/>
      <c r="H86" s="98"/>
      <c r="I86" s="99"/>
      <c r="J86" s="100"/>
      <c r="K86" s="314">
        <v>0.05</v>
      </c>
      <c r="L86" s="851">
        <f>N79*K86</f>
        <v>157122.57700191732</v>
      </c>
      <c r="M86" s="852"/>
      <c r="N86" s="57"/>
    </row>
    <row r="87" spans="1:14" ht="15" thickBot="1">
      <c r="B87" s="815" t="s">
        <v>1037</v>
      </c>
      <c r="C87" s="816"/>
      <c r="D87" s="816"/>
      <c r="E87" s="816"/>
      <c r="F87" s="816"/>
      <c r="G87" s="816"/>
      <c r="H87" s="816"/>
      <c r="I87" s="816"/>
      <c r="J87" s="816"/>
      <c r="K87" s="816"/>
      <c r="L87" s="816"/>
      <c r="M87" s="817"/>
      <c r="N87" s="58">
        <f>L84+L85+L86</f>
        <v>942735.46201150387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4085187.0020498503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38.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461"/>
      <c r="L30" s="826" t="s">
        <v>1029</v>
      </c>
      <c r="M30" s="827"/>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65307.911271849487</v>
      </c>
      <c r="L36" s="279"/>
      <c r="M36" s="280">
        <v>0.01</v>
      </c>
      <c r="N36" s="281">
        <f t="shared" ref="N36:N41" si="0">K36/M36</f>
        <v>6530791.1271849489</v>
      </c>
    </row>
    <row r="37" spans="1:14">
      <c r="A37" s="119" t="s">
        <v>192</v>
      </c>
      <c r="B37" s="828" t="str">
        <f>VLOOKUP(A37,EQUIPOS!A7:D154,3,FALSE)</f>
        <v>Equipo de acarreo interno</v>
      </c>
      <c r="C37" s="829"/>
      <c r="D37" s="829"/>
      <c r="E37" s="829"/>
      <c r="F37" s="829"/>
      <c r="G37" s="829"/>
      <c r="H37" s="830"/>
      <c r="I37" s="430"/>
      <c r="J37" s="431"/>
      <c r="K37" s="278">
        <f>VLOOKUP(A37,EQUIPOS!A7:D164,4,FALSE)</f>
        <v>32192.874363634481</v>
      </c>
      <c r="L37" s="344"/>
      <c r="M37" s="345">
        <v>0.05</v>
      </c>
      <c r="N37" s="281">
        <f t="shared" si="0"/>
        <v>643857.48727268958</v>
      </c>
    </row>
    <row r="38" spans="1:14">
      <c r="A38" s="119" t="s">
        <v>217</v>
      </c>
      <c r="B38" s="828" t="str">
        <f>VLOOKUP(A38,EQUIPOS!A8:D154,3,FALSE)</f>
        <v>Equipo de soldadura y de acetileno (incluye soldadura)</v>
      </c>
      <c r="C38" s="829"/>
      <c r="D38" s="829"/>
      <c r="E38" s="829"/>
      <c r="F38" s="829"/>
      <c r="G38" s="829"/>
      <c r="H38" s="830"/>
      <c r="I38" s="430"/>
      <c r="J38" s="431"/>
      <c r="K38" s="278">
        <f>VLOOKUP(A38,EQUIPOS!A8:D165,4,FALSE)</f>
        <v>20120.546477271546</v>
      </c>
      <c r="L38" s="344"/>
      <c r="M38" s="345">
        <v>0.01</v>
      </c>
      <c r="N38" s="281">
        <f t="shared" si="0"/>
        <v>2012054.6477271547</v>
      </c>
    </row>
    <row r="39" spans="1:14">
      <c r="A39" s="119" t="s">
        <v>242</v>
      </c>
      <c r="B39" s="828" t="str">
        <f>VLOOKUP(A39,EQUIPOS!A9:D154,3,FALSE)</f>
        <v>Grúa con torre capacidad 1 ton en la punta.</v>
      </c>
      <c r="C39" s="829"/>
      <c r="D39" s="829"/>
      <c r="E39" s="829"/>
      <c r="F39" s="829"/>
      <c r="G39" s="829"/>
      <c r="H39" s="830"/>
      <c r="I39" s="430"/>
      <c r="J39" s="431"/>
      <c r="K39" s="278">
        <f>VLOOKUP(A39,EQUIPOS!A9:D166,4,FALSE)</f>
        <v>210713.54079136398</v>
      </c>
      <c r="L39" s="344"/>
      <c r="M39" s="345">
        <v>0.04</v>
      </c>
      <c r="N39" s="281">
        <f t="shared" si="0"/>
        <v>5267838.5197840994</v>
      </c>
    </row>
    <row r="40" spans="1:14">
      <c r="A40" s="119" t="s">
        <v>255</v>
      </c>
      <c r="B40" s="828" t="str">
        <f>VLOOKUP(A40,EQUIPOS!A10:D154,3,FALSE)</f>
        <v>Manómetro cable de acero para bajar la celda</v>
      </c>
      <c r="C40" s="829"/>
      <c r="D40" s="829"/>
      <c r="E40" s="829"/>
      <c r="F40" s="829"/>
      <c r="G40" s="829"/>
      <c r="H40" s="830"/>
      <c r="I40" s="337"/>
      <c r="J40" s="339"/>
      <c r="K40" s="278">
        <f>VLOOKUP(A40,EQUIPOS!A10:D167,4,FALSE)</f>
        <v>1813952.2451220867</v>
      </c>
      <c r="L40" s="432"/>
      <c r="M40" s="433">
        <v>1</v>
      </c>
      <c r="N40" s="281">
        <f t="shared" si="0"/>
        <v>1813952.2451220867</v>
      </c>
    </row>
    <row r="41" spans="1:14">
      <c r="A41" t="s">
        <v>320</v>
      </c>
      <c r="B41" s="828" t="str">
        <f>VLOOKUP(A41,EQUIPOS!A11:D155,3,FALSE)</f>
        <v>Retroexcavadora sobre llantas, motor 62HP, Profundidad de excavación de 5.41 metros.</v>
      </c>
      <c r="C41" s="829"/>
      <c r="D41" s="829"/>
      <c r="E41" s="829"/>
      <c r="F41" s="829"/>
      <c r="G41" s="829"/>
      <c r="H41" s="830"/>
      <c r="I41" s="42"/>
      <c r="J41" s="43"/>
      <c r="K41" s="278">
        <f>VLOOKUP(A41,EQUIPOS!A11:D168,4,FALSE)</f>
        <v>261170.12561359751</v>
      </c>
      <c r="L41" s="285"/>
      <c r="M41" s="286">
        <v>0.2</v>
      </c>
      <c r="N41" s="281">
        <f t="shared" si="0"/>
        <v>1305850.6280679875</v>
      </c>
    </row>
    <row r="42" spans="1:14">
      <c r="B42" s="329"/>
      <c r="C42" s="330"/>
      <c r="D42" s="330"/>
      <c r="E42" s="330"/>
      <c r="F42" s="332"/>
      <c r="G42" s="332"/>
      <c r="H42" s="131"/>
      <c r="I42" s="42"/>
      <c r="J42" s="43"/>
      <c r="K42" s="447"/>
      <c r="L42" s="285"/>
      <c r="M42" s="286"/>
      <c r="N42" s="282"/>
    </row>
    <row r="43" spans="1:14">
      <c r="B43" s="835" t="s">
        <v>1036</v>
      </c>
      <c r="C43" s="836"/>
      <c r="D43" s="836"/>
      <c r="E43" s="44"/>
      <c r="F43" s="45"/>
      <c r="G43" s="45"/>
      <c r="H43" s="46"/>
      <c r="I43" s="42"/>
      <c r="J43" s="43"/>
      <c r="K43" s="288"/>
      <c r="L43" s="285"/>
      <c r="M43" s="410">
        <v>0.01</v>
      </c>
      <c r="N43" s="353">
        <f>N81*M43</f>
        <v>40222.408211598995</v>
      </c>
    </row>
    <row r="44" spans="1:14" ht="15" thickBot="1">
      <c r="B44" s="828"/>
      <c r="C44" s="829"/>
      <c r="D44" s="829"/>
      <c r="E44" s="829"/>
      <c r="F44" s="829"/>
      <c r="G44" s="829"/>
      <c r="H44" s="830"/>
      <c r="I44" s="837"/>
      <c r="J44" s="838"/>
      <c r="K44" s="47"/>
      <c r="L44" s="839"/>
      <c r="M44" s="840"/>
      <c r="N44" s="111"/>
    </row>
    <row r="45" spans="1:14" ht="15" thickBot="1">
      <c r="B45" s="815" t="s">
        <v>1037</v>
      </c>
      <c r="C45" s="816"/>
      <c r="D45" s="816"/>
      <c r="E45" s="816"/>
      <c r="F45" s="816"/>
      <c r="G45" s="816"/>
      <c r="H45" s="816"/>
      <c r="I45" s="816"/>
      <c r="J45" s="816"/>
      <c r="K45" s="816"/>
      <c r="L45" s="816"/>
      <c r="M45" s="817"/>
      <c r="N45" s="403">
        <f>SUM(N36:N44)</f>
        <v>17614567.063370567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255324.33028145233</v>
      </c>
      <c r="N50" s="281">
        <f t="shared" ref="N50:N55" si="1">K50*M50</f>
        <v>255324.33028145233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144020.73560410764</v>
      </c>
      <c r="N51" s="281">
        <f t="shared" si="1"/>
        <v>4320622.0681232288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2057439.0800586799</v>
      </c>
      <c r="N52" s="281">
        <f t="shared" si="1"/>
        <v>4114878.1601173598</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1221994.1202772765</v>
      </c>
      <c r="N53" s="281">
        <f t="shared" si="1"/>
        <v>6109970.6013863822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76716.054586892191</v>
      </c>
      <c r="N54" s="281">
        <f t="shared" si="1"/>
        <v>4602963.2752135312</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61752.861277374519</v>
      </c>
      <c r="N55" s="281">
        <f t="shared" si="1"/>
        <v>741034.3353284942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5" t="s">
        <v>1037</v>
      </c>
      <c r="C58" s="816"/>
      <c r="D58" s="816"/>
      <c r="E58" s="816"/>
      <c r="F58" s="816"/>
      <c r="G58" s="816"/>
      <c r="H58" s="816"/>
      <c r="I58" s="816"/>
      <c r="J58" s="816"/>
      <c r="K58" s="816"/>
      <c r="L58" s="816"/>
      <c r="M58" s="817"/>
      <c r="N58" s="403">
        <f>SUM(N50:N57)</f>
        <v>20144792.77045045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19">
        <f>VLOOKUP(A63,TRANSPORTE!A5:D117,4,FALSE)</f>
        <v>783640.25143650896</v>
      </c>
      <c r="M63" s="820"/>
      <c r="N63" s="296">
        <f>K63*L63</f>
        <v>783640.25143650896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19">
        <f>VLOOKUP(A64,TRANSPORTE!A6:D117,4,FALSE)</f>
        <v>102592.91789371046</v>
      </c>
      <c r="M64" s="820"/>
      <c r="N64" s="296">
        <f>K64*L64</f>
        <v>820743.34314968367</v>
      </c>
    </row>
    <row r="65" spans="1:15">
      <c r="A65" t="s">
        <v>1483</v>
      </c>
      <c r="B65" s="52" t="str">
        <f>VLOOKUP(A65,TRANSPORTE!A6:D117,3,FALSE)</f>
        <v>Pasajes aéreos</v>
      </c>
      <c r="C65" s="53"/>
      <c r="D65" s="53"/>
      <c r="E65" s="53"/>
      <c r="F65" s="53"/>
      <c r="G65" s="53"/>
      <c r="H65" s="320" t="s">
        <v>1029</v>
      </c>
      <c r="I65" s="288">
        <v>3</v>
      </c>
      <c r="J65" s="295">
        <v>1</v>
      </c>
      <c r="K65" s="288">
        <f>I65*J65</f>
        <v>3</v>
      </c>
      <c r="L65" s="819">
        <f>VLOOKUP(A65,TRANSPORTE!A6:D117,4,FALSE)</f>
        <v>229696.80776784554</v>
      </c>
      <c r="M65" s="820"/>
      <c r="N65" s="296">
        <f>K65*L65</f>
        <v>689090.42330353661</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04"/>
      <c r="M67" s="805"/>
      <c r="N67" s="133"/>
    </row>
    <row r="68" spans="1:15" ht="15" thickBot="1">
      <c r="B68" s="821" t="s">
        <v>1037</v>
      </c>
      <c r="C68" s="822"/>
      <c r="D68" s="822"/>
      <c r="E68" s="822"/>
      <c r="F68" s="822"/>
      <c r="G68" s="822"/>
      <c r="H68" s="822"/>
      <c r="I68" s="822"/>
      <c r="J68" s="822"/>
      <c r="K68" s="822"/>
      <c r="L68" s="822"/>
      <c r="M68" s="823"/>
      <c r="N68" s="110">
        <f>SUM(N63:N67)</f>
        <v>2293474.0178897292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SUM(N73:N80)</f>
        <v>4022240.8211598997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N45+N58+N68+N81</f>
        <v>44075074.672870643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8815014.9345741291</v>
      </c>
      <c r="M88" s="850"/>
      <c r="N88" s="57"/>
    </row>
    <row r="89" spans="1:14">
      <c r="B89" s="95" t="s">
        <v>1057</v>
      </c>
      <c r="C89" s="96"/>
      <c r="D89" s="96"/>
      <c r="E89" s="96"/>
      <c r="F89" s="96"/>
      <c r="G89" s="96"/>
      <c r="H89" s="96"/>
      <c r="I89" s="93"/>
      <c r="J89" s="94"/>
      <c r="K89" s="313">
        <v>0.05</v>
      </c>
      <c r="L89" s="849">
        <f>N83*K89</f>
        <v>2203753.7336435323</v>
      </c>
      <c r="M89" s="850"/>
      <c r="N89" s="57"/>
    </row>
    <row r="90" spans="1:14" ht="15" thickBot="1">
      <c r="B90" s="97" t="s">
        <v>1058</v>
      </c>
      <c r="C90" s="98"/>
      <c r="D90" s="98"/>
      <c r="E90" s="98"/>
      <c r="F90" s="98"/>
      <c r="G90" s="98"/>
      <c r="H90" s="98"/>
      <c r="I90" s="99"/>
      <c r="J90" s="100"/>
      <c r="K90" s="314">
        <v>0.05</v>
      </c>
      <c r="L90" s="851">
        <f>N83*K90</f>
        <v>2203753.7336435323</v>
      </c>
      <c r="M90" s="852"/>
      <c r="N90" s="57"/>
    </row>
    <row r="91" spans="1:14" ht="15" thickBot="1">
      <c r="B91" s="815" t="s">
        <v>1037</v>
      </c>
      <c r="C91" s="816"/>
      <c r="D91" s="816"/>
      <c r="E91" s="816"/>
      <c r="F91" s="816"/>
      <c r="G91" s="816"/>
      <c r="H91" s="816"/>
      <c r="I91" s="816"/>
      <c r="J91" s="816"/>
      <c r="K91" s="816"/>
      <c r="L91" s="816"/>
      <c r="M91" s="817"/>
      <c r="N91" s="58">
        <f>L88+L89+L90</f>
        <v>13222522.401861193</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57297597.074731834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796" t="s">
        <v>1028</v>
      </c>
      <c r="C35" s="797"/>
      <c r="D35" s="797"/>
      <c r="E35" s="797"/>
      <c r="F35" s="797"/>
      <c r="G35" s="797"/>
      <c r="H35" s="798"/>
      <c r="I35" s="799" t="s">
        <v>1032</v>
      </c>
      <c r="J35" s="800"/>
      <c r="K35" s="75" t="s">
        <v>1033</v>
      </c>
      <c r="L35" s="801" t="s">
        <v>1034</v>
      </c>
      <c r="M35" s="798"/>
      <c r="N35" s="76" t="s">
        <v>1035</v>
      </c>
    </row>
    <row r="36" spans="1:16">
      <c r="A36" s="119" t="s">
        <v>121</v>
      </c>
      <c r="B36" s="828" t="str">
        <f>VLOOKUP(A36,EQUIPOS!A6:D154,3,FALSE)</f>
        <v>Bomba eléctrica para accionar la celda</v>
      </c>
      <c r="C36" s="829"/>
      <c r="D36" s="829"/>
      <c r="E36" s="829"/>
      <c r="F36" s="829"/>
      <c r="G36" s="829"/>
      <c r="H36" s="830"/>
      <c r="I36" s="276"/>
      <c r="J36" s="277"/>
      <c r="K36" s="278">
        <f>VLOOKUP(A36,EQUIPOS!A6:D163,4,FALSE)</f>
        <v>65307.911271849487</v>
      </c>
      <c r="L36" s="279"/>
      <c r="M36" s="280">
        <v>0.01</v>
      </c>
      <c r="N36" s="281">
        <f>K36/M36</f>
        <v>6530791.1271849489</v>
      </c>
    </row>
    <row r="37" spans="1:16">
      <c r="A37" s="119" t="s">
        <v>217</v>
      </c>
      <c r="B37" s="828" t="str">
        <f>VLOOKUP(A37,EQUIPOS!A7:D154,3,FALSE)</f>
        <v>Equipo de soldadura y de acetileno (incluye soldadura)</v>
      </c>
      <c r="C37" s="829"/>
      <c r="D37" s="829"/>
      <c r="E37" s="829"/>
      <c r="F37" s="829"/>
      <c r="G37" s="829"/>
      <c r="H37" s="830"/>
      <c r="I37" s="430"/>
      <c r="J37" s="431"/>
      <c r="K37" s="278">
        <f>VLOOKUP(A37,EQUIPOS!A7:D164,4,FALSE)</f>
        <v>20120.546477271546</v>
      </c>
      <c r="L37" s="344"/>
      <c r="M37" s="345">
        <v>0.01</v>
      </c>
      <c r="N37" s="281">
        <f>K37/M37</f>
        <v>2012054.6477271547</v>
      </c>
    </row>
    <row r="38" spans="1:16">
      <c r="A38" s="119" t="s">
        <v>255</v>
      </c>
      <c r="B38" s="828" t="str">
        <f>VLOOKUP(A38,EQUIPOS!A8:D154,3,FALSE)</f>
        <v>Manómetro cable de acero para bajar la celda</v>
      </c>
      <c r="C38" s="829"/>
      <c r="D38" s="829"/>
      <c r="E38" s="829"/>
      <c r="F38" s="829"/>
      <c r="G38" s="829"/>
      <c r="H38" s="830"/>
      <c r="I38" s="430"/>
      <c r="J38" s="431"/>
      <c r="K38" s="278">
        <f>VLOOKUP(A38,EQUIPOS!A8:D165,4,FALSE)</f>
        <v>1813952.2451220867</v>
      </c>
      <c r="L38" s="344"/>
      <c r="M38" s="345">
        <v>1</v>
      </c>
      <c r="N38" s="281">
        <f>K38/M38</f>
        <v>1813952.2451220867</v>
      </c>
    </row>
    <row r="39" spans="1:16">
      <c r="A39" s="119"/>
      <c r="B39" s="828"/>
      <c r="C39" s="829"/>
      <c r="D39" s="829"/>
      <c r="E39" s="829"/>
      <c r="F39" s="829"/>
      <c r="G39" s="829"/>
      <c r="H39" s="830"/>
      <c r="I39" s="430"/>
      <c r="J39" s="431"/>
      <c r="K39" s="278"/>
      <c r="L39" s="344"/>
      <c r="M39" s="345"/>
      <c r="N39" s="281"/>
    </row>
    <row r="40" spans="1:16">
      <c r="A40" s="119"/>
      <c r="B40" s="828"/>
      <c r="C40" s="829"/>
      <c r="D40" s="829"/>
      <c r="E40" s="829"/>
      <c r="F40" s="829"/>
      <c r="G40" s="829"/>
      <c r="H40" s="830"/>
      <c r="I40" s="337"/>
      <c r="J40" s="339"/>
      <c r="K40" s="278"/>
      <c r="L40" s="432"/>
      <c r="M40" s="433"/>
      <c r="N40" s="281"/>
    </row>
    <row r="41" spans="1:16">
      <c r="B41" s="828"/>
      <c r="C41" s="829"/>
      <c r="D41" s="829"/>
      <c r="E41" s="829"/>
      <c r="F41" s="829"/>
      <c r="G41" s="829"/>
      <c r="H41" s="830"/>
      <c r="I41" s="42"/>
      <c r="J41" s="43"/>
      <c r="K41" s="278"/>
      <c r="L41" s="285"/>
      <c r="M41" s="286"/>
      <c r="N41" s="281"/>
    </row>
    <row r="42" spans="1:16">
      <c r="B42" s="329"/>
      <c r="C42" s="330"/>
      <c r="D42" s="330"/>
      <c r="E42" s="330"/>
      <c r="F42" s="332"/>
      <c r="G42" s="332"/>
      <c r="H42" s="131"/>
      <c r="I42" s="42"/>
      <c r="J42" s="43"/>
      <c r="K42" s="447"/>
      <c r="L42" s="285"/>
      <c r="M42" s="286"/>
      <c r="N42" s="282"/>
    </row>
    <row r="43" spans="1:16">
      <c r="B43" s="835" t="s">
        <v>1036</v>
      </c>
      <c r="C43" s="836"/>
      <c r="D43" s="836"/>
      <c r="E43" s="44"/>
      <c r="F43" s="45"/>
      <c r="G43" s="45"/>
      <c r="H43" s="46"/>
      <c r="I43" s="42"/>
      <c r="J43" s="43"/>
      <c r="K43" s="288"/>
      <c r="L43" s="285"/>
      <c r="M43" s="410">
        <v>0.01</v>
      </c>
      <c r="N43" s="353">
        <f>N81*M43</f>
        <v>40222.408211598995</v>
      </c>
    </row>
    <row r="44" spans="1:16" ht="15" thickBot="1">
      <c r="B44" s="828"/>
      <c r="C44" s="829"/>
      <c r="D44" s="829"/>
      <c r="E44" s="829"/>
      <c r="F44" s="829"/>
      <c r="G44" s="829"/>
      <c r="H44" s="830"/>
      <c r="I44" s="837"/>
      <c r="J44" s="838"/>
      <c r="K44" s="47"/>
      <c r="L44" s="839"/>
      <c r="M44" s="840"/>
      <c r="N44" s="111"/>
    </row>
    <row r="45" spans="1:16" ht="15" thickBot="1">
      <c r="B45" s="815" t="s">
        <v>1037</v>
      </c>
      <c r="C45" s="816"/>
      <c r="D45" s="816"/>
      <c r="E45" s="816"/>
      <c r="F45" s="816"/>
      <c r="G45" s="816"/>
      <c r="H45" s="816"/>
      <c r="I45" s="816"/>
      <c r="J45" s="816"/>
      <c r="K45" s="816"/>
      <c r="L45" s="816"/>
      <c r="M45" s="817"/>
      <c r="N45" s="403">
        <f>SUM(N36:N44)</f>
        <v>10397020.428245788</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06" t="s">
        <v>1028</v>
      </c>
      <c r="C49" s="807"/>
      <c r="D49" s="807"/>
      <c r="E49" s="807"/>
      <c r="F49" s="807"/>
      <c r="G49" s="807"/>
      <c r="H49" s="807"/>
      <c r="I49" s="808"/>
      <c r="J49" s="324" t="s">
        <v>1029</v>
      </c>
      <c r="K49" s="91" t="s">
        <v>1030</v>
      </c>
      <c r="L49" s="809" t="s">
        <v>1039</v>
      </c>
      <c r="M49" s="808"/>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255324.33028145233</v>
      </c>
      <c r="N50" s="281">
        <f t="shared" ref="N50:N55" si="0">K50*M50</f>
        <v>255324.33028145233</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144020.73560410764</v>
      </c>
      <c r="N51" s="281">
        <f t="shared" si="0"/>
        <v>4320622.0681232288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2057439.0800586799</v>
      </c>
      <c r="N52" s="281">
        <f t="shared" si="0"/>
        <v>4114878.1601173598</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1221994.1202772765</v>
      </c>
      <c r="N53" s="281">
        <f t="shared" si="0"/>
        <v>6109970.6013863822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76716.054586892191</v>
      </c>
      <c r="N54" s="281">
        <f t="shared" si="0"/>
        <v>4602963.2752135312</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61752.861277374519</v>
      </c>
      <c r="N55" s="281">
        <f t="shared" si="0"/>
        <v>741034.3353284942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5" t="s">
        <v>1037</v>
      </c>
      <c r="C58" s="816"/>
      <c r="D58" s="816"/>
      <c r="E58" s="816"/>
      <c r="F58" s="816"/>
      <c r="G58" s="816"/>
      <c r="H58" s="816"/>
      <c r="I58" s="816"/>
      <c r="J58" s="816"/>
      <c r="K58" s="816"/>
      <c r="L58" s="816"/>
      <c r="M58" s="817"/>
      <c r="N58" s="403">
        <f>SUM(N50:N57)</f>
        <v>20144792.77045045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18" t="s">
        <v>1045</v>
      </c>
      <c r="M62" s="79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19">
        <f>VLOOKUP(A63,TRANSPORTE!A5:D117,4,FALSE)</f>
        <v>229696.80776784554</v>
      </c>
      <c r="M63" s="820"/>
      <c r="N63" s="296">
        <f>K63*L63</f>
        <v>689090.42330353661</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19">
        <f>VLOOKUP(A64,TRANSPORTE!A6:D117,4,FALSE)</f>
        <v>783640.25143650896</v>
      </c>
      <c r="M64" s="820"/>
      <c r="N64" s="296">
        <f>K64*L64</f>
        <v>783640.25143650896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19">
        <f>VLOOKUP(A65,TRANSPORTE!A6:D118,4,FALSE)</f>
        <v>102592.91789371046</v>
      </c>
      <c r="M65" s="820"/>
      <c r="N65" s="296">
        <f>K65*L65</f>
        <v>820743.34314968367</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04"/>
      <c r="M67" s="805"/>
      <c r="N67" s="133"/>
    </row>
    <row r="68" spans="1:15" ht="15" thickBot="1">
      <c r="B68" s="821" t="s">
        <v>1037</v>
      </c>
      <c r="C68" s="822"/>
      <c r="D68" s="822"/>
      <c r="E68" s="822"/>
      <c r="F68" s="822"/>
      <c r="G68" s="822"/>
      <c r="H68" s="822"/>
      <c r="I68" s="822"/>
      <c r="J68" s="822"/>
      <c r="K68" s="822"/>
      <c r="L68" s="822"/>
      <c r="M68" s="823"/>
      <c r="N68" s="110">
        <f>SUM(N63:N67)</f>
        <v>2293474.0178897292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1" t="s">
        <v>1047</v>
      </c>
      <c r="C72" s="842"/>
      <c r="D72" s="842"/>
      <c r="E72" s="842"/>
      <c r="F72" s="842"/>
      <c r="G72" s="842"/>
      <c r="H72" s="842"/>
      <c r="I72" s="79" t="s">
        <v>1048</v>
      </c>
      <c r="J72" s="81" t="s">
        <v>1494</v>
      </c>
      <c r="K72" s="80" t="s">
        <v>1050</v>
      </c>
      <c r="L72" s="843" t="s">
        <v>1034</v>
      </c>
      <c r="M72" s="844"/>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02"/>
      <c r="C80" s="803"/>
      <c r="D80" s="803"/>
      <c r="E80" s="803"/>
      <c r="F80" s="803"/>
      <c r="G80" s="803"/>
      <c r="H80" s="803"/>
      <c r="I80" s="50"/>
      <c r="J80" s="50"/>
      <c r="K80" s="50"/>
      <c r="L80" s="968"/>
      <c r="M80" s="969"/>
      <c r="N80" s="51"/>
    </row>
    <row r="81" spans="1:14" ht="15" thickBot="1">
      <c r="B81" s="815" t="s">
        <v>1037</v>
      </c>
      <c r="C81" s="816"/>
      <c r="D81" s="816"/>
      <c r="E81" s="816"/>
      <c r="F81" s="816"/>
      <c r="G81" s="816"/>
      <c r="H81" s="816"/>
      <c r="I81" s="822"/>
      <c r="J81" s="822"/>
      <c r="K81" s="822"/>
      <c r="L81" s="822"/>
      <c r="M81" s="823"/>
      <c r="N81" s="310">
        <f>SUM(N73:N80)</f>
        <v>4022240.8211598997</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N45+N58+N68+N81</f>
        <v>36857528.037745871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7371505.6075491747</v>
      </c>
      <c r="M88" s="850"/>
      <c r="N88" s="57"/>
    </row>
    <row r="89" spans="1:14">
      <c r="B89" s="95" t="s">
        <v>1057</v>
      </c>
      <c r="C89" s="96"/>
      <c r="D89" s="96"/>
      <c r="E89" s="96"/>
      <c r="F89" s="96"/>
      <c r="G89" s="96"/>
      <c r="H89" s="96"/>
      <c r="I89" s="93"/>
      <c r="J89" s="94"/>
      <c r="K89" s="313">
        <v>0.05</v>
      </c>
      <c r="L89" s="849">
        <f>N83*K89</f>
        <v>1842876.4018872937</v>
      </c>
      <c r="M89" s="850"/>
      <c r="N89" s="57"/>
    </row>
    <row r="90" spans="1:14" ht="15" thickBot="1">
      <c r="B90" s="97" t="s">
        <v>1058</v>
      </c>
      <c r="C90" s="98"/>
      <c r="D90" s="98"/>
      <c r="E90" s="98"/>
      <c r="F90" s="98"/>
      <c r="G90" s="98"/>
      <c r="H90" s="98"/>
      <c r="I90" s="99"/>
      <c r="J90" s="100"/>
      <c r="K90" s="314">
        <v>0.05</v>
      </c>
      <c r="L90" s="851">
        <f>N83*K90</f>
        <v>1842876.4018872937</v>
      </c>
      <c r="M90" s="852"/>
      <c r="N90" s="57"/>
    </row>
    <row r="91" spans="1:14" ht="15" thickBot="1">
      <c r="B91" s="815" t="s">
        <v>1037</v>
      </c>
      <c r="C91" s="816"/>
      <c r="D91" s="816"/>
      <c r="E91" s="816"/>
      <c r="F91" s="816"/>
      <c r="G91" s="816"/>
      <c r="H91" s="816"/>
      <c r="I91" s="816"/>
      <c r="J91" s="816"/>
      <c r="K91" s="816"/>
      <c r="L91" s="816"/>
      <c r="M91" s="817"/>
      <c r="N91" s="58">
        <f>L88+L89+L90</f>
        <v>11057258.411323762</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47914786.449069634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259</v>
      </c>
      <c r="B36" s="828" t="str">
        <f>VLOOKUP(A36,EQUIPOS!A6:D154,3,FALSE)</f>
        <v>Montacargas</v>
      </c>
      <c r="C36" s="829"/>
      <c r="D36" s="829"/>
      <c r="E36" s="829"/>
      <c r="F36" s="829"/>
      <c r="G36" s="829"/>
      <c r="H36" s="830"/>
      <c r="I36" s="276"/>
      <c r="J36" s="277"/>
      <c r="K36" s="278">
        <f>VLOOKUP(A36,EQUIPOS!A6:D163,4,FALSE)</f>
        <v>71738.690656574079</v>
      </c>
      <c r="L36" s="279"/>
      <c r="M36" s="345">
        <v>1.5</v>
      </c>
      <c r="N36" s="281">
        <f>K36/M36</f>
        <v>47825.793771049386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2553.3602603050003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50379.154031354388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9737.9512014321353</v>
      </c>
      <c r="N48" s="281">
        <f>K48*M48</f>
        <v>3049936.8293771017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3049936.8293771017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51067.205206099999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3151383.1886145561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630276.63772291131</v>
      </c>
      <c r="M84" s="850"/>
      <c r="N84" s="57"/>
    </row>
    <row r="85" spans="1:14">
      <c r="B85" s="95" t="s">
        <v>1057</v>
      </c>
      <c r="C85" s="96"/>
      <c r="D85" s="96"/>
      <c r="E85" s="96"/>
      <c r="F85" s="96"/>
      <c r="G85" s="96"/>
      <c r="H85" s="96"/>
      <c r="I85" s="93"/>
      <c r="J85" s="94"/>
      <c r="K85" s="313">
        <v>0.05</v>
      </c>
      <c r="L85" s="849">
        <f>N79*K85</f>
        <v>157569.15943072783</v>
      </c>
      <c r="M85" s="850"/>
      <c r="N85" s="57"/>
    </row>
    <row r="86" spans="1:14" ht="15" thickBot="1">
      <c r="B86" s="97" t="s">
        <v>1058</v>
      </c>
      <c r="C86" s="98"/>
      <c r="D86" s="98"/>
      <c r="E86" s="98"/>
      <c r="F86" s="98"/>
      <c r="G86" s="98"/>
      <c r="H86" s="98"/>
      <c r="I86" s="99"/>
      <c r="J86" s="100"/>
      <c r="K86" s="314">
        <v>0.05</v>
      </c>
      <c r="L86" s="851">
        <f>N79*K86</f>
        <v>157569.15943072783</v>
      </c>
      <c r="M86" s="852"/>
      <c r="N86" s="57"/>
    </row>
    <row r="87" spans="1:14" ht="15" thickBot="1">
      <c r="B87" s="815" t="s">
        <v>1037</v>
      </c>
      <c r="C87" s="816"/>
      <c r="D87" s="816"/>
      <c r="E87" s="816"/>
      <c r="F87" s="816"/>
      <c r="G87" s="816"/>
      <c r="H87" s="816"/>
      <c r="I87" s="816"/>
      <c r="J87" s="816"/>
      <c r="K87" s="816"/>
      <c r="L87" s="816"/>
      <c r="M87" s="817"/>
      <c r="N87" s="58">
        <f>L84+L85+L86</f>
        <v>945414.95658436697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4096798.1451989231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267</v>
      </c>
      <c r="B36" s="828" t="str">
        <f>VLOOKUP(A36,EQUIPOS!A6:D154,3,FALSE)</f>
        <v>Motobomba de concreto</v>
      </c>
      <c r="C36" s="829"/>
      <c r="D36" s="829"/>
      <c r="E36" s="829"/>
      <c r="F36" s="829"/>
      <c r="G36" s="829"/>
      <c r="H36" s="830"/>
      <c r="I36" s="276"/>
      <c r="J36" s="277"/>
      <c r="K36" s="278">
        <f>VLOOKUP(A36,EQUIPOS!A6:D163,4,FALSE)</f>
        <v>92006.787808012305</v>
      </c>
      <c r="L36" s="279"/>
      <c r="M36" s="345">
        <v>2.5</v>
      </c>
      <c r="N36" s="281">
        <f>K36/M36</f>
        <v>36802.715123204922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36802.715123204922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3052.1273995826732</v>
      </c>
      <c r="N48" s="281">
        <f>K48*M48</f>
        <v>142713.44735208512</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974115.4794962866</v>
      </c>
      <c r="N49" s="281">
        <f>K49*M49</f>
        <v>650690.76650766365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793404.21385974879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19">
        <f>VLOOKUP(A60,TRANSPORTE!A2:D117,4,FALSE)</f>
        <v>1766.2033469737373</v>
      </c>
      <c r="M60" s="820"/>
      <c r="N60" s="296">
        <f>K60*L60</f>
        <v>1533.7276780762422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1533.7276780762422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831740.65666103002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166348.13133220602</v>
      </c>
      <c r="M84" s="850"/>
      <c r="N84" s="57"/>
    </row>
    <row r="85" spans="1:14">
      <c r="B85" s="95" t="s">
        <v>1057</v>
      </c>
      <c r="C85" s="96"/>
      <c r="D85" s="96"/>
      <c r="E85" s="96"/>
      <c r="F85" s="96"/>
      <c r="G85" s="96"/>
      <c r="H85" s="96"/>
      <c r="I85" s="93"/>
      <c r="J85" s="94"/>
      <c r="K85" s="313">
        <v>0.05</v>
      </c>
      <c r="L85" s="849">
        <f>N79*K85</f>
        <v>41587.032833051504</v>
      </c>
      <c r="M85" s="850"/>
      <c r="N85" s="57"/>
    </row>
    <row r="86" spans="1:14" ht="15" thickBot="1">
      <c r="B86" s="97" t="s">
        <v>1058</v>
      </c>
      <c r="C86" s="98"/>
      <c r="D86" s="98"/>
      <c r="E86" s="98"/>
      <c r="F86" s="98"/>
      <c r="G86" s="98"/>
      <c r="H86" s="98"/>
      <c r="I86" s="99"/>
      <c r="J86" s="100"/>
      <c r="K86" s="314">
        <v>0.05</v>
      </c>
      <c r="L86" s="851">
        <f>N79*K86</f>
        <v>41587.032833051504</v>
      </c>
      <c r="M86" s="852"/>
      <c r="N86" s="57"/>
    </row>
    <row r="87" spans="1:14" ht="15" thickBot="1">
      <c r="B87" s="815" t="s">
        <v>1037</v>
      </c>
      <c r="C87" s="816"/>
      <c r="D87" s="816"/>
      <c r="E87" s="816"/>
      <c r="F87" s="816"/>
      <c r="G87" s="816"/>
      <c r="H87" s="816"/>
      <c r="I87" s="816"/>
      <c r="J87" s="816"/>
      <c r="K87" s="816"/>
      <c r="L87" s="816"/>
      <c r="M87" s="817"/>
      <c r="N87" s="58">
        <f>L84+L85+L86</f>
        <v>249522.19699830905</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1081262.853659339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121</v>
      </c>
      <c r="B36" s="828" t="str">
        <f>VLOOKUP(A36,EQUIPOS!A6:D154,3,FALSE)</f>
        <v>Bomba eléctrica para accionar la celda</v>
      </c>
      <c r="C36" s="829"/>
      <c r="D36" s="829"/>
      <c r="E36" s="829"/>
      <c r="F36" s="829"/>
      <c r="G36" s="829"/>
      <c r="H36" s="830"/>
      <c r="I36" s="276"/>
      <c r="J36" s="277"/>
      <c r="K36" s="278">
        <f>VLOOKUP(A36,EQUIPOS!A6:D163,4,FALSE)</f>
        <v>65307.911271849487</v>
      </c>
      <c r="L36" s="279"/>
      <c r="M36" s="280">
        <v>0.01</v>
      </c>
      <c r="N36" s="281">
        <f t="shared" ref="N36:N41" si="0">K36/M36</f>
        <v>6530791.1271849489</v>
      </c>
    </row>
    <row r="37" spans="1:14">
      <c r="A37" s="119" t="s">
        <v>192</v>
      </c>
      <c r="B37" s="828" t="str">
        <f>VLOOKUP(A37,EQUIPOS!A7:D154,3,FALSE)</f>
        <v>Equipo de acarreo interno</v>
      </c>
      <c r="C37" s="829"/>
      <c r="D37" s="829"/>
      <c r="E37" s="829"/>
      <c r="F37" s="829"/>
      <c r="G37" s="829"/>
      <c r="H37" s="830"/>
      <c r="I37" s="430"/>
      <c r="J37" s="431"/>
      <c r="K37" s="278">
        <f>VLOOKUP(A37,EQUIPOS!A7:D164,4,FALSE)</f>
        <v>32192.874363634481</v>
      </c>
      <c r="L37" s="344"/>
      <c r="M37" s="345">
        <v>0.05</v>
      </c>
      <c r="N37" s="281">
        <f t="shared" si="0"/>
        <v>643857.48727268958</v>
      </c>
    </row>
    <row r="38" spans="1:14">
      <c r="A38" s="119" t="s">
        <v>214</v>
      </c>
      <c r="B38" s="828" t="str">
        <f>VLOOKUP(A38,EQUIPOS!A8:D154,3,FALSE)</f>
        <v>Equipo de oxigeno y soldadura</v>
      </c>
      <c r="C38" s="829"/>
      <c r="D38" s="829"/>
      <c r="E38" s="829"/>
      <c r="F38" s="829"/>
      <c r="G38" s="829"/>
      <c r="H38" s="830"/>
      <c r="I38" s="430"/>
      <c r="J38" s="431"/>
      <c r="K38" s="447">
        <f>VLOOKUP(A38,EQUIPOS!A8:D165,4,FALSE)</f>
        <v>14418.453983540117</v>
      </c>
      <c r="L38" s="344"/>
      <c r="M38" s="345">
        <v>0.01</v>
      </c>
      <c r="N38" s="281">
        <f t="shared" si="0"/>
        <v>1441845.3983540118</v>
      </c>
    </row>
    <row r="39" spans="1:14">
      <c r="A39" s="119" t="s">
        <v>248</v>
      </c>
      <c r="B39" s="828" t="str">
        <f>VLOOKUP(A39,EQUIPOS!A9:D154,3,FALSE)</f>
        <v>Grúa telescópica de 50 Ton.</v>
      </c>
      <c r="C39" s="829"/>
      <c r="D39" s="829"/>
      <c r="E39" s="829"/>
      <c r="F39" s="829"/>
      <c r="G39" s="829"/>
      <c r="H39" s="830"/>
      <c r="I39" s="430"/>
      <c r="J39" s="431"/>
      <c r="K39" s="447">
        <f>VLOOKUP(A39,EQUIPOS!A9:D166,4,FALSE)</f>
        <v>295032.04422878334</v>
      </c>
      <c r="L39" s="344"/>
      <c r="M39" s="345">
        <v>0.04</v>
      </c>
      <c r="N39" s="281">
        <f t="shared" si="0"/>
        <v>7375801.1057195831</v>
      </c>
    </row>
    <row r="40" spans="1:14">
      <c r="A40" s="119" t="s">
        <v>255</v>
      </c>
      <c r="B40" s="828" t="str">
        <f>VLOOKUP(A40,EQUIPOS!A10:D154,3,FALSE)</f>
        <v>Manómetro cable de acero para bajar la celda</v>
      </c>
      <c r="C40" s="829"/>
      <c r="D40" s="829"/>
      <c r="E40" s="829"/>
      <c r="F40" s="829"/>
      <c r="G40" s="829"/>
      <c r="H40" s="830"/>
      <c r="I40" s="430"/>
      <c r="J40" s="431"/>
      <c r="K40" s="447">
        <f>VLOOKUP(A40,EQUIPOS!A10:D167,4,FALSE)</f>
        <v>1813952.2451220867</v>
      </c>
      <c r="L40" s="344"/>
      <c r="M40" s="345">
        <v>1</v>
      </c>
      <c r="N40" s="281">
        <f t="shared" si="0"/>
        <v>1813952.2451220867</v>
      </c>
    </row>
    <row r="41" spans="1:14">
      <c r="A41" s="119" t="s">
        <v>322</v>
      </c>
      <c r="B41" s="828" t="str">
        <f>VLOOKUP(A41,EQUIPOS!A11:D155,3,FALSE)</f>
        <v xml:space="preserve">Retroexcavadora sobre llantas JD 410
</v>
      </c>
      <c r="C41" s="829"/>
      <c r="D41" s="829"/>
      <c r="E41" s="829"/>
      <c r="F41" s="829"/>
      <c r="G41" s="829"/>
      <c r="H41" s="830"/>
      <c r="I41" s="430"/>
      <c r="J41" s="431"/>
      <c r="K41" s="447">
        <f>VLOOKUP(A41,EQUIPOS!A11:D168,4,FALSE)</f>
        <v>261170.12561359751</v>
      </c>
      <c r="L41" s="344"/>
      <c r="M41" s="345">
        <v>0.2</v>
      </c>
      <c r="N41" s="281">
        <f t="shared" si="0"/>
        <v>1305850.6280679875</v>
      </c>
    </row>
    <row r="42" spans="1:14">
      <c r="A42" s="119"/>
      <c r="B42" s="828"/>
      <c r="C42" s="829"/>
      <c r="D42" s="829"/>
      <c r="E42" s="829"/>
      <c r="F42" s="829"/>
      <c r="G42" s="829"/>
      <c r="H42" s="830"/>
      <c r="I42" s="337"/>
      <c r="J42" s="339"/>
      <c r="K42" s="447"/>
      <c r="L42" s="432"/>
      <c r="M42" s="433"/>
      <c r="N42" s="281"/>
    </row>
    <row r="43" spans="1:14">
      <c r="B43" s="828"/>
      <c r="C43" s="829"/>
      <c r="D43" s="829"/>
      <c r="E43" s="829"/>
      <c r="F43" s="829"/>
      <c r="G43" s="829"/>
      <c r="H43" s="830"/>
      <c r="I43" s="42"/>
      <c r="J43" s="43"/>
      <c r="K43" s="447"/>
      <c r="L43" s="285"/>
      <c r="M43" s="286"/>
      <c r="N43" s="281"/>
    </row>
    <row r="44" spans="1:14">
      <c r="B44" s="329"/>
      <c r="C44" s="330"/>
      <c r="D44" s="330"/>
      <c r="E44" s="330"/>
      <c r="F44" s="332"/>
      <c r="G44" s="332"/>
      <c r="H44" s="131"/>
      <c r="I44" s="42"/>
      <c r="J44" s="43"/>
      <c r="K44" s="447"/>
      <c r="L44" s="285"/>
      <c r="M44" s="286"/>
      <c r="N44" s="282"/>
    </row>
    <row r="45" spans="1:14">
      <c r="B45" s="835" t="s">
        <v>1036</v>
      </c>
      <c r="C45" s="836"/>
      <c r="D45" s="836"/>
      <c r="E45" s="44"/>
      <c r="F45" s="45"/>
      <c r="G45" s="45"/>
      <c r="H45" s="46"/>
      <c r="I45" s="42"/>
      <c r="J45" s="43"/>
      <c r="K45" s="288"/>
      <c r="L45" s="285"/>
      <c r="M45" s="410">
        <v>0.1</v>
      </c>
      <c r="N45" s="353">
        <f>N86*M45</f>
        <v>402224.08211598999</v>
      </c>
    </row>
    <row r="46" spans="1:14" ht="15" thickBot="1">
      <c r="B46" s="828"/>
      <c r="C46" s="829"/>
      <c r="D46" s="829"/>
      <c r="E46" s="829"/>
      <c r="F46" s="829"/>
      <c r="G46" s="829"/>
      <c r="H46" s="830"/>
      <c r="I46" s="837"/>
      <c r="J46" s="838"/>
      <c r="K46" s="47"/>
      <c r="L46" s="839"/>
      <c r="M46" s="840"/>
      <c r="N46" s="111"/>
    </row>
    <row r="47" spans="1:14" ht="15" thickBot="1">
      <c r="B47" s="815" t="s">
        <v>1037</v>
      </c>
      <c r="C47" s="816"/>
      <c r="D47" s="816"/>
      <c r="E47" s="816"/>
      <c r="F47" s="816"/>
      <c r="G47" s="816"/>
      <c r="H47" s="816"/>
      <c r="I47" s="816"/>
      <c r="J47" s="816"/>
      <c r="K47" s="816"/>
      <c r="L47" s="816"/>
      <c r="M47" s="817"/>
      <c r="N47" s="420">
        <f>SUM(N36:N45)</f>
        <v>19514322.073837299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06" t="s">
        <v>1028</v>
      </c>
      <c r="C51" s="807"/>
      <c r="D51" s="807"/>
      <c r="E51" s="807"/>
      <c r="F51" s="807"/>
      <c r="G51" s="807"/>
      <c r="H51" s="807"/>
      <c r="I51" s="808"/>
      <c r="J51" s="324" t="s">
        <v>1029</v>
      </c>
      <c r="K51" s="91" t="s">
        <v>1030</v>
      </c>
      <c r="L51" s="809" t="s">
        <v>1039</v>
      </c>
      <c r="M51" s="808"/>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255324.33028145233</v>
      </c>
      <c r="N52" s="281">
        <f t="shared" ref="N52:N57" si="1">K52*M52</f>
        <v>255324.33028145233</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144020.73560410764</v>
      </c>
      <c r="N53" s="281">
        <f t="shared" si="1"/>
        <v>4320622.0681232288</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2057439.0800586799</v>
      </c>
      <c r="N54" s="281">
        <f t="shared" si="1"/>
        <v>4114878.1601173598</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1221994.1202772765</v>
      </c>
      <c r="N55" s="281">
        <f t="shared" si="1"/>
        <v>6109970.6013863822</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76716.054586892191</v>
      </c>
      <c r="N56" s="281">
        <f t="shared" si="1"/>
        <v>4602963.2752135312</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61752.861277374519</v>
      </c>
      <c r="N57" s="281">
        <f t="shared" si="1"/>
        <v>741034.3353284942</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5" t="s">
        <v>1037</v>
      </c>
      <c r="C63" s="816"/>
      <c r="D63" s="816"/>
      <c r="E63" s="816"/>
      <c r="F63" s="816"/>
      <c r="G63" s="816"/>
      <c r="H63" s="816"/>
      <c r="I63" s="816"/>
      <c r="J63" s="816"/>
      <c r="K63" s="816"/>
      <c r="L63" s="816"/>
      <c r="M63" s="817"/>
      <c r="N63" s="403">
        <f>SUM(N52:N62)</f>
        <v>20144792.77045045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18" t="s">
        <v>1045</v>
      </c>
      <c r="M67" s="79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19">
        <f>VLOOKUP(A68,TRANSPORTE!A5:D117,4,FALSE)</f>
        <v>783640.25143650896</v>
      </c>
      <c r="M68" s="820"/>
      <c r="N68" s="296">
        <f>K68*L68</f>
        <v>783640.25143650896</v>
      </c>
    </row>
    <row r="69" spans="1:15">
      <c r="A69" t="s">
        <v>1483</v>
      </c>
      <c r="B69" s="52" t="str">
        <f>VLOOKUP(A69,TRANSPORTE!A5:D117,3,FALSE)</f>
        <v>Pasajes aéreos</v>
      </c>
      <c r="C69" s="53"/>
      <c r="D69" s="53"/>
      <c r="E69" s="53"/>
      <c r="F69" s="53"/>
      <c r="G69" s="53"/>
      <c r="H69" s="320" t="s">
        <v>1029</v>
      </c>
      <c r="I69" s="288">
        <v>3</v>
      </c>
      <c r="J69" s="295">
        <v>1</v>
      </c>
      <c r="K69" s="288">
        <f>I69*J69</f>
        <v>3</v>
      </c>
      <c r="L69" s="819">
        <f>VLOOKUP(A69,TRANSPORTE!A5:D117,4,FALSE)</f>
        <v>229696.80776784554</v>
      </c>
      <c r="M69" s="820"/>
      <c r="N69" s="296">
        <f>K69*L69</f>
        <v>689090.42330353661</v>
      </c>
    </row>
    <row r="70" spans="1:15">
      <c r="B70" s="52"/>
      <c r="C70" s="53"/>
      <c r="D70" s="53"/>
      <c r="E70" s="53"/>
      <c r="F70" s="53"/>
      <c r="G70" s="53"/>
      <c r="H70" s="320"/>
      <c r="I70" s="288"/>
      <c r="J70" s="295"/>
      <c r="K70" s="288"/>
      <c r="L70" s="819"/>
      <c r="M70" s="820"/>
      <c r="N70" s="296"/>
    </row>
    <row r="71" spans="1:15">
      <c r="B71" s="52"/>
      <c r="C71" s="53"/>
      <c r="D71" s="53"/>
      <c r="E71" s="53"/>
      <c r="F71" s="53"/>
      <c r="G71" s="53"/>
      <c r="H71" s="320"/>
      <c r="I71" s="288"/>
      <c r="J71" s="295"/>
      <c r="K71" s="288"/>
      <c r="L71" s="819"/>
      <c r="M71" s="820"/>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04"/>
      <c r="M73" s="805"/>
      <c r="N73" s="133"/>
    </row>
    <row r="74" spans="1:15" ht="15" thickBot="1">
      <c r="B74" s="821" t="s">
        <v>1037</v>
      </c>
      <c r="C74" s="822"/>
      <c r="D74" s="822"/>
      <c r="E74" s="822"/>
      <c r="F74" s="822"/>
      <c r="G74" s="822"/>
      <c r="H74" s="822"/>
      <c r="I74" s="822"/>
      <c r="J74" s="822"/>
      <c r="K74" s="822"/>
      <c r="L74" s="822"/>
      <c r="M74" s="823"/>
      <c r="N74" s="110">
        <f>N68+N69+N70+N71+N72</f>
        <v>1472730.6747400456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1" t="s">
        <v>1047</v>
      </c>
      <c r="C78" s="842"/>
      <c r="D78" s="842"/>
      <c r="E78" s="842"/>
      <c r="F78" s="842"/>
      <c r="G78" s="842"/>
      <c r="H78" s="842"/>
      <c r="I78" s="79" t="s">
        <v>1048</v>
      </c>
      <c r="J78" s="81" t="s">
        <v>1494</v>
      </c>
      <c r="K78" s="80" t="s">
        <v>1050</v>
      </c>
      <c r="L78" s="843" t="s">
        <v>1034</v>
      </c>
      <c r="M78" s="844"/>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02" t="str">
        <f>VLOOKUP(A85,'MANO DE OBRA'!A12:D73,3,FALSE)</f>
        <v>Estudios, análisis e informes</v>
      </c>
      <c r="C85" s="803" t="e">
        <f>VLOOKUP(B85,'MANO DE OBRA'!B12:E73,3,FALSE)</f>
        <v>#N/A</v>
      </c>
      <c r="D85" s="803" t="e">
        <f>VLOOKUP(C85,'MANO DE OBRA'!C12:F73,3,FALSE)</f>
        <v>#N/A</v>
      </c>
      <c r="E85" s="803" t="e">
        <f>VLOOKUP(D85,'MANO DE OBRA'!D12:G73,3,FALSE)</f>
        <v>#N/A</v>
      </c>
      <c r="F85" s="803" t="e">
        <f>VLOOKUP(E85,'MANO DE OBRA'!E12:H73,3,FALSE)</f>
        <v>#N/A</v>
      </c>
      <c r="G85" s="803" t="e">
        <f>VLOOKUP(F85,'MANO DE OBRA'!F12:I73,3,FALSE)</f>
        <v>#N/A</v>
      </c>
      <c r="H85" s="803" t="e">
        <f>VLOOKUP(G85,'MANO DE OBRA'!G12:J73,3,FALSE)</f>
        <v>#N/A</v>
      </c>
      <c r="I85" s="479"/>
      <c r="J85" s="480"/>
      <c r="K85" s="481">
        <f>VLOOKUP(A85,'MANO DE OBRA'!A12:D104,4,FALSE)</f>
        <v>2042688.2082439999</v>
      </c>
      <c r="L85" s="970">
        <v>1</v>
      </c>
      <c r="M85" s="970"/>
      <c r="N85" s="482">
        <f>K85*L85</f>
        <v>2042688.2082439999</v>
      </c>
    </row>
    <row r="86" spans="1:14" ht="15" thickBot="1">
      <c r="B86" s="821" t="s">
        <v>1037</v>
      </c>
      <c r="C86" s="822"/>
      <c r="D86" s="822"/>
      <c r="E86" s="822"/>
      <c r="F86" s="822"/>
      <c r="G86" s="822"/>
      <c r="H86" s="822"/>
      <c r="I86" s="822"/>
      <c r="J86" s="822"/>
      <c r="K86" s="822"/>
      <c r="L86" s="822"/>
      <c r="M86" s="823"/>
      <c r="N86" s="469">
        <f>SUM(N79:N85)</f>
        <v>4022240.8211598997</v>
      </c>
    </row>
    <row r="87" spans="1:14" ht="15" thickBot="1">
      <c r="B87" s="39"/>
      <c r="C87" s="40"/>
      <c r="D87" s="40"/>
      <c r="E87" s="40"/>
      <c r="F87" s="40"/>
      <c r="G87" s="40"/>
      <c r="H87" s="40"/>
      <c r="I87" s="40"/>
      <c r="J87" s="40"/>
      <c r="K87" s="40"/>
      <c r="L87" s="40"/>
      <c r="M87" s="40"/>
      <c r="N87" s="41"/>
    </row>
    <row r="88" spans="1:14" ht="15" thickBot="1">
      <c r="B88" s="815" t="s">
        <v>1051</v>
      </c>
      <c r="C88" s="816"/>
      <c r="D88" s="816"/>
      <c r="E88" s="816"/>
      <c r="F88" s="816"/>
      <c r="G88" s="816"/>
      <c r="H88" s="816"/>
      <c r="I88" s="816"/>
      <c r="J88" s="816"/>
      <c r="K88" s="816"/>
      <c r="L88" s="816"/>
      <c r="M88" s="817"/>
      <c r="N88" s="105">
        <f>N86+N74+N63+N47</f>
        <v>45154086.340187699</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06" t="s">
        <v>1053</v>
      </c>
      <c r="C92" s="807"/>
      <c r="D92" s="807"/>
      <c r="E92" s="807"/>
      <c r="F92" s="807"/>
      <c r="G92" s="807"/>
      <c r="H92" s="807"/>
      <c r="I92" s="323"/>
      <c r="J92" s="343"/>
      <c r="K92" s="311" t="s">
        <v>1054</v>
      </c>
      <c r="L92" s="845" t="s">
        <v>1055</v>
      </c>
      <c r="M92" s="846"/>
      <c r="N92" s="312"/>
    </row>
    <row r="93" spans="1:14">
      <c r="B93" s="847" t="s">
        <v>1056</v>
      </c>
      <c r="C93" s="848"/>
      <c r="D93" s="848"/>
      <c r="E93" s="848"/>
      <c r="F93" s="848"/>
      <c r="G93" s="848"/>
      <c r="H93" s="848"/>
      <c r="I93" s="93"/>
      <c r="J93" s="94"/>
      <c r="K93" s="313">
        <v>0.2</v>
      </c>
      <c r="L93" s="849">
        <f>N88*K93</f>
        <v>9030817.2680375408</v>
      </c>
      <c r="M93" s="850"/>
      <c r="N93" s="57"/>
    </row>
    <row r="94" spans="1:14">
      <c r="B94" s="95" t="s">
        <v>1057</v>
      </c>
      <c r="C94" s="96"/>
      <c r="D94" s="96"/>
      <c r="E94" s="96"/>
      <c r="F94" s="96"/>
      <c r="G94" s="96"/>
      <c r="H94" s="96"/>
      <c r="I94" s="93"/>
      <c r="J94" s="94"/>
      <c r="K94" s="313">
        <v>0.05</v>
      </c>
      <c r="L94" s="849">
        <f>N88*K94</f>
        <v>2257704.3170093852</v>
      </c>
      <c r="M94" s="850"/>
      <c r="N94" s="57"/>
    </row>
    <row r="95" spans="1:14" ht="15" thickBot="1">
      <c r="B95" s="97" t="s">
        <v>1058</v>
      </c>
      <c r="C95" s="98"/>
      <c r="D95" s="98"/>
      <c r="E95" s="98"/>
      <c r="F95" s="98"/>
      <c r="G95" s="98"/>
      <c r="H95" s="98"/>
      <c r="I95" s="99"/>
      <c r="J95" s="100"/>
      <c r="K95" s="314">
        <v>0.05</v>
      </c>
      <c r="L95" s="851">
        <f>N88*K95</f>
        <v>2257704.3170093852</v>
      </c>
      <c r="M95" s="852"/>
      <c r="N95" s="57"/>
    </row>
    <row r="96" spans="1:14" ht="15" thickBot="1">
      <c r="B96" s="815" t="s">
        <v>1037</v>
      </c>
      <c r="C96" s="816"/>
      <c r="D96" s="816"/>
      <c r="E96" s="816"/>
      <c r="F96" s="816"/>
      <c r="G96" s="816"/>
      <c r="H96" s="816"/>
      <c r="I96" s="816"/>
      <c r="J96" s="816"/>
      <c r="K96" s="816"/>
      <c r="L96" s="816"/>
      <c r="M96" s="817"/>
      <c r="N96" s="58">
        <f>L93+L94+L95</f>
        <v>13546225.902056312</v>
      </c>
    </row>
    <row r="97" spans="1:14" ht="15" thickBot="1">
      <c r="B97" s="39"/>
      <c r="C97" s="40"/>
      <c r="D97" s="40"/>
      <c r="E97" s="40"/>
      <c r="F97" s="40"/>
      <c r="G97" s="40"/>
      <c r="H97" s="40"/>
      <c r="I97" s="40"/>
      <c r="J97" s="40"/>
      <c r="K97" s="40"/>
      <c r="L97" s="40"/>
      <c r="M97" s="40"/>
      <c r="N97" s="41"/>
    </row>
    <row r="98" spans="1:14" ht="15" thickBot="1">
      <c r="A98" t="s">
        <v>2122</v>
      </c>
      <c r="B98" s="815" t="s">
        <v>1059</v>
      </c>
      <c r="C98" s="816"/>
      <c r="D98" s="816"/>
      <c r="E98" s="816"/>
      <c r="F98" s="816"/>
      <c r="G98" s="816"/>
      <c r="H98" s="816"/>
      <c r="I98" s="816"/>
      <c r="J98" s="816"/>
      <c r="K98" s="816"/>
      <c r="L98" s="816"/>
      <c r="M98" s="817"/>
      <c r="N98" s="196">
        <f>N88+N96</f>
        <v>58700312.242244013</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7" t="s">
        <v>2324</v>
      </c>
      <c r="C115" s="958"/>
      <c r="D115" s="958"/>
      <c r="E115" s="958"/>
      <c r="F115" s="958"/>
      <c r="G115" s="958"/>
      <c r="H115" s="958"/>
      <c r="I115" s="958"/>
      <c r="J115" s="958"/>
      <c r="K115" s="958"/>
      <c r="L115" s="958"/>
      <c r="M115" s="958"/>
      <c r="N115" s="959"/>
    </row>
    <row r="116" spans="2:14" ht="15" customHeight="1">
      <c r="B116" s="957"/>
      <c r="C116" s="958"/>
      <c r="D116" s="958"/>
      <c r="E116" s="958"/>
      <c r="F116" s="958"/>
      <c r="G116" s="958"/>
      <c r="H116" s="958"/>
      <c r="I116" s="958"/>
      <c r="J116" s="958"/>
      <c r="K116" s="958"/>
      <c r="L116" s="958"/>
      <c r="M116" s="958"/>
      <c r="N116" s="959"/>
    </row>
    <row r="117" spans="2:14" ht="30" customHeight="1">
      <c r="B117" s="960" t="s">
        <v>2325</v>
      </c>
      <c r="C117" s="961"/>
      <c r="D117" s="961"/>
      <c r="E117" s="961"/>
      <c r="F117" s="961"/>
      <c r="G117" s="961"/>
      <c r="H117" s="961"/>
      <c r="I117" s="961"/>
      <c r="J117" s="961"/>
      <c r="K117" s="961"/>
      <c r="L117" s="961"/>
      <c r="M117" s="961"/>
      <c r="N117" s="962"/>
    </row>
    <row r="118" spans="2:14">
      <c r="B118" s="960"/>
      <c r="C118" s="961"/>
      <c r="D118" s="961"/>
      <c r="E118" s="961"/>
      <c r="F118" s="961"/>
      <c r="G118" s="961"/>
      <c r="H118" s="961"/>
      <c r="I118" s="961"/>
      <c r="J118" s="961"/>
      <c r="K118" s="961"/>
      <c r="L118" s="961"/>
      <c r="M118" s="961"/>
      <c r="N118" s="96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3"/>
      <c r="K128" s="963"/>
      <c r="L128" s="963"/>
      <c r="M128" s="963"/>
      <c r="N128" s="964"/>
    </row>
    <row r="129" spans="2:14" ht="15" thickBot="1">
      <c r="B129" s="428" t="s">
        <v>2327</v>
      </c>
      <c r="C129" s="429"/>
      <c r="D129" s="429"/>
      <c r="E129" s="268"/>
      <c r="F129" s="268"/>
      <c r="G129" s="268"/>
      <c r="H129" s="268"/>
      <c r="I129" s="268"/>
      <c r="J129" s="965"/>
      <c r="K129" s="965"/>
      <c r="L129" s="965"/>
      <c r="M129" s="965"/>
      <c r="N129" s="96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326</v>
      </c>
      <c r="B36" s="828" t="str">
        <f>VLOOKUP(A36,EQUIPOS!A6:D154,3,FALSE)</f>
        <v>Sensor de Impacto para prueba de integridad tipo</v>
      </c>
      <c r="C36" s="829"/>
      <c r="D36" s="829"/>
      <c r="E36" s="829"/>
      <c r="F36" s="829"/>
      <c r="G36" s="829"/>
      <c r="H36" s="830"/>
      <c r="I36" s="276"/>
      <c r="J36" s="277"/>
      <c r="K36" s="278">
        <f>VLOOKUP(A36,EQUIPOS!A6:D163,4,FALSE)</f>
        <v>123875.75112458502</v>
      </c>
      <c r="L36" s="279"/>
      <c r="M36" s="345">
        <v>1</v>
      </c>
      <c r="N36" s="281">
        <f>K36/M36</f>
        <v>123875.75112458502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123875.75112458502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1946758.4055133341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2070634.1566379191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414126.83132758387</v>
      </c>
      <c r="M84" s="850"/>
      <c r="N84" s="57"/>
    </row>
    <row r="85" spans="1:14">
      <c r="B85" s="95" t="s">
        <v>1057</v>
      </c>
      <c r="C85" s="96"/>
      <c r="D85" s="96"/>
      <c r="E85" s="96"/>
      <c r="F85" s="96"/>
      <c r="G85" s="96"/>
      <c r="H85" s="96"/>
      <c r="I85" s="93"/>
      <c r="J85" s="94"/>
      <c r="K85" s="313">
        <v>0.05</v>
      </c>
      <c r="L85" s="849">
        <f>N79*K85</f>
        <v>103531.70783189597</v>
      </c>
      <c r="M85" s="850"/>
      <c r="N85" s="57"/>
    </row>
    <row r="86" spans="1:14" ht="15" thickBot="1">
      <c r="B86" s="97" t="s">
        <v>1058</v>
      </c>
      <c r="C86" s="98"/>
      <c r="D86" s="98"/>
      <c r="E86" s="98"/>
      <c r="F86" s="98"/>
      <c r="G86" s="98"/>
      <c r="H86" s="98"/>
      <c r="I86" s="99"/>
      <c r="J86" s="100"/>
      <c r="K86" s="314">
        <v>0.05</v>
      </c>
      <c r="L86" s="851">
        <f>N79*K86</f>
        <v>103531.70783189597</v>
      </c>
      <c r="M86" s="852"/>
      <c r="N86" s="57"/>
    </row>
    <row r="87" spans="1:14" ht="15" thickBot="1">
      <c r="B87" s="815" t="s">
        <v>1037</v>
      </c>
      <c r="C87" s="816"/>
      <c r="D87" s="816"/>
      <c r="E87" s="816"/>
      <c r="F87" s="816"/>
      <c r="G87" s="816"/>
      <c r="H87" s="816"/>
      <c r="I87" s="816"/>
      <c r="J87" s="816"/>
      <c r="K87" s="816"/>
      <c r="L87" s="816"/>
      <c r="M87" s="817"/>
      <c r="N87" s="58">
        <f>L84+L85+L86</f>
        <v>621190.24699137581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2691824.4036292951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320</v>
      </c>
      <c r="B36" s="828" t="str">
        <f>VLOOKUP(A36,EQUIPOS!A6:D154,3,FALSE)</f>
        <v>Retroexcavadora sobre llantas, motor 62HP, Profundidad de excavación de 5.41 metros.</v>
      </c>
      <c r="C36" s="829"/>
      <c r="D36" s="829"/>
      <c r="E36" s="829"/>
      <c r="F36" s="829"/>
      <c r="G36" s="829"/>
      <c r="H36" s="830"/>
      <c r="I36" s="276"/>
      <c r="J36" s="277"/>
      <c r="K36" s="278">
        <f>VLOOKUP(A36,EQUIPOS!A6:D163,4,FALSE)</f>
        <v>261170.12561359751</v>
      </c>
      <c r="L36" s="279"/>
      <c r="M36" s="345">
        <v>10</v>
      </c>
      <c r="N36" s="281">
        <f>K36/M36</f>
        <v>26117.012561359752</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319.17003253812504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26436.182593897876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33251.540687817047</v>
      </c>
      <c r="N48" s="281">
        <f>K48*M48</f>
        <v>16256.308780710558</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27313.765564992573</v>
      </c>
      <c r="N49" s="281">
        <f>K49*M49</f>
        <v>36418.354086656764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5814</v>
      </c>
      <c r="N50" s="281">
        <f>K50*M50</f>
        <v>8721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61395.662867367326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3191.70032538125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91023.545786646442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18204.709157329289</v>
      </c>
      <c r="M84" s="850"/>
      <c r="N84" s="57"/>
    </row>
    <row r="85" spans="1:14">
      <c r="B85" s="95" t="s">
        <v>1057</v>
      </c>
      <c r="C85" s="96"/>
      <c r="D85" s="96"/>
      <c r="E85" s="96"/>
      <c r="F85" s="96"/>
      <c r="G85" s="96"/>
      <c r="H85" s="96"/>
      <c r="I85" s="93"/>
      <c r="J85" s="94"/>
      <c r="K85" s="313">
        <v>0.05</v>
      </c>
      <c r="L85" s="849">
        <f>N79*K85</f>
        <v>4551.1772893323223</v>
      </c>
      <c r="M85" s="850"/>
      <c r="N85" s="57"/>
    </row>
    <row r="86" spans="1:14" ht="15" thickBot="1">
      <c r="B86" s="97" t="s">
        <v>1058</v>
      </c>
      <c r="C86" s="98"/>
      <c r="D86" s="98"/>
      <c r="E86" s="98"/>
      <c r="F86" s="98"/>
      <c r="G86" s="98"/>
      <c r="H86" s="98"/>
      <c r="I86" s="99"/>
      <c r="J86" s="100"/>
      <c r="K86" s="314">
        <v>0.05</v>
      </c>
      <c r="L86" s="851">
        <f>N79*K86</f>
        <v>4551.1772893323223</v>
      </c>
      <c r="M86" s="852"/>
      <c r="N86" s="57"/>
    </row>
    <row r="87" spans="1:14" ht="15" thickBot="1">
      <c r="B87" s="815" t="s">
        <v>1037</v>
      </c>
      <c r="C87" s="816"/>
      <c r="D87" s="816"/>
      <c r="E87" s="816"/>
      <c r="F87" s="816"/>
      <c r="G87" s="816"/>
      <c r="H87" s="816"/>
      <c r="I87" s="816"/>
      <c r="J87" s="816"/>
      <c r="K87" s="816"/>
      <c r="L87" s="816"/>
      <c r="M87" s="817"/>
      <c r="N87" s="58">
        <f>L84+L85+L86</f>
        <v>27307.063735993932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118330.60952264037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7"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204</v>
      </c>
      <c r="B36" s="828" t="str">
        <f>VLOOKUP(A36,EQUIPOS!A6:D154,3,FALSE)</f>
        <v xml:space="preserve">Equipo de soldadura 250 AMP
</v>
      </c>
      <c r="C36" s="829"/>
      <c r="D36" s="829"/>
      <c r="E36" s="829"/>
      <c r="F36" s="829"/>
      <c r="G36" s="829"/>
      <c r="H36" s="830"/>
      <c r="I36" s="276"/>
      <c r="J36" s="277"/>
      <c r="K36" s="278">
        <f>VLOOKUP(A36,EQUIPOS!A6:D163,4,FALSE)</f>
        <v>27945.203440654932</v>
      </c>
      <c r="L36" s="279"/>
      <c r="M36" s="345">
        <v>10</v>
      </c>
      <c r="N36" s="281">
        <f>K36/M36</f>
        <v>2794.5203440654932</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261170.12561359751</v>
      </c>
      <c r="L37" s="344"/>
      <c r="M37" s="345">
        <v>10</v>
      </c>
      <c r="N37" s="281">
        <f>K37/M37</f>
        <v>26117.012561359752</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29294.536944470994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11220</v>
      </c>
      <c r="N48" s="281">
        <f>K48*M48</f>
        <v>370.26</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143694.15797235223</v>
      </c>
      <c r="N49" s="281">
        <f>K49*M49</f>
        <v>431082.47391705669</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950.04401965191573</v>
      </c>
      <c r="N50" s="281">
        <f>K50*M50</f>
        <v>9500.4401965191573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440953.17411357583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3830.0403904574996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474077.75144850434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94815.55028970087</v>
      </c>
      <c r="M84" s="850"/>
      <c r="N84" s="57"/>
    </row>
    <row r="85" spans="1:14">
      <c r="B85" s="95" t="s">
        <v>1057</v>
      </c>
      <c r="C85" s="96"/>
      <c r="D85" s="96"/>
      <c r="E85" s="96"/>
      <c r="F85" s="96"/>
      <c r="G85" s="96"/>
      <c r="H85" s="96"/>
      <c r="I85" s="93"/>
      <c r="J85" s="94"/>
      <c r="K85" s="313">
        <v>0.05</v>
      </c>
      <c r="L85" s="849">
        <f>N79*K85</f>
        <v>23703.887572425218</v>
      </c>
      <c r="M85" s="850"/>
      <c r="N85" s="57"/>
    </row>
    <row r="86" spans="1:14" ht="15" thickBot="1">
      <c r="B86" s="97" t="s">
        <v>1058</v>
      </c>
      <c r="C86" s="98"/>
      <c r="D86" s="98"/>
      <c r="E86" s="98"/>
      <c r="F86" s="98"/>
      <c r="G86" s="98"/>
      <c r="H86" s="98"/>
      <c r="I86" s="99"/>
      <c r="J86" s="100"/>
      <c r="K86" s="314">
        <v>0.05</v>
      </c>
      <c r="L86" s="851">
        <f>N79*K86</f>
        <v>23703.887572425218</v>
      </c>
      <c r="M86" s="852"/>
      <c r="N86" s="57"/>
    </row>
    <row r="87" spans="1:14" ht="15" thickBot="1">
      <c r="B87" s="815" t="s">
        <v>1037</v>
      </c>
      <c r="C87" s="816"/>
      <c r="D87" s="816"/>
      <c r="E87" s="816"/>
      <c r="F87" s="816"/>
      <c r="G87" s="816"/>
      <c r="H87" s="816"/>
      <c r="I87" s="816"/>
      <c r="J87" s="816"/>
      <c r="K87" s="816"/>
      <c r="L87" s="816"/>
      <c r="M87" s="817"/>
      <c r="N87" s="58">
        <f>L84+L85+L86</f>
        <v>142223.32543455131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616301.07688305562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609061.23775652365</v>
      </c>
      <c r="L36" s="279"/>
      <c r="M36" s="345">
        <v>2</v>
      </c>
      <c r="N36" s="281">
        <f>K36/M36</f>
        <v>304530.61887826183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4468.3804555337501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308998.99933379557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3052.1273995826732</v>
      </c>
      <c r="N48" s="281">
        <f>K48*M48</f>
        <v>85459.567188314846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984820.04520503699</v>
      </c>
      <c r="N49" s="281">
        <f>K49*M49</f>
        <v>344687.01582176291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36814.20576151173</v>
      </c>
      <c r="N50" s="281">
        <f>K50*M50</f>
        <v>110442.6172845352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540589.20029461291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1766.2033469737373</v>
      </c>
      <c r="M60" s="820"/>
      <c r="N60" s="296">
        <f>K60*L60</f>
        <v>618.17117144080805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618.17117144080805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44683.804555337498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894890.17535518692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178978.03507103739</v>
      </c>
      <c r="M84" s="850"/>
      <c r="N84" s="57"/>
    </row>
    <row r="85" spans="1:14">
      <c r="B85" s="95" t="s">
        <v>1057</v>
      </c>
      <c r="C85" s="96"/>
      <c r="D85" s="96"/>
      <c r="E85" s="96"/>
      <c r="F85" s="96"/>
      <c r="G85" s="96"/>
      <c r="H85" s="96"/>
      <c r="I85" s="93"/>
      <c r="J85" s="94"/>
      <c r="K85" s="313">
        <v>0.05</v>
      </c>
      <c r="L85" s="849">
        <f>N79*K85</f>
        <v>44744.508767759347</v>
      </c>
      <c r="M85" s="850"/>
      <c r="N85" s="57"/>
    </row>
    <row r="86" spans="1:14" ht="15" thickBot="1">
      <c r="B86" s="97" t="s">
        <v>1058</v>
      </c>
      <c r="C86" s="98"/>
      <c r="D86" s="98"/>
      <c r="E86" s="98"/>
      <c r="F86" s="98"/>
      <c r="G86" s="98"/>
      <c r="H86" s="98"/>
      <c r="I86" s="99"/>
      <c r="J86" s="100"/>
      <c r="K86" s="314">
        <v>0.05</v>
      </c>
      <c r="L86" s="851">
        <f>N79*K86</f>
        <v>44744.508767759347</v>
      </c>
      <c r="M86" s="852"/>
      <c r="N86" s="57"/>
    </row>
    <row r="87" spans="1:14" ht="15" thickBot="1">
      <c r="B87" s="815" t="s">
        <v>1037</v>
      </c>
      <c r="C87" s="816"/>
      <c r="D87" s="816"/>
      <c r="E87" s="816"/>
      <c r="F87" s="816"/>
      <c r="G87" s="816"/>
      <c r="H87" s="816"/>
      <c r="I87" s="816"/>
      <c r="J87" s="816"/>
      <c r="K87" s="816"/>
      <c r="L87" s="816"/>
      <c r="M87" s="817"/>
      <c r="N87" s="58">
        <f>L84+L85+L86</f>
        <v>268467.0526065561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1163357.227961743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282</v>
      </c>
      <c r="B36" s="828" t="str">
        <f>VLOOKUP(A36,EQUIPOS!A6:D154,3,FALSE)</f>
        <v>Piloteadora potencia 250KW, RPM 1800, fuerza elevadora 200KN</v>
      </c>
      <c r="C36" s="829"/>
      <c r="D36" s="829"/>
      <c r="E36" s="829"/>
      <c r="F36" s="829"/>
      <c r="G36" s="829"/>
      <c r="H36" s="830"/>
      <c r="I36" s="276"/>
      <c r="J36" s="277"/>
      <c r="K36" s="278">
        <f>VLOOKUP(A36,EQUIPOS!A6:D163,4,FALSE)</f>
        <v>609061.23775652365</v>
      </c>
      <c r="L36" s="279"/>
      <c r="M36" s="345">
        <v>2</v>
      </c>
      <c r="N36" s="281">
        <f>K36/M36</f>
        <v>304530.61887826183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4468.3804555337501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308998.99933379557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3052.1273995826732</v>
      </c>
      <c r="N48" s="281">
        <f>K48*M48</f>
        <v>85459.567188314846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1054371.2834921964</v>
      </c>
      <c r="N49" s="281">
        <f>K49*M49</f>
        <v>369029.94922226871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36814.20576151173</v>
      </c>
      <c r="N50" s="281">
        <f>K50*M50</f>
        <v>73628.41152302346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528117.92793360702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19">
        <f>VLOOKUP(A60,TRANSPORTE!A2:D117,4,FALSE)</f>
        <v>1766.2033469737373</v>
      </c>
      <c r="M60" s="820"/>
      <c r="N60" s="296">
        <f>K60*L60</f>
        <v>618.17117144080805</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618.17117144080805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44683.804555337498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882418.90299418103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176483.78059883622</v>
      </c>
      <c r="M84" s="850"/>
      <c r="N84" s="57"/>
    </row>
    <row r="85" spans="1:14">
      <c r="B85" s="95" t="s">
        <v>1057</v>
      </c>
      <c r="C85" s="96"/>
      <c r="D85" s="96"/>
      <c r="E85" s="96"/>
      <c r="F85" s="96"/>
      <c r="G85" s="96"/>
      <c r="H85" s="96"/>
      <c r="I85" s="93"/>
      <c r="J85" s="94"/>
      <c r="K85" s="313">
        <v>0.05</v>
      </c>
      <c r="L85" s="849">
        <f>N79*K85</f>
        <v>44120.945149709056</v>
      </c>
      <c r="M85" s="850"/>
      <c r="N85" s="57"/>
    </row>
    <row r="86" spans="1:14" ht="15" thickBot="1">
      <c r="B86" s="97" t="s">
        <v>1058</v>
      </c>
      <c r="C86" s="98"/>
      <c r="D86" s="98"/>
      <c r="E86" s="98"/>
      <c r="F86" s="98"/>
      <c r="G86" s="98"/>
      <c r="H86" s="98"/>
      <c r="I86" s="99"/>
      <c r="J86" s="100"/>
      <c r="K86" s="314">
        <v>0.05</v>
      </c>
      <c r="L86" s="851">
        <f>N79*K86</f>
        <v>44120.945149709056</v>
      </c>
      <c r="M86" s="852"/>
      <c r="N86" s="57"/>
    </row>
    <row r="87" spans="1:14" ht="15" thickBot="1">
      <c r="B87" s="815" t="s">
        <v>1037</v>
      </c>
      <c r="C87" s="816"/>
      <c r="D87" s="816"/>
      <c r="E87" s="816"/>
      <c r="F87" s="816"/>
      <c r="G87" s="816"/>
      <c r="H87" s="816"/>
      <c r="I87" s="816"/>
      <c r="J87" s="816"/>
      <c r="K87" s="816"/>
      <c r="L87" s="816"/>
      <c r="M87" s="817"/>
      <c r="N87" s="58">
        <f>L84+L85+L86</f>
        <v>264725.67089825432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1147144.5738924353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195</v>
      </c>
      <c r="B36" s="828" t="str">
        <f>VLOOKUP(A36,EQUIPOS!A6:D154,3,FALSE)</f>
        <v xml:space="preserve">Equipo de oxicorte, Capacidad de corte: hasta 6´´ (152mm) </v>
      </c>
      <c r="C36" s="829"/>
      <c r="D36" s="829"/>
      <c r="E36" s="829"/>
      <c r="F36" s="829"/>
      <c r="G36" s="829"/>
      <c r="H36" s="830"/>
      <c r="I36" s="276"/>
      <c r="J36" s="277"/>
      <c r="K36" s="278">
        <f>VLOOKUP(A36,EQUIPOS!A6:D163,4,FALSE)</f>
        <v>39123.284816916894</v>
      </c>
      <c r="L36" s="279"/>
      <c r="M36" s="345">
        <v>1.1299999999999999</v>
      </c>
      <c r="N36" s="281">
        <f>K36/M36</f>
        <v>34622.375944174244</v>
      </c>
    </row>
    <row r="37" spans="1:14">
      <c r="A37" s="119" t="s">
        <v>332</v>
      </c>
      <c r="B37" s="828" t="str">
        <f>VLOOKUP(A37,EQUIPOS!A7:D154,3,FALSE)</f>
        <v xml:space="preserve">Taladro de 1/2´´, pulidora, lijadora y circular
</v>
      </c>
      <c r="C37" s="829"/>
      <c r="D37" s="829"/>
      <c r="E37" s="829"/>
      <c r="F37" s="829"/>
      <c r="G37" s="829"/>
      <c r="H37" s="830"/>
      <c r="I37" s="430"/>
      <c r="J37" s="431"/>
      <c r="K37" s="278">
        <f>VLOOKUP(A37,EQUIPOS!A7:D164,4,FALSE)</f>
        <v>3437.2600232005561</v>
      </c>
      <c r="L37" s="344"/>
      <c r="M37" s="345">
        <v>0.53</v>
      </c>
      <c r="N37" s="281">
        <f>K37/M37</f>
        <v>6485.3962701897281</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2553.3602603050003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43661.132474668972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42514.469879423232</v>
      </c>
      <c r="N48" s="281">
        <f>K48*M48</f>
        <v>850.28939758846468</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12825.594265300862</v>
      </c>
      <c r="N49" s="281">
        <f>K49*M49</f>
        <v>6412.7971326504312</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166257.70343908519</v>
      </c>
      <c r="N50" s="281">
        <f>K50*M50</f>
        <v>13300.616275126815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20563.702805365712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89758.437883084684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17951.687576616936</v>
      </c>
      <c r="M84" s="850"/>
      <c r="N84" s="57"/>
    </row>
    <row r="85" spans="1:14">
      <c r="B85" s="95" t="s">
        <v>1057</v>
      </c>
      <c r="C85" s="96"/>
      <c r="D85" s="96"/>
      <c r="E85" s="96"/>
      <c r="F85" s="96"/>
      <c r="G85" s="96"/>
      <c r="H85" s="96"/>
      <c r="I85" s="93"/>
      <c r="J85" s="94"/>
      <c r="K85" s="313">
        <v>0.05</v>
      </c>
      <c r="L85" s="849">
        <f>N79*K85</f>
        <v>4487.921894154234</v>
      </c>
      <c r="M85" s="850"/>
      <c r="N85" s="57"/>
    </row>
    <row r="86" spans="1:14" ht="15" thickBot="1">
      <c r="B86" s="97" t="s">
        <v>1058</v>
      </c>
      <c r="C86" s="98"/>
      <c r="D86" s="98"/>
      <c r="E86" s="98"/>
      <c r="F86" s="98"/>
      <c r="G86" s="98"/>
      <c r="H86" s="98"/>
      <c r="I86" s="99"/>
      <c r="J86" s="100"/>
      <c r="K86" s="314">
        <v>0.05</v>
      </c>
      <c r="L86" s="851">
        <f>N79*K86</f>
        <v>4487.921894154234</v>
      </c>
      <c r="M86" s="852"/>
      <c r="N86" s="57"/>
    </row>
    <row r="87" spans="1:14" ht="15" thickBot="1">
      <c r="B87" s="815" t="s">
        <v>1037</v>
      </c>
      <c r="C87" s="816"/>
      <c r="D87" s="816"/>
      <c r="E87" s="816"/>
      <c r="F87" s="816"/>
      <c r="G87" s="816"/>
      <c r="H87" s="816"/>
      <c r="I87" s="816"/>
      <c r="J87" s="816"/>
      <c r="K87" s="816"/>
      <c r="L87" s="816"/>
      <c r="M87" s="817"/>
      <c r="N87" s="58">
        <f>L84+L85+L86</f>
        <v>26927.531364925406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116685.96924801009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27261.104860427698</v>
      </c>
      <c r="L36" s="279"/>
      <c r="M36" s="345">
        <v>12</v>
      </c>
      <c r="N36" s="281">
        <f t="shared" ref="N36:N42" si="0">K36/M36</f>
        <v>2271.7587383689747</v>
      </c>
    </row>
    <row r="37" spans="1:14">
      <c r="A37" s="119" t="s">
        <v>288</v>
      </c>
      <c r="B37" s="828" t="str">
        <f>VLOOKUP(A37,EQUIPOS!A7:D154,3,FALSE)</f>
        <v xml:space="preserve">Planta eléctrica </v>
      </c>
      <c r="C37" s="829"/>
      <c r="D37" s="829"/>
      <c r="E37" s="829"/>
      <c r="F37" s="829"/>
      <c r="G37" s="829"/>
      <c r="H37" s="830"/>
      <c r="I37" s="276"/>
      <c r="J37" s="277"/>
      <c r="K37" s="278">
        <f>VLOOKUP(A37,EQUIPOS!A7:D164,4,FALSE)</f>
        <v>59006.855969011704</v>
      </c>
      <c r="L37" s="279"/>
      <c r="M37" s="345">
        <v>1.3</v>
      </c>
      <c r="N37" s="281">
        <f t="shared" si="0"/>
        <v>45389.889206932079</v>
      </c>
    </row>
    <row r="38" spans="1:14">
      <c r="A38" s="119" t="s">
        <v>125</v>
      </c>
      <c r="B38" s="828" t="str">
        <f>VLOOKUP(A38,EQUIPOS!A8:D154,3,FALSE)</f>
        <v>Bomba para gato de tensionamiento</v>
      </c>
      <c r="C38" s="829"/>
      <c r="D38" s="829"/>
      <c r="E38" s="829"/>
      <c r="F38" s="829"/>
      <c r="G38" s="829"/>
      <c r="H38" s="830"/>
      <c r="I38" s="276"/>
      <c r="J38" s="277"/>
      <c r="K38" s="278">
        <f>VLOOKUP(A38,EQUIPOS!A8:D165,4,FALSE)</f>
        <v>52444.204393008302</v>
      </c>
      <c r="L38" s="279"/>
      <c r="M38" s="345">
        <v>12</v>
      </c>
      <c r="N38" s="281">
        <f t="shared" si="0"/>
        <v>4370.3503660840252</v>
      </c>
    </row>
    <row r="39" spans="1:14">
      <c r="A39" s="119" t="s">
        <v>180</v>
      </c>
      <c r="B39" s="828" t="str">
        <f>VLOOKUP(A39,EQUIPOS!A9:D154,3,FALSE)</f>
        <v>Compresor 120 HP, con martillo.</v>
      </c>
      <c r="C39" s="829"/>
      <c r="D39" s="829"/>
      <c r="E39" s="829"/>
      <c r="F39" s="829"/>
      <c r="G39" s="829"/>
      <c r="H39" s="830"/>
      <c r="I39" s="276"/>
      <c r="J39" s="277"/>
      <c r="K39" s="278">
        <f>VLOOKUP(A39,EQUIPOS!A9:D166,4,FALSE)</f>
        <v>212422.66943379442</v>
      </c>
      <c r="L39" s="279"/>
      <c r="M39" s="345">
        <v>1.3</v>
      </c>
      <c r="N39" s="281">
        <f t="shared" si="0"/>
        <v>163402.05341061109</v>
      </c>
    </row>
    <row r="40" spans="1:14">
      <c r="A40" s="119" t="s">
        <v>197</v>
      </c>
      <c r="B40" s="828" t="str">
        <f>VLOOKUP(A40,EQUIPOS!A10:D154,3,FALSE)</f>
        <v>Equipo de perforación (TRACKDRILL), potencia 40 HP, 2100 golpes / minuto</v>
      </c>
      <c r="C40" s="829"/>
      <c r="D40" s="829"/>
      <c r="E40" s="829"/>
      <c r="F40" s="829"/>
      <c r="G40" s="829"/>
      <c r="H40" s="830"/>
      <c r="I40" s="276"/>
      <c r="J40" s="277"/>
      <c r="K40" s="278">
        <f>VLOOKUP(A40,EQUIPOS!A10:D167,4,FALSE)</f>
        <v>146071.81400057857</v>
      </c>
      <c r="L40" s="279"/>
      <c r="M40" s="345">
        <v>1.3</v>
      </c>
      <c r="N40" s="281">
        <f t="shared" si="0"/>
        <v>112362.9338465989</v>
      </c>
    </row>
    <row r="41" spans="1:14">
      <c r="A41" s="119" t="s">
        <v>195</v>
      </c>
      <c r="B41" s="828" t="str">
        <f>VLOOKUP(A41,EQUIPOS!A11:D155,3,FALSE)</f>
        <v xml:space="preserve">Equipo de oxicorte, Capacidad de corte: hasta 6´´ (152mm) </v>
      </c>
      <c r="C41" s="829"/>
      <c r="D41" s="829"/>
      <c r="E41" s="829"/>
      <c r="F41" s="829"/>
      <c r="G41" s="829"/>
      <c r="H41" s="830"/>
      <c r="I41" s="276"/>
      <c r="J41" s="277"/>
      <c r="K41" s="278">
        <f>VLOOKUP(A41,EQUIPOS!A11:D168,4,FALSE)</f>
        <v>39123.284816916894</v>
      </c>
      <c r="L41" s="279"/>
      <c r="M41" s="345">
        <v>15</v>
      </c>
      <c r="N41" s="281">
        <f t="shared" si="0"/>
        <v>2608.2189877944597</v>
      </c>
    </row>
    <row r="42" spans="1:14">
      <c r="A42" s="119" t="s">
        <v>240</v>
      </c>
      <c r="B42" s="828" t="str">
        <f>VLOOKUP(A42,EQUIPOS!A12:D156,3,FALSE)</f>
        <v>Gato para tensionamiento, fuerza Max 200 ton, área de tensión 314 cm2.</v>
      </c>
      <c r="C42" s="829"/>
      <c r="D42" s="829"/>
      <c r="E42" s="829"/>
      <c r="F42" s="829"/>
      <c r="G42" s="829"/>
      <c r="H42" s="830"/>
      <c r="I42" s="276"/>
      <c r="J42" s="277"/>
      <c r="K42" s="278">
        <f>VLOOKUP(A42,EQUIPOS!A12:D169,4,FALSE)</f>
        <v>162670.14703618997</v>
      </c>
      <c r="L42" s="279"/>
      <c r="M42" s="345">
        <v>12</v>
      </c>
      <c r="N42" s="281">
        <f t="shared" si="0"/>
        <v>13555.845586349164</v>
      </c>
    </row>
    <row r="43" spans="1:14">
      <c r="A43" s="119"/>
      <c r="B43" s="828"/>
      <c r="C43" s="829"/>
      <c r="D43" s="829"/>
      <c r="E43" s="829"/>
      <c r="F43" s="829"/>
      <c r="G43" s="829"/>
      <c r="H43" s="830"/>
      <c r="I43" s="430"/>
      <c r="J43" s="431"/>
      <c r="K43" s="278"/>
      <c r="L43" s="344"/>
      <c r="M43" s="345"/>
      <c r="N43" s="281"/>
    </row>
    <row r="44" spans="1:14">
      <c r="A44" s="119"/>
      <c r="B44" s="828"/>
      <c r="C44" s="829"/>
      <c r="D44" s="829"/>
      <c r="E44" s="829"/>
      <c r="F44" s="829"/>
      <c r="G44" s="829"/>
      <c r="H44" s="830"/>
      <c r="I44" s="337"/>
      <c r="J44" s="339"/>
      <c r="K44" s="278"/>
      <c r="L44" s="432"/>
      <c r="M44" s="433"/>
      <c r="N44" s="281"/>
    </row>
    <row r="45" spans="1:14">
      <c r="B45" s="828"/>
      <c r="C45" s="829"/>
      <c r="D45" s="829"/>
      <c r="E45" s="829"/>
      <c r="F45" s="829"/>
      <c r="G45" s="829"/>
      <c r="H45" s="830"/>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28"/>
      <c r="C48" s="829"/>
      <c r="D48" s="829"/>
      <c r="E48" s="829"/>
      <c r="F48" s="829"/>
      <c r="G48" s="829"/>
      <c r="H48" s="830"/>
      <c r="I48" s="837"/>
      <c r="J48" s="838"/>
      <c r="K48" s="47"/>
      <c r="L48" s="839"/>
      <c r="M48" s="840"/>
      <c r="N48" s="111"/>
    </row>
    <row r="49" spans="1:14" ht="15" thickBot="1">
      <c r="B49" s="815" t="s">
        <v>1037</v>
      </c>
      <c r="C49" s="816"/>
      <c r="D49" s="816"/>
      <c r="E49" s="816"/>
      <c r="F49" s="816"/>
      <c r="G49" s="816"/>
      <c r="H49" s="816"/>
      <c r="I49" s="816"/>
      <c r="J49" s="816"/>
      <c r="K49" s="816"/>
      <c r="L49" s="816"/>
      <c r="M49" s="817"/>
      <c r="N49" s="403">
        <f>SUM(N36:N48)</f>
        <v>347889.29669705406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06" t="s">
        <v>1028</v>
      </c>
      <c r="C53" s="807"/>
      <c r="D53" s="807"/>
      <c r="E53" s="807"/>
      <c r="F53" s="807"/>
      <c r="G53" s="807"/>
      <c r="H53" s="807"/>
      <c r="I53" s="808"/>
      <c r="J53" s="324" t="s">
        <v>1029</v>
      </c>
      <c r="K53" s="91" t="s">
        <v>1030</v>
      </c>
      <c r="L53" s="809" t="s">
        <v>1039</v>
      </c>
      <c r="M53" s="808"/>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4717.5</v>
      </c>
      <c r="N54" s="281">
        <f>K54*M54</f>
        <v>943.5</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5680.1020625572755</v>
      </c>
      <c r="N55" s="281">
        <f t="shared" ref="N55:N67" si="1">K55*M55</f>
        <v>31410.964405941737</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27081</v>
      </c>
      <c r="N56" s="281">
        <f t="shared" si="1"/>
        <v>216.648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31875</v>
      </c>
      <c r="N57" s="281">
        <f t="shared" si="1"/>
        <v>701.25</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1662.5770343908525</v>
      </c>
      <c r="N58" s="281">
        <f t="shared" si="1"/>
        <v>498.77311031725571</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4275.1980884336208</v>
      </c>
      <c r="N59" s="281">
        <f t="shared" si="1"/>
        <v>427.51980884336211</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27432.521067449066</v>
      </c>
      <c r="N60" s="281">
        <f t="shared" si="1"/>
        <v>13716.260533724533</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78378.631621283057</v>
      </c>
      <c r="N61" s="281">
        <f t="shared" si="1"/>
        <v>7837.8631621283057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1128.1772733366499</v>
      </c>
      <c r="N62" s="281">
        <f t="shared" si="1"/>
        <v>11281.772733366499</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17457.058861103953</v>
      </c>
      <c r="N63" s="281">
        <f t="shared" si="1"/>
        <v>17457.058861103953</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13751.887184461481</v>
      </c>
      <c r="N64" s="281">
        <f t="shared" si="1"/>
        <v>6875.9435922307403</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7600.3521572153259</v>
      </c>
      <c r="N65" s="281">
        <f t="shared" si="1"/>
        <v>4180.1936864684294</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5814</v>
      </c>
      <c r="N66" s="281">
        <f t="shared" si="1"/>
        <v>290.7</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39780</v>
      </c>
      <c r="N67" s="281">
        <f t="shared" si="1"/>
        <v>39780</v>
      </c>
    </row>
    <row r="68" spans="1:14" ht="15" thickBot="1">
      <c r="B68" s="49"/>
      <c r="C68" s="319"/>
      <c r="D68" s="319"/>
      <c r="E68" s="319"/>
      <c r="F68" s="319"/>
      <c r="G68" s="319"/>
      <c r="H68" s="319"/>
      <c r="I68" s="319"/>
      <c r="J68" s="444"/>
      <c r="K68" s="132"/>
      <c r="L68" s="334"/>
      <c r="M68" s="411"/>
      <c r="N68" s="281"/>
    </row>
    <row r="69" spans="1:14" ht="15" thickBot="1">
      <c r="B69" s="815" t="s">
        <v>1037</v>
      </c>
      <c r="C69" s="816"/>
      <c r="D69" s="816"/>
      <c r="E69" s="816"/>
      <c r="F69" s="816"/>
      <c r="G69" s="816"/>
      <c r="H69" s="816"/>
      <c r="I69" s="816"/>
      <c r="J69" s="816"/>
      <c r="K69" s="816"/>
      <c r="L69" s="816"/>
      <c r="M69" s="817"/>
      <c r="N69" s="403">
        <f>SUM(N54:N68)</f>
        <v>135618.44789412481</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18" t="s">
        <v>1045</v>
      </c>
      <c r="M73" s="791"/>
      <c r="N73" s="82" t="s">
        <v>1035</v>
      </c>
    </row>
    <row r="74" spans="1:14">
      <c r="B74" s="52"/>
      <c r="C74" s="326"/>
      <c r="D74" s="326"/>
      <c r="E74" s="326"/>
      <c r="F74" s="326"/>
      <c r="G74" s="326"/>
      <c r="H74" s="320"/>
      <c r="I74" s="288"/>
      <c r="J74" s="295"/>
      <c r="K74" s="288"/>
      <c r="L74" s="819"/>
      <c r="M74" s="820"/>
      <c r="N74" s="296"/>
    </row>
    <row r="75" spans="1:14">
      <c r="B75" s="52"/>
      <c r="C75" s="53"/>
      <c r="D75" s="53"/>
      <c r="E75" s="53"/>
      <c r="F75" s="53"/>
      <c r="G75" s="53"/>
      <c r="H75" s="320"/>
      <c r="I75" s="288"/>
      <c r="J75" s="295"/>
      <c r="K75" s="288"/>
      <c r="L75" s="819"/>
      <c r="M75" s="820"/>
      <c r="N75" s="296"/>
    </row>
    <row r="76" spans="1:14">
      <c r="B76" s="52"/>
      <c r="C76" s="53"/>
      <c r="D76" s="53"/>
      <c r="E76" s="53"/>
      <c r="F76" s="53"/>
      <c r="G76" s="53"/>
      <c r="H76" s="320"/>
      <c r="I76" s="288"/>
      <c r="J76" s="295"/>
      <c r="K76" s="288"/>
      <c r="L76" s="819"/>
      <c r="M76" s="820"/>
      <c r="N76" s="296"/>
    </row>
    <row r="77" spans="1:14">
      <c r="B77" s="52"/>
      <c r="C77" s="53"/>
      <c r="D77" s="53"/>
      <c r="E77" s="53"/>
      <c r="F77" s="53"/>
      <c r="G77" s="53"/>
      <c r="H77" s="320"/>
      <c r="I77" s="288"/>
      <c r="J77" s="295"/>
      <c r="K77" s="288"/>
      <c r="L77" s="819"/>
      <c r="M77" s="820"/>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04"/>
      <c r="M79" s="805"/>
      <c r="N79" s="133"/>
    </row>
    <row r="80" spans="1:14" ht="15" thickBot="1">
      <c r="B80" s="821" t="s">
        <v>1037</v>
      </c>
      <c r="C80" s="822"/>
      <c r="D80" s="822"/>
      <c r="E80" s="822"/>
      <c r="F80" s="822"/>
      <c r="G80" s="822"/>
      <c r="H80" s="822"/>
      <c r="I80" s="822"/>
      <c r="J80" s="822"/>
      <c r="K80" s="822"/>
      <c r="L80" s="822"/>
      <c r="M80" s="82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1" t="s">
        <v>1047</v>
      </c>
      <c r="C84" s="842"/>
      <c r="D84" s="842"/>
      <c r="E84" s="842"/>
      <c r="F84" s="842"/>
      <c r="G84" s="842"/>
      <c r="H84" s="842"/>
      <c r="I84" s="79" t="s">
        <v>1048</v>
      </c>
      <c r="J84" s="81" t="s">
        <v>1494</v>
      </c>
      <c r="K84" s="80" t="s">
        <v>1050</v>
      </c>
      <c r="L84" s="843" t="s">
        <v>1034</v>
      </c>
      <c r="M84" s="844"/>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02"/>
      <c r="C90" s="803"/>
      <c r="D90" s="803"/>
      <c r="E90" s="803"/>
      <c r="F90" s="803"/>
      <c r="G90" s="803"/>
      <c r="H90" s="803"/>
      <c r="I90" s="132"/>
      <c r="J90" s="132"/>
      <c r="K90" s="132"/>
      <c r="L90" s="903"/>
      <c r="M90" s="903"/>
      <c r="N90" s="51"/>
    </row>
    <row r="91" spans="1:15" ht="15" thickBot="1">
      <c r="B91" s="821" t="s">
        <v>1037</v>
      </c>
      <c r="C91" s="822"/>
      <c r="D91" s="822"/>
      <c r="E91" s="822"/>
      <c r="F91" s="822"/>
      <c r="G91" s="822"/>
      <c r="H91" s="822"/>
      <c r="I91" s="822"/>
      <c r="J91" s="822"/>
      <c r="K91" s="822"/>
      <c r="L91" s="822"/>
      <c r="M91" s="823"/>
      <c r="N91" s="310">
        <f>SUM(N85:N90)</f>
        <v>39282.465543153841</v>
      </c>
    </row>
    <row r="92" spans="1:15" ht="15" thickBot="1">
      <c r="B92" s="39"/>
      <c r="C92" s="40"/>
      <c r="D92" s="40"/>
      <c r="E92" s="40"/>
      <c r="F92" s="40"/>
      <c r="G92" s="40"/>
      <c r="H92" s="40"/>
      <c r="I92" s="40"/>
      <c r="J92" s="40"/>
      <c r="K92" s="40"/>
      <c r="L92" s="40"/>
      <c r="M92" s="40"/>
      <c r="N92" s="41"/>
    </row>
    <row r="93" spans="1:15" ht="15" thickBot="1">
      <c r="B93" s="815" t="s">
        <v>1051</v>
      </c>
      <c r="C93" s="816"/>
      <c r="D93" s="816"/>
      <c r="E93" s="816"/>
      <c r="F93" s="816"/>
      <c r="G93" s="816"/>
      <c r="H93" s="816"/>
      <c r="I93" s="816"/>
      <c r="J93" s="816"/>
      <c r="K93" s="816"/>
      <c r="L93" s="816"/>
      <c r="M93" s="817"/>
      <c r="N93" s="105">
        <f>N49+N69+N80+N91</f>
        <v>522790.21013433265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06" t="s">
        <v>1053</v>
      </c>
      <c r="C97" s="807"/>
      <c r="D97" s="807"/>
      <c r="E97" s="807"/>
      <c r="F97" s="807"/>
      <c r="G97" s="807"/>
      <c r="H97" s="807"/>
      <c r="I97" s="323"/>
      <c r="J97" s="343"/>
      <c r="K97" s="311" t="s">
        <v>1054</v>
      </c>
      <c r="L97" s="845" t="s">
        <v>1055</v>
      </c>
      <c r="M97" s="846"/>
      <c r="N97" s="312"/>
    </row>
    <row r="98" spans="1:14">
      <c r="B98" s="847" t="s">
        <v>1056</v>
      </c>
      <c r="C98" s="848"/>
      <c r="D98" s="848"/>
      <c r="E98" s="848"/>
      <c r="F98" s="848"/>
      <c r="G98" s="848"/>
      <c r="H98" s="848"/>
      <c r="I98" s="93"/>
      <c r="J98" s="94"/>
      <c r="K98" s="313">
        <v>0.2</v>
      </c>
      <c r="L98" s="849">
        <f>N93*K98</f>
        <v>104558.04202686653</v>
      </c>
      <c r="M98" s="850"/>
      <c r="N98" s="57"/>
    </row>
    <row r="99" spans="1:14">
      <c r="B99" s="95" t="s">
        <v>1057</v>
      </c>
      <c r="C99" s="96"/>
      <c r="D99" s="96"/>
      <c r="E99" s="96"/>
      <c r="F99" s="96"/>
      <c r="G99" s="96"/>
      <c r="H99" s="96"/>
      <c r="I99" s="93"/>
      <c r="J99" s="94"/>
      <c r="K99" s="313">
        <v>0.05</v>
      </c>
      <c r="L99" s="849">
        <f>N93*K99</f>
        <v>26139.510506716633</v>
      </c>
      <c r="M99" s="850"/>
      <c r="N99" s="57"/>
    </row>
    <row r="100" spans="1:14" ht="15" thickBot="1">
      <c r="B100" s="97" t="s">
        <v>1058</v>
      </c>
      <c r="C100" s="98"/>
      <c r="D100" s="98"/>
      <c r="E100" s="98"/>
      <c r="F100" s="98"/>
      <c r="G100" s="98"/>
      <c r="H100" s="98"/>
      <c r="I100" s="99"/>
      <c r="J100" s="100"/>
      <c r="K100" s="314">
        <v>0.05</v>
      </c>
      <c r="L100" s="851">
        <f>N93*K100</f>
        <v>26139.510506716633</v>
      </c>
      <c r="M100" s="852"/>
      <c r="N100" s="57"/>
    </row>
    <row r="101" spans="1:14" ht="15" thickBot="1">
      <c r="B101" s="815" t="s">
        <v>1037</v>
      </c>
      <c r="C101" s="816"/>
      <c r="D101" s="816"/>
      <c r="E101" s="816"/>
      <c r="F101" s="816"/>
      <c r="G101" s="816"/>
      <c r="H101" s="816"/>
      <c r="I101" s="816"/>
      <c r="J101" s="816"/>
      <c r="K101" s="816"/>
      <c r="L101" s="816"/>
      <c r="M101" s="817"/>
      <c r="N101" s="58">
        <f>L98+L99+L100</f>
        <v>156837.06304029981</v>
      </c>
    </row>
    <row r="102" spans="1:14" ht="15" thickBot="1">
      <c r="B102" s="39"/>
      <c r="C102" s="40"/>
      <c r="D102" s="40"/>
      <c r="E102" s="40"/>
      <c r="F102" s="40"/>
      <c r="G102" s="40"/>
      <c r="H102" s="40"/>
      <c r="I102" s="40"/>
      <c r="J102" s="40"/>
      <c r="K102" s="40"/>
      <c r="L102" s="40"/>
      <c r="M102" s="40"/>
      <c r="N102" s="41"/>
    </row>
    <row r="103" spans="1:14" ht="15" thickBot="1">
      <c r="A103" t="s">
        <v>2122</v>
      </c>
      <c r="B103" s="815" t="s">
        <v>1059</v>
      </c>
      <c r="C103" s="816"/>
      <c r="D103" s="816"/>
      <c r="E103" s="816"/>
      <c r="F103" s="816"/>
      <c r="G103" s="816"/>
      <c r="H103" s="816"/>
      <c r="I103" s="816"/>
      <c r="J103" s="816"/>
      <c r="K103" s="816"/>
      <c r="L103" s="816"/>
      <c r="M103" s="817"/>
      <c r="N103" s="196">
        <f>N93+N101</f>
        <v>679627.27317463246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7" t="s">
        <v>2324</v>
      </c>
      <c r="C120" s="958"/>
      <c r="D120" s="958"/>
      <c r="E120" s="958"/>
      <c r="F120" s="958"/>
      <c r="G120" s="958"/>
      <c r="H120" s="958"/>
      <c r="I120" s="958"/>
      <c r="J120" s="958"/>
      <c r="K120" s="958"/>
      <c r="L120" s="958"/>
      <c r="M120" s="958"/>
      <c r="N120" s="959"/>
    </row>
    <row r="121" spans="2:14" ht="15" customHeight="1">
      <c r="B121" s="957"/>
      <c r="C121" s="958"/>
      <c r="D121" s="958"/>
      <c r="E121" s="958"/>
      <c r="F121" s="958"/>
      <c r="G121" s="958"/>
      <c r="H121" s="958"/>
      <c r="I121" s="958"/>
      <c r="J121" s="958"/>
      <c r="K121" s="958"/>
      <c r="L121" s="958"/>
      <c r="M121" s="958"/>
      <c r="N121" s="959"/>
    </row>
    <row r="122" spans="2:14" ht="30" customHeight="1">
      <c r="B122" s="960" t="s">
        <v>2325</v>
      </c>
      <c r="C122" s="961"/>
      <c r="D122" s="961"/>
      <c r="E122" s="961"/>
      <c r="F122" s="961"/>
      <c r="G122" s="961"/>
      <c r="H122" s="961"/>
      <c r="I122" s="961"/>
      <c r="J122" s="961"/>
      <c r="K122" s="961"/>
      <c r="L122" s="961"/>
      <c r="M122" s="961"/>
      <c r="N122" s="962"/>
    </row>
    <row r="123" spans="2:14">
      <c r="B123" s="960"/>
      <c r="C123" s="961"/>
      <c r="D123" s="961"/>
      <c r="E123" s="961"/>
      <c r="F123" s="961"/>
      <c r="G123" s="961"/>
      <c r="H123" s="961"/>
      <c r="I123" s="961"/>
      <c r="J123" s="961"/>
      <c r="K123" s="961"/>
      <c r="L123" s="961"/>
      <c r="M123" s="961"/>
      <c r="N123" s="96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3"/>
      <c r="K133" s="963"/>
      <c r="L133" s="963"/>
      <c r="M133" s="963"/>
      <c r="N133" s="964"/>
    </row>
    <row r="134" spans="2:14" ht="15" thickBot="1">
      <c r="B134" s="428" t="s">
        <v>2327</v>
      </c>
      <c r="C134" s="429"/>
      <c r="D134" s="429"/>
      <c r="E134" s="268"/>
      <c r="F134" s="268"/>
      <c r="G134" s="268"/>
      <c r="H134" s="268"/>
      <c r="I134" s="268"/>
      <c r="J134" s="965"/>
      <c r="K134" s="965"/>
      <c r="L134" s="965"/>
      <c r="M134" s="965"/>
      <c r="N134" s="96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224</v>
      </c>
      <c r="B36" s="828" t="str">
        <f>VLOOKUP(A36,EQUIPOS!A6:D154,3,FALSE)</f>
        <v>Equipo de Medición (Deformimetros Eléctricos, Mecánicos, Celdas de Carga,  Etc.)</v>
      </c>
      <c r="C36" s="829"/>
      <c r="D36" s="829"/>
      <c r="E36" s="829"/>
      <c r="F36" s="829"/>
      <c r="G36" s="829"/>
      <c r="H36" s="830"/>
      <c r="I36" s="276"/>
      <c r="J36" s="277"/>
      <c r="K36" s="278">
        <f>VLOOKUP(A36,EQUIPOS!A6:D163,4,FALSE)</f>
        <v>218400.32897816962</v>
      </c>
      <c r="L36" s="279"/>
      <c r="M36" s="345">
        <v>3.3333333330000001</v>
      </c>
      <c r="N36" s="281">
        <f>K36/M36</f>
        <v>65520.098700002891</v>
      </c>
    </row>
    <row r="37" spans="1:14">
      <c r="A37" s="119" t="s">
        <v>125</v>
      </c>
      <c r="B37" s="828" t="str">
        <f>VLOOKUP(A37,EQUIPOS!A7:D154,3,FALSE)</f>
        <v>Bomba para gato de tensionamiento</v>
      </c>
      <c r="C37" s="829"/>
      <c r="D37" s="829"/>
      <c r="E37" s="829"/>
      <c r="F37" s="829"/>
      <c r="G37" s="829"/>
      <c r="H37" s="830"/>
      <c r="I37" s="430"/>
      <c r="J37" s="431"/>
      <c r="K37" s="278">
        <f>VLOOKUP(A37,EQUIPOS!A7:D164,4,FALSE)</f>
        <v>52444.204393008302</v>
      </c>
      <c r="L37" s="344"/>
      <c r="M37" s="345">
        <v>0.1</v>
      </c>
      <c r="N37" s="281">
        <f>K37/M37</f>
        <v>524442.04393008305</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162670.14703618997</v>
      </c>
      <c r="L38" s="432"/>
      <c r="M38" s="433">
        <v>0.1</v>
      </c>
      <c r="N38" s="281">
        <f>K38/M38</f>
        <v>1626701.4703618996</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2216663.6129919854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19">
        <f>VLOOKUP(A60,TRANSPORTE!A2:D117,4,FALSE)</f>
        <v>3681.0888745740849</v>
      </c>
      <c r="M60" s="820"/>
      <c r="N60" s="296">
        <f>K60*L60</f>
        <v>55216.333118611277</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55216.333118611277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5840.7159380840721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2277720.6620486812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455544.13240973628</v>
      </c>
      <c r="M84" s="850"/>
      <c r="N84" s="57"/>
    </row>
    <row r="85" spans="1:14">
      <c r="B85" s="95" t="s">
        <v>1057</v>
      </c>
      <c r="C85" s="96"/>
      <c r="D85" s="96"/>
      <c r="E85" s="96"/>
      <c r="F85" s="96"/>
      <c r="G85" s="96"/>
      <c r="H85" s="96"/>
      <c r="I85" s="93"/>
      <c r="J85" s="94"/>
      <c r="K85" s="313">
        <v>0.05</v>
      </c>
      <c r="L85" s="849">
        <f>N79*K85</f>
        <v>113886.03310243407</v>
      </c>
      <c r="M85" s="850"/>
      <c r="N85" s="57"/>
    </row>
    <row r="86" spans="1:14" ht="15" thickBot="1">
      <c r="B86" s="97" t="s">
        <v>1058</v>
      </c>
      <c r="C86" s="98"/>
      <c r="D86" s="98"/>
      <c r="E86" s="98"/>
      <c r="F86" s="98"/>
      <c r="G86" s="98"/>
      <c r="H86" s="98"/>
      <c r="I86" s="99"/>
      <c r="J86" s="100"/>
      <c r="K86" s="314">
        <v>0.05</v>
      </c>
      <c r="L86" s="851">
        <f>N79*K86</f>
        <v>113886.03310243407</v>
      </c>
      <c r="M86" s="852"/>
      <c r="N86" s="57"/>
    </row>
    <row r="87" spans="1:14" ht="15" thickBot="1">
      <c r="B87" s="815" t="s">
        <v>1037</v>
      </c>
      <c r="C87" s="816"/>
      <c r="D87" s="816"/>
      <c r="E87" s="816"/>
      <c r="F87" s="816"/>
      <c r="G87" s="816"/>
      <c r="H87" s="816"/>
      <c r="I87" s="816"/>
      <c r="J87" s="816"/>
      <c r="K87" s="816"/>
      <c r="L87" s="816"/>
      <c r="M87" s="817"/>
      <c r="N87" s="58">
        <f>L84+L85+L86</f>
        <v>683316.19861460454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2961036.8606632855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345">
        <v>2</v>
      </c>
      <c r="N36" s="281">
        <f>K36/M36</f>
        <v>1880.4249044179016</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11178.081376261973</v>
      </c>
      <c r="L37" s="344"/>
      <c r="M37" s="345">
        <v>2</v>
      </c>
      <c r="N37" s="281">
        <f>K37/M37</f>
        <v>5589.0406881309864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1595.850162690625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9065.3157552395132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57002.641179114937</v>
      </c>
      <c r="N48" s="281">
        <f>K48*M48</f>
        <v>262212.1494239287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164143.5</v>
      </c>
      <c r="N49" s="281">
        <f>K49*M49</f>
        <v>164143.5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1054371.2834921964</v>
      </c>
      <c r="N50" s="281">
        <f>K50*M50</f>
        <v>1054371.2834921964</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20246.721613962789</v>
      </c>
      <c r="N51" s="281">
        <f>K51*M51</f>
        <v>93134.919424228821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1573861.8523403539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1766.2033469737373</v>
      </c>
      <c r="M60" s="820"/>
      <c r="N60" s="296">
        <f>K60*L60</f>
        <v>1766.2033469737373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1766.2033469737373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31917.003253812498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1616610.3746963795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323322.07493927592</v>
      </c>
      <c r="M84" s="850"/>
      <c r="N84" s="57"/>
    </row>
    <row r="85" spans="1:14">
      <c r="B85" s="95" t="s">
        <v>1057</v>
      </c>
      <c r="C85" s="96"/>
      <c r="D85" s="96"/>
      <c r="E85" s="96"/>
      <c r="F85" s="96"/>
      <c r="G85" s="96"/>
      <c r="H85" s="96"/>
      <c r="I85" s="93"/>
      <c r="J85" s="94"/>
      <c r="K85" s="313">
        <v>0.05</v>
      </c>
      <c r="L85" s="849">
        <f>N79*K85</f>
        <v>80830.518734818979</v>
      </c>
      <c r="M85" s="850"/>
      <c r="N85" s="57"/>
    </row>
    <row r="86" spans="1:14" ht="15" thickBot="1">
      <c r="B86" s="97" t="s">
        <v>1058</v>
      </c>
      <c r="C86" s="98"/>
      <c r="D86" s="98"/>
      <c r="E86" s="98"/>
      <c r="F86" s="98"/>
      <c r="G86" s="98"/>
      <c r="H86" s="98"/>
      <c r="I86" s="99"/>
      <c r="J86" s="100"/>
      <c r="K86" s="314">
        <v>0.05</v>
      </c>
      <c r="L86" s="851">
        <f>N79*K86</f>
        <v>80830.518734818979</v>
      </c>
      <c r="M86" s="852"/>
      <c r="N86" s="57"/>
    </row>
    <row r="87" spans="1:14" ht="15" thickBot="1">
      <c r="B87" s="815" t="s">
        <v>1037</v>
      </c>
      <c r="C87" s="816"/>
      <c r="D87" s="816"/>
      <c r="E87" s="816"/>
      <c r="F87" s="816"/>
      <c r="G87" s="816"/>
      <c r="H87" s="816"/>
      <c r="I87" s="816"/>
      <c r="J87" s="816"/>
      <c r="K87" s="816"/>
      <c r="L87" s="816"/>
      <c r="M87" s="817"/>
      <c r="N87" s="58">
        <f>L84+L85+L86</f>
        <v>484983.11240891385</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2101593.4871052932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345">
        <v>2</v>
      </c>
      <c r="N36" s="281">
        <f>K36/M36</f>
        <v>1880.4249044179016</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11178.081376261973</v>
      </c>
      <c r="L37" s="344"/>
      <c r="M37" s="345">
        <v>2</v>
      </c>
      <c r="N37" s="281">
        <f>K37/M37</f>
        <v>5589.0406881309864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8746.1457227013889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57002.641179114937</v>
      </c>
      <c r="N48" s="281">
        <f>K48*M48</f>
        <v>262212.1494239287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164143.5</v>
      </c>
      <c r="N49" s="281">
        <f>K49*M49</f>
        <v>164143.5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1026624.6707687173</v>
      </c>
      <c r="N50" s="281">
        <f>K50*M50</f>
        <v>1026624.6707687173</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20246.721613962789</v>
      </c>
      <c r="N51" s="281">
        <f>K51*M51</f>
        <v>93134.919424228821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1546115.2396168748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1766.2033469737373</v>
      </c>
      <c r="M60" s="820"/>
      <c r="N60" s="296">
        <f>K60*L60</f>
        <v>1766.2033469737373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1766.2033469737373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1582161.1912896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316432.23825792002</v>
      </c>
      <c r="M84" s="850"/>
      <c r="N84" s="57"/>
    </row>
    <row r="85" spans="1:14">
      <c r="B85" s="95" t="s">
        <v>1057</v>
      </c>
      <c r="C85" s="96"/>
      <c r="D85" s="96"/>
      <c r="E85" s="96"/>
      <c r="F85" s="96"/>
      <c r="G85" s="96"/>
      <c r="H85" s="96"/>
      <c r="I85" s="93"/>
      <c r="J85" s="94"/>
      <c r="K85" s="313">
        <v>0.05</v>
      </c>
      <c r="L85" s="849">
        <f>N79*K85</f>
        <v>79108.059564480005</v>
      </c>
      <c r="M85" s="850"/>
      <c r="N85" s="57"/>
    </row>
    <row r="86" spans="1:14" ht="15" thickBot="1">
      <c r="B86" s="97" t="s">
        <v>1058</v>
      </c>
      <c r="C86" s="98"/>
      <c r="D86" s="98"/>
      <c r="E86" s="98"/>
      <c r="F86" s="98"/>
      <c r="G86" s="98"/>
      <c r="H86" s="98"/>
      <c r="I86" s="99"/>
      <c r="J86" s="100"/>
      <c r="K86" s="314">
        <v>0.05</v>
      </c>
      <c r="L86" s="851">
        <f>N79*K86</f>
        <v>79108.059564480005</v>
      </c>
      <c r="M86" s="852"/>
      <c r="N86" s="57"/>
    </row>
    <row r="87" spans="1:14" ht="15" thickBot="1">
      <c r="B87" s="815" t="s">
        <v>1037</v>
      </c>
      <c r="C87" s="816"/>
      <c r="D87" s="816"/>
      <c r="E87" s="816"/>
      <c r="F87" s="816"/>
      <c r="G87" s="816"/>
      <c r="H87" s="816"/>
      <c r="I87" s="816"/>
      <c r="J87" s="816"/>
      <c r="K87" s="816"/>
      <c r="L87" s="816"/>
      <c r="M87" s="817"/>
      <c r="N87" s="58">
        <f>L84+L85+L86</f>
        <v>474648.35738687997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2056809.5486764801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345">
        <v>2</v>
      </c>
      <c r="N36" s="281">
        <f>K36/M36</f>
        <v>1880.4249044179016</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11178.081376261973</v>
      </c>
      <c r="L37" s="344"/>
      <c r="M37" s="345">
        <v>2</v>
      </c>
      <c r="N37" s="281">
        <f>K37/M37</f>
        <v>5589.0406881309864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8746.1457227013889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984820.04520503699</v>
      </c>
      <c r="N48" s="281">
        <f>K48*M48</f>
        <v>984820.04520503699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164143.5</v>
      </c>
      <c r="N49" s="281">
        <f>K49*M49</f>
        <v>164143.5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20246.721613962789</v>
      </c>
      <c r="N50" s="281">
        <f>K50*M50</f>
        <v>93134.919424228821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1242098.4646292659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1766.2033469737373</v>
      </c>
      <c r="M60" s="820"/>
      <c r="N60" s="296">
        <f>K60*L60</f>
        <v>1766.2033469737373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1766.2033469737373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1278144.4163019911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255628.88326039823</v>
      </c>
      <c r="M84" s="850"/>
      <c r="N84" s="57"/>
    </row>
    <row r="85" spans="1:14">
      <c r="B85" s="95" t="s">
        <v>1057</v>
      </c>
      <c r="C85" s="96"/>
      <c r="D85" s="96"/>
      <c r="E85" s="96"/>
      <c r="F85" s="96"/>
      <c r="G85" s="96"/>
      <c r="H85" s="96"/>
      <c r="I85" s="93"/>
      <c r="J85" s="94"/>
      <c r="K85" s="313">
        <v>0.05</v>
      </c>
      <c r="L85" s="849">
        <f>N79*K85</f>
        <v>63907.220815099558</v>
      </c>
      <c r="M85" s="850"/>
      <c r="N85" s="57"/>
    </row>
    <row r="86" spans="1:14" ht="15" thickBot="1">
      <c r="B86" s="97" t="s">
        <v>1058</v>
      </c>
      <c r="C86" s="98"/>
      <c r="D86" s="98"/>
      <c r="E86" s="98"/>
      <c r="F86" s="98"/>
      <c r="G86" s="98"/>
      <c r="H86" s="98"/>
      <c r="I86" s="99"/>
      <c r="J86" s="100"/>
      <c r="K86" s="314">
        <v>0.05</v>
      </c>
      <c r="L86" s="851">
        <f>N79*K86</f>
        <v>63907.220815099558</v>
      </c>
      <c r="M86" s="852"/>
      <c r="N86" s="57"/>
    </row>
    <row r="87" spans="1:14" ht="15" thickBot="1">
      <c r="B87" s="815" t="s">
        <v>1037</v>
      </c>
      <c r="C87" s="816"/>
      <c r="D87" s="816"/>
      <c r="E87" s="816"/>
      <c r="F87" s="816"/>
      <c r="G87" s="816"/>
      <c r="H87" s="816"/>
      <c r="I87" s="816"/>
      <c r="J87" s="816"/>
      <c r="K87" s="816"/>
      <c r="L87" s="816"/>
      <c r="M87" s="817"/>
      <c r="N87" s="58">
        <f>L84+L85+L86</f>
        <v>383443.32489059732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1661587.7411925883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112</v>
      </c>
      <c r="B36" s="828" t="str">
        <f>VLOOKUP(A36,EQUIPOS!A6:D154,3,FALSE)</f>
        <v xml:space="preserve">Aspersor manual
</v>
      </c>
      <c r="C36" s="829"/>
      <c r="D36" s="829"/>
      <c r="E36" s="829"/>
      <c r="F36" s="829"/>
      <c r="G36" s="829"/>
      <c r="H36" s="830"/>
      <c r="I36" s="276"/>
      <c r="J36" s="277"/>
      <c r="K36" s="278">
        <f>VLOOKUP(A36,EQUIPOS!A6:D163,4,FALSE)</f>
        <v>3760.8498088358033</v>
      </c>
      <c r="L36" s="279"/>
      <c r="M36" s="345">
        <v>2</v>
      </c>
      <c r="N36" s="281">
        <f>K36/M36</f>
        <v>1880.4249044179016</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11178.081376261973</v>
      </c>
      <c r="L37" s="344"/>
      <c r="M37" s="345">
        <v>2</v>
      </c>
      <c r="N37" s="281">
        <f>K37/M37</f>
        <v>5589.0406881309864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8746.1457227013889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974115.4794962866</v>
      </c>
      <c r="N48" s="281">
        <f>K48*M48</f>
        <v>974115.4794962866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164143.5</v>
      </c>
      <c r="N49" s="281">
        <f>K49*M49</f>
        <v>164143.5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24938.655515862789</v>
      </c>
      <c r="N50" s="281">
        <f>K50*M50</f>
        <v>114717.81537296882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5" t="s">
        <v>1037</v>
      </c>
      <c r="C55" s="816"/>
      <c r="D55" s="816"/>
      <c r="E55" s="816"/>
      <c r="F55" s="816"/>
      <c r="G55" s="816"/>
      <c r="H55" s="816"/>
      <c r="I55" s="816"/>
      <c r="J55" s="816"/>
      <c r="K55" s="816"/>
      <c r="L55" s="816"/>
      <c r="M55" s="817"/>
      <c r="N55" s="403">
        <f>SUM(N48:N54)</f>
        <v>1252976.7948692555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19">
        <f>VLOOKUP(A60,TRANSPORTE!A2:D117,4,FALSE)</f>
        <v>1766.2033469737373</v>
      </c>
      <c r="M60" s="820"/>
      <c r="N60" s="296">
        <f>K60*L60</f>
        <v>1766.2033469737373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1766.2033469737373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1289022.7465419807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257804.54930839615</v>
      </c>
      <c r="M84" s="850"/>
      <c r="N84" s="57"/>
    </row>
    <row r="85" spans="1:14">
      <c r="B85" s="95" t="s">
        <v>1057</v>
      </c>
      <c r="C85" s="96"/>
      <c r="D85" s="96"/>
      <c r="E85" s="96"/>
      <c r="F85" s="96"/>
      <c r="G85" s="96"/>
      <c r="H85" s="96"/>
      <c r="I85" s="93"/>
      <c r="J85" s="94"/>
      <c r="K85" s="313">
        <v>0.05</v>
      </c>
      <c r="L85" s="849">
        <f>N79*K85</f>
        <v>64451.137327099037</v>
      </c>
      <c r="M85" s="850"/>
      <c r="N85" s="57"/>
    </row>
    <row r="86" spans="1:14" ht="15" thickBot="1">
      <c r="B86" s="97" t="s">
        <v>1058</v>
      </c>
      <c r="C86" s="98"/>
      <c r="D86" s="98"/>
      <c r="E86" s="98"/>
      <c r="F86" s="98"/>
      <c r="G86" s="98"/>
      <c r="H86" s="98"/>
      <c r="I86" s="99"/>
      <c r="J86" s="100"/>
      <c r="K86" s="314">
        <v>0.05</v>
      </c>
      <c r="L86" s="851">
        <f>N79*K86</f>
        <v>64451.137327099037</v>
      </c>
      <c r="M86" s="852"/>
      <c r="N86" s="57"/>
    </row>
    <row r="87" spans="1:14" ht="15" thickBot="1">
      <c r="B87" s="815" t="s">
        <v>1037</v>
      </c>
      <c r="C87" s="816"/>
      <c r="D87" s="816"/>
      <c r="E87" s="816"/>
      <c r="F87" s="816"/>
      <c r="G87" s="816"/>
      <c r="H87" s="816"/>
      <c r="I87" s="816"/>
      <c r="J87" s="816"/>
      <c r="K87" s="816"/>
      <c r="L87" s="816"/>
      <c r="M87" s="817"/>
      <c r="N87" s="58">
        <f>L84+L85+L86</f>
        <v>386706.82396259421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1675729.5705045748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ht="25.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16976.058164883838</v>
      </c>
      <c r="L36" s="279"/>
      <c r="M36" s="345">
        <v>1</v>
      </c>
      <c r="N36" s="281">
        <f>K36/M36</f>
        <v>16976.058164883838</v>
      </c>
    </row>
    <row r="37" spans="1:14">
      <c r="A37" s="119" t="s">
        <v>363</v>
      </c>
      <c r="B37" s="828" t="str">
        <f>VLOOKUP(A37,EQUIPOS!A7:D154,3,FALSE)</f>
        <v>Vibrador de concreto, Motor de 3 hp a 18.000 rpm Mangueras de 4 mt</v>
      </c>
      <c r="C37" s="829"/>
      <c r="D37" s="829"/>
      <c r="E37" s="829"/>
      <c r="F37" s="829"/>
      <c r="G37" s="829"/>
      <c r="H37" s="830"/>
      <c r="I37" s="430"/>
      <c r="J37" s="431"/>
      <c r="K37" s="278">
        <f>VLOOKUP(A37,EQUIPOS!A7:D164,4,FALSE)</f>
        <v>11178.081376261973</v>
      </c>
      <c r="L37" s="344"/>
      <c r="M37" s="345">
        <v>1</v>
      </c>
      <c r="N37" s="281">
        <f>K37/M37</f>
        <v>11178.081376261973</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3191.7003253812504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31345.839866527062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432847.15848627</v>
      </c>
      <c r="N48" s="281">
        <f>K48*M48</f>
        <v>411204.80056195648</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593.77751228244733</v>
      </c>
      <c r="N49" s="281">
        <f>K49*M49</f>
        <v>100942.17708801605</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432847.15848627</v>
      </c>
      <c r="N50" s="281">
        <f>K50*M50</f>
        <v>238065.93716744852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1071</v>
      </c>
      <c r="N51" s="281">
        <f>K51*M51</f>
        <v>321300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24938.655515862789</v>
      </c>
      <c r="N52" s="281">
        <f>K52*M52</f>
        <v>77309.832099174644</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5" t="s">
        <v>1037</v>
      </c>
      <c r="C59" s="816"/>
      <c r="D59" s="816"/>
      <c r="E59" s="816"/>
      <c r="F59" s="816"/>
      <c r="G59" s="816"/>
      <c r="H59" s="816"/>
      <c r="I59" s="816"/>
      <c r="J59" s="816"/>
      <c r="K59" s="816"/>
      <c r="L59" s="816"/>
      <c r="M59" s="817"/>
      <c r="N59" s="403">
        <f>SUM(N48:N58)</f>
        <v>1148822.7469165956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19">
        <f>VLOOKUP(A64,TRANSPORTE!A2:D117,4,FALSE)</f>
        <v>1766.2033469737373</v>
      </c>
      <c r="M64" s="820"/>
      <c r="N64" s="296">
        <f>K64*L64</f>
        <v>971.41184083555561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19">
        <f>VLOOKUP(A65,TRANSPORTE!A3:D117,4,FALSE)</f>
        <v>1766.2033469737373</v>
      </c>
      <c r="M65" s="820"/>
      <c r="N65" s="296">
        <f>K65*L65</f>
        <v>1677.8931796250504</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2649.3050204606061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63834.006507625003</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N43+N59+N70+N81</f>
        <v>1246651.8983112085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249330.3796622417</v>
      </c>
      <c r="M88" s="850"/>
      <c r="N88" s="57"/>
    </row>
    <row r="89" spans="1:14">
      <c r="B89" s="95" t="s">
        <v>1057</v>
      </c>
      <c r="C89" s="96"/>
      <c r="D89" s="96"/>
      <c r="E89" s="96"/>
      <c r="F89" s="96"/>
      <c r="G89" s="96"/>
      <c r="H89" s="96"/>
      <c r="I89" s="93"/>
      <c r="J89" s="94"/>
      <c r="K89" s="313">
        <v>0.05</v>
      </c>
      <c r="L89" s="849">
        <f>N83*K89</f>
        <v>62332.594915560425</v>
      </c>
      <c r="M89" s="850"/>
      <c r="N89" s="57"/>
    </row>
    <row r="90" spans="1:14" ht="15" thickBot="1">
      <c r="B90" s="97" t="s">
        <v>1058</v>
      </c>
      <c r="C90" s="98"/>
      <c r="D90" s="98"/>
      <c r="E90" s="98"/>
      <c r="F90" s="98"/>
      <c r="G90" s="98"/>
      <c r="H90" s="98"/>
      <c r="I90" s="99"/>
      <c r="J90" s="100"/>
      <c r="K90" s="314">
        <v>0.05</v>
      </c>
      <c r="L90" s="851">
        <f>N83*K90</f>
        <v>62332.594915560425</v>
      </c>
      <c r="M90" s="852"/>
      <c r="N90" s="57"/>
    </row>
    <row r="91" spans="1:14" ht="15" thickBot="1">
      <c r="B91" s="815" t="s">
        <v>1037</v>
      </c>
      <c r="C91" s="816"/>
      <c r="D91" s="816"/>
      <c r="E91" s="816"/>
      <c r="F91" s="816"/>
      <c r="G91" s="816"/>
      <c r="H91" s="816"/>
      <c r="I91" s="816"/>
      <c r="J91" s="816"/>
      <c r="K91" s="816"/>
      <c r="L91" s="816"/>
      <c r="M91" s="817"/>
      <c r="N91" s="58">
        <f>L88+L89+L90</f>
        <v>373995.56949336256</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1620647.4678045711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16976.058164883838</v>
      </c>
      <c r="L36" s="279"/>
      <c r="M36" s="345">
        <v>1</v>
      </c>
      <c r="N36" s="281">
        <f>K36/M36</f>
        <v>16976.058164883838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3191.7003253812504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20167.758490265089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432847.15848627</v>
      </c>
      <c r="N48" s="281">
        <f>K48*M48</f>
        <v>363591.61312846676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593.77751228244733</v>
      </c>
      <c r="N49" s="281">
        <f>K49*M49</f>
        <v>109848.83977225276</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432847.15848627</v>
      </c>
      <c r="N50" s="281">
        <f>K50*M50</f>
        <v>272693.70984635007</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1071</v>
      </c>
      <c r="N51" s="281">
        <f>K51*M51</f>
        <v>278460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5" t="s">
        <v>1037</v>
      </c>
      <c r="C59" s="816"/>
      <c r="D59" s="816"/>
      <c r="E59" s="816"/>
      <c r="F59" s="816"/>
      <c r="G59" s="816"/>
      <c r="H59" s="816"/>
      <c r="I59" s="816"/>
      <c r="J59" s="816"/>
      <c r="K59" s="816"/>
      <c r="L59" s="816"/>
      <c r="M59" s="817"/>
      <c r="N59" s="403">
        <f>SUM(N48:N58)</f>
        <v>1024594.1627470696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19">
        <f>VLOOKUP(A64,TRANSPORTE!A2:D117,4,FALSE)</f>
        <v>1766.2033469737373</v>
      </c>
      <c r="M64" s="820"/>
      <c r="N64" s="296">
        <f>K64*L64</f>
        <v>1112.7081085934544</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19">
        <f>VLOOKUP(A65,TRANSPORTE!A3:D117,4,FALSE)</f>
        <v>1766.2033469737373</v>
      </c>
      <c r="M65" s="820"/>
      <c r="N65" s="296">
        <f>K65*L65</f>
        <v>1483.6108114579392</v>
      </c>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2596.3189200513934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63834.006507625003</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N43+N59+N70+N81</f>
        <v>1111192.2466650112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222238.44933300224</v>
      </c>
      <c r="M88" s="850"/>
      <c r="N88" s="57"/>
    </row>
    <row r="89" spans="1:14">
      <c r="B89" s="95" t="s">
        <v>1057</v>
      </c>
      <c r="C89" s="96"/>
      <c r="D89" s="96"/>
      <c r="E89" s="96"/>
      <c r="F89" s="96"/>
      <c r="G89" s="96"/>
      <c r="H89" s="96"/>
      <c r="I89" s="93"/>
      <c r="J89" s="94"/>
      <c r="K89" s="313">
        <v>0.05</v>
      </c>
      <c r="L89" s="849">
        <f>N83*K89</f>
        <v>55559.612333250559</v>
      </c>
      <c r="M89" s="850"/>
      <c r="N89" s="57"/>
    </row>
    <row r="90" spans="1:14" ht="15" thickBot="1">
      <c r="B90" s="97" t="s">
        <v>1058</v>
      </c>
      <c r="C90" s="98"/>
      <c r="D90" s="98"/>
      <c r="E90" s="98"/>
      <c r="F90" s="98"/>
      <c r="G90" s="98"/>
      <c r="H90" s="98"/>
      <c r="I90" s="99"/>
      <c r="J90" s="100"/>
      <c r="K90" s="314">
        <v>0.05</v>
      </c>
      <c r="L90" s="851">
        <f>N83*K90</f>
        <v>55559.612333250559</v>
      </c>
      <c r="M90" s="852"/>
      <c r="N90" s="57"/>
    </row>
    <row r="91" spans="1:14" ht="15" thickBot="1">
      <c r="B91" s="815" t="s">
        <v>1037</v>
      </c>
      <c r="C91" s="816"/>
      <c r="D91" s="816"/>
      <c r="E91" s="816"/>
      <c r="F91" s="816"/>
      <c r="G91" s="816"/>
      <c r="H91" s="816"/>
      <c r="I91" s="816"/>
      <c r="J91" s="816"/>
      <c r="K91" s="816"/>
      <c r="L91" s="816"/>
      <c r="M91" s="817"/>
      <c r="N91" s="58">
        <f>L88+L89+L90</f>
        <v>333357.67399950337</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1444549.9206645144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16976.058164883838</v>
      </c>
      <c r="L36" s="279"/>
      <c r="M36" s="345">
        <v>1</v>
      </c>
      <c r="N36" s="281">
        <f>K36/M36</f>
        <v>16976.058164883838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N81*M41</f>
        <v>2553.3602603050003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19529.418425188836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432847.15848627</v>
      </c>
      <c r="N48" s="281">
        <f>K48*M48</f>
        <v>218154.96787708008</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593.77751228244733</v>
      </c>
      <c r="N49" s="281">
        <f>K49*M49</f>
        <v>65909.303863351655</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315784.68840813683</v>
      </c>
      <c r="N50" s="281">
        <f>K50*M50</f>
        <v>126313.87536325475</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432847.15848627</v>
      </c>
      <c r="N51" s="281">
        <f>K51*M51</f>
        <v>163616.22590781006</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1071</v>
      </c>
      <c r="N52" s="281">
        <f>K52*M52</f>
        <v>167076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5" t="s">
        <v>1037</v>
      </c>
      <c r="C59" s="816"/>
      <c r="D59" s="816"/>
      <c r="E59" s="816"/>
      <c r="F59" s="816"/>
      <c r="G59" s="816"/>
      <c r="H59" s="816"/>
      <c r="I59" s="816"/>
      <c r="J59" s="816"/>
      <c r="K59" s="816"/>
      <c r="L59" s="816"/>
      <c r="M59" s="817"/>
      <c r="N59" s="403">
        <f>SUM(N48:N58)</f>
        <v>741070.3730114965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19">
        <f>VLOOKUP(A64,TRANSPORTE!A2:D117,4,FALSE)</f>
        <v>1766.2033469737373</v>
      </c>
      <c r="M64" s="820"/>
      <c r="N64" s="296">
        <f>K64*L64</f>
        <v>667.6248651560727</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19">
        <f>VLOOKUP(A65,TRANSPORTE!A3:D117,4,FALSE)</f>
        <v>1766.2033469737373</v>
      </c>
      <c r="M65" s="820"/>
      <c r="N65" s="296">
        <f>K65*L65</f>
        <v>890.16648687476356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19">
        <f>VLOOKUP(A66,TRANSPORTE!A3:D117,4,FALSE)</f>
        <v>1766.2033469737373</v>
      </c>
      <c r="M66" s="820"/>
      <c r="N66" s="296">
        <f>K66*L66</f>
        <v>706.481338789495</v>
      </c>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f>N64+N65+N66+N67+N68</f>
        <v>2264.2726908203313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2"/>
      <c r="C80" s="803"/>
      <c r="D80" s="803"/>
      <c r="E80" s="803"/>
      <c r="F80" s="803"/>
      <c r="G80" s="803"/>
      <c r="H80" s="803"/>
      <c r="I80" s="132"/>
      <c r="J80" s="132"/>
      <c r="K80" s="132"/>
      <c r="L80" s="903"/>
      <c r="M80" s="903"/>
      <c r="N80" s="51"/>
    </row>
    <row r="81" spans="1:14" ht="15" thickBot="1">
      <c r="B81" s="821" t="s">
        <v>1037</v>
      </c>
      <c r="C81" s="822"/>
      <c r="D81" s="822"/>
      <c r="E81" s="822"/>
      <c r="F81" s="822"/>
      <c r="G81" s="822"/>
      <c r="H81" s="822"/>
      <c r="I81" s="822"/>
      <c r="J81" s="822"/>
      <c r="K81" s="822"/>
      <c r="L81" s="822"/>
      <c r="M81" s="823"/>
      <c r="N81" s="310">
        <f>SUM(N75:N80)</f>
        <v>51067.205206099999</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N43+N59+N70+N81</f>
        <v>813931.26933360565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162786.25386672115</v>
      </c>
      <c r="M88" s="850"/>
      <c r="N88" s="57"/>
    </row>
    <row r="89" spans="1:14">
      <c r="B89" s="95" t="s">
        <v>1057</v>
      </c>
      <c r="C89" s="96"/>
      <c r="D89" s="96"/>
      <c r="E89" s="96"/>
      <c r="F89" s="96"/>
      <c r="G89" s="96"/>
      <c r="H89" s="96"/>
      <c r="I89" s="93"/>
      <c r="J89" s="94"/>
      <c r="K89" s="313">
        <v>0.05</v>
      </c>
      <c r="L89" s="849">
        <f>N83*K89</f>
        <v>40696.563466680287</v>
      </c>
      <c r="M89" s="850"/>
      <c r="N89" s="57"/>
    </row>
    <row r="90" spans="1:14" ht="15" thickBot="1">
      <c r="B90" s="97" t="s">
        <v>1058</v>
      </c>
      <c r="C90" s="98"/>
      <c r="D90" s="98"/>
      <c r="E90" s="98"/>
      <c r="F90" s="98"/>
      <c r="G90" s="98"/>
      <c r="H90" s="98"/>
      <c r="I90" s="99"/>
      <c r="J90" s="100"/>
      <c r="K90" s="314">
        <v>0.05</v>
      </c>
      <c r="L90" s="851">
        <f>N83*K90</f>
        <v>40696.563466680287</v>
      </c>
      <c r="M90" s="852"/>
      <c r="N90" s="57"/>
    </row>
    <row r="91" spans="1:14" ht="15" thickBot="1">
      <c r="B91" s="815" t="s">
        <v>1037</v>
      </c>
      <c r="C91" s="816"/>
      <c r="D91" s="816"/>
      <c r="E91" s="816"/>
      <c r="F91" s="816"/>
      <c r="G91" s="816"/>
      <c r="H91" s="816"/>
      <c r="I91" s="816"/>
      <c r="J91" s="816"/>
      <c r="K91" s="816"/>
      <c r="L91" s="816"/>
      <c r="M91" s="817"/>
      <c r="N91" s="58">
        <f>L88+L89+L90</f>
        <v>244179.38080008174</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1058110.6501336873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11178.081376261973</v>
      </c>
      <c r="L36" s="279"/>
      <c r="M36" s="345">
        <v>1</v>
      </c>
      <c r="N36" s="281">
        <f>K36/M36</f>
        <v>11178.081376261973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1501.9766237088236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12680.057999970797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3052.1273995826732</v>
      </c>
      <c r="N48" s="281">
        <f>K48*M48</f>
        <v>104114.16985456416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31043.240555376164</v>
      </c>
      <c r="N49" s="281">
        <f>K49*M49</f>
        <v>4656.486083306424</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974115.4794962866</v>
      </c>
      <c r="N50" s="281">
        <f>K50*M50</f>
        <v>122738.55041653212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50471.088544008016</v>
      </c>
      <c r="N51" s="281">
        <f>K51*M51</f>
        <v>50471.088544008016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281980.29489841074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19">
        <f>VLOOKUP(A61,TRANSPORTE!A3:D117,4,FALSE)</f>
        <v>1766.2033469737373</v>
      </c>
      <c r="M61" s="820"/>
      <c r="N61" s="296">
        <f>K61*L61</f>
        <v>222.54162171869089</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222.54162171869089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75098.831185441173</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369981.72570554138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73996.345141108279</v>
      </c>
      <c r="M85" s="850"/>
      <c r="N85" s="57"/>
    </row>
    <row r="86" spans="1:14">
      <c r="B86" s="95" t="s">
        <v>1057</v>
      </c>
      <c r="C86" s="96"/>
      <c r="D86" s="96"/>
      <c r="E86" s="96"/>
      <c r="F86" s="96"/>
      <c r="G86" s="96"/>
      <c r="H86" s="96"/>
      <c r="I86" s="93"/>
      <c r="J86" s="94"/>
      <c r="K86" s="313">
        <v>0.05</v>
      </c>
      <c r="L86" s="849">
        <f>N80*K86</f>
        <v>18499.08628527707</v>
      </c>
      <c r="M86" s="850"/>
      <c r="N86" s="57"/>
    </row>
    <row r="87" spans="1:14" ht="15" thickBot="1">
      <c r="B87" s="97" t="s">
        <v>1058</v>
      </c>
      <c r="C87" s="98"/>
      <c r="D87" s="98"/>
      <c r="E87" s="98"/>
      <c r="F87" s="98"/>
      <c r="G87" s="98"/>
      <c r="H87" s="98"/>
      <c r="I87" s="99"/>
      <c r="J87" s="100"/>
      <c r="K87" s="314">
        <v>0.05</v>
      </c>
      <c r="L87" s="851">
        <f>N80*K87</f>
        <v>18499.08628527707</v>
      </c>
      <c r="M87" s="852"/>
      <c r="N87" s="57"/>
    </row>
    <row r="88" spans="1:14" ht="15" thickBot="1">
      <c r="B88" s="815" t="s">
        <v>1037</v>
      </c>
      <c r="C88" s="816"/>
      <c r="D88" s="816"/>
      <c r="E88" s="816"/>
      <c r="F88" s="816"/>
      <c r="G88" s="816"/>
      <c r="H88" s="816"/>
      <c r="I88" s="816"/>
      <c r="J88" s="816"/>
      <c r="K88" s="816"/>
      <c r="L88" s="816"/>
      <c r="M88" s="817"/>
      <c r="N88" s="58">
        <f>L85+L86+L87</f>
        <v>110994.51771166241</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480976.24341720378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11178.081376261973</v>
      </c>
      <c r="L36" s="279"/>
      <c r="M36" s="345">
        <v>1</v>
      </c>
      <c r="N36" s="281">
        <f>K36/M36</f>
        <v>11178.081376261973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1501.9766237088236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12680.057999970797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3052.1273995826732</v>
      </c>
      <c r="N48" s="281">
        <f>K48*M48</f>
        <v>104114.16985456416</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31043.240555376164</v>
      </c>
      <c r="N49" s="281">
        <f>K49*M49</f>
        <v>4656.486083306424</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984820.04520503699</v>
      </c>
      <c r="N50" s="281">
        <f>K50*M50</f>
        <v>124087.32569583466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50471.088544008016</v>
      </c>
      <c r="N51" s="281">
        <f>K51*M51</f>
        <v>50471.088544008016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283329.07017771329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19">
        <f>VLOOKUP(A61,TRANSPORTE!A3:D117,4,FALSE)</f>
        <v>1766.2033469737373</v>
      </c>
      <c r="M61" s="820"/>
      <c r="N61" s="296">
        <f>K61*L61</f>
        <v>222.54162171869089</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222.54162171869089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96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133"/>
    </row>
    <row r="78" spans="1:15" ht="15" thickBot="1">
      <c r="B78" s="821" t="s">
        <v>1037</v>
      </c>
      <c r="C78" s="822"/>
      <c r="D78" s="822"/>
      <c r="E78" s="822"/>
      <c r="F78" s="822"/>
      <c r="G78" s="822"/>
      <c r="H78" s="822"/>
      <c r="I78" s="822"/>
      <c r="J78" s="822"/>
      <c r="K78" s="822"/>
      <c r="L78" s="822"/>
      <c r="M78" s="823"/>
      <c r="N78" s="469">
        <f>SUM(N72:N77)</f>
        <v>75098.831185441173</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371330.50098484394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74266.100196968793</v>
      </c>
      <c r="M85" s="850"/>
      <c r="N85" s="57"/>
    </row>
    <row r="86" spans="1:14">
      <c r="B86" s="95" t="s">
        <v>1057</v>
      </c>
      <c r="C86" s="96"/>
      <c r="D86" s="96"/>
      <c r="E86" s="96"/>
      <c r="F86" s="96"/>
      <c r="G86" s="96"/>
      <c r="H86" s="96"/>
      <c r="I86" s="93"/>
      <c r="J86" s="94"/>
      <c r="K86" s="313">
        <v>0.05</v>
      </c>
      <c r="L86" s="849">
        <f>N80*K86</f>
        <v>18566.525049242198</v>
      </c>
      <c r="M86" s="850"/>
      <c r="N86" s="57"/>
    </row>
    <row r="87" spans="1:14" ht="15" thickBot="1">
      <c r="B87" s="97" t="s">
        <v>1058</v>
      </c>
      <c r="C87" s="98"/>
      <c r="D87" s="98"/>
      <c r="E87" s="98"/>
      <c r="F87" s="98"/>
      <c r="G87" s="98"/>
      <c r="H87" s="98"/>
      <c r="I87" s="99"/>
      <c r="J87" s="100"/>
      <c r="K87" s="314">
        <v>0.05</v>
      </c>
      <c r="L87" s="851">
        <f>N80*K87</f>
        <v>18566.525049242198</v>
      </c>
      <c r="M87" s="852"/>
      <c r="N87" s="57"/>
    </row>
    <row r="88" spans="1:14" ht="15" thickBot="1">
      <c r="B88" s="815" t="s">
        <v>1037</v>
      </c>
      <c r="C88" s="816"/>
      <c r="D88" s="816"/>
      <c r="E88" s="816"/>
      <c r="F88" s="816"/>
      <c r="G88" s="816"/>
      <c r="H88" s="816"/>
      <c r="I88" s="816"/>
      <c r="J88" s="816"/>
      <c r="K88" s="816"/>
      <c r="L88" s="816"/>
      <c r="M88" s="817"/>
      <c r="N88" s="58">
        <f>L85+L86+L87</f>
        <v>111399.15029545318</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482729.65128029708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04"/>
      <c r="C1" s="916"/>
      <c r="D1" s="917"/>
      <c r="E1" s="917"/>
      <c r="F1" s="917"/>
      <c r="G1" s="917"/>
      <c r="H1" s="917"/>
      <c r="I1" s="917"/>
      <c r="J1" s="918"/>
      <c r="K1" s="919" t="s">
        <v>1017</v>
      </c>
      <c r="L1" s="921" t="s">
        <v>2304</v>
      </c>
      <c r="M1" s="922"/>
      <c r="N1" s="923"/>
    </row>
    <row r="2" spans="2:14" ht="22.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2006.4656070390247</v>
      </c>
      <c r="L36" s="279"/>
      <c r="M36" s="345">
        <v>37.5</v>
      </c>
      <c r="N36" s="281">
        <f>K36/M36</f>
        <v>53.505749521040656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15.32016156183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68.825911082870661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3052.1273995826732</v>
      </c>
      <c r="N48" s="281">
        <f>K48*M48</f>
        <v>3204.7337695618071</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5814</v>
      </c>
      <c r="N49" s="281">
        <f>K49*M49</f>
        <v>174.42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3379.1537695618072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0.30101358760964236</v>
      </c>
      <c r="M61" s="820"/>
      <c r="N61" s="296">
        <f>K61*L61</f>
        <v>0.31606426699012452</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766.00807809150001</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4214.303823003168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842.86076460063362</v>
      </c>
      <c r="M85" s="850"/>
      <c r="N85" s="57"/>
    </row>
    <row r="86" spans="1:14">
      <c r="B86" s="95" t="s">
        <v>1057</v>
      </c>
      <c r="C86" s="96"/>
      <c r="D86" s="96"/>
      <c r="E86" s="96"/>
      <c r="F86" s="96"/>
      <c r="G86" s="96"/>
      <c r="H86" s="96"/>
      <c r="I86" s="93"/>
      <c r="J86" s="94"/>
      <c r="K86" s="313">
        <v>0.05</v>
      </c>
      <c r="L86" s="849">
        <f>N80*K86</f>
        <v>210.7151911501584</v>
      </c>
      <c r="M86" s="850"/>
      <c r="N86" s="57"/>
    </row>
    <row r="87" spans="1:14" ht="15" thickBot="1">
      <c r="B87" s="97" t="s">
        <v>1058</v>
      </c>
      <c r="C87" s="98"/>
      <c r="D87" s="98"/>
      <c r="E87" s="98"/>
      <c r="F87" s="98"/>
      <c r="G87" s="98"/>
      <c r="H87" s="98"/>
      <c r="I87" s="99"/>
      <c r="J87" s="100"/>
      <c r="K87" s="314">
        <v>0.05</v>
      </c>
      <c r="L87" s="851">
        <f>N80*K87</f>
        <v>210.7151911501584</v>
      </c>
      <c r="M87" s="852"/>
      <c r="N87" s="57"/>
    </row>
    <row r="88" spans="1:14" ht="15" thickBot="1">
      <c r="B88" s="815" t="s">
        <v>1037</v>
      </c>
      <c r="C88" s="816"/>
      <c r="D88" s="816"/>
      <c r="E88" s="816"/>
      <c r="F88" s="816"/>
      <c r="G88" s="816"/>
      <c r="H88" s="816"/>
      <c r="I88" s="816"/>
      <c r="J88" s="816"/>
      <c r="K88" s="816"/>
      <c r="L88" s="816"/>
      <c r="M88" s="817"/>
      <c r="N88" s="58">
        <f>L85+L86+L87</f>
        <v>1264.2911469009505</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5478.5949699041184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156</v>
      </c>
      <c r="B36" s="828" t="str">
        <f>VLOOKUP(A36,EQUIPOS!A6:D154,3,FALSE)</f>
        <v>Cizalla manual de 90 cm.</v>
      </c>
      <c r="C36" s="829"/>
      <c r="D36" s="829"/>
      <c r="E36" s="829"/>
      <c r="F36" s="829"/>
      <c r="G36" s="829"/>
      <c r="H36" s="830"/>
      <c r="I36" s="276"/>
      <c r="J36" s="277"/>
      <c r="K36" s="278">
        <f>VLOOKUP(A36,EQUIPOS!A6:D163,4,FALSE)</f>
        <v>2006.4656070390247</v>
      </c>
      <c r="L36" s="279"/>
      <c r="M36" s="345">
        <v>37.5</v>
      </c>
      <c r="N36" s="281">
        <f>K36/M36</f>
        <v>53.505749521040656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15.32016156183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68.825911082870661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3052.1273995826732</v>
      </c>
      <c r="N48" s="281">
        <f>K48*M48</f>
        <v>3204.7337695618071</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5814</v>
      </c>
      <c r="N49" s="281">
        <f>K49*M49</f>
        <v>174.42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3379.1537695618072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19">
        <f>VLOOKUP(A61,TRANSPORTE!A3:D117,4,FALSE)</f>
        <v>0.30101358760964236</v>
      </c>
      <c r="M61" s="820"/>
      <c r="N61" s="296">
        <f>K61*L61</f>
        <v>0.31606426699012452</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766.00807809150001</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4214.303823003168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842.86076460063362</v>
      </c>
      <c r="M85" s="850"/>
      <c r="N85" s="57"/>
    </row>
    <row r="86" spans="1:14">
      <c r="B86" s="95" t="s">
        <v>1057</v>
      </c>
      <c r="C86" s="96"/>
      <c r="D86" s="96"/>
      <c r="E86" s="96"/>
      <c r="F86" s="96"/>
      <c r="G86" s="96"/>
      <c r="H86" s="96"/>
      <c r="I86" s="93"/>
      <c r="J86" s="94"/>
      <c r="K86" s="313">
        <v>0.05</v>
      </c>
      <c r="L86" s="849">
        <f>N80*K86</f>
        <v>210.7151911501584</v>
      </c>
      <c r="M86" s="850"/>
      <c r="N86" s="57"/>
    </row>
    <row r="87" spans="1:14" ht="15" thickBot="1">
      <c r="B87" s="97" t="s">
        <v>1058</v>
      </c>
      <c r="C87" s="98"/>
      <c r="D87" s="98"/>
      <c r="E87" s="98"/>
      <c r="F87" s="98"/>
      <c r="G87" s="98"/>
      <c r="H87" s="98"/>
      <c r="I87" s="99"/>
      <c r="J87" s="100"/>
      <c r="K87" s="314">
        <v>0.05</v>
      </c>
      <c r="L87" s="851">
        <f>N80*K87</f>
        <v>210.7151911501584</v>
      </c>
      <c r="M87" s="852"/>
      <c r="N87" s="57"/>
    </row>
    <row r="88" spans="1:14" ht="15" thickBot="1">
      <c r="B88" s="815" t="s">
        <v>1037</v>
      </c>
      <c r="C88" s="816"/>
      <c r="D88" s="816"/>
      <c r="E88" s="816"/>
      <c r="F88" s="816"/>
      <c r="G88" s="816"/>
      <c r="H88" s="816"/>
      <c r="I88" s="816"/>
      <c r="J88" s="816"/>
      <c r="K88" s="816"/>
      <c r="L88" s="816"/>
      <c r="M88" s="817"/>
      <c r="N88" s="58">
        <f>L85+L86+L87</f>
        <v>1264.2911469009505</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5478.5949699041184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27261.104860427698</v>
      </c>
      <c r="L36" s="279"/>
      <c r="M36" s="345">
        <v>670</v>
      </c>
      <c r="N36" s="281">
        <f>K36/M36</f>
        <v>40.688216209593577</v>
      </c>
    </row>
    <row r="37" spans="1:14">
      <c r="A37" s="119" t="s">
        <v>125</v>
      </c>
      <c r="B37" s="828" t="str">
        <f>VLOOKUP(A37,EQUIPOS!A7:D154,3,FALSE)</f>
        <v>Bomba para gato de tensionamiento</v>
      </c>
      <c r="C37" s="829"/>
      <c r="D37" s="829"/>
      <c r="E37" s="829"/>
      <c r="F37" s="829"/>
      <c r="G37" s="829"/>
      <c r="H37" s="830"/>
      <c r="I37" s="430"/>
      <c r="J37" s="431"/>
      <c r="K37" s="278">
        <f>VLOOKUP(A37,EQUIPOS!A7:D164,4,FALSE)</f>
        <v>52444.204393008302</v>
      </c>
      <c r="L37" s="344"/>
      <c r="M37" s="345">
        <v>670</v>
      </c>
      <c r="N37" s="281">
        <f>K37/M37</f>
        <v>78.274931929863143</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162670.14703618997</v>
      </c>
      <c r="L38" s="432"/>
      <c r="M38" s="433">
        <v>670</v>
      </c>
      <c r="N38" s="281">
        <f>K38/M38</f>
        <v>242.79126423311936</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6.0975767410268658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367.85198911360294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27432.521067449066</v>
      </c>
      <c r="N48" s="281">
        <f t="shared" ref="N48:N53" si="0">K48*M48</f>
        <v>109.73008426979627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17457.058861103953</v>
      </c>
      <c r="N49" s="281">
        <f t="shared" si="0"/>
        <v>69.82823544441581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1128.1772733366499</v>
      </c>
      <c r="N50" s="281">
        <f t="shared" si="0"/>
        <v>22.563545466733</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5680.1020625572755</v>
      </c>
      <c r="N51" s="281">
        <f t="shared" si="0"/>
        <v>482.80867531736845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78378.631621283057</v>
      </c>
      <c r="N52" s="281">
        <f t="shared" si="0"/>
        <v>78.378631621283063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5814</v>
      </c>
      <c r="N53" s="281">
        <f t="shared" si="0"/>
        <v>116.28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879.58917211959658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133"/>
    </row>
    <row r="78" spans="1:15" ht="15" thickBot="1">
      <c r="B78" s="821" t="s">
        <v>1037</v>
      </c>
      <c r="C78" s="822"/>
      <c r="D78" s="822"/>
      <c r="E78" s="822"/>
      <c r="F78" s="822"/>
      <c r="G78" s="822"/>
      <c r="H78" s="822"/>
      <c r="I78" s="822"/>
      <c r="J78" s="822"/>
      <c r="K78" s="822"/>
      <c r="L78" s="822"/>
      <c r="M78" s="823"/>
      <c r="N78" s="469">
        <f>SUM(N72:N77)</f>
        <v>304.87883705134328</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1552.3199982845429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310.46399965690858</v>
      </c>
      <c r="M85" s="850"/>
      <c r="N85" s="57"/>
    </row>
    <row r="86" spans="1:14">
      <c r="B86" s="95" t="s">
        <v>1057</v>
      </c>
      <c r="C86" s="96"/>
      <c r="D86" s="96"/>
      <c r="E86" s="96"/>
      <c r="F86" s="96"/>
      <c r="G86" s="96"/>
      <c r="H86" s="96"/>
      <c r="I86" s="93"/>
      <c r="J86" s="94"/>
      <c r="K86" s="313">
        <v>0.05</v>
      </c>
      <c r="L86" s="849">
        <f>N80*K86</f>
        <v>77.615999914227146</v>
      </c>
      <c r="M86" s="850"/>
      <c r="N86" s="57"/>
    </row>
    <row r="87" spans="1:14" ht="15" thickBot="1">
      <c r="B87" s="97" t="s">
        <v>1058</v>
      </c>
      <c r="C87" s="98"/>
      <c r="D87" s="98"/>
      <c r="E87" s="98"/>
      <c r="F87" s="98"/>
      <c r="G87" s="98"/>
      <c r="H87" s="98"/>
      <c r="I87" s="99"/>
      <c r="J87" s="100"/>
      <c r="K87" s="314">
        <v>0.05</v>
      </c>
      <c r="L87" s="851">
        <f>N80*K87</f>
        <v>77.615999914227146</v>
      </c>
      <c r="M87" s="852"/>
      <c r="N87" s="57"/>
    </row>
    <row r="88" spans="1:14" ht="15" thickBot="1">
      <c r="B88" s="815" t="s">
        <v>1037</v>
      </c>
      <c r="C88" s="816"/>
      <c r="D88" s="816"/>
      <c r="E88" s="816"/>
      <c r="F88" s="816"/>
      <c r="G88" s="816"/>
      <c r="H88" s="816"/>
      <c r="I88" s="816"/>
      <c r="J88" s="816"/>
      <c r="K88" s="816"/>
      <c r="L88" s="816"/>
      <c r="M88" s="817"/>
      <c r="N88" s="58">
        <f>L85+L86+L87</f>
        <v>465.69599948536285</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2018.0159977699057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123</v>
      </c>
      <c r="B36" s="828" t="str">
        <f>VLOOKUP(A36,EQUIPOS!A6:D154,3,FALSE)</f>
        <v>Bomba de inyección de lechada</v>
      </c>
      <c r="C36" s="829"/>
      <c r="D36" s="829"/>
      <c r="E36" s="829"/>
      <c r="F36" s="829"/>
      <c r="G36" s="829"/>
      <c r="H36" s="830"/>
      <c r="I36" s="276"/>
      <c r="J36" s="277"/>
      <c r="K36" s="278">
        <f>VLOOKUP(A36,EQUIPOS!A6:D163,4,FALSE)</f>
        <v>27261.104860427698</v>
      </c>
      <c r="L36" s="279"/>
      <c r="M36" s="345">
        <v>670</v>
      </c>
      <c r="N36" s="281">
        <f>K36/M36</f>
        <v>40.688216209593577</v>
      </c>
    </row>
    <row r="37" spans="1:14">
      <c r="A37" s="119" t="s">
        <v>125</v>
      </c>
      <c r="B37" s="828" t="str">
        <f>VLOOKUP(A37,EQUIPOS!A7:D154,3,FALSE)</f>
        <v>Bomba para gato de tensionamiento</v>
      </c>
      <c r="C37" s="829"/>
      <c r="D37" s="829"/>
      <c r="E37" s="829"/>
      <c r="F37" s="829"/>
      <c r="G37" s="829"/>
      <c r="H37" s="830"/>
      <c r="I37" s="430"/>
      <c r="J37" s="431"/>
      <c r="K37" s="278">
        <f>VLOOKUP(A37,EQUIPOS!A7:D164,4,FALSE)</f>
        <v>52444.204393008302</v>
      </c>
      <c r="L37" s="344"/>
      <c r="M37" s="345">
        <v>670</v>
      </c>
      <c r="N37" s="281">
        <f>K37/M37</f>
        <v>78.274931929863143</v>
      </c>
    </row>
    <row r="38" spans="1:14">
      <c r="A38" s="119" t="s">
        <v>240</v>
      </c>
      <c r="B38" s="828" t="str">
        <f>VLOOKUP(A38,EQUIPOS!A8:D154,3,FALSE)</f>
        <v>Gato para tensionamiento, fuerza Max 200 ton, área de tensión 314 cm2.</v>
      </c>
      <c r="C38" s="829"/>
      <c r="D38" s="829"/>
      <c r="E38" s="829"/>
      <c r="F38" s="829"/>
      <c r="G38" s="829"/>
      <c r="H38" s="830"/>
      <c r="I38" s="337"/>
      <c r="J38" s="339"/>
      <c r="K38" s="278">
        <f>VLOOKUP(A38,EQUIPOS!A8:D165,4,FALSE)</f>
        <v>162670.14703618997</v>
      </c>
      <c r="L38" s="432"/>
      <c r="M38" s="433">
        <v>670</v>
      </c>
      <c r="N38" s="281">
        <f>K38/M38</f>
        <v>242.79126423311936</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N78*M41</f>
        <v>6.0975767410268658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367.85198911360294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27432.521067449066</v>
      </c>
      <c r="N48" s="281">
        <f t="shared" ref="N48:N53" si="0">K48*M48</f>
        <v>109.73008426979627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17457.058861103953</v>
      </c>
      <c r="N49" s="281">
        <f t="shared" si="0"/>
        <v>69.82823544441581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1128.1772733366499</v>
      </c>
      <c r="N50" s="281">
        <f t="shared" si="0"/>
        <v>22.563545466733</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5680.1020625572755</v>
      </c>
      <c r="N51" s="281">
        <f t="shared" si="0"/>
        <v>31410.964405941737</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78378.631621283057</v>
      </c>
      <c r="N52" s="281">
        <f t="shared" si="0"/>
        <v>78.378631621283063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5814</v>
      </c>
      <c r="N53" s="281">
        <f t="shared" si="0"/>
        <v>116.28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31807.744902743965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304.87883705134328</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32480.47572890891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6496.0951457817828</v>
      </c>
      <c r="M85" s="850"/>
      <c r="N85" s="57"/>
    </row>
    <row r="86" spans="1:14">
      <c r="B86" s="95" t="s">
        <v>1057</v>
      </c>
      <c r="C86" s="96"/>
      <c r="D86" s="96"/>
      <c r="E86" s="96"/>
      <c r="F86" s="96"/>
      <c r="G86" s="96"/>
      <c r="H86" s="96"/>
      <c r="I86" s="93"/>
      <c r="J86" s="94"/>
      <c r="K86" s="313">
        <v>0.05</v>
      </c>
      <c r="L86" s="849">
        <f>N80*K86</f>
        <v>1624.0237864454457</v>
      </c>
      <c r="M86" s="850"/>
      <c r="N86" s="57"/>
    </row>
    <row r="87" spans="1:14" ht="15" thickBot="1">
      <c r="B87" s="97" t="s">
        <v>1058</v>
      </c>
      <c r="C87" s="98"/>
      <c r="D87" s="98"/>
      <c r="E87" s="98"/>
      <c r="F87" s="98"/>
      <c r="G87" s="98"/>
      <c r="H87" s="98"/>
      <c r="I87" s="99"/>
      <c r="J87" s="100"/>
      <c r="K87" s="314">
        <v>0.05</v>
      </c>
      <c r="L87" s="851">
        <f>N80*K87</f>
        <v>1624.0237864454457</v>
      </c>
      <c r="M87" s="852"/>
      <c r="N87" s="57"/>
    </row>
    <row r="88" spans="1:14" ht="15" thickBot="1">
      <c r="B88" s="815" t="s">
        <v>1037</v>
      </c>
      <c r="C88" s="816"/>
      <c r="D88" s="816"/>
      <c r="E88" s="816"/>
      <c r="F88" s="816"/>
      <c r="G88" s="816"/>
      <c r="H88" s="816"/>
      <c r="I88" s="816"/>
      <c r="J88" s="816"/>
      <c r="K88" s="816"/>
      <c r="L88" s="816"/>
      <c r="M88" s="817"/>
      <c r="N88" s="58">
        <f>L85+L86+L87</f>
        <v>9744.1427186726742</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42224.618447581583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04"/>
      <c r="C1" s="916"/>
      <c r="D1" s="917"/>
      <c r="E1" s="917"/>
      <c r="F1" s="917"/>
      <c r="G1" s="917"/>
      <c r="H1" s="917"/>
      <c r="I1" s="917"/>
      <c r="J1" s="918"/>
      <c r="K1" s="975" t="s">
        <v>1017</v>
      </c>
      <c r="L1" s="921" t="s">
        <v>2304</v>
      </c>
      <c r="M1" s="922"/>
      <c r="N1" s="923"/>
    </row>
    <row r="2" spans="2:14">
      <c r="B2" s="905"/>
      <c r="C2" s="927" t="s">
        <v>1018</v>
      </c>
      <c r="D2" s="928"/>
      <c r="E2" s="928"/>
      <c r="F2" s="928"/>
      <c r="G2" s="928"/>
      <c r="H2" s="928"/>
      <c r="I2" s="928"/>
      <c r="J2" s="929"/>
      <c r="K2" s="974"/>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74"/>
      <c r="L4" s="924"/>
      <c r="M4" s="925"/>
      <c r="N4" s="92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973" t="s">
        <v>1029</v>
      </c>
      <c r="M30" s="827"/>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801" t="s">
        <v>1032</v>
      </c>
      <c r="J35" s="798"/>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948"/>
      <c r="D41" s="948"/>
      <c r="E41" s="44"/>
      <c r="F41" s="45"/>
      <c r="G41" s="45"/>
      <c r="H41" s="46"/>
      <c r="I41" s="42"/>
      <c r="J41" s="43"/>
      <c r="K41" s="288"/>
      <c r="L41" s="285"/>
      <c r="M41" s="410">
        <v>0.01</v>
      </c>
      <c r="N41" s="353">
        <f>N78*M41</f>
        <v>15.95850162690625</v>
      </c>
    </row>
    <row r="42" spans="1:14" ht="15" thickBot="1">
      <c r="B42" s="949"/>
      <c r="C42" s="950"/>
      <c r="D42" s="950"/>
      <c r="E42" s="950"/>
      <c r="F42" s="950"/>
      <c r="G42" s="950"/>
      <c r="H42" s="951"/>
      <c r="I42" s="837"/>
      <c r="J42" s="838"/>
      <c r="K42" s="47"/>
      <c r="L42" s="839"/>
      <c r="M42" s="952"/>
      <c r="N42" s="111"/>
    </row>
    <row r="43" spans="1:14" ht="15" thickBot="1">
      <c r="B43" s="815" t="s">
        <v>1037</v>
      </c>
      <c r="C43" s="816"/>
      <c r="D43" s="816"/>
      <c r="E43" s="816"/>
      <c r="F43" s="816"/>
      <c r="G43" s="816"/>
      <c r="H43" s="816"/>
      <c r="I43" s="816"/>
      <c r="J43" s="816"/>
      <c r="K43" s="816"/>
      <c r="L43" s="816"/>
      <c r="M43" s="817"/>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475022.00982595794</v>
      </c>
      <c r="N48" s="281">
        <f>K48*M48</f>
        <v>475022.00982595794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475022.00982595794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972"/>
      <c r="I71" s="79" t="s">
        <v>1048</v>
      </c>
      <c r="J71" s="81" t="s">
        <v>1494</v>
      </c>
      <c r="K71" s="80" t="s">
        <v>1050</v>
      </c>
      <c r="L71" s="843" t="s">
        <v>1034</v>
      </c>
      <c r="M71" s="967"/>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38"/>
      <c r="I77" s="132"/>
      <c r="J77" s="132"/>
      <c r="K77" s="132"/>
      <c r="L77" s="971"/>
      <c r="M77" s="840"/>
      <c r="N77" s="133"/>
    </row>
    <row r="78" spans="1:15" ht="15" thickBot="1">
      <c r="B78" s="821" t="s">
        <v>1037</v>
      </c>
      <c r="C78" s="822"/>
      <c r="D78" s="822"/>
      <c r="E78" s="822"/>
      <c r="F78" s="822"/>
      <c r="G78" s="822"/>
      <c r="H78" s="822"/>
      <c r="I78" s="822"/>
      <c r="J78" s="822"/>
      <c r="K78" s="822"/>
      <c r="L78" s="822"/>
      <c r="M78" s="823"/>
      <c r="N78" s="469">
        <f>SUM(N72:N77)</f>
        <v>1595.850162690625</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476633.81849027547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95326.763698055103</v>
      </c>
      <c r="M85" s="850"/>
      <c r="N85" s="57"/>
    </row>
    <row r="86" spans="1:14">
      <c r="B86" s="95" t="s">
        <v>1057</v>
      </c>
      <c r="C86" s="96"/>
      <c r="D86" s="96"/>
      <c r="E86" s="96"/>
      <c r="F86" s="96"/>
      <c r="G86" s="96"/>
      <c r="H86" s="96"/>
      <c r="I86" s="93"/>
      <c r="J86" s="94"/>
      <c r="K86" s="313">
        <v>0.05</v>
      </c>
      <c r="L86" s="849">
        <f>N80*K86</f>
        <v>23831.690924513776</v>
      </c>
      <c r="M86" s="850"/>
      <c r="N86" s="57"/>
    </row>
    <row r="87" spans="1:14" ht="15" thickBot="1">
      <c r="B87" s="97" t="s">
        <v>1058</v>
      </c>
      <c r="C87" s="98"/>
      <c r="D87" s="98"/>
      <c r="E87" s="98"/>
      <c r="F87" s="98"/>
      <c r="G87" s="98"/>
      <c r="H87" s="98"/>
      <c r="I87" s="99"/>
      <c r="J87" s="100"/>
      <c r="K87" s="314">
        <v>0.05</v>
      </c>
      <c r="L87" s="851">
        <f>N80*K87</f>
        <v>23831.690924513776</v>
      </c>
      <c r="M87" s="852"/>
      <c r="N87" s="57"/>
    </row>
    <row r="88" spans="1:14" ht="15" thickBot="1">
      <c r="B88" s="815" t="s">
        <v>1037</v>
      </c>
      <c r="C88" s="816"/>
      <c r="D88" s="816"/>
      <c r="E88" s="816"/>
      <c r="F88" s="816"/>
      <c r="G88" s="816"/>
      <c r="H88" s="816"/>
      <c r="I88" s="816"/>
      <c r="J88" s="816"/>
      <c r="K88" s="816"/>
      <c r="L88" s="816"/>
      <c r="M88" s="817"/>
      <c r="N88" s="58">
        <f>L85+L86+L87</f>
        <v>142990.14554708265</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619623.96403735806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N78*M41</f>
        <v>51.067205206099999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21318</v>
      </c>
      <c r="N48" s="281">
        <f>K48*M48</f>
        <v>22383.9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f>SUM(N48:N55)</f>
        <v>22383.9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B61" s="52"/>
      <c r="C61" s="326"/>
      <c r="D61" s="326"/>
      <c r="E61" s="326"/>
      <c r="F61" s="326"/>
      <c r="G61" s="326"/>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967"/>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51"/>
    </row>
    <row r="78" spans="1:15" ht="15" thickBot="1">
      <c r="B78" s="821" t="s">
        <v>1037</v>
      </c>
      <c r="C78" s="822"/>
      <c r="D78" s="822"/>
      <c r="E78" s="822"/>
      <c r="F78" s="822"/>
      <c r="G78" s="822"/>
      <c r="H78" s="822"/>
      <c r="I78" s="822"/>
      <c r="J78" s="822"/>
      <c r="K78" s="822"/>
      <c r="L78" s="822"/>
      <c r="M78" s="823"/>
      <c r="N78" s="310">
        <f>SUM(N72:N77)</f>
        <v>1021.344104122</v>
      </c>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23456.311309328103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4691.2622618656205</v>
      </c>
      <c r="M85" s="850"/>
      <c r="N85" s="57"/>
    </row>
    <row r="86" spans="1:14">
      <c r="B86" s="95" t="s">
        <v>1057</v>
      </c>
      <c r="C86" s="96"/>
      <c r="D86" s="96"/>
      <c r="E86" s="96"/>
      <c r="F86" s="96"/>
      <c r="G86" s="96"/>
      <c r="H86" s="96"/>
      <c r="I86" s="93"/>
      <c r="J86" s="94"/>
      <c r="K86" s="313">
        <v>0.05</v>
      </c>
      <c r="L86" s="849">
        <f>N80*K86</f>
        <v>1172.8155654664051</v>
      </c>
      <c r="M86" s="850"/>
      <c r="N86" s="57"/>
    </row>
    <row r="87" spans="1:14" ht="15" thickBot="1">
      <c r="B87" s="97" t="s">
        <v>1058</v>
      </c>
      <c r="C87" s="98"/>
      <c r="D87" s="98"/>
      <c r="E87" s="98"/>
      <c r="F87" s="98"/>
      <c r="G87" s="98"/>
      <c r="H87" s="98"/>
      <c r="I87" s="99"/>
      <c r="J87" s="100"/>
      <c r="K87" s="314">
        <v>0.05</v>
      </c>
      <c r="L87" s="851">
        <f>N80*K87</f>
        <v>1172.8155654664051</v>
      </c>
      <c r="M87" s="852"/>
      <c r="N87" s="57"/>
    </row>
    <row r="88" spans="1:14" ht="15" thickBot="1">
      <c r="B88" s="815" t="s">
        <v>1037</v>
      </c>
      <c r="C88" s="816"/>
      <c r="D88" s="816"/>
      <c r="E88" s="816"/>
      <c r="F88" s="816"/>
      <c r="G88" s="816"/>
      <c r="H88" s="816"/>
      <c r="I88" s="816"/>
      <c r="J88" s="816"/>
      <c r="K88" s="816"/>
      <c r="L88" s="816"/>
      <c r="M88" s="817"/>
      <c r="N88" s="58">
        <f>L85+L86+L87</f>
        <v>7036.8933927984308</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196">
        <f>N80+N88</f>
        <v>30493.204702126532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5900.9091585286969</v>
      </c>
      <c r="L36" s="279"/>
      <c r="M36" s="345">
        <v>40</v>
      </c>
      <c r="N36" s="281">
        <f>K36/M36</f>
        <v>147.52272896321742</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39123.284816916894</v>
      </c>
      <c r="L37" s="344"/>
      <c r="M37" s="345">
        <v>40</v>
      </c>
      <c r="N37" s="281">
        <f t="shared" ref="N37:N43" si="0">K37/M37</f>
        <v>978.08212042292234</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27945.203440654932</v>
      </c>
      <c r="L38" s="344"/>
      <c r="M38" s="345">
        <v>40</v>
      </c>
      <c r="N38" s="281">
        <f t="shared" si="0"/>
        <v>698.6300860163733</v>
      </c>
    </row>
    <row r="39" spans="1:14">
      <c r="A39" s="119" t="s">
        <v>208</v>
      </c>
      <c r="B39" s="828" t="str">
        <f>VLOOKUP(A39,EQUIPOS!A9:D154,3,FALSE)</f>
        <v>Equipo de soldadura 400</v>
      </c>
      <c r="C39" s="829"/>
      <c r="D39" s="829"/>
      <c r="E39" s="829"/>
      <c r="F39" s="829"/>
      <c r="G39" s="829"/>
      <c r="H39" s="830"/>
      <c r="I39" s="430"/>
      <c r="J39" s="431"/>
      <c r="K39" s="278">
        <f>VLOOKUP(A39,EQUIPOS!A9:D166,4,FALSE)</f>
        <v>33534.244128785918</v>
      </c>
      <c r="L39" s="344"/>
      <c r="M39" s="345">
        <v>40</v>
      </c>
      <c r="N39" s="281">
        <f t="shared" si="0"/>
        <v>838.35610321964793</v>
      </c>
    </row>
    <row r="40" spans="1:14">
      <c r="A40" s="119" t="s">
        <v>210</v>
      </c>
      <c r="B40" s="828" t="str">
        <f>VLOOKUP(A40,EQUIPOS!A10:D154,3,FALSE)</f>
        <v>Equipo de soldadura 600</v>
      </c>
      <c r="C40" s="829"/>
      <c r="D40" s="829"/>
      <c r="E40" s="829"/>
      <c r="F40" s="829"/>
      <c r="G40" s="829"/>
      <c r="H40" s="830"/>
      <c r="I40" s="430"/>
      <c r="J40" s="431"/>
      <c r="K40" s="278">
        <f>VLOOKUP(A40,EQUIPOS!A10:D167,4,FALSE)</f>
        <v>39123.284816916894</v>
      </c>
      <c r="L40" s="344"/>
      <c r="M40" s="345">
        <v>40</v>
      </c>
      <c r="N40" s="281">
        <f t="shared" si="0"/>
        <v>978.08212042292234</v>
      </c>
    </row>
    <row r="41" spans="1:14">
      <c r="A41" s="119" t="s">
        <v>202</v>
      </c>
      <c r="B41" s="828" t="str">
        <f>VLOOKUP(A41,EQUIPOS!A11:D155,3,FALSE)</f>
        <v xml:space="preserve">Equipo de rayos X y/o ultrasonido
</v>
      </c>
      <c r="C41" s="829"/>
      <c r="D41" s="829"/>
      <c r="E41" s="829"/>
      <c r="F41" s="829"/>
      <c r="G41" s="829"/>
      <c r="H41" s="830"/>
      <c r="I41" s="430"/>
      <c r="J41" s="431"/>
      <c r="K41" s="278">
        <f>VLOOKUP(A41,EQUIPOS!A11:D168,4,FALSE)</f>
        <v>93266.942575393361</v>
      </c>
      <c r="L41" s="344"/>
      <c r="M41" s="345">
        <v>4000</v>
      </c>
      <c r="N41" s="281">
        <f t="shared" si="0"/>
        <v>23.31673564384834</v>
      </c>
    </row>
    <row r="42" spans="1:14">
      <c r="A42" s="119" t="s">
        <v>294</v>
      </c>
      <c r="B42" s="828" t="str">
        <f>VLOOKUP(A42,EQUIPOS!A12:D156,3,FALSE)</f>
        <v>Puente grúa</v>
      </c>
      <c r="C42" s="829"/>
      <c r="D42" s="829"/>
      <c r="E42" s="829"/>
      <c r="F42" s="829"/>
      <c r="G42" s="829"/>
      <c r="H42" s="830"/>
      <c r="I42" s="430"/>
      <c r="J42" s="431"/>
      <c r="K42" s="278">
        <f>VLOOKUP(A42,EQUIPOS!A12:D169,4,FALSE)</f>
        <v>848927.77963721112</v>
      </c>
      <c r="L42" s="344"/>
      <c r="M42" s="345">
        <v>40000</v>
      </c>
      <c r="N42" s="281">
        <f t="shared" si="0"/>
        <v>21.223194490930279</v>
      </c>
    </row>
    <row r="43" spans="1:14">
      <c r="A43" s="119" t="s">
        <v>334</v>
      </c>
      <c r="B43" s="828" t="str">
        <f>VLOOKUP(A43,EQUIPOS!A13:D157,3,FALSE)</f>
        <v>Taladro industrial</v>
      </c>
      <c r="C43" s="829"/>
      <c r="D43" s="829"/>
      <c r="E43" s="829"/>
      <c r="F43" s="829"/>
      <c r="G43" s="829"/>
      <c r="H43" s="830"/>
      <c r="I43" s="430"/>
      <c r="J43" s="431"/>
      <c r="K43" s="278">
        <f>VLOOKUP(A43,EQUIPOS!A13:D170,4,FALSE)</f>
        <v>3865.3178590812436</v>
      </c>
      <c r="L43" s="344"/>
      <c r="M43" s="345">
        <v>40</v>
      </c>
      <c r="N43" s="281">
        <f t="shared" si="0"/>
        <v>96.632946477031084</v>
      </c>
    </row>
    <row r="44" spans="1:14">
      <c r="B44" s="828"/>
      <c r="C44" s="829"/>
      <c r="D44" s="829"/>
      <c r="E44" s="829"/>
      <c r="F44" s="829"/>
      <c r="G44" s="829"/>
      <c r="H44" s="830"/>
      <c r="I44" s="42"/>
      <c r="J44" s="43"/>
      <c r="K44" s="278"/>
      <c r="L44" s="285"/>
      <c r="M44" s="345"/>
      <c r="N44" s="281"/>
    </row>
    <row r="45" spans="1:14">
      <c r="B45" s="329"/>
      <c r="C45" s="330"/>
      <c r="D45" s="330"/>
      <c r="E45" s="330"/>
      <c r="F45" s="332"/>
      <c r="G45" s="332"/>
      <c r="H45" s="131"/>
      <c r="I45" s="42"/>
      <c r="J45" s="43"/>
      <c r="K45" s="278"/>
      <c r="L45" s="285"/>
      <c r="M45" s="286"/>
      <c r="N45" s="282"/>
    </row>
    <row r="46" spans="1:14">
      <c r="B46" s="835" t="s">
        <v>1036</v>
      </c>
      <c r="C46" s="836"/>
      <c r="D46" s="836"/>
      <c r="E46" s="44"/>
      <c r="F46" s="45"/>
      <c r="G46" s="45"/>
      <c r="H46" s="46"/>
      <c r="I46" s="42"/>
      <c r="J46" s="43"/>
      <c r="K46" s="288"/>
      <c r="L46" s="285"/>
      <c r="M46" s="410">
        <v>0.1</v>
      </c>
      <c r="N46" s="353">
        <f>N83*M46</f>
        <v>316.77546014452503</v>
      </c>
    </row>
    <row r="47" spans="1:14" ht="15" thickBot="1">
      <c r="B47" s="828"/>
      <c r="C47" s="829"/>
      <c r="D47" s="829"/>
      <c r="E47" s="829"/>
      <c r="F47" s="829"/>
      <c r="G47" s="829"/>
      <c r="H47" s="830"/>
      <c r="I47" s="837"/>
      <c r="J47" s="838"/>
      <c r="K47" s="47"/>
      <c r="L47" s="839"/>
      <c r="M47" s="840"/>
      <c r="N47" s="111"/>
    </row>
    <row r="48" spans="1:14" ht="15" thickBot="1">
      <c r="B48" s="815" t="s">
        <v>1037</v>
      </c>
      <c r="C48" s="816"/>
      <c r="D48" s="816"/>
      <c r="E48" s="816"/>
      <c r="F48" s="816"/>
      <c r="G48" s="816"/>
      <c r="H48" s="816"/>
      <c r="I48" s="816"/>
      <c r="J48" s="816"/>
      <c r="K48" s="816"/>
      <c r="L48" s="816"/>
      <c r="M48" s="817"/>
      <c r="N48" s="403">
        <f>SUM(N36:N46)</f>
        <v>4098.621495801418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06" t="s">
        <v>1028</v>
      </c>
      <c r="C52" s="807"/>
      <c r="D52" s="807"/>
      <c r="E52" s="807"/>
      <c r="F52" s="807"/>
      <c r="G52" s="807"/>
      <c r="H52" s="807"/>
      <c r="I52" s="808"/>
      <c r="J52" s="324" t="s">
        <v>1029</v>
      </c>
      <c r="K52" s="91" t="s">
        <v>1030</v>
      </c>
      <c r="L52" s="809" t="s">
        <v>1039</v>
      </c>
      <c r="M52" s="808"/>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30401.408628861303</v>
      </c>
      <c r="N53" s="281">
        <f t="shared" ref="N53:N58" si="1">K53*M53</f>
        <v>152.00704314430652</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9975.4622063451152</v>
      </c>
      <c r="N54" s="281">
        <f t="shared" si="1"/>
        <v>49.877311031725576</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13751.887184461481</v>
      </c>
      <c r="N55" s="281">
        <f t="shared" si="1"/>
        <v>68.759435922307404</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11220</v>
      </c>
      <c r="N56" s="281">
        <f t="shared" si="1"/>
        <v>112.2</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19238.391397951294</v>
      </c>
      <c r="N57" s="281">
        <f t="shared" si="1"/>
        <v>192.38391397951295</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3052.1273995826732</v>
      </c>
      <c r="N58" s="281">
        <f t="shared" si="1"/>
        <v>3052.1273995826732</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5" t="s">
        <v>1037</v>
      </c>
      <c r="C61" s="816"/>
      <c r="D61" s="816"/>
      <c r="E61" s="816"/>
      <c r="F61" s="816"/>
      <c r="G61" s="816"/>
      <c r="H61" s="816"/>
      <c r="I61" s="816"/>
      <c r="J61" s="816"/>
      <c r="K61" s="816"/>
      <c r="L61" s="816"/>
      <c r="M61" s="817"/>
      <c r="N61" s="403">
        <f>SUM(N53:N60)</f>
        <v>3627.3551036605259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18" t="s">
        <v>1045</v>
      </c>
      <c r="M65" s="791"/>
      <c r="N65" s="82" t="s">
        <v>1035</v>
      </c>
    </row>
    <row r="66" spans="1:15">
      <c r="B66" s="52"/>
      <c r="C66" s="326"/>
      <c r="D66" s="326"/>
      <c r="E66" s="326"/>
      <c r="F66" s="326"/>
      <c r="G66" s="326"/>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320"/>
      <c r="I68" s="288"/>
      <c r="J68" s="295"/>
      <c r="K68" s="288"/>
      <c r="L68" s="819"/>
      <c r="M68" s="820"/>
      <c r="N68" s="296"/>
    </row>
    <row r="69" spans="1:15">
      <c r="B69" s="52"/>
      <c r="C69" s="53"/>
      <c r="D69" s="53"/>
      <c r="E69" s="53"/>
      <c r="F69" s="53"/>
      <c r="G69" s="53"/>
      <c r="H69" s="320"/>
      <c r="I69" s="288"/>
      <c r="J69" s="295"/>
      <c r="K69" s="288"/>
      <c r="L69" s="819"/>
      <c r="M69" s="820"/>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04"/>
      <c r="M71" s="805"/>
      <c r="N71" s="133"/>
    </row>
    <row r="72" spans="1:15" ht="15" thickBot="1">
      <c r="B72" s="821" t="s">
        <v>1037</v>
      </c>
      <c r="C72" s="822"/>
      <c r="D72" s="822"/>
      <c r="E72" s="822"/>
      <c r="F72" s="822"/>
      <c r="G72" s="822"/>
      <c r="H72" s="822"/>
      <c r="I72" s="822"/>
      <c r="J72" s="822"/>
      <c r="K72" s="822"/>
      <c r="L72" s="822"/>
      <c r="M72" s="82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1" t="s">
        <v>1047</v>
      </c>
      <c r="C76" s="842"/>
      <c r="D76" s="842"/>
      <c r="E76" s="842"/>
      <c r="F76" s="842"/>
      <c r="G76" s="842"/>
      <c r="H76" s="842"/>
      <c r="I76" s="79" t="s">
        <v>1048</v>
      </c>
      <c r="J76" s="81" t="s">
        <v>1494</v>
      </c>
      <c r="K76" s="80" t="s">
        <v>1050</v>
      </c>
      <c r="L76" s="843" t="s">
        <v>1034</v>
      </c>
      <c r="M76" s="844"/>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02" t="str">
        <f>VLOOKUP(A82,'MANO DE OBRA'!A12:D73,3,FALSE)</f>
        <v>Dibujante 2</v>
      </c>
      <c r="C82" s="803" t="e">
        <f>VLOOKUP(B82,'MANO DE OBRA'!B12:E73,3,FALSE)</f>
        <v>#N/A</v>
      </c>
      <c r="D82" s="803" t="e">
        <f>VLOOKUP(C82,'MANO DE OBRA'!C12:F73,3,FALSE)</f>
        <v>#N/A</v>
      </c>
      <c r="E82" s="803" t="e">
        <f>VLOOKUP(D82,'MANO DE OBRA'!D12:G73,3,FALSE)</f>
        <v>#N/A</v>
      </c>
      <c r="F82" s="803" t="e">
        <f>VLOOKUP(E82,'MANO DE OBRA'!E12:H73,3,FALSE)</f>
        <v>#N/A</v>
      </c>
      <c r="G82" s="803" t="e">
        <f>VLOOKUP(F82,'MANO DE OBRA'!F12:I73,3,FALSE)</f>
        <v>#N/A</v>
      </c>
      <c r="H82" s="80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21" t="s">
        <v>1037</v>
      </c>
      <c r="C83" s="822"/>
      <c r="D83" s="822"/>
      <c r="E83" s="822"/>
      <c r="F83" s="822"/>
      <c r="G83" s="822"/>
      <c r="H83" s="822"/>
      <c r="I83" s="822"/>
      <c r="J83" s="822"/>
      <c r="K83" s="822"/>
      <c r="L83" s="822"/>
      <c r="M83" s="823"/>
      <c r="N83" s="469">
        <f>SUM(N77:N82)</f>
        <v>3167.75460144525</v>
      </c>
    </row>
    <row r="84" spans="1:14" ht="15" thickBot="1">
      <c r="B84" s="39"/>
      <c r="C84" s="40"/>
      <c r="D84" s="40"/>
      <c r="E84" s="40"/>
      <c r="F84" s="40"/>
      <c r="G84" s="40"/>
      <c r="H84" s="40"/>
      <c r="I84" s="40"/>
      <c r="J84" s="40"/>
      <c r="K84" s="40"/>
      <c r="L84" s="40"/>
      <c r="M84" s="40"/>
      <c r="N84" s="41"/>
    </row>
    <row r="85" spans="1:14" ht="15" thickBot="1">
      <c r="B85" s="815" t="s">
        <v>1051</v>
      </c>
      <c r="C85" s="816"/>
      <c r="D85" s="816"/>
      <c r="E85" s="816"/>
      <c r="F85" s="816"/>
      <c r="G85" s="816"/>
      <c r="H85" s="816"/>
      <c r="I85" s="816"/>
      <c r="J85" s="816"/>
      <c r="K85" s="816"/>
      <c r="L85" s="816"/>
      <c r="M85" s="817"/>
      <c r="N85" s="105">
        <f>N48+N61+N72+N83</f>
        <v>10893.731200907194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06" t="s">
        <v>1053</v>
      </c>
      <c r="C89" s="807"/>
      <c r="D89" s="807"/>
      <c r="E89" s="807"/>
      <c r="F89" s="807"/>
      <c r="G89" s="807"/>
      <c r="H89" s="807"/>
      <c r="I89" s="323"/>
      <c r="J89" s="343"/>
      <c r="K89" s="311" t="s">
        <v>1054</v>
      </c>
      <c r="L89" s="845" t="s">
        <v>1055</v>
      </c>
      <c r="M89" s="846"/>
      <c r="N89" s="312"/>
    </row>
    <row r="90" spans="1:14">
      <c r="B90" s="847" t="s">
        <v>1056</v>
      </c>
      <c r="C90" s="848"/>
      <c r="D90" s="848"/>
      <c r="E90" s="848"/>
      <c r="F90" s="848"/>
      <c r="G90" s="848"/>
      <c r="H90" s="848"/>
      <c r="I90" s="93"/>
      <c r="J90" s="94"/>
      <c r="K90" s="313">
        <v>0.2</v>
      </c>
      <c r="L90" s="849">
        <f>N85*K90</f>
        <v>2178.7462401814387</v>
      </c>
      <c r="M90" s="850"/>
      <c r="N90" s="57"/>
    </row>
    <row r="91" spans="1:14">
      <c r="B91" s="95" t="s">
        <v>1057</v>
      </c>
      <c r="C91" s="96"/>
      <c r="D91" s="96"/>
      <c r="E91" s="96"/>
      <c r="F91" s="96"/>
      <c r="G91" s="96"/>
      <c r="H91" s="96"/>
      <c r="I91" s="93"/>
      <c r="J91" s="94"/>
      <c r="K91" s="313">
        <v>0.05</v>
      </c>
      <c r="L91" s="849">
        <f>N85*K91</f>
        <v>544.68656004535967</v>
      </c>
      <c r="M91" s="850"/>
      <c r="N91" s="57"/>
    </row>
    <row r="92" spans="1:14" ht="15" thickBot="1">
      <c r="B92" s="97" t="s">
        <v>1058</v>
      </c>
      <c r="C92" s="98"/>
      <c r="D92" s="98"/>
      <c r="E92" s="98"/>
      <c r="F92" s="98"/>
      <c r="G92" s="98"/>
      <c r="H92" s="98"/>
      <c r="I92" s="99"/>
      <c r="J92" s="100"/>
      <c r="K92" s="314">
        <v>0.05</v>
      </c>
      <c r="L92" s="851">
        <f>N85*K92</f>
        <v>544.68656004535967</v>
      </c>
      <c r="M92" s="852"/>
      <c r="N92" s="57"/>
    </row>
    <row r="93" spans="1:14" ht="15" thickBot="1">
      <c r="B93" s="815" t="s">
        <v>1037</v>
      </c>
      <c r="C93" s="816"/>
      <c r="D93" s="816"/>
      <c r="E93" s="816"/>
      <c r="F93" s="816"/>
      <c r="G93" s="816"/>
      <c r="H93" s="816"/>
      <c r="I93" s="816"/>
      <c r="J93" s="816"/>
      <c r="K93" s="816"/>
      <c r="L93" s="816"/>
      <c r="M93" s="817"/>
      <c r="N93" s="58">
        <f>L90+L91+L92</f>
        <v>3268.1193602721582</v>
      </c>
    </row>
    <row r="94" spans="1:14" ht="15" thickBot="1">
      <c r="B94" s="39"/>
      <c r="C94" s="40"/>
      <c r="D94" s="40"/>
      <c r="E94" s="40"/>
      <c r="F94" s="40"/>
      <c r="G94" s="40"/>
      <c r="H94" s="40"/>
      <c r="I94" s="40"/>
      <c r="J94" s="40"/>
      <c r="K94" s="40"/>
      <c r="L94" s="40"/>
      <c r="M94" s="40"/>
      <c r="N94" s="41"/>
    </row>
    <row r="95" spans="1:14" ht="15" thickBot="1">
      <c r="A95" t="s">
        <v>2122</v>
      </c>
      <c r="B95" s="815" t="s">
        <v>1059</v>
      </c>
      <c r="C95" s="816"/>
      <c r="D95" s="816"/>
      <c r="E95" s="816"/>
      <c r="F95" s="816"/>
      <c r="G95" s="816"/>
      <c r="H95" s="816"/>
      <c r="I95" s="816"/>
      <c r="J95" s="816"/>
      <c r="K95" s="816"/>
      <c r="L95" s="816"/>
      <c r="M95" s="817"/>
      <c r="N95" s="196">
        <f>N85+N93</f>
        <v>14161.850561179352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7" t="s">
        <v>2324</v>
      </c>
      <c r="C112" s="958"/>
      <c r="D112" s="958"/>
      <c r="E112" s="958"/>
      <c r="F112" s="958"/>
      <c r="G112" s="958"/>
      <c r="H112" s="958"/>
      <c r="I112" s="958"/>
      <c r="J112" s="958"/>
      <c r="K112" s="958"/>
      <c r="L112" s="958"/>
      <c r="M112" s="958"/>
      <c r="N112" s="959"/>
    </row>
    <row r="113" spans="2:14" ht="15" customHeight="1">
      <c r="B113" s="957"/>
      <c r="C113" s="958"/>
      <c r="D113" s="958"/>
      <c r="E113" s="958"/>
      <c r="F113" s="958"/>
      <c r="G113" s="958"/>
      <c r="H113" s="958"/>
      <c r="I113" s="958"/>
      <c r="J113" s="958"/>
      <c r="K113" s="958"/>
      <c r="L113" s="958"/>
      <c r="M113" s="958"/>
      <c r="N113" s="959"/>
    </row>
    <row r="114" spans="2:14" ht="30" customHeight="1">
      <c r="B114" s="960" t="s">
        <v>2325</v>
      </c>
      <c r="C114" s="961"/>
      <c r="D114" s="961"/>
      <c r="E114" s="961"/>
      <c r="F114" s="961"/>
      <c r="G114" s="961"/>
      <c r="H114" s="961"/>
      <c r="I114" s="961"/>
      <c r="J114" s="961"/>
      <c r="K114" s="961"/>
      <c r="L114" s="961"/>
      <c r="M114" s="961"/>
      <c r="N114" s="962"/>
    </row>
    <row r="115" spans="2:14">
      <c r="B115" s="960"/>
      <c r="C115" s="961"/>
      <c r="D115" s="961"/>
      <c r="E115" s="961"/>
      <c r="F115" s="961"/>
      <c r="G115" s="961"/>
      <c r="H115" s="961"/>
      <c r="I115" s="961"/>
      <c r="J115" s="961"/>
      <c r="K115" s="961"/>
      <c r="L115" s="961"/>
      <c r="M115" s="961"/>
      <c r="N115" s="96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3"/>
      <c r="K125" s="963"/>
      <c r="L125" s="963"/>
      <c r="M125" s="963"/>
      <c r="N125" s="964"/>
    </row>
    <row r="126" spans="2:14" ht="15" thickBot="1">
      <c r="B126" s="428" t="s">
        <v>2327</v>
      </c>
      <c r="C126" s="429"/>
      <c r="D126" s="429"/>
      <c r="E126" s="268"/>
      <c r="F126" s="268"/>
      <c r="G126" s="268"/>
      <c r="H126" s="268"/>
      <c r="I126" s="268"/>
      <c r="J126" s="965"/>
      <c r="K126" s="965"/>
      <c r="L126" s="965"/>
      <c r="M126" s="965"/>
      <c r="N126" s="96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5900.9091585286969</v>
      </c>
      <c r="L36" s="279"/>
      <c r="M36" s="345">
        <v>40</v>
      </c>
      <c r="N36" s="281">
        <f t="shared" ref="N36:N41" si="0">K36/M36</f>
        <v>147.52272896321742</v>
      </c>
    </row>
    <row r="37" spans="1:14">
      <c r="A37" s="119" t="s">
        <v>334</v>
      </c>
      <c r="B37" s="828" t="str">
        <f>VLOOKUP(A37,EQUIPOS!A7:D154,3,FALSE)</f>
        <v>Taladro industrial</v>
      </c>
      <c r="C37" s="829"/>
      <c r="D37" s="829"/>
      <c r="E37" s="829"/>
      <c r="F37" s="829"/>
      <c r="G37" s="829"/>
      <c r="H37" s="830"/>
      <c r="I37" s="430"/>
      <c r="J37" s="431"/>
      <c r="K37" s="278">
        <f>VLOOKUP(A37,EQUIPOS!A7:D164,4,FALSE)</f>
        <v>3865.3178590812436</v>
      </c>
      <c r="L37" s="344"/>
      <c r="M37" s="345">
        <v>40</v>
      </c>
      <c r="N37" s="281">
        <f t="shared" si="0"/>
        <v>96.632946477031084</v>
      </c>
    </row>
    <row r="38" spans="1:14">
      <c r="A38" s="119" t="s">
        <v>195</v>
      </c>
      <c r="B38" s="828" t="str">
        <f>VLOOKUP(A38,EQUIPOS!A8:D154,3,FALSE)</f>
        <v xml:space="preserve">Equipo de oxicorte, Capacidad de corte: hasta 6´´ (152mm) </v>
      </c>
      <c r="C38" s="829"/>
      <c r="D38" s="829"/>
      <c r="E38" s="829"/>
      <c r="F38" s="829"/>
      <c r="G38" s="829"/>
      <c r="H38" s="830"/>
      <c r="I38" s="430"/>
      <c r="J38" s="431"/>
      <c r="K38" s="278">
        <f>VLOOKUP(A38,EQUIPOS!A8:D165,4,FALSE)</f>
        <v>39123.284816916894</v>
      </c>
      <c r="L38" s="344"/>
      <c r="M38" s="345">
        <v>40</v>
      </c>
      <c r="N38" s="281">
        <f t="shared" si="0"/>
        <v>978.08212042292234</v>
      </c>
    </row>
    <row r="39" spans="1:14">
      <c r="A39" s="119" t="s">
        <v>204</v>
      </c>
      <c r="B39" s="828" t="str">
        <f>VLOOKUP(A39,EQUIPOS!A9:D154,3,FALSE)</f>
        <v xml:space="preserve">Equipo de soldadura 250 AMP
</v>
      </c>
      <c r="C39" s="829"/>
      <c r="D39" s="829"/>
      <c r="E39" s="829"/>
      <c r="F39" s="829"/>
      <c r="G39" s="829"/>
      <c r="H39" s="830"/>
      <c r="I39" s="430"/>
      <c r="J39" s="431"/>
      <c r="K39" s="278">
        <f>VLOOKUP(A39,EQUIPOS!A9:D166,4,FALSE)</f>
        <v>27945.203440654932</v>
      </c>
      <c r="L39" s="344"/>
      <c r="M39" s="345">
        <v>40</v>
      </c>
      <c r="N39" s="281">
        <f t="shared" si="0"/>
        <v>698.6300860163733</v>
      </c>
    </row>
    <row r="40" spans="1:14">
      <c r="A40" s="119" t="s">
        <v>208</v>
      </c>
      <c r="B40" s="828" t="str">
        <f>VLOOKUP(A40,EQUIPOS!A10:D154,3,FALSE)</f>
        <v>Equipo de soldadura 400</v>
      </c>
      <c r="C40" s="829"/>
      <c r="D40" s="829"/>
      <c r="E40" s="829"/>
      <c r="F40" s="829"/>
      <c r="G40" s="829"/>
      <c r="H40" s="830"/>
      <c r="I40" s="430"/>
      <c r="J40" s="431"/>
      <c r="K40" s="278">
        <f>VLOOKUP(A40,EQUIPOS!A10:D167,4,FALSE)</f>
        <v>33534.244128785918</v>
      </c>
      <c r="L40" s="344"/>
      <c r="M40" s="345">
        <v>40</v>
      </c>
      <c r="N40" s="281">
        <f t="shared" si="0"/>
        <v>838.35610321964793</v>
      </c>
    </row>
    <row r="41" spans="1:14">
      <c r="A41" s="119" t="s">
        <v>210</v>
      </c>
      <c r="B41" s="828" t="str">
        <f>VLOOKUP(A41,EQUIPOS!A11:D155,3,FALSE)</f>
        <v>Equipo de soldadura 600</v>
      </c>
      <c r="C41" s="829"/>
      <c r="D41" s="829"/>
      <c r="E41" s="829"/>
      <c r="F41" s="829"/>
      <c r="G41" s="829"/>
      <c r="H41" s="830"/>
      <c r="I41" s="430"/>
      <c r="J41" s="431"/>
      <c r="K41" s="278">
        <f>VLOOKUP(A41,EQUIPOS!A11:D168,4,FALSE)</f>
        <v>39123.284816916894</v>
      </c>
      <c r="L41" s="344"/>
      <c r="M41" s="345">
        <v>40</v>
      </c>
      <c r="N41" s="281">
        <f t="shared" si="0"/>
        <v>978.08212042292234</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96.149573727328132</v>
      </c>
    </row>
    <row r="45" spans="1:14" ht="15" thickBot="1">
      <c r="B45" s="828"/>
      <c r="C45" s="829"/>
      <c r="D45" s="829"/>
      <c r="E45" s="829"/>
      <c r="F45" s="829"/>
      <c r="G45" s="829"/>
      <c r="H45" s="830"/>
      <c r="I45" s="837"/>
      <c r="J45" s="838"/>
      <c r="K45" s="47"/>
      <c r="L45" s="839"/>
      <c r="M45" s="840"/>
      <c r="N45" s="111"/>
    </row>
    <row r="46" spans="1:14" ht="15" thickBot="1">
      <c r="B46" s="815" t="s">
        <v>1037</v>
      </c>
      <c r="C46" s="816"/>
      <c r="D46" s="816"/>
      <c r="E46" s="816"/>
      <c r="F46" s="816"/>
      <c r="G46" s="816"/>
      <c r="H46" s="816"/>
      <c r="I46" s="816"/>
      <c r="J46" s="816"/>
      <c r="K46" s="816"/>
      <c r="L46" s="816"/>
      <c r="M46" s="817"/>
      <c r="N46" s="403">
        <f>SUM(N36:N44)</f>
        <v>3833.4556792494427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30401.408628861303</v>
      </c>
      <c r="N51" s="281">
        <f t="shared" ref="N51:N56" si="1">K51*M51</f>
        <v>152.00704314430652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9975.4622063451152</v>
      </c>
      <c r="N52" s="281">
        <f t="shared" si="1"/>
        <v>49.877311031725576</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13751.887184461481</v>
      </c>
      <c r="N53" s="281">
        <f t="shared" si="1"/>
        <v>68.759435922307404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11220</v>
      </c>
      <c r="N54" s="281">
        <f t="shared" si="1"/>
        <v>112.2</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19238.391397951294</v>
      </c>
      <c r="N55" s="281">
        <f t="shared" si="1"/>
        <v>192.38391397951295</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3052.1273995826732</v>
      </c>
      <c r="N56" s="281">
        <f t="shared" si="1"/>
        <v>3052.1273995826732</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5" t="s">
        <v>1037</v>
      </c>
      <c r="C59" s="816"/>
      <c r="D59" s="816"/>
      <c r="E59" s="816"/>
      <c r="F59" s="816"/>
      <c r="G59" s="816"/>
      <c r="H59" s="816"/>
      <c r="I59" s="816"/>
      <c r="J59" s="816"/>
      <c r="K59" s="816"/>
      <c r="L59" s="816"/>
      <c r="M59" s="817"/>
      <c r="N59" s="403">
        <f>SUM(N51:N58)</f>
        <v>3627.3551036605259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02"/>
      <c r="C80" s="803"/>
      <c r="D80" s="803"/>
      <c r="E80" s="803"/>
      <c r="F80" s="803"/>
      <c r="G80" s="803"/>
      <c r="H80" s="803"/>
      <c r="I80" s="479"/>
      <c r="J80" s="480"/>
      <c r="K80" s="481"/>
      <c r="L80" s="484"/>
      <c r="M80" s="485"/>
      <c r="N80" s="449"/>
    </row>
    <row r="81" spans="1:14" ht="15" thickBot="1">
      <c r="B81" s="821" t="s">
        <v>1037</v>
      </c>
      <c r="C81" s="822"/>
      <c r="D81" s="822"/>
      <c r="E81" s="822"/>
      <c r="F81" s="822"/>
      <c r="G81" s="822"/>
      <c r="H81" s="822"/>
      <c r="I81" s="822"/>
      <c r="J81" s="822"/>
      <c r="K81" s="822"/>
      <c r="L81" s="822"/>
      <c r="M81" s="823"/>
      <c r="N81" s="310">
        <f>SUM(N75:N80)</f>
        <v>1922.9914745465626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N46+N59+N70+N81</f>
        <v>9383.8022574565312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1876.7604514913064</v>
      </c>
      <c r="M88" s="850"/>
      <c r="N88" s="57"/>
    </row>
    <row r="89" spans="1:14">
      <c r="B89" s="95" t="s">
        <v>1057</v>
      </c>
      <c r="C89" s="96"/>
      <c r="D89" s="96"/>
      <c r="E89" s="96"/>
      <c r="F89" s="96"/>
      <c r="G89" s="96"/>
      <c r="H89" s="96"/>
      <c r="I89" s="93"/>
      <c r="J89" s="94"/>
      <c r="K89" s="313">
        <v>0.05</v>
      </c>
      <c r="L89" s="849">
        <f>N83*K89</f>
        <v>469.1901128728266</v>
      </c>
      <c r="M89" s="850"/>
      <c r="N89" s="57"/>
    </row>
    <row r="90" spans="1:14" ht="15" thickBot="1">
      <c r="B90" s="97" t="s">
        <v>1058</v>
      </c>
      <c r="C90" s="98"/>
      <c r="D90" s="98"/>
      <c r="E90" s="98"/>
      <c r="F90" s="98"/>
      <c r="G90" s="98"/>
      <c r="H90" s="98"/>
      <c r="I90" s="99"/>
      <c r="J90" s="100"/>
      <c r="K90" s="314">
        <v>0.05</v>
      </c>
      <c r="L90" s="851">
        <f>N83*K90</f>
        <v>469.1901128728266</v>
      </c>
      <c r="M90" s="852"/>
      <c r="N90" s="57"/>
    </row>
    <row r="91" spans="1:14" ht="15" thickBot="1">
      <c r="B91" s="815" t="s">
        <v>1037</v>
      </c>
      <c r="C91" s="816"/>
      <c r="D91" s="816"/>
      <c r="E91" s="816"/>
      <c r="F91" s="816"/>
      <c r="G91" s="816"/>
      <c r="H91" s="816"/>
      <c r="I91" s="816"/>
      <c r="J91" s="816"/>
      <c r="K91" s="816"/>
      <c r="L91" s="816"/>
      <c r="M91" s="817"/>
      <c r="N91" s="58">
        <f>L88+L89+L90</f>
        <v>2815.1406772369601</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12198.942934693492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5" t="s">
        <v>1037</v>
      </c>
      <c r="C56" s="816"/>
      <c r="D56" s="816"/>
      <c r="E56" s="816"/>
      <c r="F56" s="816"/>
      <c r="G56" s="816"/>
      <c r="H56" s="816"/>
      <c r="I56" s="816"/>
      <c r="J56" s="816"/>
      <c r="K56" s="816"/>
      <c r="L56" s="816"/>
      <c r="M56" s="817"/>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18" t="s">
        <v>1045</v>
      </c>
      <c r="M60" s="79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19">
        <f>VLOOKUP(A61,TRANSPORTE!A3:D117,4,FALSE)</f>
        <v>0.30101358760964236</v>
      </c>
      <c r="M61" s="820"/>
      <c r="N61" s="296">
        <f>K61*L61</f>
        <v>0.30101358760964236</v>
      </c>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320"/>
      <c r="I64" s="288"/>
      <c r="J64" s="295"/>
      <c r="K64" s="288"/>
      <c r="L64" s="819"/>
      <c r="M64" s="820"/>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04"/>
      <c r="M66" s="805"/>
      <c r="N66" s="133"/>
    </row>
    <row r="67" spans="1:15" ht="15" thickBot="1">
      <c r="B67" s="821" t="s">
        <v>1037</v>
      </c>
      <c r="C67" s="822"/>
      <c r="D67" s="822"/>
      <c r="E67" s="822"/>
      <c r="F67" s="822"/>
      <c r="G67" s="822"/>
      <c r="H67" s="822"/>
      <c r="I67" s="822"/>
      <c r="J67" s="822"/>
      <c r="K67" s="822"/>
      <c r="L67" s="822"/>
      <c r="M67" s="823"/>
      <c r="N67" s="110">
        <f>N61+N62+N63+N64+N65</f>
        <v>0.30101358760964236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1" t="s">
        <v>1047</v>
      </c>
      <c r="C71" s="842"/>
      <c r="D71" s="842"/>
      <c r="E71" s="842"/>
      <c r="F71" s="842"/>
      <c r="G71" s="842"/>
      <c r="H71" s="842"/>
      <c r="I71" s="79" t="s">
        <v>1048</v>
      </c>
      <c r="J71" s="81" t="s">
        <v>1494</v>
      </c>
      <c r="K71" s="80" t="s">
        <v>1050</v>
      </c>
      <c r="L71" s="843" t="s">
        <v>1034</v>
      </c>
      <c r="M71" s="844"/>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2"/>
      <c r="C77" s="803"/>
      <c r="D77" s="803"/>
      <c r="E77" s="803"/>
      <c r="F77" s="803"/>
      <c r="G77" s="803"/>
      <c r="H77" s="803"/>
      <c r="I77" s="132"/>
      <c r="J77" s="132"/>
      <c r="K77" s="132"/>
      <c r="L77" s="903"/>
      <c r="M77" s="903"/>
      <c r="N77" s="133"/>
    </row>
    <row r="78" spans="1:15" ht="15" thickBot="1">
      <c r="B78" s="821" t="s">
        <v>1037</v>
      </c>
      <c r="C78" s="822"/>
      <c r="D78" s="822"/>
      <c r="E78" s="822"/>
      <c r="F78" s="822"/>
      <c r="G78" s="822"/>
      <c r="H78" s="822"/>
      <c r="I78" s="822"/>
      <c r="J78" s="822"/>
      <c r="K78" s="822"/>
      <c r="L78" s="822"/>
      <c r="M78" s="823"/>
      <c r="N78" s="469"/>
    </row>
    <row r="79" spans="1:15" ht="15" thickBot="1">
      <c r="B79" s="39"/>
      <c r="C79" s="40"/>
      <c r="D79" s="40"/>
      <c r="E79" s="40"/>
      <c r="F79" s="40"/>
      <c r="G79" s="40"/>
      <c r="H79" s="40"/>
      <c r="I79" s="40"/>
      <c r="J79" s="40"/>
      <c r="K79" s="40"/>
      <c r="L79" s="40"/>
      <c r="M79" s="40"/>
      <c r="N79" s="41"/>
    </row>
    <row r="80" spans="1:15" ht="15" thickBot="1">
      <c r="B80" s="815" t="s">
        <v>1051</v>
      </c>
      <c r="C80" s="816"/>
      <c r="D80" s="816"/>
      <c r="E80" s="816"/>
      <c r="F80" s="816"/>
      <c r="G80" s="816"/>
      <c r="H80" s="816"/>
      <c r="I80" s="816"/>
      <c r="J80" s="816"/>
      <c r="K80" s="816"/>
      <c r="L80" s="816"/>
      <c r="M80" s="817"/>
      <c r="N80" s="105">
        <f>N43+N56+N67+N78</f>
        <v>0.30101358760964236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06" t="s">
        <v>1053</v>
      </c>
      <c r="C84" s="807"/>
      <c r="D84" s="807"/>
      <c r="E84" s="807"/>
      <c r="F84" s="807"/>
      <c r="G84" s="807"/>
      <c r="H84" s="807"/>
      <c r="I84" s="323"/>
      <c r="J84" s="343"/>
      <c r="K84" s="311" t="s">
        <v>1054</v>
      </c>
      <c r="L84" s="845" t="s">
        <v>1055</v>
      </c>
      <c r="M84" s="846"/>
      <c r="N84" s="312"/>
    </row>
    <row r="85" spans="1:14">
      <c r="B85" s="847" t="s">
        <v>1056</v>
      </c>
      <c r="C85" s="848"/>
      <c r="D85" s="848"/>
      <c r="E85" s="848"/>
      <c r="F85" s="848"/>
      <c r="G85" s="848"/>
      <c r="H85" s="848"/>
      <c r="I85" s="93"/>
      <c r="J85" s="94"/>
      <c r="K85" s="313">
        <v>0.2</v>
      </c>
      <c r="L85" s="849">
        <f>N80*K85</f>
        <v>6.0202717521928475E-2</v>
      </c>
      <c r="M85" s="850"/>
      <c r="N85" s="57"/>
    </row>
    <row r="86" spans="1:14">
      <c r="B86" s="95" t="s">
        <v>1057</v>
      </c>
      <c r="C86" s="96"/>
      <c r="D86" s="96"/>
      <c r="E86" s="96"/>
      <c r="F86" s="96"/>
      <c r="G86" s="96"/>
      <c r="H86" s="96"/>
      <c r="I86" s="93"/>
      <c r="J86" s="94"/>
      <c r="K86" s="313">
        <v>0.05</v>
      </c>
      <c r="L86" s="849">
        <f>N80*K86</f>
        <v>1.5050679380482119E-2</v>
      </c>
      <c r="M86" s="850"/>
      <c r="N86" s="57"/>
    </row>
    <row r="87" spans="1:14" ht="15" thickBot="1">
      <c r="B87" s="97" t="s">
        <v>1058</v>
      </c>
      <c r="C87" s="98"/>
      <c r="D87" s="98"/>
      <c r="E87" s="98"/>
      <c r="F87" s="98"/>
      <c r="G87" s="98"/>
      <c r="H87" s="98"/>
      <c r="I87" s="99"/>
      <c r="J87" s="100"/>
      <c r="K87" s="314">
        <v>0.05</v>
      </c>
      <c r="L87" s="851">
        <f>N80*K87</f>
        <v>1.5050679380482119E-2</v>
      </c>
      <c r="M87" s="852"/>
      <c r="N87" s="57"/>
    </row>
    <row r="88" spans="1:14" ht="15" thickBot="1">
      <c r="B88" s="815" t="s">
        <v>1037</v>
      </c>
      <c r="C88" s="816"/>
      <c r="D88" s="816"/>
      <c r="E88" s="816"/>
      <c r="F88" s="816"/>
      <c r="G88" s="816"/>
      <c r="H88" s="816"/>
      <c r="I88" s="816"/>
      <c r="J88" s="816"/>
      <c r="K88" s="816"/>
      <c r="L88" s="816"/>
      <c r="M88" s="817"/>
      <c r="N88" s="58">
        <f>L85+L86+L87</f>
        <v>9.0304076282892706E-2</v>
      </c>
    </row>
    <row r="89" spans="1:14" ht="15" thickBot="1">
      <c r="B89" s="39"/>
      <c r="C89" s="40"/>
      <c r="D89" s="40"/>
      <c r="E89" s="40"/>
      <c r="F89" s="40"/>
      <c r="G89" s="40"/>
      <c r="H89" s="40"/>
      <c r="I89" s="40"/>
      <c r="J89" s="40"/>
      <c r="K89" s="40"/>
      <c r="L89" s="40"/>
      <c r="M89" s="40"/>
      <c r="N89" s="41"/>
    </row>
    <row r="90" spans="1:14" ht="15" thickBot="1">
      <c r="A90" t="s">
        <v>2122</v>
      </c>
      <c r="B90" s="815" t="s">
        <v>1059</v>
      </c>
      <c r="C90" s="816"/>
      <c r="D90" s="816"/>
      <c r="E90" s="816"/>
      <c r="F90" s="816"/>
      <c r="G90" s="816"/>
      <c r="H90" s="816"/>
      <c r="I90" s="816"/>
      <c r="J90" s="816"/>
      <c r="K90" s="816"/>
      <c r="L90" s="816"/>
      <c r="M90" s="817"/>
      <c r="N90" s="58">
        <f>N80+N88</f>
        <v>0.39131766389253508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7" t="s">
        <v>2324</v>
      </c>
      <c r="C107" s="958"/>
      <c r="D107" s="958"/>
      <c r="E107" s="958"/>
      <c r="F107" s="958"/>
      <c r="G107" s="958"/>
      <c r="H107" s="958"/>
      <c r="I107" s="958"/>
      <c r="J107" s="958"/>
      <c r="K107" s="958"/>
      <c r="L107" s="958"/>
      <c r="M107" s="958"/>
      <c r="N107" s="959"/>
    </row>
    <row r="108" spans="2:14" ht="15" customHeight="1">
      <c r="B108" s="957"/>
      <c r="C108" s="958"/>
      <c r="D108" s="958"/>
      <c r="E108" s="958"/>
      <c r="F108" s="958"/>
      <c r="G108" s="958"/>
      <c r="H108" s="958"/>
      <c r="I108" s="958"/>
      <c r="J108" s="958"/>
      <c r="K108" s="958"/>
      <c r="L108" s="958"/>
      <c r="M108" s="958"/>
      <c r="N108" s="959"/>
    </row>
    <row r="109" spans="2:14" ht="30" customHeight="1">
      <c r="B109" s="960" t="s">
        <v>2325</v>
      </c>
      <c r="C109" s="961"/>
      <c r="D109" s="961"/>
      <c r="E109" s="961"/>
      <c r="F109" s="961"/>
      <c r="G109" s="961"/>
      <c r="H109" s="961"/>
      <c r="I109" s="961"/>
      <c r="J109" s="961"/>
      <c r="K109" s="961"/>
      <c r="L109" s="961"/>
      <c r="M109" s="961"/>
      <c r="N109" s="962"/>
    </row>
    <row r="110" spans="2:14">
      <c r="B110" s="960"/>
      <c r="C110" s="961"/>
      <c r="D110" s="961"/>
      <c r="E110" s="961"/>
      <c r="F110" s="961"/>
      <c r="G110" s="961"/>
      <c r="H110" s="961"/>
      <c r="I110" s="961"/>
      <c r="J110" s="961"/>
      <c r="K110" s="961"/>
      <c r="L110" s="961"/>
      <c r="M110" s="961"/>
      <c r="N110" s="96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3"/>
      <c r="K120" s="963"/>
      <c r="L120" s="963"/>
      <c r="M120" s="963"/>
      <c r="N120" s="964"/>
    </row>
    <row r="121" spans="2:14" ht="15" thickBot="1">
      <c r="B121" s="428" t="s">
        <v>2327</v>
      </c>
      <c r="C121" s="429"/>
      <c r="D121" s="429"/>
      <c r="E121" s="268"/>
      <c r="F121" s="268"/>
      <c r="G121" s="268"/>
      <c r="H121" s="268"/>
      <c r="I121" s="268"/>
      <c r="J121" s="965"/>
      <c r="K121" s="965"/>
      <c r="L121" s="965"/>
      <c r="M121" s="965"/>
      <c r="N121" s="96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190</v>
      </c>
      <c r="B36" s="828" t="str">
        <f>VLOOKUP(A36,EQUIPOS!A6:D154,3,FALSE)</f>
        <v>Diferencial de 3 ton</v>
      </c>
      <c r="C36" s="829"/>
      <c r="D36" s="829"/>
      <c r="E36" s="829"/>
      <c r="F36" s="829"/>
      <c r="G36" s="829"/>
      <c r="H36" s="830"/>
      <c r="I36" s="276"/>
      <c r="J36" s="277"/>
      <c r="K36" s="278">
        <f>VLOOKUP(A36,EQUIPOS!A6:D163,4,FALSE)</f>
        <v>5900.9091585286969</v>
      </c>
      <c r="L36" s="279"/>
      <c r="M36" s="345">
        <v>40</v>
      </c>
      <c r="N36" s="281">
        <f t="shared" ref="N36:N41" si="0">K36/M36</f>
        <v>147.52272896321742</v>
      </c>
    </row>
    <row r="37" spans="1:14">
      <c r="A37" s="119" t="s">
        <v>195</v>
      </c>
      <c r="B37" s="828" t="str">
        <f>VLOOKUP(A37,EQUIPOS!A7:D154,3,FALSE)</f>
        <v xml:space="preserve">Equipo de oxicorte, Capacidad de corte: hasta 6´´ (152mm) </v>
      </c>
      <c r="C37" s="829"/>
      <c r="D37" s="829"/>
      <c r="E37" s="829"/>
      <c r="F37" s="829"/>
      <c r="G37" s="829"/>
      <c r="H37" s="830"/>
      <c r="I37" s="430"/>
      <c r="J37" s="431"/>
      <c r="K37" s="278">
        <f>VLOOKUP(A37,EQUIPOS!A7:D164,4,FALSE)</f>
        <v>39123.284816916894</v>
      </c>
      <c r="L37" s="344"/>
      <c r="M37" s="345">
        <v>400</v>
      </c>
      <c r="N37" s="281">
        <f t="shared" si="0"/>
        <v>97.80821204229224</v>
      </c>
    </row>
    <row r="38" spans="1:14">
      <c r="A38" s="119" t="s">
        <v>204</v>
      </c>
      <c r="B38" s="828" t="str">
        <f>VLOOKUP(A38,EQUIPOS!A8:D154,3,FALSE)</f>
        <v xml:space="preserve">Equipo de soldadura 250 AMP
</v>
      </c>
      <c r="C38" s="829"/>
      <c r="D38" s="829"/>
      <c r="E38" s="829"/>
      <c r="F38" s="829"/>
      <c r="G38" s="829"/>
      <c r="H38" s="830"/>
      <c r="I38" s="430"/>
      <c r="J38" s="431"/>
      <c r="K38" s="278">
        <f>VLOOKUP(A38,EQUIPOS!A8:D165,4,FALSE)</f>
        <v>27945.203440654932</v>
      </c>
      <c r="L38" s="344"/>
      <c r="M38" s="345">
        <v>400</v>
      </c>
      <c r="N38" s="281">
        <f t="shared" si="0"/>
        <v>69.863008601637333</v>
      </c>
    </row>
    <row r="39" spans="1:14">
      <c r="A39" s="119" t="s">
        <v>208</v>
      </c>
      <c r="B39" s="828" t="str">
        <f>VLOOKUP(A39,EQUIPOS!A9:D154,3,FALSE)</f>
        <v>Equipo de soldadura 400</v>
      </c>
      <c r="C39" s="829"/>
      <c r="D39" s="829"/>
      <c r="E39" s="829"/>
      <c r="F39" s="829"/>
      <c r="G39" s="829"/>
      <c r="H39" s="830"/>
      <c r="I39" s="430"/>
      <c r="J39" s="431"/>
      <c r="K39" s="278">
        <f>VLOOKUP(A39,EQUIPOS!A9:D166,4,FALSE)</f>
        <v>33534.244128785918</v>
      </c>
      <c r="L39" s="344"/>
      <c r="M39" s="345">
        <v>400</v>
      </c>
      <c r="N39" s="281">
        <f t="shared" si="0"/>
        <v>83.835610321964793</v>
      </c>
    </row>
    <row r="40" spans="1:14">
      <c r="A40" s="119" t="s">
        <v>210</v>
      </c>
      <c r="B40" s="828" t="str">
        <f>VLOOKUP(A40,EQUIPOS!A10:D154,3,FALSE)</f>
        <v>Equipo de soldadura 600</v>
      </c>
      <c r="C40" s="829"/>
      <c r="D40" s="829"/>
      <c r="E40" s="829"/>
      <c r="F40" s="829"/>
      <c r="G40" s="829"/>
      <c r="H40" s="830"/>
      <c r="I40" s="430"/>
      <c r="J40" s="431"/>
      <c r="K40" s="278">
        <f>VLOOKUP(A40,EQUIPOS!A10:D167,4,FALSE)</f>
        <v>39123.284816916894</v>
      </c>
      <c r="L40" s="344"/>
      <c r="M40" s="345">
        <v>400</v>
      </c>
      <c r="N40" s="281">
        <f t="shared" si="0"/>
        <v>97.80821204229224</v>
      </c>
    </row>
    <row r="41" spans="1:14">
      <c r="A41" s="119" t="s">
        <v>243</v>
      </c>
      <c r="B41" s="828" t="str">
        <f>VLOOKUP(A41,EQUIPOS!A11:D155,3,FALSE)</f>
        <v>Grúa 10 ton</v>
      </c>
      <c r="C41" s="829"/>
      <c r="D41" s="829"/>
      <c r="E41" s="829"/>
      <c r="F41" s="829"/>
      <c r="G41" s="829"/>
      <c r="H41" s="830"/>
      <c r="I41" s="430"/>
      <c r="J41" s="431"/>
      <c r="K41" s="278">
        <f>VLOOKUP(A41,EQUIPOS!A11:D168,4,FALSE)</f>
        <v>186450.39735604971</v>
      </c>
      <c r="L41" s="344"/>
      <c r="M41" s="345">
        <v>400</v>
      </c>
      <c r="N41" s="281">
        <f t="shared" si="0"/>
        <v>466.12599339012428</v>
      </c>
    </row>
    <row r="42" spans="1:14">
      <c r="B42" s="828"/>
      <c r="C42" s="829"/>
      <c r="D42" s="829"/>
      <c r="E42" s="829"/>
      <c r="F42" s="829"/>
      <c r="G42" s="829"/>
      <c r="H42" s="830"/>
      <c r="I42" s="42"/>
      <c r="J42" s="43"/>
      <c r="K42" s="278"/>
      <c r="L42" s="285"/>
      <c r="M42" s="345"/>
      <c r="N42" s="281"/>
    </row>
    <row r="43" spans="1:14">
      <c r="B43" s="329"/>
      <c r="C43" s="330"/>
      <c r="D43" s="330"/>
      <c r="E43" s="330"/>
      <c r="F43" s="332"/>
      <c r="G43" s="332"/>
      <c r="H43" s="131"/>
      <c r="I43" s="42"/>
      <c r="J43" s="43"/>
      <c r="K43" s="278"/>
      <c r="L43" s="285"/>
      <c r="M43" s="286"/>
      <c r="N43" s="282"/>
    </row>
    <row r="44" spans="1:14">
      <c r="B44" s="835" t="s">
        <v>1036</v>
      </c>
      <c r="C44" s="836"/>
      <c r="D44" s="836"/>
      <c r="E44" s="44"/>
      <c r="F44" s="45"/>
      <c r="G44" s="45"/>
      <c r="H44" s="46"/>
      <c r="I44" s="42"/>
      <c r="J44" s="43"/>
      <c r="K44" s="288"/>
      <c r="L44" s="285"/>
      <c r="M44" s="410">
        <v>0.05</v>
      </c>
      <c r="N44" s="353">
        <f>N81*M44</f>
        <v>96.149573727328132</v>
      </c>
    </row>
    <row r="45" spans="1:14" ht="15" thickBot="1">
      <c r="B45" s="828"/>
      <c r="C45" s="829"/>
      <c r="D45" s="829"/>
      <c r="E45" s="829"/>
      <c r="F45" s="829"/>
      <c r="G45" s="829"/>
      <c r="H45" s="830"/>
      <c r="I45" s="837"/>
      <c r="J45" s="838"/>
      <c r="K45" s="47"/>
      <c r="L45" s="839"/>
      <c r="M45" s="840"/>
      <c r="N45" s="111"/>
    </row>
    <row r="46" spans="1:14" ht="15" thickBot="1">
      <c r="B46" s="815" t="s">
        <v>1037</v>
      </c>
      <c r="C46" s="816"/>
      <c r="D46" s="816"/>
      <c r="E46" s="816"/>
      <c r="F46" s="816"/>
      <c r="G46" s="816"/>
      <c r="H46" s="816"/>
      <c r="I46" s="816"/>
      <c r="J46" s="816"/>
      <c r="K46" s="816"/>
      <c r="L46" s="816"/>
      <c r="M46" s="817"/>
      <c r="N46" s="403">
        <f>SUM(N36:N44)</f>
        <v>1059.1133390888563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06" t="s">
        <v>1028</v>
      </c>
      <c r="C50" s="807"/>
      <c r="D50" s="807"/>
      <c r="E50" s="807"/>
      <c r="F50" s="807"/>
      <c r="G50" s="807"/>
      <c r="H50" s="807"/>
      <c r="I50" s="808"/>
      <c r="J50" s="324" t="s">
        <v>1029</v>
      </c>
      <c r="K50" s="91" t="s">
        <v>1030</v>
      </c>
      <c r="L50" s="809" t="s">
        <v>1039</v>
      </c>
      <c r="M50" s="808"/>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30401.408628861303</v>
      </c>
      <c r="N51" s="281">
        <f>K51*M51</f>
        <v>152.00704314430652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9975.4622063451152</v>
      </c>
      <c r="N52" s="281">
        <f t="shared" ref="N52:N58" si="1">K52*M52</f>
        <v>49.877311031725576</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13751.887184461481</v>
      </c>
      <c r="N53" s="281">
        <f t="shared" si="1"/>
        <v>68.759435922307404</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11220</v>
      </c>
      <c r="N54" s="281">
        <f t="shared" si="1"/>
        <v>112.2</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19238.391397951294</v>
      </c>
      <c r="N55" s="281">
        <f t="shared" si="1"/>
        <v>192.38391397951295</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31043.240555376164</v>
      </c>
      <c r="N56" s="281">
        <f t="shared" si="1"/>
        <v>15.521620277688083</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48170.545689376806</v>
      </c>
      <c r="N57" s="281">
        <f t="shared" si="1"/>
        <v>48.170545689376809</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21087.425669843924</v>
      </c>
      <c r="N58" s="281">
        <f t="shared" si="1"/>
        <v>21.087425669843924</v>
      </c>
    </row>
    <row r="59" spans="1:14" ht="15" thickBot="1">
      <c r="B59" s="815" t="s">
        <v>1037</v>
      </c>
      <c r="C59" s="816"/>
      <c r="D59" s="816"/>
      <c r="E59" s="816"/>
      <c r="F59" s="816"/>
      <c r="G59" s="816"/>
      <c r="H59" s="816"/>
      <c r="I59" s="816"/>
      <c r="J59" s="816"/>
      <c r="K59" s="816"/>
      <c r="L59" s="816"/>
      <c r="M59" s="817"/>
      <c r="N59" s="403">
        <f>SUM(N51:N58)</f>
        <v>660.0072957147612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18" t="s">
        <v>1045</v>
      </c>
      <c r="M63" s="791"/>
      <c r="N63" s="82" t="s">
        <v>1035</v>
      </c>
    </row>
    <row r="64" spans="1:14">
      <c r="B64" s="52"/>
      <c r="C64" s="326"/>
      <c r="D64" s="326"/>
      <c r="E64" s="326"/>
      <c r="F64" s="326"/>
      <c r="G64" s="326"/>
      <c r="H64" s="320"/>
      <c r="I64" s="288"/>
      <c r="J64" s="295"/>
      <c r="K64" s="288"/>
      <c r="L64" s="819"/>
      <c r="M64" s="820"/>
      <c r="N64" s="296"/>
    </row>
    <row r="65" spans="1:15">
      <c r="B65" s="52"/>
      <c r="C65" s="53"/>
      <c r="D65" s="53"/>
      <c r="E65" s="53"/>
      <c r="F65" s="53"/>
      <c r="G65" s="53"/>
      <c r="H65" s="320"/>
      <c r="I65" s="288"/>
      <c r="J65" s="295"/>
      <c r="K65" s="288"/>
      <c r="L65" s="819"/>
      <c r="M65" s="820"/>
      <c r="N65" s="296"/>
    </row>
    <row r="66" spans="1:15">
      <c r="B66" s="52"/>
      <c r="C66" s="53"/>
      <c r="D66" s="53"/>
      <c r="E66" s="53"/>
      <c r="F66" s="53"/>
      <c r="G66" s="53"/>
      <c r="H66" s="320"/>
      <c r="I66" s="288"/>
      <c r="J66" s="295"/>
      <c r="K66" s="288"/>
      <c r="L66" s="819"/>
      <c r="M66" s="820"/>
      <c r="N66" s="296"/>
    </row>
    <row r="67" spans="1:15">
      <c r="B67" s="52"/>
      <c r="C67" s="53"/>
      <c r="D67" s="53"/>
      <c r="E67" s="53"/>
      <c r="F67" s="53"/>
      <c r="G67" s="53"/>
      <c r="H67" s="320"/>
      <c r="I67" s="288"/>
      <c r="J67" s="295"/>
      <c r="K67" s="288"/>
      <c r="L67" s="819"/>
      <c r="M67" s="820"/>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04"/>
      <c r="M69" s="805"/>
      <c r="N69" s="133"/>
    </row>
    <row r="70" spans="1:15" ht="15" thickBot="1">
      <c r="B70" s="821" t="s">
        <v>1037</v>
      </c>
      <c r="C70" s="822"/>
      <c r="D70" s="822"/>
      <c r="E70" s="822"/>
      <c r="F70" s="822"/>
      <c r="G70" s="822"/>
      <c r="H70" s="822"/>
      <c r="I70" s="822"/>
      <c r="J70" s="822"/>
      <c r="K70" s="822"/>
      <c r="L70" s="822"/>
      <c r="M70" s="82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1" t="s">
        <v>1047</v>
      </c>
      <c r="C74" s="842"/>
      <c r="D74" s="842"/>
      <c r="E74" s="842"/>
      <c r="F74" s="842"/>
      <c r="G74" s="842"/>
      <c r="H74" s="842"/>
      <c r="I74" s="79" t="s">
        <v>1048</v>
      </c>
      <c r="J74" s="81" t="s">
        <v>1494</v>
      </c>
      <c r="K74" s="80" t="s">
        <v>1050</v>
      </c>
      <c r="L74" s="843" t="s">
        <v>1034</v>
      </c>
      <c r="M74" s="844"/>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02"/>
      <c r="C80" s="803"/>
      <c r="D80" s="803"/>
      <c r="E80" s="803"/>
      <c r="F80" s="803"/>
      <c r="G80" s="803"/>
      <c r="H80" s="803"/>
      <c r="I80" s="479"/>
      <c r="J80" s="480"/>
      <c r="K80" s="483"/>
      <c r="L80" s="484"/>
      <c r="M80" s="485"/>
      <c r="N80" s="404"/>
    </row>
    <row r="81" spans="1:14" ht="15" thickBot="1">
      <c r="B81" s="821" t="s">
        <v>1037</v>
      </c>
      <c r="C81" s="822"/>
      <c r="D81" s="822"/>
      <c r="E81" s="822"/>
      <c r="F81" s="822"/>
      <c r="G81" s="822"/>
      <c r="H81" s="822"/>
      <c r="I81" s="822"/>
      <c r="J81" s="822"/>
      <c r="K81" s="822"/>
      <c r="L81" s="822"/>
      <c r="M81" s="823"/>
      <c r="N81" s="310">
        <f>SUM(N75:N80)</f>
        <v>1922.9914745465626</v>
      </c>
    </row>
    <row r="82" spans="1:14" ht="15" thickBot="1">
      <c r="B82" s="39"/>
      <c r="C82" s="40"/>
      <c r="D82" s="40"/>
      <c r="E82" s="40"/>
      <c r="F82" s="40"/>
      <c r="G82" s="40"/>
      <c r="H82" s="40"/>
      <c r="I82" s="40"/>
      <c r="J82" s="40"/>
      <c r="K82" s="40"/>
      <c r="L82" s="40"/>
      <c r="M82" s="40"/>
      <c r="N82" s="41"/>
    </row>
    <row r="83" spans="1:14" ht="15" thickBot="1">
      <c r="B83" s="815" t="s">
        <v>1051</v>
      </c>
      <c r="C83" s="816"/>
      <c r="D83" s="816"/>
      <c r="E83" s="816"/>
      <c r="F83" s="816"/>
      <c r="G83" s="816"/>
      <c r="H83" s="816"/>
      <c r="I83" s="816"/>
      <c r="J83" s="816"/>
      <c r="K83" s="816"/>
      <c r="L83" s="816"/>
      <c r="M83" s="817"/>
      <c r="N83" s="105">
        <f>N46+N59+N70+N81</f>
        <v>3642.1121093501802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06" t="s">
        <v>1053</v>
      </c>
      <c r="C87" s="807"/>
      <c r="D87" s="807"/>
      <c r="E87" s="807"/>
      <c r="F87" s="807"/>
      <c r="G87" s="807"/>
      <c r="H87" s="807"/>
      <c r="I87" s="323"/>
      <c r="J87" s="343"/>
      <c r="K87" s="311" t="s">
        <v>1054</v>
      </c>
      <c r="L87" s="845" t="s">
        <v>1055</v>
      </c>
      <c r="M87" s="846"/>
      <c r="N87" s="312"/>
    </row>
    <row r="88" spans="1:14">
      <c r="B88" s="847" t="s">
        <v>1056</v>
      </c>
      <c r="C88" s="848"/>
      <c r="D88" s="848"/>
      <c r="E88" s="848"/>
      <c r="F88" s="848"/>
      <c r="G88" s="848"/>
      <c r="H88" s="848"/>
      <c r="I88" s="93"/>
      <c r="J88" s="94"/>
      <c r="K88" s="313">
        <v>0.2</v>
      </c>
      <c r="L88" s="849">
        <f>N83*K88</f>
        <v>728.42242187003603</v>
      </c>
      <c r="M88" s="850"/>
      <c r="N88" s="57"/>
    </row>
    <row r="89" spans="1:14">
      <c r="B89" s="95" t="s">
        <v>1057</v>
      </c>
      <c r="C89" s="96"/>
      <c r="D89" s="96"/>
      <c r="E89" s="96"/>
      <c r="F89" s="96"/>
      <c r="G89" s="96"/>
      <c r="H89" s="96"/>
      <c r="I89" s="93"/>
      <c r="J89" s="94"/>
      <c r="K89" s="313">
        <v>0.05</v>
      </c>
      <c r="L89" s="849">
        <f>N83*K89</f>
        <v>182.10560546750901</v>
      </c>
      <c r="M89" s="850"/>
      <c r="N89" s="57"/>
    </row>
    <row r="90" spans="1:14" ht="15" thickBot="1">
      <c r="B90" s="97" t="s">
        <v>1058</v>
      </c>
      <c r="C90" s="98"/>
      <c r="D90" s="98"/>
      <c r="E90" s="98"/>
      <c r="F90" s="98"/>
      <c r="G90" s="98"/>
      <c r="H90" s="98"/>
      <c r="I90" s="99"/>
      <c r="J90" s="100"/>
      <c r="K90" s="314">
        <v>0.05</v>
      </c>
      <c r="L90" s="851">
        <f>N83*K90</f>
        <v>182.10560546750901</v>
      </c>
      <c r="M90" s="852"/>
      <c r="N90" s="57"/>
    </row>
    <row r="91" spans="1:14" ht="15" thickBot="1">
      <c r="B91" s="815" t="s">
        <v>1037</v>
      </c>
      <c r="C91" s="816"/>
      <c r="D91" s="816"/>
      <c r="E91" s="816"/>
      <c r="F91" s="816"/>
      <c r="G91" s="816"/>
      <c r="H91" s="816"/>
      <c r="I91" s="816"/>
      <c r="J91" s="816"/>
      <c r="K91" s="816"/>
      <c r="L91" s="816"/>
      <c r="M91" s="817"/>
      <c r="N91" s="58">
        <f>L88+L89+L90</f>
        <v>1092.633632805054</v>
      </c>
    </row>
    <row r="92" spans="1:14" ht="15" thickBot="1">
      <c r="B92" s="39"/>
      <c r="C92" s="40"/>
      <c r="D92" s="40"/>
      <c r="E92" s="40"/>
      <c r="F92" s="40"/>
      <c r="G92" s="40"/>
      <c r="H92" s="40"/>
      <c r="I92" s="40"/>
      <c r="J92" s="40"/>
      <c r="K92" s="40"/>
      <c r="L92" s="40"/>
      <c r="M92" s="40"/>
      <c r="N92" s="41"/>
    </row>
    <row r="93" spans="1:14" ht="15" thickBot="1">
      <c r="A93" t="s">
        <v>2122</v>
      </c>
      <c r="B93" s="815" t="s">
        <v>1059</v>
      </c>
      <c r="C93" s="816"/>
      <c r="D93" s="816"/>
      <c r="E93" s="816"/>
      <c r="F93" s="816"/>
      <c r="G93" s="816"/>
      <c r="H93" s="816"/>
      <c r="I93" s="816"/>
      <c r="J93" s="816"/>
      <c r="K93" s="816"/>
      <c r="L93" s="816"/>
      <c r="M93" s="817"/>
      <c r="N93" s="196">
        <f>N83+N91</f>
        <v>4734.7457421552344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7" t="s">
        <v>2324</v>
      </c>
      <c r="C110" s="958"/>
      <c r="D110" s="958"/>
      <c r="E110" s="958"/>
      <c r="F110" s="958"/>
      <c r="G110" s="958"/>
      <c r="H110" s="958"/>
      <c r="I110" s="958"/>
      <c r="J110" s="958"/>
      <c r="K110" s="958"/>
      <c r="L110" s="958"/>
      <c r="M110" s="958"/>
      <c r="N110" s="959"/>
    </row>
    <row r="111" spans="2:14" ht="15" customHeight="1">
      <c r="B111" s="957"/>
      <c r="C111" s="958"/>
      <c r="D111" s="958"/>
      <c r="E111" s="958"/>
      <c r="F111" s="958"/>
      <c r="G111" s="958"/>
      <c r="H111" s="958"/>
      <c r="I111" s="958"/>
      <c r="J111" s="958"/>
      <c r="K111" s="958"/>
      <c r="L111" s="958"/>
      <c r="M111" s="958"/>
      <c r="N111" s="959"/>
    </row>
    <row r="112" spans="2:14" ht="30" customHeight="1">
      <c r="B112" s="960" t="s">
        <v>2325</v>
      </c>
      <c r="C112" s="961"/>
      <c r="D112" s="961"/>
      <c r="E112" s="961"/>
      <c r="F112" s="961"/>
      <c r="G112" s="961"/>
      <c r="H112" s="961"/>
      <c r="I112" s="961"/>
      <c r="J112" s="961"/>
      <c r="K112" s="961"/>
      <c r="L112" s="961"/>
      <c r="M112" s="961"/>
      <c r="N112" s="962"/>
    </row>
    <row r="113" spans="2:14">
      <c r="B113" s="960"/>
      <c r="C113" s="961"/>
      <c r="D113" s="961"/>
      <c r="E113" s="961"/>
      <c r="F113" s="961"/>
      <c r="G113" s="961"/>
      <c r="H113" s="961"/>
      <c r="I113" s="961"/>
      <c r="J113" s="961"/>
      <c r="K113" s="961"/>
      <c r="L113" s="961"/>
      <c r="M113" s="961"/>
      <c r="N113" s="96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3"/>
      <c r="K123" s="963"/>
      <c r="L123" s="963"/>
      <c r="M123" s="963"/>
      <c r="N123" s="964"/>
    </row>
    <row r="124" spans="2:14" ht="15" thickBot="1">
      <c r="B124" s="428" t="s">
        <v>2327</v>
      </c>
      <c r="C124" s="429"/>
      <c r="D124" s="429"/>
      <c r="E124" s="268"/>
      <c r="F124" s="268"/>
      <c r="G124" s="268"/>
      <c r="H124" s="268"/>
      <c r="I124" s="268"/>
      <c r="J124" s="965"/>
      <c r="K124" s="965"/>
      <c r="L124" s="965"/>
      <c r="M124" s="965"/>
      <c r="N124" s="96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2.75" customHeight="1" thickBot="1">
      <c r="A31" t="s">
        <v>1929</v>
      </c>
      <c r="B31" s="86" t="s">
        <v>1212</v>
      </c>
      <c r="C31" s="955" t="s">
        <v>2238</v>
      </c>
      <c r="D31" s="956"/>
      <c r="E31" s="956"/>
      <c r="F31" s="956"/>
      <c r="G31" s="956"/>
      <c r="H31" s="956"/>
      <c r="I31" s="956"/>
      <c r="J31" s="956"/>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3346.226457893541</v>
      </c>
      <c r="L36" s="279"/>
      <c r="M36" s="345">
        <v>4</v>
      </c>
      <c r="N36" s="281">
        <f>K36/M36</f>
        <v>836.55661447338525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957.5100976143749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1794.0667120877602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1054371.2834921964</v>
      </c>
      <c r="N48" s="281">
        <f>K48*M48</f>
        <v>10543.712834921964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122085.09598330694</v>
      </c>
      <c r="N49" s="281">
        <f>K49*M49</f>
        <v>122085.09598330694</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963410.91378753621</v>
      </c>
      <c r="N50" s="281">
        <f>K50*M50</f>
        <v>351644.98353245069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484273.79235067958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2.0339443575542311</v>
      </c>
      <c r="M58" s="820"/>
      <c r="N58" s="296">
        <f>K58*L58</f>
        <v>0.56950442011518476</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f>
        <v>0.56950442011518476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9575.100976143749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495643.52954333118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99128.705908666248</v>
      </c>
      <c r="M82" s="850"/>
      <c r="N82" s="57"/>
    </row>
    <row r="83" spans="1:14">
      <c r="B83" s="95" t="s">
        <v>1057</v>
      </c>
      <c r="C83" s="96"/>
      <c r="D83" s="96"/>
      <c r="E83" s="96"/>
      <c r="F83" s="96"/>
      <c r="G83" s="96"/>
      <c r="H83" s="96"/>
      <c r="I83" s="93"/>
      <c r="J83" s="94"/>
      <c r="K83" s="313">
        <v>0.05</v>
      </c>
      <c r="L83" s="849">
        <f>N77*K83</f>
        <v>24782.176477166562</v>
      </c>
      <c r="M83" s="850"/>
      <c r="N83" s="57"/>
    </row>
    <row r="84" spans="1:14" ht="15" thickBot="1">
      <c r="B84" s="97" t="s">
        <v>1058</v>
      </c>
      <c r="C84" s="98"/>
      <c r="D84" s="98"/>
      <c r="E84" s="98"/>
      <c r="F84" s="98"/>
      <c r="G84" s="98"/>
      <c r="H84" s="98"/>
      <c r="I84" s="99"/>
      <c r="J84" s="100"/>
      <c r="K84" s="314">
        <v>0.05</v>
      </c>
      <c r="L84" s="851">
        <f>N77*K84</f>
        <v>24782.176477166562</v>
      </c>
      <c r="M84" s="852"/>
      <c r="N84" s="57"/>
    </row>
    <row r="85" spans="1:14" ht="15" thickBot="1">
      <c r="B85" s="815" t="s">
        <v>1037</v>
      </c>
      <c r="C85" s="816"/>
      <c r="D85" s="816"/>
      <c r="E85" s="816"/>
      <c r="F85" s="816"/>
      <c r="G85" s="816"/>
      <c r="H85" s="816"/>
      <c r="I85" s="816"/>
      <c r="J85" s="816"/>
      <c r="K85" s="816"/>
      <c r="L85" s="816"/>
      <c r="M85" s="817"/>
      <c r="N85" s="58">
        <f>L82+L83+L84</f>
        <v>148693.05886299937</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644336.58840633056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45" customHeight="1" thickBot="1">
      <c r="A31" t="s">
        <v>1929</v>
      </c>
      <c r="B31" s="86" t="s">
        <v>1213</v>
      </c>
      <c r="C31" s="976" t="s">
        <v>2239</v>
      </c>
      <c r="D31" s="977"/>
      <c r="E31" s="977"/>
      <c r="F31" s="977"/>
      <c r="G31" s="977"/>
      <c r="H31" s="977"/>
      <c r="I31" s="977"/>
      <c r="J31" s="977"/>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188</v>
      </c>
      <c r="B36" s="828" t="str">
        <f>VLOOKUP(A36,EQUIPOS!A6:D154,3,FALSE)</f>
        <v>Diferencial</v>
      </c>
      <c r="C36" s="829"/>
      <c r="D36" s="829"/>
      <c r="E36" s="829"/>
      <c r="F36" s="829"/>
      <c r="G36" s="829"/>
      <c r="H36" s="830"/>
      <c r="I36" s="276"/>
      <c r="J36" s="277"/>
      <c r="K36" s="278">
        <f>VLOOKUP(A36,EQUIPOS!A6:D163,4,FALSE)</f>
        <v>3346.226457893541</v>
      </c>
      <c r="L36" s="279"/>
      <c r="M36" s="450">
        <v>4</v>
      </c>
      <c r="N36" s="281">
        <f>K36/M36</f>
        <v>836.55661447338525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957.5100976143749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1794.0667120877602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1054371.2834921964</v>
      </c>
      <c r="N48" s="281">
        <f>K48*M48</f>
        <v>21087.425669843928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122085.09598330694</v>
      </c>
      <c r="N49" s="281">
        <f>K49*M49</f>
        <v>122085.09598330694</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963410.91378753621</v>
      </c>
      <c r="N50" s="281">
        <f>K50*M50</f>
        <v>443169.02034226665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586341.54199541756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2.0339443575542311</v>
      </c>
      <c r="M58" s="820"/>
      <c r="N58" s="296">
        <f>K58*L58</f>
        <v>0.56950442011518476</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f>
        <v>0.56950442011518476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9575.100976143749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597711.27918806917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119542.25583761383</v>
      </c>
      <c r="M82" s="850"/>
      <c r="N82" s="57"/>
    </row>
    <row r="83" spans="1:14">
      <c r="B83" s="95" t="s">
        <v>1057</v>
      </c>
      <c r="C83" s="96"/>
      <c r="D83" s="96"/>
      <c r="E83" s="96"/>
      <c r="F83" s="96"/>
      <c r="G83" s="96"/>
      <c r="H83" s="96"/>
      <c r="I83" s="93"/>
      <c r="J83" s="94"/>
      <c r="K83" s="313">
        <v>0.05</v>
      </c>
      <c r="L83" s="849">
        <f>N77*K83</f>
        <v>29885.563959403458</v>
      </c>
      <c r="M83" s="850"/>
      <c r="N83" s="57"/>
    </row>
    <row r="84" spans="1:14" ht="15" thickBot="1">
      <c r="B84" s="97" t="s">
        <v>1058</v>
      </c>
      <c r="C84" s="98"/>
      <c r="D84" s="98"/>
      <c r="E84" s="98"/>
      <c r="F84" s="98"/>
      <c r="G84" s="98"/>
      <c r="H84" s="98"/>
      <c r="I84" s="99"/>
      <c r="J84" s="100"/>
      <c r="K84" s="314">
        <v>0.05</v>
      </c>
      <c r="L84" s="851">
        <f>N77*K84</f>
        <v>29885.563959403458</v>
      </c>
      <c r="M84" s="852"/>
      <c r="N84" s="57"/>
    </row>
    <row r="85" spans="1:14" ht="15" thickBot="1">
      <c r="B85" s="815" t="s">
        <v>1037</v>
      </c>
      <c r="C85" s="816"/>
      <c r="D85" s="816"/>
      <c r="E85" s="816"/>
      <c r="F85" s="816"/>
      <c r="G85" s="816"/>
      <c r="H85" s="816"/>
      <c r="I85" s="816"/>
      <c r="J85" s="816"/>
      <c r="K85" s="816"/>
      <c r="L85" s="816"/>
      <c r="M85" s="817"/>
      <c r="N85" s="58">
        <f>L82+L83+L84</f>
        <v>179313.38375642075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777024.66294448986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310</v>
      </c>
      <c r="B36" s="828" t="str">
        <f>VLOOKUP(A36,EQUIPOS!A6:D154,3,FALSE)</f>
        <v>Retroexcavadora A25C</v>
      </c>
      <c r="C36" s="829"/>
      <c r="D36" s="829"/>
      <c r="E36" s="829"/>
      <c r="F36" s="829"/>
      <c r="G36" s="829"/>
      <c r="H36" s="830"/>
      <c r="I36" s="276"/>
      <c r="J36" s="277"/>
      <c r="K36" s="278">
        <f>VLOOKUP(A36,EQUIPOS!A6:D163,4,FALSE)</f>
        <v>255168.47629388343</v>
      </c>
      <c r="L36" s="279"/>
      <c r="M36" s="345">
        <v>3</v>
      </c>
      <c r="N36" s="281">
        <f>K36/M36</f>
        <v>85056.158764627806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1276.6801301525002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86332.838894780303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1054371.2834921964</v>
      </c>
      <c r="N48" s="281">
        <f>K48*M48</f>
        <v>21087.425669843928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249386.55515862789</v>
      </c>
      <c r="N49" s="281">
        <f>K49*M49</f>
        <v>114717.81537296883</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661479.24732773565</v>
      </c>
      <c r="N50" s="281">
        <f>K50*M50</f>
        <v>661479.24732773565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797284.48837054847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19">
        <f>VLOOKUP(A58,TRANSPORTE!A1:D117,4,FALSE)</f>
        <v>2.0339443575542311</v>
      </c>
      <c r="M58" s="820"/>
      <c r="N58" s="296">
        <f>K58*L58</f>
        <v>0.56950442011518476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19">
        <f>VLOOKUP(A59,TRANSPORTE!A1:D117,4,FALSE)</f>
        <v>1766.2033469737373</v>
      </c>
      <c r="M59" s="820"/>
      <c r="N59" s="296">
        <f>K59*L59</f>
        <v>812.4535396079192</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813.02304402803441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12766.801301525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897197.15161088179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179439.43032217637</v>
      </c>
      <c r="M82" s="850"/>
      <c r="N82" s="57"/>
    </row>
    <row r="83" spans="1:14">
      <c r="B83" s="95" t="s">
        <v>1057</v>
      </c>
      <c r="C83" s="96"/>
      <c r="D83" s="96"/>
      <c r="E83" s="96"/>
      <c r="F83" s="96"/>
      <c r="G83" s="96"/>
      <c r="H83" s="96"/>
      <c r="I83" s="93"/>
      <c r="J83" s="94"/>
      <c r="K83" s="313">
        <v>0.05</v>
      </c>
      <c r="L83" s="849">
        <f>N77*K83</f>
        <v>44859.857580544092</v>
      </c>
      <c r="M83" s="850"/>
      <c r="N83" s="57"/>
    </row>
    <row r="84" spans="1:14" ht="15" thickBot="1">
      <c r="B84" s="97" t="s">
        <v>1058</v>
      </c>
      <c r="C84" s="98"/>
      <c r="D84" s="98"/>
      <c r="E84" s="98"/>
      <c r="F84" s="98"/>
      <c r="G84" s="98"/>
      <c r="H84" s="98"/>
      <c r="I84" s="99"/>
      <c r="J84" s="100"/>
      <c r="K84" s="314">
        <v>0.05</v>
      </c>
      <c r="L84" s="851">
        <f>N77*K84</f>
        <v>44859.857580544092</v>
      </c>
      <c r="M84" s="852"/>
      <c r="N84" s="57"/>
    </row>
    <row r="85" spans="1:14" ht="15" thickBot="1">
      <c r="B85" s="815" t="s">
        <v>1037</v>
      </c>
      <c r="C85" s="816"/>
      <c r="D85" s="816"/>
      <c r="E85" s="816"/>
      <c r="F85" s="816"/>
      <c r="G85" s="816"/>
      <c r="H85" s="816"/>
      <c r="I85" s="816"/>
      <c r="J85" s="816"/>
      <c r="K85" s="816"/>
      <c r="L85" s="816"/>
      <c r="M85" s="817"/>
      <c r="N85" s="58">
        <f>L82+L83+L84</f>
        <v>269159.14548326452</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1166356.2970941463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345">
        <v>0.5</v>
      </c>
      <c r="N36" s="281">
        <f>K36/M36</f>
        <v>33952.116329767676</v>
      </c>
    </row>
    <row r="37" spans="1:14">
      <c r="A37" s="119" t="s">
        <v>320</v>
      </c>
      <c r="B37" s="828" t="str">
        <f>VLOOKUP(A37,EQUIPOS!A7:D154,3,FALSE)</f>
        <v>Retroexcavadora sobre llantas, motor 62HP, Profundidad de excavación de 5.41 metros.</v>
      </c>
      <c r="C37" s="829"/>
      <c r="D37" s="829"/>
      <c r="E37" s="829"/>
      <c r="F37" s="829"/>
      <c r="G37" s="829"/>
      <c r="H37" s="830"/>
      <c r="I37" s="430"/>
      <c r="J37" s="431"/>
      <c r="K37" s="278">
        <f>VLOOKUP(A37,EQUIPOS!A7:D164,4,FALSE)</f>
        <v>261170.12561359751</v>
      </c>
      <c r="L37" s="344"/>
      <c r="M37" s="345">
        <v>1.5</v>
      </c>
      <c r="N37" s="281">
        <f>K37/M37</f>
        <v>174113.41707573168</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2553.3602603050003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210618.89366580435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249386.55515862789</v>
      </c>
      <c r="N48" s="281">
        <f>K48*M48</f>
        <v>144644.20199200418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178133.25368473417</v>
      </c>
      <c r="N49" s="281">
        <f>K49*M49</f>
        <v>178133.25368473417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322777.45567673835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704.62651027076754</v>
      </c>
      <c r="M58" s="820"/>
      <c r="N58" s="296">
        <f>K58*L58</f>
        <v>704.62651027076754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1766.2033469737373</v>
      </c>
      <c r="M59" s="820"/>
      <c r="N59" s="296">
        <f>K59*L59</f>
        <v>1024.3979412447675</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f>
        <v>1729.024451515535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25533.60260305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560658.97639710817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112131.79527942164</v>
      </c>
      <c r="M82" s="850"/>
      <c r="N82" s="57"/>
    </row>
    <row r="83" spans="1:14">
      <c r="B83" s="95" t="s">
        <v>1057</v>
      </c>
      <c r="C83" s="96"/>
      <c r="D83" s="96"/>
      <c r="E83" s="96"/>
      <c r="F83" s="96"/>
      <c r="G83" s="96"/>
      <c r="H83" s="96"/>
      <c r="I83" s="93"/>
      <c r="J83" s="94"/>
      <c r="K83" s="313">
        <v>0.05</v>
      </c>
      <c r="L83" s="849">
        <f>N77*K83</f>
        <v>28032.94881985541</v>
      </c>
      <c r="M83" s="850"/>
      <c r="N83" s="57"/>
    </row>
    <row r="84" spans="1:14" ht="15" thickBot="1">
      <c r="B84" s="97" t="s">
        <v>1058</v>
      </c>
      <c r="C84" s="98"/>
      <c r="D84" s="98"/>
      <c r="E84" s="98"/>
      <c r="F84" s="98"/>
      <c r="G84" s="98"/>
      <c r="H84" s="98"/>
      <c r="I84" s="99"/>
      <c r="J84" s="100"/>
      <c r="K84" s="314">
        <v>0.05</v>
      </c>
      <c r="L84" s="851">
        <f>N77*K84</f>
        <v>28032.94881985541</v>
      </c>
      <c r="M84" s="852"/>
      <c r="N84" s="57"/>
    </row>
    <row r="85" spans="1:14" ht="15" thickBot="1">
      <c r="B85" s="815" t="s">
        <v>1037</v>
      </c>
      <c r="C85" s="816"/>
      <c r="D85" s="816"/>
      <c r="E85" s="816"/>
      <c r="F85" s="816"/>
      <c r="G85" s="816"/>
      <c r="H85" s="816"/>
      <c r="I85" s="816"/>
      <c r="J85" s="816"/>
      <c r="K85" s="816"/>
      <c r="L85" s="816"/>
      <c r="M85" s="817"/>
      <c r="N85" s="58">
        <f>L82+L83+L84</f>
        <v>168197.69291913245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728856.66931624059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345">
        <v>0.5</v>
      </c>
      <c r="N36" s="281">
        <f>K36/M36</f>
        <v>33952.116329767676</v>
      </c>
    </row>
    <row r="37" spans="1:14">
      <c r="A37" s="119" t="s">
        <v>303</v>
      </c>
      <c r="B37" s="828" t="str">
        <f>VLOOKUP(A37,EQUIPOS!A7:D154,3,FALSE)</f>
        <v>Retrocargador, pala de 1,1 m3 de capacidad, profundidad de excavación de 4.400 mm y una altura de 5.680 mm</v>
      </c>
      <c r="C37" s="829"/>
      <c r="D37" s="829"/>
      <c r="E37" s="829"/>
      <c r="F37" s="829"/>
      <c r="G37" s="829"/>
      <c r="H37" s="830"/>
      <c r="I37" s="430"/>
      <c r="J37" s="431"/>
      <c r="K37" s="278">
        <f>VLOOKUP(A37,EQUIPOS!A7:D164,4,FALSE)</f>
        <v>235986.06497495464</v>
      </c>
      <c r="L37" s="344"/>
      <c r="M37" s="345">
        <v>1.5</v>
      </c>
      <c r="N37" s="281">
        <f>K37/M37</f>
        <v>157324.04331663644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2553.3602603050003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193829.51990670912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249386.55515862789</v>
      </c>
      <c r="N48" s="281">
        <f>K48*M48</f>
        <v>144644.20199200418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178133.25368473417</v>
      </c>
      <c r="N49" s="281">
        <f>K49*M49</f>
        <v>178133.25368473417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322777.45567673835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19">
        <f>VLOOKUP(A58,TRANSPORTE!A1:D117,4,FALSE)</f>
        <v>704.62651027076754</v>
      </c>
      <c r="M58" s="820"/>
      <c r="N58" s="296">
        <f>K58*L58</f>
        <v>704.62651027076754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19">
        <f>VLOOKUP(A59,TRANSPORTE!A1:D117,4,FALSE)</f>
        <v>1766.2033469737373</v>
      </c>
      <c r="M59" s="820"/>
      <c r="N59" s="296">
        <f>K59*L59</f>
        <v>1024.3979412447675</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1729.024451515535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25533.60260305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543869.60263801296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108773.9205276026</v>
      </c>
      <c r="M82" s="850"/>
      <c r="N82" s="57"/>
    </row>
    <row r="83" spans="1:14">
      <c r="B83" s="95" t="s">
        <v>1057</v>
      </c>
      <c r="C83" s="96"/>
      <c r="D83" s="96"/>
      <c r="E83" s="96"/>
      <c r="F83" s="96"/>
      <c r="G83" s="96"/>
      <c r="H83" s="96"/>
      <c r="I83" s="93"/>
      <c r="J83" s="94"/>
      <c r="K83" s="313">
        <v>0.05</v>
      </c>
      <c r="L83" s="849">
        <f>N77*K83</f>
        <v>27193.480131900651</v>
      </c>
      <c r="M83" s="850"/>
      <c r="N83" s="57"/>
    </row>
    <row r="84" spans="1:14" ht="15" thickBot="1">
      <c r="B84" s="97" t="s">
        <v>1058</v>
      </c>
      <c r="C84" s="98"/>
      <c r="D84" s="98"/>
      <c r="E84" s="98"/>
      <c r="F84" s="98"/>
      <c r="G84" s="98"/>
      <c r="H84" s="98"/>
      <c r="I84" s="99"/>
      <c r="J84" s="100"/>
      <c r="K84" s="314">
        <v>0.05</v>
      </c>
      <c r="L84" s="851">
        <f>N77*K84</f>
        <v>27193.480131900651</v>
      </c>
      <c r="M84" s="852"/>
      <c r="N84" s="57"/>
    </row>
    <row r="85" spans="1:14" ht="15" thickBot="1">
      <c r="B85" s="815" t="s">
        <v>1037</v>
      </c>
      <c r="C85" s="816"/>
      <c r="D85" s="816"/>
      <c r="E85" s="816"/>
      <c r="F85" s="816"/>
      <c r="G85" s="816"/>
      <c r="H85" s="816"/>
      <c r="I85" s="816"/>
      <c r="J85" s="816"/>
      <c r="K85" s="816"/>
      <c r="L85" s="816"/>
      <c r="M85" s="817"/>
      <c r="N85" s="58">
        <f>L82+L83+L84</f>
        <v>163160.88079140388</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707030.48342941678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127.66801301525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18034.569665025407</v>
      </c>
      <c r="N48" s="281">
        <f>K48*M48</f>
        <v>18034.569665025407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18034.569665025407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2553.3602603049999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20715.597938345654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4143.1195876691309</v>
      </c>
      <c r="M82" s="850"/>
      <c r="N82" s="57"/>
    </row>
    <row r="83" spans="1:14">
      <c r="B83" s="95" t="s">
        <v>1057</v>
      </c>
      <c r="C83" s="96"/>
      <c r="D83" s="96"/>
      <c r="E83" s="96"/>
      <c r="F83" s="96"/>
      <c r="G83" s="96"/>
      <c r="H83" s="96"/>
      <c r="I83" s="93"/>
      <c r="J83" s="94"/>
      <c r="K83" s="313">
        <v>0.05</v>
      </c>
      <c r="L83" s="849">
        <f>N77*K83</f>
        <v>1035.7798969172827</v>
      </c>
      <c r="M83" s="850"/>
      <c r="N83" s="57"/>
    </row>
    <row r="84" spans="1:14" ht="15" thickBot="1">
      <c r="B84" s="97" t="s">
        <v>1058</v>
      </c>
      <c r="C84" s="98"/>
      <c r="D84" s="98"/>
      <c r="E84" s="98"/>
      <c r="F84" s="98"/>
      <c r="G84" s="98"/>
      <c r="H84" s="98"/>
      <c r="I84" s="99"/>
      <c r="J84" s="100"/>
      <c r="K84" s="314">
        <v>0.05</v>
      </c>
      <c r="L84" s="851">
        <f>N77*K84</f>
        <v>1035.7798969172827</v>
      </c>
      <c r="M84" s="852"/>
      <c r="N84" s="57"/>
    </row>
    <row r="85" spans="1:14" ht="15" thickBot="1">
      <c r="B85" s="815" t="s">
        <v>1037</v>
      </c>
      <c r="C85" s="816"/>
      <c r="D85" s="816"/>
      <c r="E85" s="816"/>
      <c r="F85" s="816"/>
      <c r="G85" s="816"/>
      <c r="H85" s="816"/>
      <c r="I85" s="816"/>
      <c r="J85" s="816"/>
      <c r="K85" s="816"/>
      <c r="L85" s="816"/>
      <c r="M85" s="817"/>
      <c r="N85" s="58">
        <f>L82+L83+L84</f>
        <v>6214.6793815036963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26930.277319849352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30" customHeight="1" thickBot="1">
      <c r="A31" t="s">
        <v>1929</v>
      </c>
      <c r="B31" s="86" t="s">
        <v>1216</v>
      </c>
      <c r="C31" s="978" t="s">
        <v>2243</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964472.25826812466</v>
      </c>
      <c r="N50" s="281">
        <f>K50*M50</f>
        <v>115736.67099217496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24938.655515862789</v>
      </c>
      <c r="N51" s="281">
        <f>K51*M51</f>
        <v>49877.311031725578</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104742.3531666237</v>
      </c>
      <c r="N52" s="281">
        <f>K52*M52</f>
        <v>52371.176583311848</v>
      </c>
    </row>
    <row r="53" spans="1:14" ht="15" thickBot="1">
      <c r="B53" s="815" t="s">
        <v>1037</v>
      </c>
      <c r="C53" s="816"/>
      <c r="D53" s="816"/>
      <c r="E53" s="816"/>
      <c r="F53" s="816"/>
      <c r="G53" s="816"/>
      <c r="H53" s="816"/>
      <c r="I53" s="816"/>
      <c r="J53" s="816"/>
      <c r="K53" s="816"/>
      <c r="L53" s="816"/>
      <c r="M53" s="817"/>
      <c r="N53" s="403">
        <f>SUM(N48:N52)</f>
        <v>585374.33963269088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1766.2033469737373</v>
      </c>
      <c r="M58" s="820"/>
      <c r="N58" s="296">
        <f>K58*L58</f>
        <v>1942.8236816711112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1942.8236816711112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38300.403904574996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627532.58741416573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125506.51748283315</v>
      </c>
      <c r="M82" s="850"/>
      <c r="N82" s="57"/>
    </row>
    <row r="83" spans="1:14">
      <c r="B83" s="95" t="s">
        <v>1057</v>
      </c>
      <c r="C83" s="96"/>
      <c r="D83" s="96"/>
      <c r="E83" s="96"/>
      <c r="F83" s="96"/>
      <c r="G83" s="96"/>
      <c r="H83" s="96"/>
      <c r="I83" s="93"/>
      <c r="J83" s="94"/>
      <c r="K83" s="313">
        <v>0.05</v>
      </c>
      <c r="L83" s="849">
        <f>N77*K83</f>
        <v>31376.629370708288</v>
      </c>
      <c r="M83" s="850"/>
      <c r="N83" s="57"/>
    </row>
    <row r="84" spans="1:14" ht="15" thickBot="1">
      <c r="B84" s="97" t="s">
        <v>1058</v>
      </c>
      <c r="C84" s="98"/>
      <c r="D84" s="98"/>
      <c r="E84" s="98"/>
      <c r="F84" s="98"/>
      <c r="G84" s="98"/>
      <c r="H84" s="98"/>
      <c r="I84" s="99"/>
      <c r="J84" s="100"/>
      <c r="K84" s="314">
        <v>0.05</v>
      </c>
      <c r="L84" s="851">
        <f>N77*K84</f>
        <v>31376.629370708288</v>
      </c>
      <c r="M84" s="852"/>
      <c r="N84" s="57"/>
    </row>
    <row r="85" spans="1:14" ht="15" thickBot="1">
      <c r="B85" s="815" t="s">
        <v>1037</v>
      </c>
      <c r="C85" s="816"/>
      <c r="D85" s="816"/>
      <c r="E85" s="816"/>
      <c r="F85" s="816"/>
      <c r="G85" s="816"/>
      <c r="H85" s="816"/>
      <c r="I85" s="816"/>
      <c r="J85" s="816"/>
      <c r="K85" s="816"/>
      <c r="L85" s="816"/>
      <c r="M85" s="817"/>
      <c r="N85" s="58">
        <f>L82+L83+L84</f>
        <v>188259.77622424971</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815792.36363841547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1217</v>
      </c>
      <c r="C31" s="978" t="s">
        <v>2244</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964472.25826812466</v>
      </c>
      <c r="N50" s="281">
        <f>K50*M50</f>
        <v>115736.67099217496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24938.655515862789</v>
      </c>
      <c r="N51" s="281">
        <f>K51*M51</f>
        <v>49877.311031725578</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146245.04337838246</v>
      </c>
      <c r="N52" s="281">
        <f>K52*M52</f>
        <v>73122.521689191228</v>
      </c>
    </row>
    <row r="53" spans="1:14" ht="15" thickBot="1">
      <c r="B53" s="815" t="s">
        <v>1037</v>
      </c>
      <c r="C53" s="816"/>
      <c r="D53" s="816"/>
      <c r="E53" s="816"/>
      <c r="F53" s="816"/>
      <c r="G53" s="816"/>
      <c r="H53" s="816"/>
      <c r="I53" s="816"/>
      <c r="J53" s="816"/>
      <c r="K53" s="816"/>
      <c r="L53" s="816"/>
      <c r="M53" s="817"/>
      <c r="N53" s="403">
        <f>SUM(N48:N52)</f>
        <v>606125.68473857024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1766.2033469737373</v>
      </c>
      <c r="M58" s="820"/>
      <c r="N58" s="296">
        <f>K58*L58</f>
        <v>1942.8236816711112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1942.8236816711112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38300.403904574996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648283.93252004508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129656.78650400903</v>
      </c>
      <c r="M82" s="850"/>
      <c r="N82" s="57"/>
    </row>
    <row r="83" spans="1:14">
      <c r="B83" s="95" t="s">
        <v>1057</v>
      </c>
      <c r="C83" s="96"/>
      <c r="D83" s="96"/>
      <c r="E83" s="96"/>
      <c r="F83" s="96"/>
      <c r="G83" s="96"/>
      <c r="H83" s="96"/>
      <c r="I83" s="93"/>
      <c r="J83" s="94"/>
      <c r="K83" s="313">
        <v>0.05</v>
      </c>
      <c r="L83" s="849">
        <f>N77*K83</f>
        <v>32414.196626002256</v>
      </c>
      <c r="M83" s="850"/>
      <c r="N83" s="57"/>
    </row>
    <row r="84" spans="1:14" ht="15" thickBot="1">
      <c r="B84" s="97" t="s">
        <v>1058</v>
      </c>
      <c r="C84" s="98"/>
      <c r="D84" s="98"/>
      <c r="E84" s="98"/>
      <c r="F84" s="98"/>
      <c r="G84" s="98"/>
      <c r="H84" s="98"/>
      <c r="I84" s="99"/>
      <c r="J84" s="100"/>
      <c r="K84" s="314">
        <v>0.05</v>
      </c>
      <c r="L84" s="851">
        <f>N77*K84</f>
        <v>32414.196626002256</v>
      </c>
      <c r="M84" s="852"/>
      <c r="N84" s="57"/>
    </row>
    <row r="85" spans="1:14" ht="15" thickBot="1">
      <c r="B85" s="815" t="s">
        <v>1037</v>
      </c>
      <c r="C85" s="816"/>
      <c r="D85" s="816"/>
      <c r="E85" s="816"/>
      <c r="F85" s="816"/>
      <c r="G85" s="816"/>
      <c r="H85" s="816"/>
      <c r="I85" s="816"/>
      <c r="J85" s="816"/>
      <c r="K85" s="816"/>
      <c r="L85" s="816"/>
      <c r="M85" s="817"/>
      <c r="N85" s="58">
        <f>L82+L83+L84</f>
        <v>194485.17975601353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842769.11227605864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7" customHeight="1" thickBot="1">
      <c r="A31" t="s">
        <v>1929</v>
      </c>
      <c r="B31" s="86" t="s">
        <v>1764</v>
      </c>
      <c r="C31" s="978" t="s">
        <v>2245</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964472.25826812466</v>
      </c>
      <c r="N50" s="281">
        <f>K50*M50</f>
        <v>115736.67099217496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24938.655515862789</v>
      </c>
      <c r="N51" s="281">
        <f>K51*M51</f>
        <v>49877.311031725578</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157334.27821052959</v>
      </c>
      <c r="N52" s="281">
        <f>K52*M52</f>
        <v>78667.139105264796</v>
      </c>
    </row>
    <row r="53" spans="1:14" ht="15" thickBot="1">
      <c r="B53" s="815" t="s">
        <v>1037</v>
      </c>
      <c r="C53" s="816"/>
      <c r="D53" s="816"/>
      <c r="E53" s="816"/>
      <c r="F53" s="816"/>
      <c r="G53" s="816"/>
      <c r="H53" s="816"/>
      <c r="I53" s="816"/>
      <c r="J53" s="816"/>
      <c r="K53" s="816"/>
      <c r="L53" s="816"/>
      <c r="M53" s="817"/>
      <c r="N53" s="403">
        <f>SUM(N48:N52)</f>
        <v>611670.30215464381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1766.2033469737373</v>
      </c>
      <c r="M58" s="820"/>
      <c r="N58" s="296">
        <f>K58*L58</f>
        <v>1942.8236816711112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1942.8236816711112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38300.403904574996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653828.54993611865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130765.70998722373</v>
      </c>
      <c r="M82" s="850"/>
      <c r="N82" s="57"/>
    </row>
    <row r="83" spans="1:14">
      <c r="B83" s="95" t="s">
        <v>1057</v>
      </c>
      <c r="C83" s="96"/>
      <c r="D83" s="96"/>
      <c r="E83" s="96"/>
      <c r="F83" s="96"/>
      <c r="G83" s="96"/>
      <c r="H83" s="96"/>
      <c r="I83" s="93"/>
      <c r="J83" s="94"/>
      <c r="K83" s="313">
        <v>0.05</v>
      </c>
      <c r="L83" s="849">
        <f>N77*K83</f>
        <v>32691.427496805933</v>
      </c>
      <c r="M83" s="850"/>
      <c r="N83" s="57"/>
    </row>
    <row r="84" spans="1:14" ht="15" thickBot="1">
      <c r="B84" s="97" t="s">
        <v>1058</v>
      </c>
      <c r="C84" s="98"/>
      <c r="D84" s="98"/>
      <c r="E84" s="98"/>
      <c r="F84" s="98"/>
      <c r="G84" s="98"/>
      <c r="H84" s="98"/>
      <c r="I84" s="99"/>
      <c r="J84" s="100"/>
      <c r="K84" s="314">
        <v>0.05</v>
      </c>
      <c r="L84" s="851">
        <f>N77*K84</f>
        <v>32691.427496805933</v>
      </c>
      <c r="M84" s="852"/>
      <c r="N84" s="57"/>
    </row>
    <row r="85" spans="1:14" ht="15" thickBot="1">
      <c r="B85" s="815" t="s">
        <v>1037</v>
      </c>
      <c r="C85" s="816"/>
      <c r="D85" s="816"/>
      <c r="E85" s="816"/>
      <c r="F85" s="816"/>
      <c r="G85" s="816"/>
      <c r="H85" s="816"/>
      <c r="I85" s="816"/>
      <c r="J85" s="816"/>
      <c r="K85" s="816"/>
      <c r="L85" s="816"/>
      <c r="M85" s="817"/>
      <c r="N85" s="58">
        <f>L82+L83+L84</f>
        <v>196148.5649808356</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849977.11491695419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980" t="s">
        <v>1028</v>
      </c>
      <c r="D30" s="981"/>
      <c r="E30" s="981"/>
      <c r="F30" s="981"/>
      <c r="G30" s="981"/>
      <c r="H30" s="981"/>
      <c r="I30" s="981"/>
      <c r="J30" s="463"/>
      <c r="K30" s="316"/>
      <c r="L30" s="826" t="s">
        <v>1029</v>
      </c>
      <c r="M30" s="827"/>
      <c r="N30" s="77" t="s">
        <v>1030</v>
      </c>
    </row>
    <row r="31" spans="1:14" ht="28.5" customHeight="1" thickBot="1">
      <c r="A31" t="s">
        <v>1929</v>
      </c>
      <c r="B31" s="86" t="s">
        <v>1765</v>
      </c>
      <c r="C31" s="978" t="s">
        <v>2246</v>
      </c>
      <c r="D31" s="979"/>
      <c r="E31" s="979"/>
      <c r="F31" s="979"/>
      <c r="G31" s="979"/>
      <c r="H31" s="979"/>
      <c r="I31" s="979"/>
      <c r="J31" s="979"/>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1915.0201952287498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964472.25826812466</v>
      </c>
      <c r="N50" s="281">
        <f>K50*M50</f>
        <v>115736.67099217496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24938.655515862789</v>
      </c>
      <c r="N51" s="281">
        <f>K51*M51</f>
        <v>49877.311031725578</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162747.30959052706</v>
      </c>
      <c r="N52" s="281">
        <f>K52*M52</f>
        <v>81373.65479526353</v>
      </c>
    </row>
    <row r="53" spans="1:14" ht="15" thickBot="1">
      <c r="B53" s="815" t="s">
        <v>1037</v>
      </c>
      <c r="C53" s="816"/>
      <c r="D53" s="816"/>
      <c r="E53" s="816"/>
      <c r="F53" s="816"/>
      <c r="G53" s="816"/>
      <c r="H53" s="816"/>
      <c r="I53" s="816"/>
      <c r="J53" s="816"/>
      <c r="K53" s="816"/>
      <c r="L53" s="816"/>
      <c r="M53" s="817"/>
      <c r="N53" s="403">
        <f>SUM(N48:N52)</f>
        <v>614376.81784464256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19">
        <f>VLOOKUP(A58,TRANSPORTE!A1:D117,4,FALSE)</f>
        <v>1766.2033469737373</v>
      </c>
      <c r="M58" s="820"/>
      <c r="N58" s="296">
        <f>K58*L58</f>
        <v>1942.8236816711112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1942.8236816711112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38300.403904574996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656535.0656261174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131307.01312522349</v>
      </c>
      <c r="M82" s="850"/>
      <c r="N82" s="57"/>
    </row>
    <row r="83" spans="1:14">
      <c r="B83" s="95" t="s">
        <v>1057</v>
      </c>
      <c r="C83" s="96"/>
      <c r="D83" s="96"/>
      <c r="E83" s="96"/>
      <c r="F83" s="96"/>
      <c r="G83" s="96"/>
      <c r="H83" s="96"/>
      <c r="I83" s="93"/>
      <c r="J83" s="94"/>
      <c r="K83" s="313">
        <v>0.05</v>
      </c>
      <c r="L83" s="849">
        <f>N77*K83</f>
        <v>32826.753281305871</v>
      </c>
      <c r="M83" s="850"/>
      <c r="N83" s="57"/>
    </row>
    <row r="84" spans="1:14" ht="15" thickBot="1">
      <c r="B84" s="97" t="s">
        <v>1058</v>
      </c>
      <c r="C84" s="98"/>
      <c r="D84" s="98"/>
      <c r="E84" s="98"/>
      <c r="F84" s="98"/>
      <c r="G84" s="98"/>
      <c r="H84" s="98"/>
      <c r="I84" s="99"/>
      <c r="J84" s="100"/>
      <c r="K84" s="314">
        <v>0.05</v>
      </c>
      <c r="L84" s="851">
        <f>N77*K84</f>
        <v>32826.753281305871</v>
      </c>
      <c r="M84" s="852"/>
      <c r="N84" s="57"/>
    </row>
    <row r="85" spans="1:14" ht="15" thickBot="1">
      <c r="B85" s="815" t="s">
        <v>1037</v>
      </c>
      <c r="C85" s="816"/>
      <c r="D85" s="816"/>
      <c r="E85" s="816"/>
      <c r="F85" s="816"/>
      <c r="G85" s="816"/>
      <c r="H85" s="816"/>
      <c r="I85" s="816"/>
      <c r="J85" s="816"/>
      <c r="K85" s="816"/>
      <c r="L85" s="816"/>
      <c r="M85" s="817"/>
      <c r="N85" s="58">
        <f>L82+L83+L84</f>
        <v>196960.51968783521</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853495.58531395264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257</v>
      </c>
      <c r="B36" s="828" t="str">
        <f>VLOOKUP(A36,EQUIPOS!A6:D154,3,FALSE)</f>
        <v>Mezcladora de concreto 1 bulto</v>
      </c>
      <c r="C36" s="829"/>
      <c r="D36" s="829"/>
      <c r="E36" s="829"/>
      <c r="F36" s="829"/>
      <c r="G36" s="829"/>
      <c r="H36" s="830"/>
      <c r="I36" s="276"/>
      <c r="J36" s="277"/>
      <c r="K36" s="278">
        <f>VLOOKUP(A36,EQUIPOS!A6:D163,4,FALSE)</f>
        <v>16976.058164883838</v>
      </c>
      <c r="L36" s="279"/>
      <c r="M36" s="345">
        <v>1</v>
      </c>
      <c r="N36" s="281">
        <f>K36*M36</f>
        <v>16976.058164883838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3191.7003253812504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20167.758490265089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432847.15848627</v>
      </c>
      <c r="N48" s="281">
        <f t="shared" ref="N48:N53" si="0">K48*M48</f>
        <v>218154.96787708008</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24938.655515862789</v>
      </c>
      <c r="N49" s="281">
        <f t="shared" si="0"/>
        <v>49877.311031725578</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593.77751228244733</v>
      </c>
      <c r="N50" s="281">
        <f t="shared" si="0"/>
        <v>65909.303863351655</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315784.68840813683</v>
      </c>
      <c r="N51" s="281">
        <f t="shared" si="0"/>
        <v>126313.87536325475</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432847.15848627</v>
      </c>
      <c r="N52" s="282">
        <f t="shared" si="0"/>
        <v>163616.22590781006</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1071</v>
      </c>
      <c r="N53" s="282">
        <f t="shared" si="0"/>
        <v>167076</v>
      </c>
    </row>
    <row r="54" spans="1:14">
      <c r="B54" s="329"/>
      <c r="C54" s="326"/>
      <c r="D54" s="326"/>
      <c r="E54" s="326"/>
      <c r="F54" s="326"/>
      <c r="G54" s="326"/>
      <c r="H54" s="326"/>
      <c r="I54" s="326"/>
      <c r="J54" s="320"/>
      <c r="K54" s="50"/>
      <c r="L54" s="327"/>
      <c r="M54" s="435"/>
      <c r="N54" s="282"/>
    </row>
    <row r="55" spans="1:14" ht="15" thickBot="1">
      <c r="B55" s="821" t="s">
        <v>1037</v>
      </c>
      <c r="C55" s="822"/>
      <c r="D55" s="822"/>
      <c r="E55" s="822"/>
      <c r="F55" s="822"/>
      <c r="G55" s="822"/>
      <c r="H55" s="822"/>
      <c r="I55" s="822"/>
      <c r="J55" s="822"/>
      <c r="K55" s="822"/>
      <c r="L55" s="822"/>
      <c r="M55" s="823"/>
      <c r="N55" s="110">
        <f>SUM(N48:N54)</f>
        <v>790947.68404322211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19">
        <f>VLOOKUP(A60,TRANSPORTE!A1:D117,4,FALSE)</f>
        <v>1766.2033469737373</v>
      </c>
      <c r="M60" s="820"/>
      <c r="N60" s="296">
        <f>K60*L60</f>
        <v>706.481338789495</v>
      </c>
    </row>
    <row r="61" spans="1:14">
      <c r="A61" t="s">
        <v>1313</v>
      </c>
      <c r="B61" s="52" t="str">
        <f>VLOOKUP(A61,TRANSPORTE!A1:D117,3,FALSE)</f>
        <v>Transporte de arena</v>
      </c>
      <c r="C61" s="53"/>
      <c r="D61" s="53"/>
      <c r="E61" s="53"/>
      <c r="F61" s="53"/>
      <c r="G61" s="53"/>
      <c r="H61" s="320" t="s">
        <v>339</v>
      </c>
      <c r="I61" s="288">
        <v>0.378</v>
      </c>
      <c r="J61" s="295">
        <v>1</v>
      </c>
      <c r="K61" s="288">
        <f>I61*J61</f>
        <v>0.378</v>
      </c>
      <c r="L61" s="819">
        <f>VLOOKUP(A61,TRANSPORTE!A1:D117,4,FALSE)</f>
        <v>1766.2033469737373</v>
      </c>
      <c r="M61" s="820"/>
      <c r="N61" s="296">
        <f t="shared" ref="N61:N62" si="1">K61*L61</f>
        <v>667.6248651560727</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19">
        <f>VLOOKUP(A62,TRANSPORTE!A1:D117,4,FALSE)</f>
        <v>1766.2033469737373</v>
      </c>
      <c r="M62" s="820"/>
      <c r="N62" s="296">
        <f t="shared" si="1"/>
        <v>890.16648687476356</v>
      </c>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2264.2726908203313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63834.006507625003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877213.72173193248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175442.74434638652</v>
      </c>
      <c r="M84" s="850"/>
      <c r="N84" s="57"/>
    </row>
    <row r="85" spans="1:14">
      <c r="B85" s="95" t="s">
        <v>1057</v>
      </c>
      <c r="C85" s="96"/>
      <c r="D85" s="96"/>
      <c r="E85" s="96"/>
      <c r="F85" s="96"/>
      <c r="G85" s="96"/>
      <c r="H85" s="96"/>
      <c r="I85" s="93"/>
      <c r="J85" s="94"/>
      <c r="K85" s="313">
        <v>0.05</v>
      </c>
      <c r="L85" s="849">
        <f>N79*K85</f>
        <v>43860.68608659663</v>
      </c>
      <c r="M85" s="850"/>
      <c r="N85" s="57"/>
    </row>
    <row r="86" spans="1:14" ht="15" thickBot="1">
      <c r="B86" s="97" t="s">
        <v>1058</v>
      </c>
      <c r="C86" s="98"/>
      <c r="D86" s="98"/>
      <c r="E86" s="98"/>
      <c r="F86" s="98"/>
      <c r="G86" s="98"/>
      <c r="H86" s="98"/>
      <c r="I86" s="99"/>
      <c r="J86" s="100"/>
      <c r="K86" s="314">
        <v>0.05</v>
      </c>
      <c r="L86" s="851">
        <f>N79*K86</f>
        <v>43860.68608659663</v>
      </c>
      <c r="M86" s="852"/>
      <c r="N86" s="57"/>
    </row>
    <row r="87" spans="1:14" ht="15" thickBot="1">
      <c r="B87" s="815" t="s">
        <v>1037</v>
      </c>
      <c r="C87" s="816"/>
      <c r="D87" s="816"/>
      <c r="E87" s="816"/>
      <c r="F87" s="816"/>
      <c r="G87" s="816"/>
      <c r="H87" s="816"/>
      <c r="I87" s="816"/>
      <c r="J87" s="816"/>
      <c r="K87" s="816"/>
      <c r="L87" s="816"/>
      <c r="M87" s="817"/>
      <c r="N87" s="58">
        <f>L84+L85+L86</f>
        <v>263164.11651957978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1140377.8382515123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1276.6801301525002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2137.5990442168104</v>
      </c>
      <c r="N48" s="281">
        <f>K48*M48</f>
        <v>1068.7995221084052</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963410.91378753621</v>
      </c>
      <c r="N49" s="281">
        <f>K49*M49</f>
        <v>973045.02292541158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24938.655515862789</v>
      </c>
      <c r="N50" s="281">
        <f>K50*M50</f>
        <v>7481.5966547588359</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21" t="s">
        <v>1037</v>
      </c>
      <c r="C55" s="822"/>
      <c r="D55" s="822"/>
      <c r="E55" s="822"/>
      <c r="F55" s="822"/>
      <c r="G55" s="822"/>
      <c r="H55" s="822"/>
      <c r="I55" s="822"/>
      <c r="J55" s="822"/>
      <c r="K55" s="822"/>
      <c r="L55" s="822"/>
      <c r="M55" s="823"/>
      <c r="N55" s="110">
        <f>SUM(N48:N54)</f>
        <v>981595.41910227877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19">
        <f>VLOOKUP(A60,TRANSPORTE!A1:D117,4,FALSE)</f>
        <v>1766.2033469737373</v>
      </c>
      <c r="M60" s="820"/>
      <c r="N60" s="296">
        <f>K60*L60</f>
        <v>1783.8653804434748</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1783.8653804434748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1010189.5672159247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202037.91344318495</v>
      </c>
      <c r="M84" s="850"/>
      <c r="N84" s="57"/>
    </row>
    <row r="85" spans="1:14">
      <c r="B85" s="95" t="s">
        <v>1057</v>
      </c>
      <c r="C85" s="96"/>
      <c r="D85" s="96"/>
      <c r="E85" s="96"/>
      <c r="F85" s="96"/>
      <c r="G85" s="96"/>
      <c r="H85" s="96"/>
      <c r="I85" s="93"/>
      <c r="J85" s="94"/>
      <c r="K85" s="313">
        <v>0.05</v>
      </c>
      <c r="L85" s="849">
        <f>N79*K85</f>
        <v>50509.478360796238</v>
      </c>
      <c r="M85" s="850"/>
      <c r="N85" s="57"/>
    </row>
    <row r="86" spans="1:14" ht="15" thickBot="1">
      <c r="B86" s="97" t="s">
        <v>1058</v>
      </c>
      <c r="C86" s="98"/>
      <c r="D86" s="98"/>
      <c r="E86" s="98"/>
      <c r="F86" s="98"/>
      <c r="G86" s="98"/>
      <c r="H86" s="98"/>
      <c r="I86" s="99"/>
      <c r="J86" s="100"/>
      <c r="K86" s="314">
        <v>0.05</v>
      </c>
      <c r="L86" s="851">
        <f>N79*K86</f>
        <v>50509.478360796238</v>
      </c>
      <c r="M86" s="852"/>
      <c r="N86" s="57"/>
    </row>
    <row r="87" spans="1:14" ht="15" thickBot="1">
      <c r="B87" s="815" t="s">
        <v>1037</v>
      </c>
      <c r="C87" s="816"/>
      <c r="D87" s="816"/>
      <c r="E87" s="816"/>
      <c r="F87" s="816"/>
      <c r="G87" s="816"/>
      <c r="H87" s="816"/>
      <c r="I87" s="816"/>
      <c r="J87" s="816"/>
      <c r="K87" s="816"/>
      <c r="L87" s="816"/>
      <c r="M87" s="817"/>
      <c r="N87" s="58">
        <f>L84+L85+L86</f>
        <v>303056.87016477744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1313246.4373807022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1219</v>
      </c>
      <c r="C31" s="955" t="s">
        <v>2249</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68.08960694146667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2137.5990442168104</v>
      </c>
      <c r="N48" s="281">
        <f>K48*M48</f>
        <v>106.87995221084053</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49056.736111267506</v>
      </c>
      <c r="N49" s="281">
        <f>K49*M49</f>
        <v>49056.736111267506</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49163.616063478345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1361.7921388293332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50593.497809249144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10118.699561849829</v>
      </c>
      <c r="M84" s="850"/>
      <c r="N84" s="57"/>
    </row>
    <row r="85" spans="1:14">
      <c r="B85" s="95" t="s">
        <v>1057</v>
      </c>
      <c r="C85" s="96"/>
      <c r="D85" s="96"/>
      <c r="E85" s="96"/>
      <c r="F85" s="96"/>
      <c r="G85" s="96"/>
      <c r="H85" s="96"/>
      <c r="I85" s="93"/>
      <c r="J85" s="94"/>
      <c r="K85" s="313">
        <v>0.05</v>
      </c>
      <c r="L85" s="849">
        <f>N79*K85</f>
        <v>2529.6748904624574</v>
      </c>
      <c r="M85" s="850"/>
      <c r="N85" s="57"/>
    </row>
    <row r="86" spans="1:14" ht="15" thickBot="1">
      <c r="B86" s="97" t="s">
        <v>1058</v>
      </c>
      <c r="C86" s="98"/>
      <c r="D86" s="98"/>
      <c r="E86" s="98"/>
      <c r="F86" s="98"/>
      <c r="G86" s="98"/>
      <c r="H86" s="98"/>
      <c r="I86" s="99"/>
      <c r="J86" s="100"/>
      <c r="K86" s="314">
        <v>0.05</v>
      </c>
      <c r="L86" s="851">
        <f>N79*K86</f>
        <v>2529.6748904624574</v>
      </c>
      <c r="M86" s="852"/>
      <c r="N86" s="57"/>
    </row>
    <row r="87" spans="1:14" ht="15" thickBot="1">
      <c r="B87" s="815" t="s">
        <v>1037</v>
      </c>
      <c r="C87" s="816"/>
      <c r="D87" s="816"/>
      <c r="E87" s="816"/>
      <c r="F87" s="816"/>
      <c r="G87" s="816"/>
      <c r="H87" s="816"/>
      <c r="I87" s="816"/>
      <c r="J87" s="816"/>
      <c r="K87" s="816"/>
      <c r="L87" s="816"/>
      <c r="M87" s="817"/>
      <c r="N87" s="58">
        <f>L84+L85+L86</f>
        <v>15178.049342774746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65771.547152023893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1767</v>
      </c>
      <c r="C31" s="955" t="s">
        <v>2250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345">
        <v>1.25</v>
      </c>
      <c r="N36" s="281">
        <f>K36/M36</f>
        <v>13580.846531907071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1787.3521822135001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15368.198714120572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249386.55515862789</v>
      </c>
      <c r="N48" s="281">
        <f>K48*M48</f>
        <v>124693.27757931394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2137.5990442168104</v>
      </c>
      <c r="N49" s="281">
        <f>K49*M49</f>
        <v>1068.7995221084052</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963410.91378753621</v>
      </c>
      <c r="N50" s="281">
        <f>K50*M50</f>
        <v>973045.02292541158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24938.655515862789</v>
      </c>
      <c r="N51" s="281">
        <f>K51*M51</f>
        <v>7481.5966547588359</v>
      </c>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1106288.6966815926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19">
        <f>VLOOKUP(A58,TRANSPORTE!A1:D117,4,FALSE)</f>
        <v>1766.2033469737373</v>
      </c>
      <c r="M58" s="820"/>
      <c r="N58" s="296">
        <f>K58*L58</f>
        <v>1783.8653804434748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19">
        <f>VLOOKUP(A59,TRANSPORTE!A1:D117,4,FALSE)</f>
        <v>1766.2033469737373</v>
      </c>
      <c r="M59" s="820"/>
      <c r="N59" s="296">
        <f>K59*L59</f>
        <v>883.10167348686866</v>
      </c>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2666.9670539303434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35747.043644270001</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1160070.9060939134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232014.18121878267</v>
      </c>
      <c r="M82" s="850"/>
      <c r="N82" s="57"/>
    </row>
    <row r="83" spans="1:14">
      <c r="B83" s="95" t="s">
        <v>1057</v>
      </c>
      <c r="C83" s="96"/>
      <c r="D83" s="96"/>
      <c r="E83" s="96"/>
      <c r="F83" s="96"/>
      <c r="G83" s="96"/>
      <c r="H83" s="96"/>
      <c r="I83" s="93"/>
      <c r="J83" s="94"/>
      <c r="K83" s="313">
        <v>0.05</v>
      </c>
      <c r="L83" s="849">
        <f>N77*K83</f>
        <v>58003.545304695668</v>
      </c>
      <c r="M83" s="850"/>
      <c r="N83" s="57"/>
    </row>
    <row r="84" spans="1:14" ht="15" thickBot="1">
      <c r="B84" s="97" t="s">
        <v>1058</v>
      </c>
      <c r="C84" s="98"/>
      <c r="D84" s="98"/>
      <c r="E84" s="98"/>
      <c r="F84" s="98"/>
      <c r="G84" s="98"/>
      <c r="H84" s="98"/>
      <c r="I84" s="99"/>
      <c r="J84" s="100"/>
      <c r="K84" s="314">
        <v>0.05</v>
      </c>
      <c r="L84" s="851">
        <f>N77*K84</f>
        <v>58003.545304695668</v>
      </c>
      <c r="M84" s="852"/>
      <c r="N84" s="57"/>
    </row>
    <row r="85" spans="1:14" ht="15" thickBot="1">
      <c r="B85" s="815" t="s">
        <v>1037</v>
      </c>
      <c r="C85" s="816"/>
      <c r="D85" s="816"/>
      <c r="E85" s="816"/>
      <c r="F85" s="816"/>
      <c r="G85" s="816"/>
      <c r="H85" s="816"/>
      <c r="I85" s="816"/>
      <c r="J85" s="816"/>
      <c r="K85" s="816"/>
      <c r="L85" s="816"/>
      <c r="M85" s="817"/>
      <c r="N85" s="58">
        <f>L82+L83+L84</f>
        <v>348021.27182817401</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1508092.1779220873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1768</v>
      </c>
      <c r="C31" s="955" t="s">
        <v>2251</v>
      </c>
      <c r="D31" s="956"/>
      <c r="E31" s="956"/>
      <c r="F31" s="956"/>
      <c r="G31" s="956"/>
      <c r="H31" s="956"/>
      <c r="I31" s="956"/>
      <c r="J31" s="98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345">
        <v>18.75</v>
      </c>
      <c r="N36" s="281">
        <f>K36/M36</f>
        <v>905.38976879380471</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102.1344104122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1007.5241792060046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249386.55515862789</v>
      </c>
      <c r="N48" s="281">
        <f>K48*M48</f>
        <v>12469.327757931394</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2137.5990442168104</v>
      </c>
      <c r="N49" s="281">
        <f>K49*M49</f>
        <v>106.87995221084053</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49056.736111267506</v>
      </c>
      <c r="N50" s="281">
        <f>K50*M50</f>
        <v>49056.736111267506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61632.943821409739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19">
        <f>VLOOKUP(A58,TRANSPORTE!A1:D117,4,FALSE)</f>
        <v>1766.2033469737373</v>
      </c>
      <c r="M58" s="820"/>
      <c r="N58" s="296">
        <f>K58*L58</f>
        <v>88.310167348686875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88.310167348686875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2042.6882082439997</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64771.466376208431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12954.293275241687</v>
      </c>
      <c r="M82" s="850"/>
      <c r="N82" s="57"/>
    </row>
    <row r="83" spans="1:14">
      <c r="B83" s="95" t="s">
        <v>1057</v>
      </c>
      <c r="C83" s="96"/>
      <c r="D83" s="96"/>
      <c r="E83" s="96"/>
      <c r="F83" s="96"/>
      <c r="G83" s="96"/>
      <c r="H83" s="96"/>
      <c r="I83" s="93"/>
      <c r="J83" s="94"/>
      <c r="K83" s="313">
        <v>0.05</v>
      </c>
      <c r="L83" s="849">
        <f>N77*K83</f>
        <v>3238.5733188104218</v>
      </c>
      <c r="M83" s="850"/>
      <c r="N83" s="57"/>
    </row>
    <row r="84" spans="1:14" ht="15" thickBot="1">
      <c r="B84" s="97" t="s">
        <v>1058</v>
      </c>
      <c r="C84" s="98"/>
      <c r="D84" s="98"/>
      <c r="E84" s="98"/>
      <c r="F84" s="98"/>
      <c r="G84" s="98"/>
      <c r="H84" s="98"/>
      <c r="I84" s="99"/>
      <c r="J84" s="100"/>
      <c r="K84" s="314">
        <v>0.05</v>
      </c>
      <c r="L84" s="851">
        <f>N77*K84</f>
        <v>3238.5733188104218</v>
      </c>
      <c r="M84" s="852"/>
      <c r="N84" s="57"/>
    </row>
    <row r="85" spans="1:14" ht="15" thickBot="1">
      <c r="B85" s="815" t="s">
        <v>1037</v>
      </c>
      <c r="C85" s="816"/>
      <c r="D85" s="816"/>
      <c r="E85" s="816"/>
      <c r="F85" s="816"/>
      <c r="G85" s="816"/>
      <c r="H85" s="816"/>
      <c r="I85" s="816"/>
      <c r="J85" s="816"/>
      <c r="K85" s="816"/>
      <c r="L85" s="816"/>
      <c r="M85" s="817"/>
      <c r="N85" s="58">
        <f>L82+L83+L84</f>
        <v>19431.43991286253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84202.906289070961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127.66801301525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963410.91378753621</v>
      </c>
      <c r="N48" s="281">
        <f>K48*M48</f>
        <v>67438.763965127539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24938.655515862789</v>
      </c>
      <c r="N49" s="281">
        <f>K49*M49</f>
        <v>7481.5966547588359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74920.360619886371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19">
        <f>VLOOKUP(A58,TRANSPORTE!A1:D117,4,FALSE)</f>
        <v>1766.2033469737373</v>
      </c>
      <c r="M58" s="820"/>
      <c r="N58" s="296">
        <f>K58*L58</f>
        <v>123.63423428816162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123.63423428816162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2553.3602603049999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77725.023127494773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15545.004625498956</v>
      </c>
      <c r="M82" s="850"/>
      <c r="N82" s="57"/>
    </row>
    <row r="83" spans="1:14">
      <c r="B83" s="95" t="s">
        <v>1057</v>
      </c>
      <c r="C83" s="96"/>
      <c r="D83" s="96"/>
      <c r="E83" s="96"/>
      <c r="F83" s="96"/>
      <c r="G83" s="96"/>
      <c r="H83" s="96"/>
      <c r="I83" s="93"/>
      <c r="J83" s="94"/>
      <c r="K83" s="313">
        <v>0.05</v>
      </c>
      <c r="L83" s="849">
        <f>N77*K83</f>
        <v>3886.2511563747389</v>
      </c>
      <c r="M83" s="850"/>
      <c r="N83" s="57"/>
    </row>
    <row r="84" spans="1:14" ht="15" thickBot="1">
      <c r="B84" s="97" t="s">
        <v>1058</v>
      </c>
      <c r="C84" s="98"/>
      <c r="D84" s="98"/>
      <c r="E84" s="98"/>
      <c r="F84" s="98"/>
      <c r="G84" s="98"/>
      <c r="H84" s="98"/>
      <c r="I84" s="99"/>
      <c r="J84" s="100"/>
      <c r="K84" s="314">
        <v>0.05</v>
      </c>
      <c r="L84" s="851">
        <f>N77*K84</f>
        <v>3886.2511563747389</v>
      </c>
      <c r="M84" s="852"/>
      <c r="N84" s="57"/>
    </row>
    <row r="85" spans="1:14" ht="15" thickBot="1">
      <c r="B85" s="815" t="s">
        <v>1037</v>
      </c>
      <c r="C85" s="816"/>
      <c r="D85" s="816"/>
      <c r="E85" s="816"/>
      <c r="F85" s="816"/>
      <c r="G85" s="816"/>
      <c r="H85" s="816"/>
      <c r="I85" s="816"/>
      <c r="J85" s="816"/>
      <c r="K85" s="816"/>
      <c r="L85" s="816"/>
      <c r="M85" s="817"/>
      <c r="N85" s="58">
        <f>L82+L83+L84</f>
        <v>23317.506938248433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101042.53006574321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68.08960694146667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65315.526351069209</v>
      </c>
      <c r="N48" s="281">
        <f>K48*M48</f>
        <v>81644.407938836506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81644.407938836506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1361.7921388293332</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83074.289684607313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16614.857936921464</v>
      </c>
      <c r="M82" s="850"/>
      <c r="N82" s="57"/>
    </row>
    <row r="83" spans="1:14">
      <c r="B83" s="95" t="s">
        <v>1057</v>
      </c>
      <c r="C83" s="96"/>
      <c r="D83" s="96"/>
      <c r="E83" s="96"/>
      <c r="F83" s="96"/>
      <c r="G83" s="96"/>
      <c r="H83" s="96"/>
      <c r="I83" s="93"/>
      <c r="J83" s="94"/>
      <c r="K83" s="313">
        <v>0.05</v>
      </c>
      <c r="L83" s="849">
        <f>N77*K83</f>
        <v>4153.714484230366</v>
      </c>
      <c r="M83" s="850"/>
      <c r="N83" s="57"/>
    </row>
    <row r="84" spans="1:14" ht="15" thickBot="1">
      <c r="B84" s="97" t="s">
        <v>1058</v>
      </c>
      <c r="C84" s="98"/>
      <c r="D84" s="98"/>
      <c r="E84" s="98"/>
      <c r="F84" s="98"/>
      <c r="G84" s="98"/>
      <c r="H84" s="98"/>
      <c r="I84" s="99"/>
      <c r="J84" s="100"/>
      <c r="K84" s="314">
        <v>0.05</v>
      </c>
      <c r="L84" s="851">
        <f>N77*K84</f>
        <v>4153.714484230366</v>
      </c>
      <c r="M84" s="852"/>
      <c r="N84" s="57"/>
    </row>
    <row r="85" spans="1:14" ht="15" thickBot="1">
      <c r="B85" s="815" t="s">
        <v>1037</v>
      </c>
      <c r="C85" s="816"/>
      <c r="D85" s="816"/>
      <c r="E85" s="816"/>
      <c r="F85" s="816"/>
      <c r="G85" s="816"/>
      <c r="H85" s="816"/>
      <c r="I85" s="816"/>
      <c r="J85" s="816"/>
      <c r="K85" s="816"/>
      <c r="L85" s="816"/>
      <c r="M85" s="817"/>
      <c r="N85" s="58">
        <f>L82+L83+L84</f>
        <v>24922.2869053822</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107996.57658998951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153.2016156183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1054371.2834921964</v>
      </c>
      <c r="N48" s="281">
        <f>K48*M48</f>
        <v>2108.7425669843929</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963410.91378753621</v>
      </c>
      <c r="N49" s="281">
        <f>K49*M49</f>
        <v>67438.763965127539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24938.655515862789</v>
      </c>
      <c r="N50" s="281">
        <f>K50*M50</f>
        <v>7481.5966547588359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77029.103186870765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19">
        <f>VLOOKUP(A58,TRANSPORTE!A1:D117,4,FALSE)</f>
        <v>1766.2033469737373</v>
      </c>
      <c r="M58" s="820"/>
      <c r="N58" s="296">
        <f>K58*L58</f>
        <v>127.1666409821091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127.1666409821091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3064.032312366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80373.50375583717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16074.700751167435</v>
      </c>
      <c r="M82" s="850"/>
      <c r="N82" s="57"/>
    </row>
    <row r="83" spans="1:14">
      <c r="B83" s="95" t="s">
        <v>1057</v>
      </c>
      <c r="C83" s="96"/>
      <c r="D83" s="96"/>
      <c r="E83" s="96"/>
      <c r="F83" s="96"/>
      <c r="G83" s="96"/>
      <c r="H83" s="96"/>
      <c r="I83" s="93"/>
      <c r="J83" s="94"/>
      <c r="K83" s="313">
        <v>0.05</v>
      </c>
      <c r="L83" s="849">
        <f>N77*K83</f>
        <v>4018.6751877918587</v>
      </c>
      <c r="M83" s="850"/>
      <c r="N83" s="57"/>
    </row>
    <row r="84" spans="1:14" ht="15" thickBot="1">
      <c r="B84" s="97" t="s">
        <v>1058</v>
      </c>
      <c r="C84" s="98"/>
      <c r="D84" s="98"/>
      <c r="E84" s="98"/>
      <c r="F84" s="98"/>
      <c r="G84" s="98"/>
      <c r="H84" s="98"/>
      <c r="I84" s="99"/>
      <c r="J84" s="100"/>
      <c r="K84" s="314">
        <v>0.05</v>
      </c>
      <c r="L84" s="851">
        <f>N77*K84</f>
        <v>4018.6751877918587</v>
      </c>
      <c r="M84" s="852"/>
      <c r="N84" s="57"/>
    </row>
    <row r="85" spans="1:14" ht="15" thickBot="1">
      <c r="B85" s="815" t="s">
        <v>1037</v>
      </c>
      <c r="C85" s="816"/>
      <c r="D85" s="816"/>
      <c r="E85" s="816"/>
      <c r="F85" s="816"/>
      <c r="G85" s="816"/>
      <c r="H85" s="816"/>
      <c r="I85" s="816"/>
      <c r="J85" s="816"/>
      <c r="K85" s="816"/>
      <c r="L85" s="816"/>
      <c r="M85" s="817"/>
      <c r="N85" s="58">
        <f>L82+L83+L84</f>
        <v>24112.05112675115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104485.55488258832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85.112008676833341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1054371.2834921964</v>
      </c>
      <c r="N48" s="281">
        <f>K48*M48</f>
        <v>2108.7425669843929</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65315.526351069209</v>
      </c>
      <c r="N49" s="281">
        <f>K49*M49</f>
        <v>81644.407938836506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83753.1505058209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19">
        <f>VLOOKUP(A58,TRANSPORTE!A1:D117,4,FALSE)</f>
        <v>1766.2033469737373</v>
      </c>
      <c r="M58" s="820"/>
      <c r="N58" s="296">
        <f>K58*L58</f>
        <v>3.5324066939474745</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3.5324066939474745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844"/>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1702.2401735366666</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85544.035094728359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17108.807018945674</v>
      </c>
      <c r="M82" s="850"/>
      <c r="N82" s="57"/>
    </row>
    <row r="83" spans="1:14">
      <c r="B83" s="95" t="s">
        <v>1057</v>
      </c>
      <c r="C83" s="96"/>
      <c r="D83" s="96"/>
      <c r="E83" s="96"/>
      <c r="F83" s="96"/>
      <c r="G83" s="96"/>
      <c r="H83" s="96"/>
      <c r="I83" s="93"/>
      <c r="J83" s="94"/>
      <c r="K83" s="313">
        <v>0.05</v>
      </c>
      <c r="L83" s="849">
        <f>N77*K83</f>
        <v>4277.2017547364185</v>
      </c>
      <c r="M83" s="850"/>
      <c r="N83" s="57"/>
    </row>
    <row r="84" spans="1:14" ht="15" thickBot="1">
      <c r="B84" s="97" t="s">
        <v>1058</v>
      </c>
      <c r="C84" s="98"/>
      <c r="D84" s="98"/>
      <c r="E84" s="98"/>
      <c r="F84" s="98"/>
      <c r="G84" s="98"/>
      <c r="H84" s="98"/>
      <c r="I84" s="99"/>
      <c r="J84" s="100"/>
      <c r="K84" s="314">
        <v>0.05</v>
      </c>
      <c r="L84" s="851">
        <f>N77*K84</f>
        <v>4277.2017547364185</v>
      </c>
      <c r="M84" s="852"/>
      <c r="N84" s="57"/>
    </row>
    <row r="85" spans="1:14" ht="15" thickBot="1">
      <c r="B85" s="815" t="s">
        <v>1037</v>
      </c>
      <c r="C85" s="816"/>
      <c r="D85" s="816"/>
      <c r="E85" s="816"/>
      <c r="F85" s="816"/>
      <c r="G85" s="816"/>
      <c r="H85" s="816"/>
      <c r="I85" s="816"/>
      <c r="J85" s="816"/>
      <c r="K85" s="816"/>
      <c r="L85" s="816"/>
      <c r="M85" s="817"/>
      <c r="N85" s="58">
        <f>L82+L83+L84</f>
        <v>25663.210528418513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111207.24562314687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21.278002169208335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6056.5306252809632</v>
      </c>
      <c r="N48" s="281">
        <f>K48*M48</f>
        <v>6662.1836878090598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6662.1836878090598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425.56004338416665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7109.021733362435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1421.8043466724871</v>
      </c>
      <c r="M82" s="850"/>
      <c r="N82" s="57"/>
    </row>
    <row r="83" spans="1:14">
      <c r="B83" s="95" t="s">
        <v>1057</v>
      </c>
      <c r="C83" s="96"/>
      <c r="D83" s="96"/>
      <c r="E83" s="96"/>
      <c r="F83" s="96"/>
      <c r="G83" s="96"/>
      <c r="H83" s="96"/>
      <c r="I83" s="93"/>
      <c r="J83" s="94"/>
      <c r="K83" s="313">
        <v>0.05</v>
      </c>
      <c r="L83" s="849">
        <f>N77*K83</f>
        <v>355.45108666812177</v>
      </c>
      <c r="M83" s="850"/>
      <c r="N83" s="57"/>
    </row>
    <row r="84" spans="1:14" ht="15" thickBot="1">
      <c r="B84" s="97" t="s">
        <v>1058</v>
      </c>
      <c r="C84" s="98"/>
      <c r="D84" s="98"/>
      <c r="E84" s="98"/>
      <c r="F84" s="98"/>
      <c r="G84" s="98"/>
      <c r="H84" s="98"/>
      <c r="I84" s="99"/>
      <c r="J84" s="100"/>
      <c r="K84" s="314">
        <v>0.05</v>
      </c>
      <c r="L84" s="851">
        <f>N77*K84</f>
        <v>355.45108666812177</v>
      </c>
      <c r="M84" s="852"/>
      <c r="N84" s="57"/>
    </row>
    <row r="85" spans="1:14" ht="15" thickBot="1">
      <c r="B85" s="815" t="s">
        <v>1037</v>
      </c>
      <c r="C85" s="816"/>
      <c r="D85" s="816"/>
      <c r="E85" s="816"/>
      <c r="F85" s="816"/>
      <c r="G85" s="816"/>
      <c r="H85" s="816"/>
      <c r="I85" s="816"/>
      <c r="J85" s="816"/>
      <c r="K85" s="816"/>
      <c r="L85" s="816"/>
      <c r="M85" s="817"/>
      <c r="N85" s="58">
        <f>L82+L83+L84</f>
        <v>2132.7065200087304</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9241.7282533711659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21.278002169208335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8431.6406744107517</v>
      </c>
      <c r="N48" s="281">
        <f>K48*M48</f>
        <v>9274.8047418518272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9274.8047418518272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425.56004338416665</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9721.6427874052024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1944.3285574810407</v>
      </c>
      <c r="M82" s="850"/>
      <c r="N82" s="57"/>
    </row>
    <row r="83" spans="1:14">
      <c r="B83" s="95" t="s">
        <v>1057</v>
      </c>
      <c r="C83" s="96"/>
      <c r="D83" s="96"/>
      <c r="E83" s="96"/>
      <c r="F83" s="96"/>
      <c r="G83" s="96"/>
      <c r="H83" s="96"/>
      <c r="I83" s="93"/>
      <c r="J83" s="94"/>
      <c r="K83" s="313">
        <v>0.05</v>
      </c>
      <c r="L83" s="849">
        <f>N77*K83</f>
        <v>486.08213937026017</v>
      </c>
      <c r="M83" s="850"/>
      <c r="N83" s="57"/>
    </row>
    <row r="84" spans="1:14" ht="15" thickBot="1">
      <c r="B84" s="97" t="s">
        <v>1058</v>
      </c>
      <c r="C84" s="98"/>
      <c r="D84" s="98"/>
      <c r="E84" s="98"/>
      <c r="F84" s="98"/>
      <c r="G84" s="98"/>
      <c r="H84" s="98"/>
      <c r="I84" s="99"/>
      <c r="J84" s="100"/>
      <c r="K84" s="314">
        <v>0.05</v>
      </c>
      <c r="L84" s="851">
        <f>N77*K84</f>
        <v>486.08213937026017</v>
      </c>
      <c r="M84" s="852"/>
      <c r="N84" s="57"/>
    </row>
    <row r="85" spans="1:14" ht="15" thickBot="1">
      <c r="B85" s="815" t="s">
        <v>1037</v>
      </c>
      <c r="C85" s="816"/>
      <c r="D85" s="816"/>
      <c r="E85" s="816"/>
      <c r="F85" s="816"/>
      <c r="G85" s="816"/>
      <c r="H85" s="816"/>
      <c r="I85" s="816"/>
      <c r="J85" s="816"/>
      <c r="K85" s="816"/>
      <c r="L85" s="816"/>
      <c r="M85" s="817"/>
      <c r="N85" s="58">
        <f>L82+L83+L84</f>
        <v>2916.4928362215605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12638.135623626764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306.40323123659999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432847.15848627</v>
      </c>
      <c r="N48" s="281">
        <f>K48*M48</f>
        <v>476131.87433489703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476131.87433489703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19">
        <f>VLOOKUP(A58,TRANSPORTE!A1:D117,4,FALSE)</f>
        <v>1766.2033469737373</v>
      </c>
      <c r="M58" s="820"/>
      <c r="N58" s="296">
        <f>K58*L58</f>
        <v>1942.8236816711112</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1942.8236816711112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6128.0646247319992</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484509.16587253677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96901.833174507366</v>
      </c>
      <c r="M82" s="850"/>
      <c r="N82" s="57"/>
    </row>
    <row r="83" spans="1:14">
      <c r="B83" s="95" t="s">
        <v>1057</v>
      </c>
      <c r="C83" s="96"/>
      <c r="D83" s="96"/>
      <c r="E83" s="96"/>
      <c r="F83" s="96"/>
      <c r="G83" s="96"/>
      <c r="H83" s="96"/>
      <c r="I83" s="93"/>
      <c r="J83" s="94"/>
      <c r="K83" s="313">
        <v>0.05</v>
      </c>
      <c r="L83" s="849">
        <f>N77*K83</f>
        <v>24225.458293626842</v>
      </c>
      <c r="M83" s="850"/>
      <c r="N83" s="57"/>
    </row>
    <row r="84" spans="1:14" ht="15" thickBot="1">
      <c r="B84" s="97" t="s">
        <v>1058</v>
      </c>
      <c r="C84" s="98"/>
      <c r="D84" s="98"/>
      <c r="E84" s="98"/>
      <c r="F84" s="98"/>
      <c r="G84" s="98"/>
      <c r="H84" s="98"/>
      <c r="I84" s="99"/>
      <c r="J84" s="100"/>
      <c r="K84" s="314">
        <v>0.05</v>
      </c>
      <c r="L84" s="851">
        <f>N77*K84</f>
        <v>24225.458293626842</v>
      </c>
      <c r="M84" s="852"/>
      <c r="N84" s="57"/>
    </row>
    <row r="85" spans="1:14" ht="15" thickBot="1">
      <c r="B85" s="815" t="s">
        <v>1037</v>
      </c>
      <c r="C85" s="816"/>
      <c r="D85" s="816"/>
      <c r="E85" s="816"/>
      <c r="F85" s="816"/>
      <c r="G85" s="816"/>
      <c r="H85" s="816"/>
      <c r="I85" s="816"/>
      <c r="J85" s="816"/>
      <c r="K85" s="816"/>
      <c r="L85" s="816"/>
      <c r="M85" s="817"/>
      <c r="N85" s="58">
        <f>L82+L83+L84</f>
        <v>145352.74976176105</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629861.91563429777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160</v>
      </c>
      <c r="B36" s="828" t="str">
        <f>VLOOKUP(A36,EQUIPOS!A6:D154,3,FALSE)</f>
        <v>COMPACTADOR MANUAL VIBRATORIO (RANA) con motor de 6 HP</v>
      </c>
      <c r="C36" s="829"/>
      <c r="D36" s="829"/>
      <c r="E36" s="829"/>
      <c r="F36" s="829"/>
      <c r="G36" s="829"/>
      <c r="H36" s="830"/>
      <c r="I36" s="276"/>
      <c r="J36" s="277"/>
      <c r="K36" s="278">
        <f>VLOOKUP(A36,EQUIPOS!A6:D163,4,FALSE)</f>
        <v>16976.058164883838</v>
      </c>
      <c r="L36" s="279"/>
      <c r="M36" s="345">
        <v>3</v>
      </c>
      <c r="N36" s="281">
        <f>K36/M36</f>
        <v>5658.6860549612793</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425.5600433841667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6084.2460983454457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432847.15848627</v>
      </c>
      <c r="N48" s="281">
        <f>K48*M48</f>
        <v>541058.94810783747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541058.94810783747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19">
        <f>VLOOKUP(A60,TRANSPORTE!A1:D117,4,FALSE)</f>
        <v>1766.2033469737373</v>
      </c>
      <c r="M60" s="820"/>
      <c r="N60" s="296">
        <f>K60*L60</f>
        <v>2207.7541837171716</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2207.7541837171716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4255.6004338416669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553606.54882374185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110721.30976474838</v>
      </c>
      <c r="M84" s="850"/>
      <c r="N84" s="57"/>
    </row>
    <row r="85" spans="1:14">
      <c r="B85" s="95" t="s">
        <v>1057</v>
      </c>
      <c r="C85" s="96"/>
      <c r="D85" s="96"/>
      <c r="E85" s="96"/>
      <c r="F85" s="96"/>
      <c r="G85" s="96"/>
      <c r="H85" s="96"/>
      <c r="I85" s="93"/>
      <c r="J85" s="94"/>
      <c r="K85" s="313">
        <v>0.05</v>
      </c>
      <c r="L85" s="849">
        <f>N79*K85</f>
        <v>27680.327441187095</v>
      </c>
      <c r="M85" s="850"/>
      <c r="N85" s="57"/>
    </row>
    <row r="86" spans="1:14" ht="15" thickBot="1">
      <c r="B86" s="97" t="s">
        <v>1058</v>
      </c>
      <c r="C86" s="98"/>
      <c r="D86" s="98"/>
      <c r="E86" s="98"/>
      <c r="F86" s="98"/>
      <c r="G86" s="98"/>
      <c r="H86" s="98"/>
      <c r="I86" s="99"/>
      <c r="J86" s="100"/>
      <c r="K86" s="314">
        <v>0.05</v>
      </c>
      <c r="L86" s="851">
        <f>N79*K86</f>
        <v>27680.327441187095</v>
      </c>
      <c r="M86" s="852"/>
      <c r="N86" s="57"/>
    </row>
    <row r="87" spans="1:14" ht="15" thickBot="1">
      <c r="B87" s="815" t="s">
        <v>1037</v>
      </c>
      <c r="C87" s="816"/>
      <c r="D87" s="816"/>
      <c r="E87" s="816"/>
      <c r="F87" s="816"/>
      <c r="G87" s="816"/>
      <c r="H87" s="816"/>
      <c r="I87" s="816"/>
      <c r="J87" s="816"/>
      <c r="K87" s="816"/>
      <c r="L87" s="816"/>
      <c r="M87" s="817"/>
      <c r="N87" s="58">
        <f>L84+L85+L86</f>
        <v>166081.9646471226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719688.51347086439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146071.81400057857</v>
      </c>
      <c r="L36" s="279"/>
      <c r="M36" s="345">
        <v>2.5</v>
      </c>
      <c r="N36" s="281">
        <f>K36/M36</f>
        <v>58428.725600231424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383.00403904575001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58811.729639277175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26126.210540427681</v>
      </c>
      <c r="N48" s="281">
        <f>K48*M48</f>
        <v>26387.472645831956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26387.472645831956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7660.0807809149992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92859.283066024131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18571.856613204825</v>
      </c>
      <c r="M84" s="850"/>
      <c r="N84" s="57"/>
    </row>
    <row r="85" spans="1:14">
      <c r="B85" s="95" t="s">
        <v>1057</v>
      </c>
      <c r="C85" s="96"/>
      <c r="D85" s="96"/>
      <c r="E85" s="96"/>
      <c r="F85" s="96"/>
      <c r="G85" s="96"/>
      <c r="H85" s="96"/>
      <c r="I85" s="93"/>
      <c r="J85" s="94"/>
      <c r="K85" s="313">
        <v>0.05</v>
      </c>
      <c r="L85" s="849">
        <f>N79*K85</f>
        <v>4642.9641533012064</v>
      </c>
      <c r="M85" s="850"/>
      <c r="N85" s="57"/>
    </row>
    <row r="86" spans="1:14" ht="15" thickBot="1">
      <c r="B86" s="97" t="s">
        <v>1058</v>
      </c>
      <c r="C86" s="98"/>
      <c r="D86" s="98"/>
      <c r="E86" s="98"/>
      <c r="F86" s="98"/>
      <c r="G86" s="98"/>
      <c r="H86" s="98"/>
      <c r="I86" s="99"/>
      <c r="J86" s="100"/>
      <c r="K86" s="314">
        <v>0.05</v>
      </c>
      <c r="L86" s="851">
        <f>N79*K86</f>
        <v>4642.9641533012064</v>
      </c>
      <c r="M86" s="852"/>
      <c r="N86" s="57"/>
    </row>
    <row r="87" spans="1:14" ht="15" thickBot="1">
      <c r="B87" s="815" t="s">
        <v>1037</v>
      </c>
      <c r="C87" s="816"/>
      <c r="D87" s="816"/>
      <c r="E87" s="816"/>
      <c r="F87" s="816"/>
      <c r="G87" s="816"/>
      <c r="H87" s="816"/>
      <c r="I87" s="816"/>
      <c r="J87" s="816"/>
      <c r="K87" s="816"/>
      <c r="L87" s="816"/>
      <c r="M87" s="817"/>
      <c r="N87" s="58">
        <f>L84+L85+L86</f>
        <v>27857.78491980724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120717.06798583137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197</v>
      </c>
      <c r="B36" s="828" t="str">
        <f>VLOOKUP(A36,EQUIPOS!A6:D154,3,FALSE)</f>
        <v>Equipo de perforación (TRACKDRILL), potencia 40 HP, 2100 golpes / minuto</v>
      </c>
      <c r="C36" s="829"/>
      <c r="D36" s="829"/>
      <c r="E36" s="829"/>
      <c r="F36" s="829"/>
      <c r="G36" s="829"/>
      <c r="H36" s="830"/>
      <c r="I36" s="276"/>
      <c r="J36" s="277"/>
      <c r="K36" s="278">
        <f>VLOOKUP(A36,EQUIPOS!A6:D163,4,FALSE)</f>
        <v>146071.81400057857</v>
      </c>
      <c r="L36" s="279"/>
      <c r="M36" s="345">
        <v>1.25</v>
      </c>
      <c r="N36" s="281">
        <f>K36/M36</f>
        <v>116857.45120046285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1021.344104122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117878.79530458486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26126.210540427681</v>
      </c>
      <c r="N48" s="281">
        <f>K48*M48</f>
        <v>26387.472645831956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26387.472645831956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20426.882082439999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164693.15003285679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32938.630006571359</v>
      </c>
      <c r="M84" s="850"/>
      <c r="N84" s="57"/>
    </row>
    <row r="85" spans="1:14">
      <c r="B85" s="95" t="s">
        <v>1057</v>
      </c>
      <c r="C85" s="96"/>
      <c r="D85" s="96"/>
      <c r="E85" s="96"/>
      <c r="F85" s="96"/>
      <c r="G85" s="96"/>
      <c r="H85" s="96"/>
      <c r="I85" s="93"/>
      <c r="J85" s="94"/>
      <c r="K85" s="313">
        <v>0.05</v>
      </c>
      <c r="L85" s="849">
        <f>N79*K85</f>
        <v>8234.6575016428396</v>
      </c>
      <c r="M85" s="850"/>
      <c r="N85" s="57"/>
    </row>
    <row r="86" spans="1:14" ht="15" thickBot="1">
      <c r="B86" s="97" t="s">
        <v>1058</v>
      </c>
      <c r="C86" s="98"/>
      <c r="D86" s="98"/>
      <c r="E86" s="98"/>
      <c r="F86" s="98"/>
      <c r="G86" s="98"/>
      <c r="H86" s="98"/>
      <c r="I86" s="99"/>
      <c r="J86" s="100"/>
      <c r="K86" s="314">
        <v>0.05</v>
      </c>
      <c r="L86" s="851">
        <f>N79*K86</f>
        <v>8234.6575016428396</v>
      </c>
      <c r="M86" s="852"/>
      <c r="N86" s="57"/>
    </row>
    <row r="87" spans="1:14" ht="15" thickBot="1">
      <c r="B87" s="815" t="s">
        <v>1037</v>
      </c>
      <c r="C87" s="816"/>
      <c r="D87" s="816"/>
      <c r="E87" s="816"/>
      <c r="F87" s="816"/>
      <c r="G87" s="816"/>
      <c r="H87" s="816"/>
      <c r="I87" s="816"/>
      <c r="J87" s="816"/>
      <c r="K87" s="816"/>
      <c r="L87" s="816"/>
      <c r="M87" s="817"/>
      <c r="N87" s="58">
        <f>L84+L85+L86</f>
        <v>49407.945009857038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214101.09504271383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314</v>
      </c>
      <c r="B36" s="828" t="str">
        <f>VLOOKUP(A36,EQUIPOS!A6:D154,3,FALSE)</f>
        <v xml:space="preserve">Retroexcavadora E-200 sobre orugas
</v>
      </c>
      <c r="C36" s="829"/>
      <c r="D36" s="829"/>
      <c r="E36" s="829"/>
      <c r="F36" s="829"/>
      <c r="G36" s="829"/>
      <c r="H36" s="830"/>
      <c r="I36" s="276"/>
      <c r="J36" s="277"/>
      <c r="K36" s="278">
        <f>VLOOKUP(A36,EQUIPOS!A6:D163,4,FALSE)</f>
        <v>261170.12561359751</v>
      </c>
      <c r="L36" s="279"/>
      <c r="M36" s="345">
        <v>23</v>
      </c>
      <c r="N36" s="281">
        <f>K36/M36</f>
        <v>11355.22285276511</v>
      </c>
    </row>
    <row r="37" spans="1:14">
      <c r="A37" s="119" t="s">
        <v>328</v>
      </c>
      <c r="B37" s="828" t="str">
        <f>VLOOKUP(A37,EQUIPOS!A7:D154,3,FALSE)</f>
        <v xml:space="preserve">Taco metálico o puntal (escamas en concreto)
</v>
      </c>
      <c r="C37" s="829"/>
      <c r="D37" s="829"/>
      <c r="E37" s="829"/>
      <c r="F37" s="829"/>
      <c r="G37" s="829"/>
      <c r="H37" s="830"/>
      <c r="I37" s="430"/>
      <c r="J37" s="431"/>
      <c r="K37" s="278">
        <f>VLOOKUP(A37,EQUIPOS!A7:D164,4,FALSE)</f>
        <v>122.9588951388817</v>
      </c>
      <c r="L37" s="344"/>
      <c r="M37" s="345">
        <v>1</v>
      </c>
      <c r="N37" s="281">
        <f>K37/M37</f>
        <v>122.9588951388817</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N75*M41</f>
        <v>1021.344104122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12499.52585202599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39780</v>
      </c>
      <c r="N48" s="281">
        <f>K48*M48</f>
        <v>13923</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24938.655515862789</v>
      </c>
      <c r="N49" s="281">
        <f>K49*M49</f>
        <v>24938.655515862789</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3052.1273995826732</v>
      </c>
      <c r="N50" s="281">
        <f>K50*M50</f>
        <v>11598.084118414157</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974115.4794962866</v>
      </c>
      <c r="N51" s="281">
        <f>K51*M51</f>
        <v>175340.78630933157</v>
      </c>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225800.52594360852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19">
        <f>VLOOKUP(A58,TRANSPORTE!A1:D117,4,FALSE)</f>
        <v>1766.2033469737373</v>
      </c>
      <c r="M58" s="820"/>
      <c r="N58" s="296">
        <f>K58*L58</f>
        <v>317.91660245527271</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317.91660245527271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20426.882082439999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259044.85048052977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51808.970096105957</v>
      </c>
      <c r="M82" s="850"/>
      <c r="N82" s="57"/>
    </row>
    <row r="83" spans="1:14">
      <c r="B83" s="95" t="s">
        <v>1057</v>
      </c>
      <c r="C83" s="96"/>
      <c r="D83" s="96"/>
      <c r="E83" s="96"/>
      <c r="F83" s="96"/>
      <c r="G83" s="96"/>
      <c r="H83" s="96"/>
      <c r="I83" s="93"/>
      <c r="J83" s="94"/>
      <c r="K83" s="313">
        <v>0.05</v>
      </c>
      <c r="L83" s="849">
        <f>N77*K83</f>
        <v>12952.242524026489</v>
      </c>
      <c r="M83" s="850"/>
      <c r="N83" s="57"/>
    </row>
    <row r="84" spans="1:14" ht="15" thickBot="1">
      <c r="B84" s="97" t="s">
        <v>1058</v>
      </c>
      <c r="C84" s="98"/>
      <c r="D84" s="98"/>
      <c r="E84" s="98"/>
      <c r="F84" s="98"/>
      <c r="G84" s="98"/>
      <c r="H84" s="98"/>
      <c r="I84" s="99"/>
      <c r="J84" s="100"/>
      <c r="K84" s="314">
        <v>0.05</v>
      </c>
      <c r="L84" s="851">
        <f>N77*K84</f>
        <v>12952.242524026489</v>
      </c>
      <c r="M84" s="852"/>
      <c r="N84" s="57"/>
    </row>
    <row r="85" spans="1:14" ht="15" thickBot="1">
      <c r="B85" s="815" t="s">
        <v>1037</v>
      </c>
      <c r="C85" s="816"/>
      <c r="D85" s="816"/>
      <c r="E85" s="816"/>
      <c r="F85" s="816"/>
      <c r="G85" s="816"/>
      <c r="H85" s="816"/>
      <c r="I85" s="816"/>
      <c r="J85" s="816"/>
      <c r="K85" s="816"/>
      <c r="L85" s="816"/>
      <c r="M85" s="817"/>
      <c r="N85" s="58">
        <f>L82+L83+L84</f>
        <v>77713.455144158928</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336758.30562468868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N75*M41</f>
        <v>51.067205206099999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6437.2141518470935</v>
      </c>
      <c r="N48" s="281">
        <f>K48*M48</f>
        <v>6437.2141518470935</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950.04401965191573</v>
      </c>
      <c r="N49" s="281">
        <f>K49*M49</f>
        <v>3800.1760786076629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5" t="s">
        <v>1037</v>
      </c>
      <c r="C53" s="816"/>
      <c r="D53" s="816"/>
      <c r="E53" s="816"/>
      <c r="F53" s="816"/>
      <c r="G53" s="816"/>
      <c r="H53" s="816"/>
      <c r="I53" s="816"/>
      <c r="J53" s="816"/>
      <c r="K53" s="816"/>
      <c r="L53" s="816"/>
      <c r="M53" s="817"/>
      <c r="N53" s="403">
        <f>SUM(N48:N52)</f>
        <v>10237.390230454756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B58" s="52"/>
      <c r="C58" s="326"/>
      <c r="D58" s="326"/>
      <c r="E58" s="326"/>
      <c r="F58" s="326"/>
      <c r="G58" s="326"/>
      <c r="H58" s="320"/>
      <c r="I58" s="288"/>
      <c r="J58" s="295"/>
      <c r="K58" s="288"/>
      <c r="L58" s="819"/>
      <c r="M58" s="820"/>
      <c r="N58" s="296"/>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133"/>
    </row>
    <row r="75" spans="1:15" ht="15" thickBot="1">
      <c r="B75" s="821" t="s">
        <v>1037</v>
      </c>
      <c r="C75" s="822"/>
      <c r="D75" s="822"/>
      <c r="E75" s="822"/>
      <c r="F75" s="822"/>
      <c r="G75" s="822"/>
      <c r="H75" s="822"/>
      <c r="I75" s="822"/>
      <c r="J75" s="822"/>
      <c r="K75" s="822"/>
      <c r="L75" s="822"/>
      <c r="M75" s="823"/>
      <c r="N75" s="469">
        <f>SUM(N69:N74)</f>
        <v>510.67205206099999</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10799.129487721855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2159.8258975443709</v>
      </c>
      <c r="M82" s="850"/>
      <c r="N82" s="57"/>
    </row>
    <row r="83" spans="1:14">
      <c r="B83" s="95" t="s">
        <v>1057</v>
      </c>
      <c r="C83" s="96"/>
      <c r="D83" s="96"/>
      <c r="E83" s="96"/>
      <c r="F83" s="96"/>
      <c r="G83" s="96"/>
      <c r="H83" s="96"/>
      <c r="I83" s="93"/>
      <c r="J83" s="94"/>
      <c r="K83" s="313">
        <v>0.05</v>
      </c>
      <c r="L83" s="849">
        <f>N77*K83</f>
        <v>539.95647438609274</v>
      </c>
      <c r="M83" s="850"/>
      <c r="N83" s="57"/>
    </row>
    <row r="84" spans="1:14" ht="15" thickBot="1">
      <c r="B84" s="97" t="s">
        <v>1058</v>
      </c>
      <c r="C84" s="98"/>
      <c r="D84" s="98"/>
      <c r="E84" s="98"/>
      <c r="F84" s="98"/>
      <c r="G84" s="98"/>
      <c r="H84" s="98"/>
      <c r="I84" s="99"/>
      <c r="J84" s="100"/>
      <c r="K84" s="314">
        <v>0.05</v>
      </c>
      <c r="L84" s="851">
        <f>N77*K84</f>
        <v>539.95647438609274</v>
      </c>
      <c r="M84" s="852"/>
      <c r="N84" s="57"/>
    </row>
    <row r="85" spans="1:14" ht="15" thickBot="1">
      <c r="B85" s="815" t="s">
        <v>1037</v>
      </c>
      <c r="C85" s="816"/>
      <c r="D85" s="816"/>
      <c r="E85" s="816"/>
      <c r="F85" s="816"/>
      <c r="G85" s="816"/>
      <c r="H85" s="816"/>
      <c r="I85" s="816"/>
      <c r="J85" s="816"/>
      <c r="K85" s="816"/>
      <c r="L85" s="816"/>
      <c r="M85" s="817"/>
      <c r="N85" s="58">
        <f>L82+L83+L84</f>
        <v>3239.7388463165566</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14038.868334038412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269</v>
      </c>
      <c r="B36" s="828" t="str">
        <f>VLOOKUP(A36,EQUIPOS!A6:D154,3,FALSE)</f>
        <v>Motoniveladora  potencia 215 HP, ancho de cuchilla 4,27 m, peso 18 ton.</v>
      </c>
      <c r="C36" s="829"/>
      <c r="D36" s="829"/>
      <c r="E36" s="829"/>
      <c r="F36" s="829"/>
      <c r="G36" s="829"/>
      <c r="H36" s="830"/>
      <c r="I36" s="276"/>
      <c r="J36" s="277"/>
      <c r="K36" s="278">
        <f>VLOOKUP(A36,EQUIPOS!A6:D163,4,FALSE)</f>
        <v>223561.62752523946</v>
      </c>
      <c r="L36" s="279"/>
      <c r="M36" s="345">
        <v>15</v>
      </c>
      <c r="N36" s="281">
        <f>K36/M36</f>
        <v>14904.108501682631</v>
      </c>
    </row>
    <row r="37" spans="1:14">
      <c r="A37" s="119" t="s">
        <v>365</v>
      </c>
      <c r="B37" s="828" t="str">
        <f>VLOOKUP(A37,EQUIPOS!A7:D154,3,FALSE)</f>
        <v xml:space="preserve">Vibrocompatador, potencia 153 HP, peso 10 Ton. </v>
      </c>
      <c r="C37" s="829"/>
      <c r="D37" s="829"/>
      <c r="E37" s="829"/>
      <c r="F37" s="829"/>
      <c r="G37" s="829"/>
      <c r="H37" s="830"/>
      <c r="I37" s="430"/>
      <c r="J37" s="431"/>
      <c r="K37" s="278">
        <f>VLOOKUP(A37,EQUIPOS!A7:D164,4,FALSE)</f>
        <v>177019.45009889751</v>
      </c>
      <c r="L37" s="344"/>
      <c r="M37" s="345">
        <v>15</v>
      </c>
      <c r="N37" s="281">
        <f>K37/M37</f>
        <v>11801.296673259834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106.39001084604166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26811.795185788505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249386.55515862789</v>
      </c>
      <c r="N48" s="281">
        <f>K48*M48</f>
        <v>261855.88291655929</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593.77751228244733</v>
      </c>
      <c r="N49" s="281">
        <f>K49*M49</f>
        <v>17813.325368473419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279669.20828503271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19">
        <f>VLOOKUP(A60,TRANSPORTE!A1:D117,4,FALSE)</f>
        <v>1766.2033469737373</v>
      </c>
      <c r="M60" s="820"/>
      <c r="N60" s="296">
        <f>K60*L60</f>
        <v>1854.5135143224243</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1854.5135143224243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2127.800216920833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310463.31720206444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62092.663440412893</v>
      </c>
      <c r="M84" s="850"/>
      <c r="N84" s="57"/>
    </row>
    <row r="85" spans="1:14">
      <c r="B85" s="95" t="s">
        <v>1057</v>
      </c>
      <c r="C85" s="96"/>
      <c r="D85" s="96"/>
      <c r="E85" s="96"/>
      <c r="F85" s="96"/>
      <c r="G85" s="96"/>
      <c r="H85" s="96"/>
      <c r="I85" s="93"/>
      <c r="J85" s="94"/>
      <c r="K85" s="313">
        <v>0.05</v>
      </c>
      <c r="L85" s="849">
        <f>N79*K85</f>
        <v>15523.165860103223</v>
      </c>
      <c r="M85" s="850"/>
      <c r="N85" s="57"/>
    </row>
    <row r="86" spans="1:14" ht="15" thickBot="1">
      <c r="B86" s="97" t="s">
        <v>1058</v>
      </c>
      <c r="C86" s="98"/>
      <c r="D86" s="98"/>
      <c r="E86" s="98"/>
      <c r="F86" s="98"/>
      <c r="G86" s="98"/>
      <c r="H86" s="98"/>
      <c r="I86" s="99"/>
      <c r="J86" s="100"/>
      <c r="K86" s="314">
        <v>0.05</v>
      </c>
      <c r="L86" s="851">
        <f>N79*K86</f>
        <v>15523.165860103223</v>
      </c>
      <c r="M86" s="852"/>
      <c r="N86" s="57"/>
    </row>
    <row r="87" spans="1:14" ht="15" thickBot="1">
      <c r="B87" s="815" t="s">
        <v>1037</v>
      </c>
      <c r="C87" s="816"/>
      <c r="D87" s="816"/>
      <c r="E87" s="816"/>
      <c r="F87" s="816"/>
      <c r="G87" s="816"/>
      <c r="H87" s="816"/>
      <c r="I87" s="816"/>
      <c r="J87" s="816"/>
      <c r="K87" s="816"/>
      <c r="L87" s="816"/>
      <c r="M87" s="817"/>
      <c r="N87" s="58">
        <f>L84+L85+L86</f>
        <v>93138.995160619335</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403602.31236268376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2.25" customHeight="1" thickBot="1">
      <c r="A31" t="s">
        <v>1929</v>
      </c>
      <c r="B31" s="86" t="s">
        <v>1228</v>
      </c>
      <c r="C31" s="955" t="s">
        <v>2261</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24938.655515862789</v>
      </c>
      <c r="N50" s="281">
        <f>K50*M50</f>
        <v>49877.311031725578</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104742.3531666237</v>
      </c>
      <c r="N51" s="281">
        <f>K51*M51</f>
        <v>52371.176583311848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469637.668640516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487666.66196210857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97533.332392421726</v>
      </c>
      <c r="M84" s="850"/>
      <c r="N84" s="57"/>
    </row>
    <row r="85" spans="1:14">
      <c r="B85" s="95" t="s">
        <v>1057</v>
      </c>
      <c r="C85" s="96"/>
      <c r="D85" s="96"/>
      <c r="E85" s="96"/>
      <c r="F85" s="96"/>
      <c r="G85" s="96"/>
      <c r="H85" s="96"/>
      <c r="I85" s="93"/>
      <c r="J85" s="94"/>
      <c r="K85" s="313">
        <v>0.05</v>
      </c>
      <c r="L85" s="849">
        <f>N79*K85</f>
        <v>24383.333098105431</v>
      </c>
      <c r="M85" s="850"/>
      <c r="N85" s="57"/>
    </row>
    <row r="86" spans="1:14" ht="15" thickBot="1">
      <c r="B86" s="97" t="s">
        <v>1058</v>
      </c>
      <c r="C86" s="98"/>
      <c r="D86" s="98"/>
      <c r="E86" s="98"/>
      <c r="F86" s="98"/>
      <c r="G86" s="98"/>
      <c r="H86" s="98"/>
      <c r="I86" s="99"/>
      <c r="J86" s="100"/>
      <c r="K86" s="314">
        <v>0.05</v>
      </c>
      <c r="L86" s="851">
        <f>N79*K86</f>
        <v>24383.333098105431</v>
      </c>
      <c r="M86" s="852"/>
      <c r="N86" s="57"/>
    </row>
    <row r="87" spans="1:14" ht="15" thickBot="1">
      <c r="B87" s="815" t="s">
        <v>1037</v>
      </c>
      <c r="C87" s="816"/>
      <c r="D87" s="816"/>
      <c r="E87" s="816"/>
      <c r="F87" s="816"/>
      <c r="G87" s="816"/>
      <c r="H87" s="816"/>
      <c r="I87" s="816"/>
      <c r="J87" s="816"/>
      <c r="K87" s="816"/>
      <c r="L87" s="816"/>
      <c r="M87" s="817"/>
      <c r="N87" s="58">
        <f>L84+L85+L86</f>
        <v>146299.99858863259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633966.66055074113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1.5" customHeight="1" thickBot="1">
      <c r="A31" t="s">
        <v>1929</v>
      </c>
      <c r="B31" s="86" t="s">
        <v>1776</v>
      </c>
      <c r="C31" s="955" t="s">
        <v>2262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24938.655515862789</v>
      </c>
      <c r="N50" s="281">
        <f>K50*M50</f>
        <v>49877.311031725578</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146245.04337838246</v>
      </c>
      <c r="N51" s="281">
        <f>K51*M51</f>
        <v>73122.521689191228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490389.01374639536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508418.00706798793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101683.60141359759</v>
      </c>
      <c r="M84" s="850"/>
      <c r="N84" s="57"/>
    </row>
    <row r="85" spans="1:14">
      <c r="B85" s="95" t="s">
        <v>1057</v>
      </c>
      <c r="C85" s="96"/>
      <c r="D85" s="96"/>
      <c r="E85" s="96"/>
      <c r="F85" s="96"/>
      <c r="G85" s="96"/>
      <c r="H85" s="96"/>
      <c r="I85" s="93"/>
      <c r="J85" s="94"/>
      <c r="K85" s="313">
        <v>0.05</v>
      </c>
      <c r="L85" s="849">
        <f>N79*K85</f>
        <v>25420.900353399396</v>
      </c>
      <c r="M85" s="850"/>
      <c r="N85" s="57"/>
    </row>
    <row r="86" spans="1:14" ht="15" thickBot="1">
      <c r="B86" s="97" t="s">
        <v>1058</v>
      </c>
      <c r="C86" s="98"/>
      <c r="D86" s="98"/>
      <c r="E86" s="98"/>
      <c r="F86" s="98"/>
      <c r="G86" s="98"/>
      <c r="H86" s="98"/>
      <c r="I86" s="99"/>
      <c r="J86" s="100"/>
      <c r="K86" s="314">
        <v>0.05</v>
      </c>
      <c r="L86" s="851">
        <f>N79*K86</f>
        <v>25420.900353399396</v>
      </c>
      <c r="M86" s="852"/>
      <c r="N86" s="57"/>
    </row>
    <row r="87" spans="1:14" ht="15" thickBot="1">
      <c r="B87" s="815" t="s">
        <v>1037</v>
      </c>
      <c r="C87" s="816"/>
      <c r="D87" s="816"/>
      <c r="E87" s="816"/>
      <c r="F87" s="816"/>
      <c r="G87" s="816"/>
      <c r="H87" s="816"/>
      <c r="I87" s="816"/>
      <c r="J87" s="816"/>
      <c r="K87" s="816"/>
      <c r="L87" s="816"/>
      <c r="M87" s="817"/>
      <c r="N87" s="58">
        <f>L84+L85+L86</f>
        <v>152525.40212039638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660943.40918838431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1777</v>
      </c>
      <c r="C31" s="955" t="s">
        <v>2263</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24938.655515862789</v>
      </c>
      <c r="N50" s="281">
        <f>K50*M50</f>
        <v>49877.311031725578</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157334.27821052959</v>
      </c>
      <c r="N51" s="281">
        <f>K51*M51</f>
        <v>78667.139105264796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495933.63116246893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513962.6244840615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102792.52489681231</v>
      </c>
      <c r="M84" s="850"/>
      <c r="N84" s="57"/>
    </row>
    <row r="85" spans="1:14">
      <c r="B85" s="95" t="s">
        <v>1057</v>
      </c>
      <c r="C85" s="96"/>
      <c r="D85" s="96"/>
      <c r="E85" s="96"/>
      <c r="F85" s="96"/>
      <c r="G85" s="96"/>
      <c r="H85" s="96"/>
      <c r="I85" s="93"/>
      <c r="J85" s="94"/>
      <c r="K85" s="313">
        <v>0.05</v>
      </c>
      <c r="L85" s="849">
        <f>N79*K85</f>
        <v>25698.131224203076</v>
      </c>
      <c r="M85" s="850"/>
      <c r="N85" s="57"/>
    </row>
    <row r="86" spans="1:14" ht="15" thickBot="1">
      <c r="B86" s="97" t="s">
        <v>1058</v>
      </c>
      <c r="C86" s="98"/>
      <c r="D86" s="98"/>
      <c r="E86" s="98"/>
      <c r="F86" s="98"/>
      <c r="G86" s="98"/>
      <c r="H86" s="98"/>
      <c r="I86" s="99"/>
      <c r="J86" s="100"/>
      <c r="K86" s="314">
        <v>0.05</v>
      </c>
      <c r="L86" s="851">
        <f>N79*K86</f>
        <v>25698.131224203076</v>
      </c>
      <c r="M86" s="852"/>
      <c r="N86" s="57"/>
    </row>
    <row r="87" spans="1:14" ht="15" thickBot="1">
      <c r="B87" s="815" t="s">
        <v>1037</v>
      </c>
      <c r="C87" s="816"/>
      <c r="D87" s="816"/>
      <c r="E87" s="816"/>
      <c r="F87" s="816"/>
      <c r="G87" s="816"/>
      <c r="H87" s="816"/>
      <c r="I87" s="816"/>
      <c r="J87" s="816"/>
      <c r="K87" s="816"/>
      <c r="L87" s="816"/>
      <c r="M87" s="817"/>
      <c r="N87" s="58">
        <f>L84+L85+L86</f>
        <v>154188.78734521844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668151.41182927997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7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1778</v>
      </c>
      <c r="C31" s="955" t="s">
        <v>2264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6294.0416301939422</v>
      </c>
      <c r="N49" s="281">
        <f>K49*M49</f>
        <v>7238.1478747230331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24938.655515862789</v>
      </c>
      <c r="N50" s="281">
        <f>K50*M50</f>
        <v>49877.311031725578</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162747.30959052706</v>
      </c>
      <c r="N51" s="281">
        <f>K51*M51</f>
        <v>81373.65479526353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498640.14685246767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516669.14017406025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103333.82803481206</v>
      </c>
      <c r="M84" s="850"/>
      <c r="N84" s="57"/>
    </row>
    <row r="85" spans="1:14">
      <c r="B85" s="95" t="s">
        <v>1057</v>
      </c>
      <c r="C85" s="96"/>
      <c r="D85" s="96"/>
      <c r="E85" s="96"/>
      <c r="F85" s="96"/>
      <c r="G85" s="96"/>
      <c r="H85" s="96"/>
      <c r="I85" s="93"/>
      <c r="J85" s="94"/>
      <c r="K85" s="313">
        <v>0.05</v>
      </c>
      <c r="L85" s="849">
        <f>N79*K85</f>
        <v>25833.457008703015</v>
      </c>
      <c r="M85" s="850"/>
      <c r="N85" s="57"/>
    </row>
    <row r="86" spans="1:14" ht="15" thickBot="1">
      <c r="B86" s="97" t="s">
        <v>1058</v>
      </c>
      <c r="C86" s="98"/>
      <c r="D86" s="98"/>
      <c r="E86" s="98"/>
      <c r="F86" s="98"/>
      <c r="G86" s="98"/>
      <c r="H86" s="98"/>
      <c r="I86" s="99"/>
      <c r="J86" s="100"/>
      <c r="K86" s="314">
        <v>0.05</v>
      </c>
      <c r="L86" s="851">
        <f>N79*K86</f>
        <v>25833.457008703015</v>
      </c>
      <c r="M86" s="852"/>
      <c r="N86" s="57"/>
    </row>
    <row r="87" spans="1:14" ht="15" thickBot="1">
      <c r="B87" s="815" t="s">
        <v>1037</v>
      </c>
      <c r="C87" s="816"/>
      <c r="D87" s="816"/>
      <c r="E87" s="816"/>
      <c r="F87" s="816"/>
      <c r="G87" s="816"/>
      <c r="H87" s="816"/>
      <c r="I87" s="816"/>
      <c r="J87" s="816"/>
      <c r="K87" s="816"/>
      <c r="L87" s="816"/>
      <c r="M87" s="817"/>
      <c r="N87" s="58">
        <f>L84+L85+L86</f>
        <v>155000.74205221809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671669.88222627831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1229</v>
      </c>
      <c r="C31" s="955" t="s">
        <v>1818</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6294.0416301939422</v>
      </c>
      <c r="N49" s="281">
        <f>K49*M49</f>
        <v>3147.0208150969711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24938.655515862789</v>
      </c>
      <c r="N50" s="281">
        <f>K50*M50</f>
        <v>24938.655515862789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95004.401965191559</v>
      </c>
      <c r="N51" s="281">
        <f>K51*M51</f>
        <v>95004.401965191559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483241.11144690681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501270.10476849938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100254.02095369989</v>
      </c>
      <c r="M84" s="850"/>
      <c r="N84" s="57"/>
    </row>
    <row r="85" spans="1:14">
      <c r="B85" s="95" t="s">
        <v>1057</v>
      </c>
      <c r="C85" s="96"/>
      <c r="D85" s="96"/>
      <c r="E85" s="96"/>
      <c r="F85" s="96"/>
      <c r="G85" s="96"/>
      <c r="H85" s="96"/>
      <c r="I85" s="93"/>
      <c r="J85" s="94"/>
      <c r="K85" s="313">
        <v>0.05</v>
      </c>
      <c r="L85" s="849">
        <f>N79*K85</f>
        <v>25063.505238424972</v>
      </c>
      <c r="M85" s="850"/>
      <c r="N85" s="57"/>
    </row>
    <row r="86" spans="1:14" ht="15" thickBot="1">
      <c r="B86" s="97" t="s">
        <v>1058</v>
      </c>
      <c r="C86" s="98"/>
      <c r="D86" s="98"/>
      <c r="E86" s="98"/>
      <c r="F86" s="98"/>
      <c r="G86" s="98"/>
      <c r="H86" s="98"/>
      <c r="I86" s="99"/>
      <c r="J86" s="100"/>
      <c r="K86" s="314">
        <v>0.05</v>
      </c>
      <c r="L86" s="851">
        <f>N79*K86</f>
        <v>25063.505238424972</v>
      </c>
      <c r="M86" s="852"/>
      <c r="N86" s="57"/>
    </row>
    <row r="87" spans="1:14" ht="15" thickBot="1">
      <c r="B87" s="815" t="s">
        <v>1037</v>
      </c>
      <c r="C87" s="816"/>
      <c r="D87" s="816"/>
      <c r="E87" s="816"/>
      <c r="F87" s="816"/>
      <c r="G87" s="816"/>
      <c r="H87" s="816"/>
      <c r="I87" s="816"/>
      <c r="J87" s="816"/>
      <c r="K87" s="816"/>
      <c r="L87" s="816"/>
      <c r="M87" s="817"/>
      <c r="N87" s="58">
        <f>L84+L85+L86</f>
        <v>150381.03143054983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651651.13619904919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1779</v>
      </c>
      <c r="C31" s="955" t="s">
        <v>1780</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6294.0416301939422</v>
      </c>
      <c r="N49" s="281">
        <f>K49*M49</f>
        <v>3147.0208150969711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24938.655515862789</v>
      </c>
      <c r="N50" s="281">
        <f>K50*M50</f>
        <v>24938.655515862789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95004.401965191559</v>
      </c>
      <c r="N51" s="281">
        <f>K51*M51</f>
        <v>95004.401965191559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483241.11144690681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501270.10476849938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100254.02095369989</v>
      </c>
      <c r="M84" s="850"/>
      <c r="N84" s="57"/>
    </row>
    <row r="85" spans="1:14">
      <c r="B85" s="95" t="s">
        <v>1057</v>
      </c>
      <c r="C85" s="96"/>
      <c r="D85" s="96"/>
      <c r="E85" s="96"/>
      <c r="F85" s="96"/>
      <c r="G85" s="96"/>
      <c r="H85" s="96"/>
      <c r="I85" s="93"/>
      <c r="J85" s="94"/>
      <c r="K85" s="313">
        <v>0.05</v>
      </c>
      <c r="L85" s="849">
        <f>N79*K85</f>
        <v>25063.505238424972</v>
      </c>
      <c r="M85" s="850"/>
      <c r="N85" s="57"/>
    </row>
    <row r="86" spans="1:14" ht="15" thickBot="1">
      <c r="B86" s="97" t="s">
        <v>1058</v>
      </c>
      <c r="C86" s="98"/>
      <c r="D86" s="98"/>
      <c r="E86" s="98"/>
      <c r="F86" s="98"/>
      <c r="G86" s="98"/>
      <c r="H86" s="98"/>
      <c r="I86" s="99"/>
      <c r="J86" s="100"/>
      <c r="K86" s="314">
        <v>0.05</v>
      </c>
      <c r="L86" s="851">
        <f>N79*K86</f>
        <v>25063.505238424972</v>
      </c>
      <c r="M86" s="852"/>
      <c r="N86" s="57"/>
    </row>
    <row r="87" spans="1:14" ht="15" thickBot="1">
      <c r="B87" s="815" t="s">
        <v>1037</v>
      </c>
      <c r="C87" s="816"/>
      <c r="D87" s="816"/>
      <c r="E87" s="816"/>
      <c r="F87" s="816"/>
      <c r="G87" s="816"/>
      <c r="H87" s="816"/>
      <c r="I87" s="816"/>
      <c r="J87" s="816"/>
      <c r="K87" s="816"/>
      <c r="L87" s="816"/>
      <c r="M87" s="817"/>
      <c r="N87" s="58">
        <f>L84+L85+L86</f>
        <v>150381.03143054983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651651.13619904919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1781</v>
      </c>
      <c r="C31" s="955" t="s">
        <v>1782</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6294.0416301939422</v>
      </c>
      <c r="N49" s="281">
        <f>K49*M49</f>
        <v>3147.0208150969711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24938.655515862789</v>
      </c>
      <c r="N50" s="281">
        <f>K50*M50</f>
        <v>24938.655515862789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95004.401965191559</v>
      </c>
      <c r="N51" s="281">
        <f>K51*M51</f>
        <v>95004.401965191559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483241.11144690681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501270.10476849938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100254.02095369989</v>
      </c>
      <c r="M84" s="850"/>
      <c r="N84" s="57"/>
    </row>
    <row r="85" spans="1:14">
      <c r="B85" s="95" t="s">
        <v>1057</v>
      </c>
      <c r="C85" s="96"/>
      <c r="D85" s="96"/>
      <c r="E85" s="96"/>
      <c r="F85" s="96"/>
      <c r="G85" s="96"/>
      <c r="H85" s="96"/>
      <c r="I85" s="93"/>
      <c r="J85" s="94"/>
      <c r="K85" s="313">
        <v>0.05</v>
      </c>
      <c r="L85" s="849">
        <f>N79*K85</f>
        <v>25063.505238424972</v>
      </c>
      <c r="M85" s="850"/>
      <c r="N85" s="57"/>
    </row>
    <row r="86" spans="1:14" ht="15" thickBot="1">
      <c r="B86" s="97" t="s">
        <v>1058</v>
      </c>
      <c r="C86" s="98"/>
      <c r="D86" s="98"/>
      <c r="E86" s="98"/>
      <c r="F86" s="98"/>
      <c r="G86" s="98"/>
      <c r="H86" s="98"/>
      <c r="I86" s="99"/>
      <c r="J86" s="100"/>
      <c r="K86" s="314">
        <v>0.05</v>
      </c>
      <c r="L86" s="851">
        <f>N79*K86</f>
        <v>25063.505238424972</v>
      </c>
      <c r="M86" s="852"/>
      <c r="N86" s="57"/>
    </row>
    <row r="87" spans="1:14" ht="15" thickBot="1">
      <c r="B87" s="815" t="s">
        <v>1037</v>
      </c>
      <c r="C87" s="816"/>
      <c r="D87" s="816"/>
      <c r="E87" s="816"/>
      <c r="F87" s="816"/>
      <c r="G87" s="816"/>
      <c r="H87" s="816"/>
      <c r="I87" s="816"/>
      <c r="J87" s="816"/>
      <c r="K87" s="816"/>
      <c r="L87" s="816"/>
      <c r="M87" s="817"/>
      <c r="N87" s="58">
        <f>L84+L85+L86</f>
        <v>150381.03143054983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651651.13619904919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1783</v>
      </c>
      <c r="C31" s="955" t="s">
        <v>1784</v>
      </c>
      <c r="D31" s="956"/>
      <c r="E31" s="956"/>
      <c r="F31" s="956"/>
      <c r="G31" s="956"/>
      <c r="H31" s="956"/>
      <c r="I31" s="956"/>
      <c r="J31" s="98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766.00807809150001</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327410.03013705043</v>
      </c>
      <c r="N48" s="281">
        <f>K48*M48</f>
        <v>360151.03315075551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6294.0416301939422</v>
      </c>
      <c r="N49" s="281">
        <f>K49*M49</f>
        <v>3147.0208150969711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24938.655515862789</v>
      </c>
      <c r="N50" s="281">
        <f>K50*M50</f>
        <v>24938.655515862789</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95004.401965191559</v>
      </c>
      <c r="N51" s="281">
        <f>K51*M51</f>
        <v>95004.401965191559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483241.11144690681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19">
        <f>VLOOKUP(A60,TRANSPORTE!A1:D117,4,FALSE)</f>
        <v>1766.2033469737373</v>
      </c>
      <c r="M60" s="820"/>
      <c r="N60" s="296">
        <f>K60*L60</f>
        <v>1942.8236816711112</v>
      </c>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f>N60+N61+N62+N63+N64</f>
        <v>1942.8236816711112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15320.161561829998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501270.10476849938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100254.02095369989</v>
      </c>
      <c r="M84" s="850"/>
      <c r="N84" s="57"/>
    </row>
    <row r="85" spans="1:14">
      <c r="B85" s="95" t="s">
        <v>1057</v>
      </c>
      <c r="C85" s="96"/>
      <c r="D85" s="96"/>
      <c r="E85" s="96"/>
      <c r="F85" s="96"/>
      <c r="G85" s="96"/>
      <c r="H85" s="96"/>
      <c r="I85" s="93"/>
      <c r="J85" s="94"/>
      <c r="K85" s="313">
        <v>0.05</v>
      </c>
      <c r="L85" s="849">
        <f>N79*K85</f>
        <v>25063.505238424972</v>
      </c>
      <c r="M85" s="850"/>
      <c r="N85" s="57"/>
    </row>
    <row r="86" spans="1:14" ht="15" thickBot="1">
      <c r="B86" s="97" t="s">
        <v>1058</v>
      </c>
      <c r="C86" s="98"/>
      <c r="D86" s="98"/>
      <c r="E86" s="98"/>
      <c r="F86" s="98"/>
      <c r="G86" s="98"/>
      <c r="H86" s="98"/>
      <c r="I86" s="99"/>
      <c r="J86" s="100"/>
      <c r="K86" s="314">
        <v>0.05</v>
      </c>
      <c r="L86" s="851">
        <f>N79*K86</f>
        <v>25063.505238424972</v>
      </c>
      <c r="M86" s="852"/>
      <c r="N86" s="57"/>
    </row>
    <row r="87" spans="1:14" ht="15" thickBot="1">
      <c r="B87" s="815" t="s">
        <v>1037</v>
      </c>
      <c r="C87" s="816"/>
      <c r="D87" s="816"/>
      <c r="E87" s="816"/>
      <c r="F87" s="816"/>
      <c r="G87" s="816"/>
      <c r="H87" s="816"/>
      <c r="I87" s="816"/>
      <c r="J87" s="816"/>
      <c r="K87" s="816"/>
      <c r="L87" s="816"/>
      <c r="M87" s="817"/>
      <c r="N87" s="58">
        <f>L84+L85+L86</f>
        <v>150381.03143054983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651651.13619904919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1785</v>
      </c>
      <c r="C31" s="955" t="s">
        <v>1786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4750.2200982595787</v>
      </c>
      <c r="N48" s="281">
        <f>K48*M48</f>
        <v>6175.2861277374523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6175.2861277374523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7707.3022839204523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1541.4604567840906</v>
      </c>
      <c r="M84" s="850"/>
      <c r="N84" s="57"/>
    </row>
    <row r="85" spans="1:14">
      <c r="B85" s="95" t="s">
        <v>1057</v>
      </c>
      <c r="C85" s="96"/>
      <c r="D85" s="96"/>
      <c r="E85" s="96"/>
      <c r="F85" s="96"/>
      <c r="G85" s="96"/>
      <c r="H85" s="96"/>
      <c r="I85" s="93"/>
      <c r="J85" s="94"/>
      <c r="K85" s="313">
        <v>0.05</v>
      </c>
      <c r="L85" s="849">
        <f>N79*K85</f>
        <v>385.36511419602266</v>
      </c>
      <c r="M85" s="850"/>
      <c r="N85" s="57"/>
    </row>
    <row r="86" spans="1:14" ht="15" thickBot="1">
      <c r="B86" s="97" t="s">
        <v>1058</v>
      </c>
      <c r="C86" s="98"/>
      <c r="D86" s="98"/>
      <c r="E86" s="98"/>
      <c r="F86" s="98"/>
      <c r="G86" s="98"/>
      <c r="H86" s="98"/>
      <c r="I86" s="99"/>
      <c r="J86" s="100"/>
      <c r="K86" s="314">
        <v>0.05</v>
      </c>
      <c r="L86" s="851">
        <f>N79*K86</f>
        <v>385.36511419602266</v>
      </c>
      <c r="M86" s="852"/>
      <c r="N86" s="57"/>
    </row>
    <row r="87" spans="1:14" ht="15" thickBot="1">
      <c r="B87" s="815" t="s">
        <v>1037</v>
      </c>
      <c r="C87" s="816"/>
      <c r="D87" s="816"/>
      <c r="E87" s="816"/>
      <c r="F87" s="816"/>
      <c r="G87" s="816"/>
      <c r="H87" s="816"/>
      <c r="I87" s="816"/>
      <c r="J87" s="816"/>
      <c r="K87" s="816"/>
      <c r="L87" s="816"/>
      <c r="M87" s="817"/>
      <c r="N87" s="58">
        <f>L84+L85+L86</f>
        <v>2312.190685176136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10019.492969096587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1787</v>
      </c>
      <c r="C31" s="955" t="s">
        <v>1788</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11163.017230910007</v>
      </c>
      <c r="N48" s="281">
        <f>K48*M48</f>
        <v>14511.92240018301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14511.92240018301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16043.938556366011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3208.7877112732021</v>
      </c>
      <c r="M84" s="850"/>
      <c r="N84" s="57"/>
    </row>
    <row r="85" spans="1:14">
      <c r="B85" s="95" t="s">
        <v>1057</v>
      </c>
      <c r="C85" s="96"/>
      <c r="D85" s="96"/>
      <c r="E85" s="96"/>
      <c r="F85" s="96"/>
      <c r="G85" s="96"/>
      <c r="H85" s="96"/>
      <c r="I85" s="93"/>
      <c r="J85" s="94"/>
      <c r="K85" s="313">
        <v>0.05</v>
      </c>
      <c r="L85" s="849">
        <f>N79*K85</f>
        <v>802.19692781830054</v>
      </c>
      <c r="M85" s="850"/>
      <c r="N85" s="57"/>
    </row>
    <row r="86" spans="1:14" ht="15" thickBot="1">
      <c r="B86" s="97" t="s">
        <v>1058</v>
      </c>
      <c r="C86" s="98"/>
      <c r="D86" s="98"/>
      <c r="E86" s="98"/>
      <c r="F86" s="98"/>
      <c r="G86" s="98"/>
      <c r="H86" s="98"/>
      <c r="I86" s="99"/>
      <c r="J86" s="100"/>
      <c r="K86" s="314">
        <v>0.05</v>
      </c>
      <c r="L86" s="851">
        <f>N79*K86</f>
        <v>802.19692781830054</v>
      </c>
      <c r="M86" s="852"/>
      <c r="N86" s="57"/>
    </row>
    <row r="87" spans="1:14" ht="15" thickBot="1">
      <c r="B87" s="815" t="s">
        <v>1037</v>
      </c>
      <c r="C87" s="816"/>
      <c r="D87" s="816"/>
      <c r="E87" s="816"/>
      <c r="F87" s="816"/>
      <c r="G87" s="816"/>
      <c r="H87" s="816"/>
      <c r="I87" s="816"/>
      <c r="J87" s="816"/>
      <c r="K87" s="816"/>
      <c r="L87" s="816"/>
      <c r="M87" s="817"/>
      <c r="N87" s="58">
        <f>L84+L85+L86</f>
        <v>4813.1815669098032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20857.120123275814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75" customHeight="1" thickBot="1">
      <c r="A31" t="s">
        <v>1929</v>
      </c>
      <c r="B31" s="86" t="s">
        <v>1789</v>
      </c>
      <c r="C31" s="955" t="s">
        <v>2265</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4750.2200982595787</v>
      </c>
      <c r="N48" s="281">
        <f>K48*M48</f>
        <v>6175.2861277374523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6175.2861277374523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7707.3022839204523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1541.4604567840906</v>
      </c>
      <c r="M84" s="850"/>
      <c r="N84" s="57"/>
    </row>
    <row r="85" spans="1:14">
      <c r="B85" s="95" t="s">
        <v>1057</v>
      </c>
      <c r="C85" s="96"/>
      <c r="D85" s="96"/>
      <c r="E85" s="96"/>
      <c r="F85" s="96"/>
      <c r="G85" s="96"/>
      <c r="H85" s="96"/>
      <c r="I85" s="93"/>
      <c r="J85" s="94"/>
      <c r="K85" s="313">
        <v>0.05</v>
      </c>
      <c r="L85" s="849">
        <f>N79*K85</f>
        <v>385.36511419602266</v>
      </c>
      <c r="M85" s="850"/>
      <c r="N85" s="57"/>
    </row>
    <row r="86" spans="1:14" ht="15" thickBot="1">
      <c r="B86" s="97" t="s">
        <v>1058</v>
      </c>
      <c r="C86" s="98"/>
      <c r="D86" s="98"/>
      <c r="E86" s="98"/>
      <c r="F86" s="98"/>
      <c r="G86" s="98"/>
      <c r="H86" s="98"/>
      <c r="I86" s="99"/>
      <c r="J86" s="100"/>
      <c r="K86" s="314">
        <v>0.05</v>
      </c>
      <c r="L86" s="851">
        <f>N79*K86</f>
        <v>385.36511419602266</v>
      </c>
      <c r="M86" s="852"/>
      <c r="N86" s="57"/>
    </row>
    <row r="87" spans="1:14" ht="15" thickBot="1">
      <c r="B87" s="815" t="s">
        <v>1037</v>
      </c>
      <c r="C87" s="816"/>
      <c r="D87" s="816"/>
      <c r="E87" s="816"/>
      <c r="F87" s="816"/>
      <c r="G87" s="816"/>
      <c r="H87" s="816"/>
      <c r="I87" s="816"/>
      <c r="J87" s="816"/>
      <c r="K87" s="816"/>
      <c r="L87" s="816"/>
      <c r="M87" s="817"/>
      <c r="N87" s="58">
        <f>L84+L85+L86</f>
        <v>2312.190685176136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10019.492969096587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30" customHeight="1" thickBot="1">
      <c r="A31" t="s">
        <v>1929</v>
      </c>
      <c r="B31" s="86" t="s">
        <v>1790</v>
      </c>
      <c r="C31" s="955" t="s">
        <v>2266</v>
      </c>
      <c r="D31" s="956"/>
      <c r="E31" s="956"/>
      <c r="F31" s="956"/>
      <c r="G31" s="956"/>
      <c r="H31" s="956"/>
      <c r="I31" s="956"/>
      <c r="J31" s="98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c r="C41" s="836"/>
      <c r="D41" s="836"/>
      <c r="E41" s="44"/>
      <c r="F41" s="45"/>
      <c r="G41" s="45"/>
      <c r="H41" s="46"/>
      <c r="I41" s="42"/>
      <c r="J41" s="43"/>
      <c r="K41" s="288"/>
      <c r="L41" s="285"/>
      <c r="M41" s="410"/>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11163.017230910007</v>
      </c>
      <c r="N48" s="281">
        <f>K48*M48</f>
        <v>14511.92240018301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14511.92240018301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1532.016156183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16043.938556366011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3208.7877112732021</v>
      </c>
      <c r="M84" s="850"/>
      <c r="N84" s="57"/>
    </row>
    <row r="85" spans="1:14">
      <c r="B85" s="95" t="s">
        <v>1057</v>
      </c>
      <c r="C85" s="96"/>
      <c r="D85" s="96"/>
      <c r="E85" s="96"/>
      <c r="F85" s="96"/>
      <c r="G85" s="96"/>
      <c r="H85" s="96"/>
      <c r="I85" s="93"/>
      <c r="J85" s="94"/>
      <c r="K85" s="313">
        <v>0.05</v>
      </c>
      <c r="L85" s="849">
        <f>N79*K85</f>
        <v>802.19692781830054</v>
      </c>
      <c r="M85" s="850"/>
      <c r="N85" s="57"/>
    </row>
    <row r="86" spans="1:14" ht="15" thickBot="1">
      <c r="B86" s="97" t="s">
        <v>1058</v>
      </c>
      <c r="C86" s="98"/>
      <c r="D86" s="98"/>
      <c r="E86" s="98"/>
      <c r="F86" s="98"/>
      <c r="G86" s="98"/>
      <c r="H86" s="98"/>
      <c r="I86" s="99"/>
      <c r="J86" s="100"/>
      <c r="K86" s="314">
        <v>0.05</v>
      </c>
      <c r="L86" s="851">
        <f>N79*K86</f>
        <v>802.19692781830054</v>
      </c>
      <c r="M86" s="852"/>
      <c r="N86" s="57"/>
    </row>
    <row r="87" spans="1:14" ht="15" thickBot="1">
      <c r="B87" s="815" t="s">
        <v>1037</v>
      </c>
      <c r="C87" s="816"/>
      <c r="D87" s="816"/>
      <c r="E87" s="816"/>
      <c r="F87" s="816"/>
      <c r="G87" s="816"/>
      <c r="H87" s="816"/>
      <c r="I87" s="816"/>
      <c r="J87" s="816"/>
      <c r="K87" s="816"/>
      <c r="L87" s="816"/>
      <c r="M87" s="817"/>
      <c r="N87" s="58">
        <f>L84+L85+L86</f>
        <v>4813.1815669098032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20857.120123275814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152</v>
      </c>
      <c r="B36" s="828" t="str">
        <f>VLOOKUP(A36,EQUIPOS!A6:D154,3,FALSE)</f>
        <v xml:space="preserve">Carrotanque de agua(1000 Galones) </v>
      </c>
      <c r="C36" s="829"/>
      <c r="D36" s="829"/>
      <c r="E36" s="829"/>
      <c r="F36" s="829"/>
      <c r="G36" s="829"/>
      <c r="H36" s="830"/>
      <c r="I36" s="276"/>
      <c r="J36" s="277"/>
      <c r="K36" s="278">
        <f>VLOOKUP(A36,EQUIPOS!A6:D163,4,FALSE)</f>
        <v>236025.18825977153</v>
      </c>
      <c r="L36" s="279"/>
      <c r="M36" s="345">
        <v>15</v>
      </c>
      <c r="N36" s="281">
        <f>K36/M36</f>
        <v>15735.012550651436</v>
      </c>
    </row>
    <row r="37" spans="1:14">
      <c r="A37" s="119" t="s">
        <v>174</v>
      </c>
      <c r="B37" s="828" t="str">
        <f>VLOOKUP(A37,EQUIPOS!A7:D154,3,FALSE)</f>
        <v>Compactador vibratorio tipo DD-20</v>
      </c>
      <c r="C37" s="829"/>
      <c r="D37" s="829"/>
      <c r="E37" s="829"/>
      <c r="F37" s="829"/>
      <c r="G37" s="829"/>
      <c r="H37" s="830"/>
      <c r="I37" s="430"/>
      <c r="J37" s="431"/>
      <c r="K37" s="278">
        <f>VLOOKUP(A37,EQUIPOS!A7:D164,4,FALSE)</f>
        <v>198489.29546633409</v>
      </c>
      <c r="L37" s="344"/>
      <c r="M37" s="345">
        <v>15</v>
      </c>
      <c r="N37" s="281">
        <f>K37/M37</f>
        <v>13232.619697755606</v>
      </c>
    </row>
    <row r="38" spans="1:14">
      <c r="A38" s="119" t="s">
        <v>269</v>
      </c>
      <c r="B38" s="828" t="str">
        <f>VLOOKUP(A38,EQUIPOS!A8:D154,3,FALSE)</f>
        <v>Motoniveladora  potencia 215 HP, ancho de cuchilla 4,27 m, peso 18 ton.</v>
      </c>
      <c r="C38" s="829"/>
      <c r="D38" s="829"/>
      <c r="E38" s="829"/>
      <c r="F38" s="829"/>
      <c r="G38" s="829"/>
      <c r="H38" s="830"/>
      <c r="I38" s="337"/>
      <c r="J38" s="339"/>
      <c r="K38" s="278">
        <f>VLOOKUP(A38,EQUIPOS!A8:D165,4,FALSE)</f>
        <v>223561.62752523946</v>
      </c>
      <c r="L38" s="432"/>
      <c r="M38" s="433">
        <v>15</v>
      </c>
      <c r="N38" s="281">
        <f>K38/M38</f>
        <v>14904.108501682631</v>
      </c>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N75*M41</f>
        <v>42.556004338416663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SUM(N36:N41)</f>
        <v>43914.296754428091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249386.55515862789</v>
      </c>
      <c r="N48" s="281">
        <f>K48*M48</f>
        <v>324202.52170621627</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593.77751228244733</v>
      </c>
      <c r="N49" s="281">
        <f>K49*M49</f>
        <v>17813.325368473419</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21" t="s">
        <v>1037</v>
      </c>
      <c r="C53" s="822"/>
      <c r="D53" s="822"/>
      <c r="E53" s="822"/>
      <c r="F53" s="822"/>
      <c r="G53" s="822"/>
      <c r="H53" s="822"/>
      <c r="I53" s="822"/>
      <c r="J53" s="822"/>
      <c r="K53" s="822"/>
      <c r="L53" s="822"/>
      <c r="M53" s="823"/>
      <c r="N53" s="110">
        <f>SUM(N48:N52)</f>
        <v>342015.84707468969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18" t="s">
        <v>1045</v>
      </c>
      <c r="M57" s="79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19">
        <f>VLOOKUP(A58,TRANSPORTE!A1:D117,4,FALSE)</f>
        <v>1766.2033469737373</v>
      </c>
      <c r="M58" s="820"/>
      <c r="N58" s="296">
        <f>K58*L58</f>
        <v>2296.0643510658588</v>
      </c>
    </row>
    <row r="59" spans="1:14">
      <c r="B59" s="52"/>
      <c r="C59" s="53"/>
      <c r="D59" s="53"/>
      <c r="E59" s="53"/>
      <c r="F59" s="53"/>
      <c r="G59" s="53"/>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04"/>
      <c r="M63" s="805"/>
      <c r="N63" s="133"/>
    </row>
    <row r="64" spans="1:14" ht="15" thickBot="1">
      <c r="B64" s="821" t="s">
        <v>1037</v>
      </c>
      <c r="C64" s="822"/>
      <c r="D64" s="822"/>
      <c r="E64" s="822"/>
      <c r="F64" s="822"/>
      <c r="G64" s="822"/>
      <c r="H64" s="822"/>
      <c r="I64" s="822"/>
      <c r="J64" s="822"/>
      <c r="K64" s="822"/>
      <c r="L64" s="822"/>
      <c r="M64" s="823"/>
      <c r="N64" s="110">
        <f>N58+N59+N60+N61+N62</f>
        <v>2296.0643510658588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1" t="s">
        <v>1047</v>
      </c>
      <c r="C68" s="842"/>
      <c r="D68" s="842"/>
      <c r="E68" s="842"/>
      <c r="F68" s="842"/>
      <c r="G68" s="842"/>
      <c r="H68" s="842"/>
      <c r="I68" s="79" t="s">
        <v>1048</v>
      </c>
      <c r="J68" s="81" t="s">
        <v>1494</v>
      </c>
      <c r="K68" s="80" t="s">
        <v>1050</v>
      </c>
      <c r="L68" s="843" t="s">
        <v>1034</v>
      </c>
      <c r="M68" s="967"/>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2"/>
      <c r="C74" s="803"/>
      <c r="D74" s="803"/>
      <c r="E74" s="803"/>
      <c r="F74" s="803"/>
      <c r="G74" s="803"/>
      <c r="H74" s="803"/>
      <c r="I74" s="132"/>
      <c r="J74" s="132"/>
      <c r="K74" s="132"/>
      <c r="L74" s="903"/>
      <c r="M74" s="903"/>
      <c r="N74" s="51"/>
    </row>
    <row r="75" spans="1:15" ht="15" thickBot="1">
      <c r="B75" s="821" t="s">
        <v>1037</v>
      </c>
      <c r="C75" s="822"/>
      <c r="D75" s="822"/>
      <c r="E75" s="822"/>
      <c r="F75" s="822"/>
      <c r="G75" s="822"/>
      <c r="H75" s="822"/>
      <c r="I75" s="822"/>
      <c r="J75" s="822"/>
      <c r="K75" s="822"/>
      <c r="L75" s="822"/>
      <c r="M75" s="823"/>
      <c r="N75" s="310">
        <f>SUM(N69:N74)</f>
        <v>2127.800216920833</v>
      </c>
    </row>
    <row r="76" spans="1:15" ht="15" thickBot="1">
      <c r="B76" s="39"/>
      <c r="C76" s="40"/>
      <c r="D76" s="40"/>
      <c r="E76" s="40"/>
      <c r="F76" s="40"/>
      <c r="G76" s="40"/>
      <c r="H76" s="40"/>
      <c r="I76" s="40"/>
      <c r="J76" s="40"/>
      <c r="K76" s="40"/>
      <c r="L76" s="40"/>
      <c r="M76" s="40"/>
      <c r="N76" s="41"/>
    </row>
    <row r="77" spans="1:15" ht="15" thickBot="1">
      <c r="B77" s="815" t="s">
        <v>1051</v>
      </c>
      <c r="C77" s="816"/>
      <c r="D77" s="816"/>
      <c r="E77" s="816"/>
      <c r="F77" s="816"/>
      <c r="G77" s="816"/>
      <c r="H77" s="816"/>
      <c r="I77" s="816"/>
      <c r="J77" s="816"/>
      <c r="K77" s="816"/>
      <c r="L77" s="816"/>
      <c r="M77" s="817"/>
      <c r="N77" s="105">
        <f>N43+N53+N64+N75</f>
        <v>390354.00839710445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06" t="s">
        <v>1053</v>
      </c>
      <c r="C81" s="807"/>
      <c r="D81" s="807"/>
      <c r="E81" s="807"/>
      <c r="F81" s="807"/>
      <c r="G81" s="807"/>
      <c r="H81" s="807"/>
      <c r="I81" s="323"/>
      <c r="J81" s="343"/>
      <c r="K81" s="311" t="s">
        <v>1054</v>
      </c>
      <c r="L81" s="845" t="s">
        <v>1055</v>
      </c>
      <c r="M81" s="846"/>
      <c r="N81" s="312"/>
    </row>
    <row r="82" spans="1:14">
      <c r="B82" s="847" t="s">
        <v>1056</v>
      </c>
      <c r="C82" s="848"/>
      <c r="D82" s="848"/>
      <c r="E82" s="848"/>
      <c r="F82" s="848"/>
      <c r="G82" s="848"/>
      <c r="H82" s="848"/>
      <c r="I82" s="93"/>
      <c r="J82" s="94"/>
      <c r="K82" s="313">
        <v>0.2</v>
      </c>
      <c r="L82" s="849">
        <f>N77*K82</f>
        <v>78070.801679420896</v>
      </c>
      <c r="M82" s="850"/>
      <c r="N82" s="57"/>
    </row>
    <row r="83" spans="1:14">
      <c r="B83" s="95" t="s">
        <v>1057</v>
      </c>
      <c r="C83" s="96"/>
      <c r="D83" s="96"/>
      <c r="E83" s="96"/>
      <c r="F83" s="96"/>
      <c r="G83" s="96"/>
      <c r="H83" s="96"/>
      <c r="I83" s="93"/>
      <c r="J83" s="94"/>
      <c r="K83" s="313">
        <v>0.05</v>
      </c>
      <c r="L83" s="849">
        <f>N77*K83</f>
        <v>19517.700419855224</v>
      </c>
      <c r="M83" s="850"/>
      <c r="N83" s="57"/>
    </row>
    <row r="84" spans="1:14" ht="15" thickBot="1">
      <c r="B84" s="97" t="s">
        <v>1058</v>
      </c>
      <c r="C84" s="98"/>
      <c r="D84" s="98"/>
      <c r="E84" s="98"/>
      <c r="F84" s="98"/>
      <c r="G84" s="98"/>
      <c r="H84" s="98"/>
      <c r="I84" s="99"/>
      <c r="J84" s="100"/>
      <c r="K84" s="314">
        <v>0.05</v>
      </c>
      <c r="L84" s="851">
        <f>N77*K84</f>
        <v>19517.700419855224</v>
      </c>
      <c r="M84" s="852"/>
      <c r="N84" s="57"/>
    </row>
    <row r="85" spans="1:14" ht="15" thickBot="1">
      <c r="B85" s="815" t="s">
        <v>1037</v>
      </c>
      <c r="C85" s="816"/>
      <c r="D85" s="816"/>
      <c r="E85" s="816"/>
      <c r="F85" s="816"/>
      <c r="G85" s="816"/>
      <c r="H85" s="816"/>
      <c r="I85" s="816"/>
      <c r="J85" s="816"/>
      <c r="K85" s="816"/>
      <c r="L85" s="816"/>
      <c r="M85" s="817"/>
      <c r="N85" s="58">
        <f>L82+L83+L84</f>
        <v>117106.20251913133</v>
      </c>
    </row>
    <row r="86" spans="1:14" ht="15" thickBot="1">
      <c r="B86" s="39"/>
      <c r="C86" s="40"/>
      <c r="D86" s="40"/>
      <c r="E86" s="40"/>
      <c r="F86" s="40"/>
      <c r="G86" s="40"/>
      <c r="H86" s="40"/>
      <c r="I86" s="40"/>
      <c r="J86" s="40"/>
      <c r="K86" s="40"/>
      <c r="L86" s="40"/>
      <c r="M86" s="40"/>
      <c r="N86" s="41"/>
    </row>
    <row r="87" spans="1:14" ht="15" thickBot="1">
      <c r="A87" t="s">
        <v>2122</v>
      </c>
      <c r="B87" s="815" t="s">
        <v>1059</v>
      </c>
      <c r="C87" s="816"/>
      <c r="D87" s="816"/>
      <c r="E87" s="816"/>
      <c r="F87" s="816"/>
      <c r="G87" s="816"/>
      <c r="H87" s="816"/>
      <c r="I87" s="816"/>
      <c r="J87" s="816"/>
      <c r="K87" s="816"/>
      <c r="L87" s="816"/>
      <c r="M87" s="817"/>
      <c r="N87" s="196">
        <f>N77+N85</f>
        <v>507460.21091623581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7" t="s">
        <v>2324</v>
      </c>
      <c r="C104" s="958"/>
      <c r="D104" s="958"/>
      <c r="E104" s="958"/>
      <c r="F104" s="958"/>
      <c r="G104" s="958"/>
      <c r="H104" s="958"/>
      <c r="I104" s="958"/>
      <c r="J104" s="958"/>
      <c r="K104" s="958"/>
      <c r="L104" s="958"/>
      <c r="M104" s="958"/>
      <c r="N104" s="959"/>
    </row>
    <row r="105" spans="2:14" ht="15" customHeight="1">
      <c r="B105" s="957"/>
      <c r="C105" s="958"/>
      <c r="D105" s="958"/>
      <c r="E105" s="958"/>
      <c r="F105" s="958"/>
      <c r="G105" s="958"/>
      <c r="H105" s="958"/>
      <c r="I105" s="958"/>
      <c r="J105" s="958"/>
      <c r="K105" s="958"/>
      <c r="L105" s="958"/>
      <c r="M105" s="958"/>
      <c r="N105" s="959"/>
    </row>
    <row r="106" spans="2:14" ht="30" customHeight="1">
      <c r="B106" s="960" t="s">
        <v>2325</v>
      </c>
      <c r="C106" s="961"/>
      <c r="D106" s="961"/>
      <c r="E106" s="961"/>
      <c r="F106" s="961"/>
      <c r="G106" s="961"/>
      <c r="H106" s="961"/>
      <c r="I106" s="961"/>
      <c r="J106" s="961"/>
      <c r="K106" s="961"/>
      <c r="L106" s="961"/>
      <c r="M106" s="961"/>
      <c r="N106" s="962"/>
    </row>
    <row r="107" spans="2:14">
      <c r="B107" s="960"/>
      <c r="C107" s="961"/>
      <c r="D107" s="961"/>
      <c r="E107" s="961"/>
      <c r="F107" s="961"/>
      <c r="G107" s="961"/>
      <c r="H107" s="961"/>
      <c r="I107" s="961"/>
      <c r="J107" s="961"/>
      <c r="K107" s="961"/>
      <c r="L107" s="961"/>
      <c r="M107" s="961"/>
      <c r="N107" s="96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3"/>
      <c r="K117" s="963"/>
      <c r="L117" s="963"/>
      <c r="M117" s="963"/>
      <c r="N117" s="964"/>
    </row>
    <row r="118" spans="2:14" ht="15" thickBot="1">
      <c r="B118" s="428" t="s">
        <v>2327</v>
      </c>
      <c r="C118" s="429"/>
      <c r="D118" s="429"/>
      <c r="E118" s="268"/>
      <c r="F118" s="268"/>
      <c r="G118" s="268"/>
      <c r="H118" s="268"/>
      <c r="I118" s="268"/>
      <c r="J118" s="965"/>
      <c r="K118" s="965"/>
      <c r="L118" s="965"/>
      <c r="M118" s="965"/>
      <c r="N118"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102.1344104122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8670</v>
      </c>
      <c r="N48" s="281">
        <f>K48*M48</f>
        <v>6069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6069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51"/>
    </row>
    <row r="77" spans="1:15" ht="15" thickBot="1">
      <c r="B77" s="821" t="s">
        <v>1037</v>
      </c>
      <c r="C77" s="822"/>
      <c r="D77" s="822"/>
      <c r="E77" s="822"/>
      <c r="F77" s="822"/>
      <c r="G77" s="822"/>
      <c r="H77" s="822"/>
      <c r="I77" s="822"/>
      <c r="J77" s="822"/>
      <c r="K77" s="822"/>
      <c r="L77" s="822"/>
      <c r="M77" s="823"/>
      <c r="N77" s="310">
        <f>SUM(N71:N76)</f>
        <v>2042.688208244</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8213.8226186562006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1642.7645237312402</v>
      </c>
      <c r="M84" s="850"/>
      <c r="N84" s="57"/>
    </row>
    <row r="85" spans="1:14">
      <c r="B85" s="95" t="s">
        <v>1057</v>
      </c>
      <c r="C85" s="96"/>
      <c r="D85" s="96"/>
      <c r="E85" s="96"/>
      <c r="F85" s="96"/>
      <c r="G85" s="96"/>
      <c r="H85" s="96"/>
      <c r="I85" s="93"/>
      <c r="J85" s="94"/>
      <c r="K85" s="313">
        <v>0.05</v>
      </c>
      <c r="L85" s="849">
        <f>N79*K85</f>
        <v>410.69113093281004</v>
      </c>
      <c r="M85" s="850"/>
      <c r="N85" s="57"/>
    </row>
    <row r="86" spans="1:14" ht="15" thickBot="1">
      <c r="B86" s="97" t="s">
        <v>1058</v>
      </c>
      <c r="C86" s="98"/>
      <c r="D86" s="98"/>
      <c r="E86" s="98"/>
      <c r="F86" s="98"/>
      <c r="G86" s="98"/>
      <c r="H86" s="98"/>
      <c r="I86" s="99"/>
      <c r="J86" s="100"/>
      <c r="K86" s="314">
        <v>0.05</v>
      </c>
      <c r="L86" s="851">
        <f>N79*K86</f>
        <v>410.69113093281004</v>
      </c>
      <c r="M86" s="852"/>
      <c r="N86" s="57"/>
    </row>
    <row r="87" spans="1:14" ht="15" thickBot="1">
      <c r="B87" s="815" t="s">
        <v>1037</v>
      </c>
      <c r="C87" s="816"/>
      <c r="D87" s="816"/>
      <c r="E87" s="816"/>
      <c r="F87" s="816"/>
      <c r="G87" s="816"/>
      <c r="H87" s="816"/>
      <c r="I87" s="816"/>
      <c r="J87" s="816"/>
      <c r="K87" s="816"/>
      <c r="L87" s="816"/>
      <c r="M87" s="817"/>
      <c r="N87" s="58">
        <f>L84+L85+L86</f>
        <v>2464.1467855968604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58">
        <f>N79+N87</f>
        <v>10677.969404253061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510.67205206099999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15675.72632425661</v>
      </c>
      <c r="N48" s="281">
        <f>K48*M48</f>
        <v>3135.1452648513223</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2731.3765564992577</v>
      </c>
      <c r="N49" s="281">
        <f>K49*M49</f>
        <v>2867.9453843242209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1" t="s">
        <v>1037</v>
      </c>
      <c r="C55" s="822"/>
      <c r="D55" s="822"/>
      <c r="E55" s="822"/>
      <c r="F55" s="822"/>
      <c r="G55" s="822"/>
      <c r="H55" s="822"/>
      <c r="I55" s="822"/>
      <c r="J55" s="822"/>
      <c r="K55" s="822"/>
      <c r="L55" s="822"/>
      <c r="M55" s="823"/>
      <c r="N55" s="110">
        <f>SUM(N48:N54)</f>
        <v>6003.0906491755431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04"/>
      <c r="M65" s="805"/>
      <c r="N65" s="133"/>
    </row>
    <row r="66" spans="1:15" ht="15" thickBot="1">
      <c r="B66" s="821" t="s">
        <v>1037</v>
      </c>
      <c r="C66" s="822"/>
      <c r="D66" s="822"/>
      <c r="E66" s="822"/>
      <c r="F66" s="822"/>
      <c r="G66" s="822"/>
      <c r="H66" s="822"/>
      <c r="I66" s="822"/>
      <c r="J66" s="822"/>
      <c r="K66" s="822"/>
      <c r="L66" s="822"/>
      <c r="M66" s="82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2"/>
      <c r="C76" s="803"/>
      <c r="D76" s="803"/>
      <c r="E76" s="803"/>
      <c r="F76" s="803"/>
      <c r="G76" s="803"/>
      <c r="H76" s="803"/>
      <c r="I76" s="132"/>
      <c r="J76" s="132"/>
      <c r="K76" s="132"/>
      <c r="L76" s="903"/>
      <c r="M76" s="903"/>
      <c r="N76" s="133"/>
    </row>
    <row r="77" spans="1:15" ht="15" thickBot="1">
      <c r="B77" s="821" t="s">
        <v>1037</v>
      </c>
      <c r="C77" s="822"/>
      <c r="D77" s="822"/>
      <c r="E77" s="822"/>
      <c r="F77" s="822"/>
      <c r="G77" s="822"/>
      <c r="H77" s="822"/>
      <c r="I77" s="822"/>
      <c r="J77" s="822"/>
      <c r="K77" s="822"/>
      <c r="L77" s="822"/>
      <c r="M77" s="823"/>
      <c r="N77" s="469">
        <f>SUM(N71:N76)</f>
        <v>10213.44104122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16727.203742456542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3345.4407484913086</v>
      </c>
      <c r="M84" s="850"/>
      <c r="N84" s="57"/>
    </row>
    <row r="85" spans="1:14">
      <c r="B85" s="95" t="s">
        <v>1057</v>
      </c>
      <c r="C85" s="96"/>
      <c r="D85" s="96"/>
      <c r="E85" s="96"/>
      <c r="F85" s="96"/>
      <c r="G85" s="96"/>
      <c r="H85" s="96"/>
      <c r="I85" s="93"/>
      <c r="J85" s="94"/>
      <c r="K85" s="313">
        <v>0.05</v>
      </c>
      <c r="L85" s="849">
        <f>N79*K85</f>
        <v>836.36018712282714</v>
      </c>
      <c r="M85" s="850"/>
      <c r="N85" s="57"/>
    </row>
    <row r="86" spans="1:14" ht="15" thickBot="1">
      <c r="B86" s="97" t="s">
        <v>1058</v>
      </c>
      <c r="C86" s="98"/>
      <c r="D86" s="98"/>
      <c r="E86" s="98"/>
      <c r="F86" s="98"/>
      <c r="G86" s="98"/>
      <c r="H86" s="98"/>
      <c r="I86" s="99"/>
      <c r="J86" s="100"/>
      <c r="K86" s="314">
        <v>0.05</v>
      </c>
      <c r="L86" s="851">
        <f>N79*K86</f>
        <v>836.36018712282714</v>
      </c>
      <c r="M86" s="852"/>
      <c r="N86" s="57"/>
    </row>
    <row r="87" spans="1:14" ht="15" thickBot="1">
      <c r="B87" s="815" t="s">
        <v>1037</v>
      </c>
      <c r="C87" s="816"/>
      <c r="D87" s="816"/>
      <c r="E87" s="816"/>
      <c r="F87" s="816"/>
      <c r="G87" s="816"/>
      <c r="H87" s="816"/>
      <c r="I87" s="816"/>
      <c r="J87" s="816"/>
      <c r="K87" s="816"/>
      <c r="L87" s="816"/>
      <c r="M87" s="817"/>
      <c r="N87" s="58">
        <f>L84+L85+L86</f>
        <v>5018.1611227369631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21745.364865193507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8.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1500</v>
      </c>
      <c r="N36" s="281">
        <f>K36/M36</f>
        <v>39.337903979341135</v>
      </c>
    </row>
    <row r="37" spans="1:14">
      <c r="A37" s="119" t="s">
        <v>361</v>
      </c>
      <c r="B37" s="828" t="str">
        <f>VLOOKUP(A37,EQUIPOS!A7:D154,3,FALSE)</f>
        <v>Vehículo delineador</v>
      </c>
      <c r="C37" s="829"/>
      <c r="D37" s="829"/>
      <c r="E37" s="829"/>
      <c r="F37" s="829"/>
      <c r="G37" s="829"/>
      <c r="H37" s="830"/>
      <c r="I37" s="430"/>
      <c r="J37" s="431"/>
      <c r="K37" s="278">
        <f>VLOOKUP(A37,EQUIPOS!A7:D164,4,FALSE)</f>
        <v>175893.81730430792</v>
      </c>
      <c r="L37" s="344"/>
      <c r="M37" s="345">
        <v>1500</v>
      </c>
      <c r="N37" s="281">
        <f>K37/M37</f>
        <v>117.26254486953862</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0.21278002169208332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156.81322887057183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8075.3741670412828</v>
      </c>
      <c r="N48" s="281">
        <f>K48*M48</f>
        <v>371.467211683899</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52020</v>
      </c>
      <c r="N49" s="281">
        <f>K49*M49</f>
        <v>728.28</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26520</v>
      </c>
      <c r="N50" s="281">
        <f>K50*M50</f>
        <v>11.403599999999999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1111.1508116838991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21.278002169208332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1289.2420427236793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257.84840854473589</v>
      </c>
      <c r="M84" s="850"/>
      <c r="N84" s="57"/>
    </row>
    <row r="85" spans="1:14">
      <c r="B85" s="95" t="s">
        <v>1057</v>
      </c>
      <c r="C85" s="96"/>
      <c r="D85" s="96"/>
      <c r="E85" s="96"/>
      <c r="F85" s="96"/>
      <c r="G85" s="96"/>
      <c r="H85" s="96"/>
      <c r="I85" s="93"/>
      <c r="J85" s="94"/>
      <c r="K85" s="313">
        <v>0.05</v>
      </c>
      <c r="L85" s="849">
        <f>N79*K85</f>
        <v>64.462102136183972</v>
      </c>
      <c r="M85" s="850"/>
      <c r="N85" s="57"/>
    </row>
    <row r="86" spans="1:14" ht="15" thickBot="1">
      <c r="B86" s="97" t="s">
        <v>1058</v>
      </c>
      <c r="C86" s="98"/>
      <c r="D86" s="98"/>
      <c r="E86" s="98"/>
      <c r="F86" s="98"/>
      <c r="G86" s="98"/>
      <c r="H86" s="98"/>
      <c r="I86" s="99"/>
      <c r="J86" s="100"/>
      <c r="K86" s="314">
        <v>0.05</v>
      </c>
      <c r="L86" s="851">
        <f>N79*K86</f>
        <v>64.462102136183972</v>
      </c>
      <c r="M86" s="852"/>
      <c r="N86" s="57"/>
    </row>
    <row r="87" spans="1:14" ht="15" thickBot="1">
      <c r="B87" s="815" t="s">
        <v>1037</v>
      </c>
      <c r="C87" s="816"/>
      <c r="D87" s="816"/>
      <c r="E87" s="816"/>
      <c r="F87" s="816"/>
      <c r="G87" s="816"/>
      <c r="H87" s="816"/>
      <c r="I87" s="816"/>
      <c r="J87" s="816"/>
      <c r="K87" s="816"/>
      <c r="L87" s="816"/>
      <c r="M87" s="817"/>
      <c r="N87" s="58">
        <f>L84+L85+L86</f>
        <v>386.77261281710378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1676.0146555407832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1200</v>
      </c>
      <c r="N36" s="281">
        <f>K36/M36</f>
        <v>49.172379974176422</v>
      </c>
    </row>
    <row r="37" spans="1:14">
      <c r="A37" s="119" t="s">
        <v>201</v>
      </c>
      <c r="B37" s="828" t="str">
        <f>VLOOKUP(A37,EQUIPOS!A7:D154,3,FALSE)</f>
        <v>Equipo autopropulsado para pintura termoplástica</v>
      </c>
      <c r="C37" s="829"/>
      <c r="D37" s="829"/>
      <c r="E37" s="829"/>
      <c r="F37" s="829"/>
      <c r="G37" s="829"/>
      <c r="H37" s="830"/>
      <c r="I37" s="430"/>
      <c r="J37" s="431"/>
      <c r="K37" s="278">
        <f>VLOOKUP(A37,EQUIPOS!A7:D164,4,FALSE)</f>
        <v>116982.93697823532</v>
      </c>
      <c r="L37" s="344"/>
      <c r="M37" s="345">
        <v>1200</v>
      </c>
      <c r="N37" s="281">
        <f>K37/M37</f>
        <v>97.485780815196094</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0.37236503796114584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147.03052582733366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8075.3741670412828</v>
      </c>
      <c r="N48" s="281">
        <f>K48*M48</f>
        <v>872.14041004045851</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24938.655515862789</v>
      </c>
      <c r="N49" s="281">
        <f>K49*M49</f>
        <v>1945.2151302372974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2817.3555402777561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37.236503796114583</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3001.6225699012043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600.32451398024091</v>
      </c>
      <c r="M84" s="850"/>
      <c r="N84" s="57"/>
    </row>
    <row r="85" spans="1:14">
      <c r="B85" s="95" t="s">
        <v>1057</v>
      </c>
      <c r="C85" s="96"/>
      <c r="D85" s="96"/>
      <c r="E85" s="96"/>
      <c r="F85" s="96"/>
      <c r="G85" s="96"/>
      <c r="H85" s="96"/>
      <c r="I85" s="93"/>
      <c r="J85" s="94"/>
      <c r="K85" s="313">
        <v>0.05</v>
      </c>
      <c r="L85" s="849">
        <f>N79*K85</f>
        <v>150.08112849506023</v>
      </c>
      <c r="M85" s="850"/>
      <c r="N85" s="57"/>
    </row>
    <row r="86" spans="1:14" ht="15" thickBot="1">
      <c r="B86" s="97" t="s">
        <v>1058</v>
      </c>
      <c r="C86" s="98"/>
      <c r="D86" s="98"/>
      <c r="E86" s="98"/>
      <c r="F86" s="98"/>
      <c r="G86" s="98"/>
      <c r="H86" s="98"/>
      <c r="I86" s="99"/>
      <c r="J86" s="100"/>
      <c r="K86" s="314">
        <v>0.05</v>
      </c>
      <c r="L86" s="851">
        <f>N79*K86</f>
        <v>150.08112849506023</v>
      </c>
      <c r="M86" s="852"/>
      <c r="N86" s="57"/>
    </row>
    <row r="87" spans="1:14" ht="15" thickBot="1">
      <c r="B87" s="815" t="s">
        <v>1037</v>
      </c>
      <c r="C87" s="816"/>
      <c r="D87" s="816"/>
      <c r="E87" s="816"/>
      <c r="F87" s="816"/>
      <c r="G87" s="816"/>
      <c r="H87" s="816"/>
      <c r="I87" s="816"/>
      <c r="J87" s="816"/>
      <c r="K87" s="816"/>
      <c r="L87" s="816"/>
      <c r="M87" s="817"/>
      <c r="N87" s="58">
        <f>L84+L85+L86</f>
        <v>900.48677097036148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3902.109340871566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199</v>
      </c>
      <c r="B36" s="828" t="str">
        <f>VLOOKUP(A36,EQUIPOS!A6:D154,3,FALSE)</f>
        <v xml:space="preserve">Equipo de pintura (Compresor), Presión máxima de trabajo 3300 psi.
</v>
      </c>
      <c r="C36" s="829"/>
      <c r="D36" s="829"/>
      <c r="E36" s="829"/>
      <c r="F36" s="829"/>
      <c r="G36" s="829"/>
      <c r="H36" s="830"/>
      <c r="I36" s="276"/>
      <c r="J36" s="277"/>
      <c r="K36" s="278">
        <f>VLOOKUP(A36,EQUIPOS!A6:D163,4,FALSE)</f>
        <v>55890.406881309864</v>
      </c>
      <c r="L36" s="279"/>
      <c r="M36" s="345">
        <v>6.1</v>
      </c>
      <c r="N36" s="281">
        <f>K36/M36</f>
        <v>9162.3617838212904</v>
      </c>
    </row>
    <row r="37" spans="1:14">
      <c r="A37" s="119" t="s">
        <v>138</v>
      </c>
      <c r="B37" s="828" t="str">
        <f>VLOOKUP(A37,EQUIPOS!A7:D154,3,FALSE)</f>
        <v>Camioneta D-300</v>
      </c>
      <c r="C37" s="829"/>
      <c r="D37" s="829"/>
      <c r="E37" s="829"/>
      <c r="F37" s="829"/>
      <c r="G37" s="829"/>
      <c r="H37" s="830"/>
      <c r="I37" s="430"/>
      <c r="J37" s="431"/>
      <c r="K37" s="278">
        <f>VLOOKUP(A37,EQUIPOS!A7:D164,4,FALSE)</f>
        <v>59006.855969011704</v>
      </c>
      <c r="L37" s="344"/>
      <c r="M37" s="345">
        <v>6.1</v>
      </c>
      <c r="N37" s="281">
        <f>K37/M37</f>
        <v>9673.2550768871643</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73.252138615307373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18908.86899932376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8075.3741670412828</v>
      </c>
      <c r="N48" s="281">
        <f>K48*M48</f>
        <v>3084.7929318097699</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26520</v>
      </c>
      <c r="N49" s="281">
        <f>K49*M49</f>
        <v>1326</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52020</v>
      </c>
      <c r="N50" s="281">
        <f>K50*M50</f>
        <v>6242.4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10653.19293180977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844"/>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7325.2138615307376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36887.275792664266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7377.4551585328536</v>
      </c>
      <c r="M84" s="850"/>
      <c r="N84" s="57"/>
    </row>
    <row r="85" spans="1:14">
      <c r="B85" s="95" t="s">
        <v>1057</v>
      </c>
      <c r="C85" s="96"/>
      <c r="D85" s="96"/>
      <c r="E85" s="96"/>
      <c r="F85" s="96"/>
      <c r="G85" s="96"/>
      <c r="H85" s="96"/>
      <c r="I85" s="93"/>
      <c r="J85" s="94"/>
      <c r="K85" s="313">
        <v>0.05</v>
      </c>
      <c r="L85" s="849">
        <f>N79*K85</f>
        <v>1844.3637896332134</v>
      </c>
      <c r="M85" s="850"/>
      <c r="N85" s="57"/>
    </row>
    <row r="86" spans="1:14" ht="15" thickBot="1">
      <c r="B86" s="97" t="s">
        <v>1058</v>
      </c>
      <c r="C86" s="98"/>
      <c r="D86" s="98"/>
      <c r="E86" s="98"/>
      <c r="F86" s="98"/>
      <c r="G86" s="98"/>
      <c r="H86" s="98"/>
      <c r="I86" s="99"/>
      <c r="J86" s="100"/>
      <c r="K86" s="314">
        <v>0.05</v>
      </c>
      <c r="L86" s="851">
        <f>N79*K86</f>
        <v>1844.3637896332134</v>
      </c>
      <c r="M86" s="852"/>
      <c r="N86" s="57"/>
    </row>
    <row r="87" spans="1:14" ht="15" thickBot="1">
      <c r="B87" s="815" t="s">
        <v>1037</v>
      </c>
      <c r="C87" s="816"/>
      <c r="D87" s="816"/>
      <c r="E87" s="816"/>
      <c r="F87" s="816"/>
      <c r="G87" s="816"/>
      <c r="H87" s="816"/>
      <c r="I87" s="816"/>
      <c r="J87" s="816"/>
      <c r="K87" s="816"/>
      <c r="L87" s="816"/>
      <c r="M87" s="817"/>
      <c r="N87" s="58">
        <f>L84+L85+L86</f>
        <v>11066.182737799279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47953.458530463548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6</v>
      </c>
      <c r="N36" s="281">
        <f>K36/M36</f>
        <v>9834.4759948352839</v>
      </c>
    </row>
    <row r="37" spans="1:14">
      <c r="A37" s="119" t="s">
        <v>1795</v>
      </c>
      <c r="B37" s="828" t="str">
        <f>VLOOKUP(A37,EQUIPOS!A7:D154,3,FALSE)</f>
        <v>Caldera para pintura termoplástica</v>
      </c>
      <c r="C37" s="829"/>
      <c r="D37" s="829"/>
      <c r="E37" s="829"/>
      <c r="F37" s="829"/>
      <c r="G37" s="829"/>
      <c r="H37" s="830"/>
      <c r="I37" s="430"/>
      <c r="J37" s="431"/>
      <c r="K37" s="278">
        <f>VLOOKUP(A37,EQUIPOS!A7:D164,4,FALSE)</f>
        <v>63014.818991338419</v>
      </c>
      <c r="L37" s="344"/>
      <c r="M37" s="345">
        <v>6</v>
      </c>
      <c r="N37" s="281">
        <f>K37/M37</f>
        <v>10502.469831889737</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20422.057835401858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8075.3741670412828</v>
      </c>
      <c r="N48" s="281">
        <f>K48*M48</f>
        <v>7267.8367503371546</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24938.655515862789</v>
      </c>
      <c r="N49" s="281">
        <f>K49*M49</f>
        <v>16210.126085310814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23477.96283564797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8511.200867683332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52411.221538733167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10482.244307746634</v>
      </c>
      <c r="M84" s="850"/>
      <c r="N84" s="57"/>
    </row>
    <row r="85" spans="1:14">
      <c r="B85" s="95" t="s">
        <v>1057</v>
      </c>
      <c r="C85" s="96"/>
      <c r="D85" s="96"/>
      <c r="E85" s="96"/>
      <c r="F85" s="96"/>
      <c r="G85" s="96"/>
      <c r="H85" s="96"/>
      <c r="I85" s="93"/>
      <c r="J85" s="94"/>
      <c r="K85" s="313">
        <v>0.05</v>
      </c>
      <c r="L85" s="849">
        <f>N79*K85</f>
        <v>2620.5610769366585</v>
      </c>
      <c r="M85" s="850"/>
      <c r="N85" s="57"/>
    </row>
    <row r="86" spans="1:14" ht="15" thickBot="1">
      <c r="B86" s="97" t="s">
        <v>1058</v>
      </c>
      <c r="C86" s="98"/>
      <c r="D86" s="98"/>
      <c r="E86" s="98"/>
      <c r="F86" s="98"/>
      <c r="G86" s="98"/>
      <c r="H86" s="98"/>
      <c r="I86" s="99"/>
      <c r="J86" s="100"/>
      <c r="K86" s="314">
        <v>0.05</v>
      </c>
      <c r="L86" s="851">
        <f>N79*K86</f>
        <v>2620.5610769366585</v>
      </c>
      <c r="M86" s="852"/>
      <c r="N86" s="57"/>
    </row>
    <row r="87" spans="1:14" ht="15" thickBot="1">
      <c r="B87" s="815" t="s">
        <v>1037</v>
      </c>
      <c r="C87" s="816"/>
      <c r="D87" s="816"/>
      <c r="E87" s="816"/>
      <c r="F87" s="816"/>
      <c r="G87" s="816"/>
      <c r="H87" s="816"/>
      <c r="I87" s="816"/>
      <c r="J87" s="816"/>
      <c r="K87" s="816"/>
      <c r="L87" s="816"/>
      <c r="M87" s="817"/>
      <c r="N87" s="58">
        <f>L84+L85+L86</f>
        <v>15723.366461619949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68134.58800035312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250</v>
      </c>
      <c r="N36" s="281">
        <f>K36/M36</f>
        <v>236.02742387604681</v>
      </c>
    </row>
    <row r="37" spans="1:14">
      <c r="A37" s="119" t="s">
        <v>251</v>
      </c>
      <c r="B37" s="828" t="str">
        <f>VLOOKUP(A37,EQUIPOS!A7:D154,3,FALSE)</f>
        <v>Maquina térmica pegatachas</v>
      </c>
      <c r="C37" s="829"/>
      <c r="D37" s="829"/>
      <c r="E37" s="829"/>
      <c r="F37" s="829"/>
      <c r="G37" s="829"/>
      <c r="H37" s="830"/>
      <c r="I37" s="430"/>
      <c r="J37" s="431"/>
      <c r="K37" s="278">
        <f>VLOOKUP(A37,EQUIPOS!A7:D164,4,FALSE)</f>
        <v>24532.260202658363</v>
      </c>
      <c r="L37" s="344"/>
      <c r="M37" s="345">
        <v>250</v>
      </c>
      <c r="N37" s="281">
        <f>K37/M37</f>
        <v>98.129040810633455</v>
      </c>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1.0213441041219999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335.17780879080226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24938.655515862789</v>
      </c>
      <c r="N48" s="281">
        <f>K48*M48</f>
        <v>1995.0924412690231</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10973.008426979628</v>
      </c>
      <c r="N49" s="281">
        <f>K49*M49</f>
        <v>10973.008426979628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12968.100868248652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102.1344104122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13405.413087451654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2681.0826174903309</v>
      </c>
      <c r="M84" s="850"/>
      <c r="N84" s="57"/>
    </row>
    <row r="85" spans="1:14">
      <c r="B85" s="95" t="s">
        <v>1057</v>
      </c>
      <c r="C85" s="96"/>
      <c r="D85" s="96"/>
      <c r="E85" s="96"/>
      <c r="F85" s="96"/>
      <c r="G85" s="96"/>
      <c r="H85" s="96"/>
      <c r="I85" s="93"/>
      <c r="J85" s="94"/>
      <c r="K85" s="313">
        <v>0.05</v>
      </c>
      <c r="L85" s="849">
        <f>N79*K85</f>
        <v>670.27065437258273</v>
      </c>
      <c r="M85" s="850"/>
      <c r="N85" s="57"/>
    </row>
    <row r="86" spans="1:14" ht="15" thickBot="1">
      <c r="B86" s="97" t="s">
        <v>1058</v>
      </c>
      <c r="C86" s="98"/>
      <c r="D86" s="98"/>
      <c r="E86" s="98"/>
      <c r="F86" s="98"/>
      <c r="G86" s="98"/>
      <c r="H86" s="98"/>
      <c r="I86" s="99"/>
      <c r="J86" s="100"/>
      <c r="K86" s="314">
        <v>0.05</v>
      </c>
      <c r="L86" s="851">
        <f>N79*K86</f>
        <v>670.27065437258273</v>
      </c>
      <c r="M86" s="852"/>
      <c r="N86" s="57"/>
    </row>
    <row r="87" spans="1:14" ht="15" thickBot="1">
      <c r="B87" s="815" t="s">
        <v>1037</v>
      </c>
      <c r="C87" s="816"/>
      <c r="D87" s="816"/>
      <c r="E87" s="816"/>
      <c r="F87" s="816"/>
      <c r="G87" s="816"/>
      <c r="H87" s="816"/>
      <c r="I87" s="816"/>
      <c r="J87" s="816"/>
      <c r="K87" s="816"/>
      <c r="L87" s="816"/>
      <c r="M87" s="817"/>
      <c r="N87" s="58">
        <f>L84+L85+L86</f>
        <v>4021.6239262354961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17427.03701368715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3.75</v>
      </c>
      <c r="N36" s="281">
        <f>K36/M36</f>
        <v>15735.161591736454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15820.273600413288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178133.25368473417</v>
      </c>
      <c r="N48" s="281">
        <f>K48*M48</f>
        <v>178133.25368473417</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333346.69539536594</v>
      </c>
      <c r="N49" s="281">
        <f>K49*M49</f>
        <v>333346.69539536594</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963410.91378753621</v>
      </c>
      <c r="N50" s="281">
        <f>K50*M50</f>
        <v>28902.327413626084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540382.27649372618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8511.200867683332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564713.75096182269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112942.75019236455</v>
      </c>
      <c r="M84" s="850"/>
      <c r="N84" s="57"/>
    </row>
    <row r="85" spans="1:14">
      <c r="B85" s="95" t="s">
        <v>1057</v>
      </c>
      <c r="C85" s="96"/>
      <c r="D85" s="96"/>
      <c r="E85" s="96"/>
      <c r="F85" s="96"/>
      <c r="G85" s="96"/>
      <c r="H85" s="96"/>
      <c r="I85" s="93"/>
      <c r="J85" s="94"/>
      <c r="K85" s="313">
        <v>0.05</v>
      </c>
      <c r="L85" s="849">
        <f>N79*K85</f>
        <v>28235.687548091137</v>
      </c>
      <c r="M85" s="850"/>
      <c r="N85" s="57"/>
    </row>
    <row r="86" spans="1:14" ht="15" thickBot="1">
      <c r="B86" s="97" t="s">
        <v>1058</v>
      </c>
      <c r="C86" s="98"/>
      <c r="D86" s="98"/>
      <c r="E86" s="98"/>
      <c r="F86" s="98"/>
      <c r="G86" s="98"/>
      <c r="H86" s="98"/>
      <c r="I86" s="99"/>
      <c r="J86" s="100"/>
      <c r="K86" s="314">
        <v>0.05</v>
      </c>
      <c r="L86" s="851">
        <f>N79*K86</f>
        <v>28235.687548091137</v>
      </c>
      <c r="M86" s="852"/>
      <c r="N86" s="57"/>
    </row>
    <row r="87" spans="1:14" ht="15" thickBot="1">
      <c r="B87" s="815" t="s">
        <v>1037</v>
      </c>
      <c r="C87" s="816"/>
      <c r="D87" s="816"/>
      <c r="E87" s="816"/>
      <c r="F87" s="816"/>
      <c r="G87" s="816"/>
      <c r="H87" s="816"/>
      <c r="I87" s="816"/>
      <c r="J87" s="816"/>
      <c r="K87" s="816"/>
      <c r="L87" s="816"/>
      <c r="M87" s="817"/>
      <c r="N87" s="58">
        <f>L84+L85+L86</f>
        <v>169414.12528854681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734127.87625036947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8.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3.75</v>
      </c>
      <c r="N36" s="281">
        <f>K36/M36</f>
        <v>15735.161591736454</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85.112008676833327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15820.273600413288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178133.25368473417</v>
      </c>
      <c r="N48" s="281">
        <f>K48*M48</f>
        <v>178133.25368473417</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259243.26186251652</v>
      </c>
      <c r="N49" s="281">
        <f>K49*M49</f>
        <v>259243.26186251652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963410.91378753621</v>
      </c>
      <c r="N50" s="281">
        <f>K50*M50</f>
        <v>28902.327413626084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466278.84296087676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8511.200867683332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490610.31742897339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98122.063485794686</v>
      </c>
      <c r="M84" s="850"/>
      <c r="N84" s="57"/>
    </row>
    <row r="85" spans="1:14">
      <c r="B85" s="95" t="s">
        <v>1057</v>
      </c>
      <c r="C85" s="96"/>
      <c r="D85" s="96"/>
      <c r="E85" s="96"/>
      <c r="F85" s="96"/>
      <c r="G85" s="96"/>
      <c r="H85" s="96"/>
      <c r="I85" s="93"/>
      <c r="J85" s="94"/>
      <c r="K85" s="313">
        <v>0.05</v>
      </c>
      <c r="L85" s="849">
        <f>N79*K85</f>
        <v>24530.515871448672</v>
      </c>
      <c r="M85" s="850"/>
      <c r="N85" s="57"/>
    </row>
    <row r="86" spans="1:14" ht="15" thickBot="1">
      <c r="B86" s="97" t="s">
        <v>1058</v>
      </c>
      <c r="C86" s="98"/>
      <c r="D86" s="98"/>
      <c r="E86" s="98"/>
      <c r="F86" s="98"/>
      <c r="G86" s="98"/>
      <c r="H86" s="98"/>
      <c r="I86" s="99"/>
      <c r="J86" s="100"/>
      <c r="K86" s="314">
        <v>0.05</v>
      </c>
      <c r="L86" s="851">
        <f>N79*K86</f>
        <v>24530.515871448672</v>
      </c>
      <c r="M86" s="852"/>
      <c r="N86" s="57"/>
    </row>
    <row r="87" spans="1:14" ht="15" thickBot="1">
      <c r="B87" s="815" t="s">
        <v>1037</v>
      </c>
      <c r="C87" s="816"/>
      <c r="D87" s="816"/>
      <c r="E87" s="816"/>
      <c r="F87" s="816"/>
      <c r="G87" s="816"/>
      <c r="H87" s="816"/>
      <c r="I87" s="816"/>
      <c r="J87" s="816"/>
      <c r="K87" s="816"/>
      <c r="L87" s="816"/>
      <c r="M87" s="817"/>
      <c r="N87" s="58">
        <f>L84+L85+L86</f>
        <v>147183.09522869202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637793.41265766544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3</v>
      </c>
      <c r="N36" s="281">
        <f>K36/M36</f>
        <v>19668.951989670568</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42.55600433841667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19711.507994008985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124693.27757931394</v>
      </c>
      <c r="N48" s="281">
        <f>K48*M48</f>
        <v>124693.27757931394</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963410.91378753621</v>
      </c>
      <c r="N49" s="281">
        <f>K49*M49</f>
        <v>57804.654827252169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182497.93240656611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4255.6004338416669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206465.04083441675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41293.008166883352</v>
      </c>
      <c r="M84" s="850"/>
      <c r="N84" s="57"/>
    </row>
    <row r="85" spans="1:14">
      <c r="B85" s="95" t="s">
        <v>1057</v>
      </c>
      <c r="C85" s="96"/>
      <c r="D85" s="96"/>
      <c r="E85" s="96"/>
      <c r="F85" s="96"/>
      <c r="G85" s="96"/>
      <c r="H85" s="96"/>
      <c r="I85" s="93"/>
      <c r="J85" s="94"/>
      <c r="K85" s="313">
        <v>0.05</v>
      </c>
      <c r="L85" s="849">
        <f>N79*K85</f>
        <v>10323.252041720838</v>
      </c>
      <c r="M85" s="850"/>
      <c r="N85" s="57"/>
    </row>
    <row r="86" spans="1:14" ht="15" thickBot="1">
      <c r="B86" s="97" t="s">
        <v>1058</v>
      </c>
      <c r="C86" s="98"/>
      <c r="D86" s="98"/>
      <c r="E86" s="98"/>
      <c r="F86" s="98"/>
      <c r="G86" s="98"/>
      <c r="H86" s="98"/>
      <c r="I86" s="99"/>
      <c r="J86" s="100"/>
      <c r="K86" s="314">
        <v>0.05</v>
      </c>
      <c r="L86" s="851">
        <f>N79*K86</f>
        <v>10323.252041720838</v>
      </c>
      <c r="M86" s="852"/>
      <c r="N86" s="57"/>
    </row>
    <row r="87" spans="1:14" ht="15" thickBot="1">
      <c r="B87" s="815" t="s">
        <v>1037</v>
      </c>
      <c r="C87" s="816"/>
      <c r="D87" s="816"/>
      <c r="E87" s="816"/>
      <c r="F87" s="816"/>
      <c r="G87" s="816"/>
      <c r="H87" s="816"/>
      <c r="I87" s="816"/>
      <c r="J87" s="816"/>
      <c r="K87" s="816"/>
      <c r="L87" s="816"/>
      <c r="M87" s="817"/>
      <c r="N87" s="58">
        <f>L84+L85+L86</f>
        <v>61939.512250325024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268404.55308474175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135</v>
      </c>
      <c r="B36" s="828" t="str">
        <f>VLOOKUP(A36,EQUIPOS!A6:D154,3,FALSE)</f>
        <v>Camión 350</v>
      </c>
      <c r="C36" s="829"/>
      <c r="D36" s="829"/>
      <c r="E36" s="829"/>
      <c r="F36" s="829"/>
      <c r="G36" s="829"/>
      <c r="H36" s="830"/>
      <c r="I36" s="276"/>
      <c r="J36" s="277"/>
      <c r="K36" s="278">
        <f>VLOOKUP(A36,EQUIPOS!A6:D163,4,FALSE)</f>
        <v>58208.740958746595</v>
      </c>
      <c r="L36" s="279"/>
      <c r="M36" s="345">
        <v>6.25</v>
      </c>
      <c r="N36" s="281">
        <f>K36/M36</f>
        <v>9313.3985533994546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306.40323123659999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9619.8017846360544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220885.23456907037</v>
      </c>
      <c r="N48" s="281">
        <f>K48*M48</f>
        <v>55221.308642267591</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421748.51339687849</v>
      </c>
      <c r="N49" s="281">
        <f>K49*M49</f>
        <v>102118.28411546694</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157339.59275773453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6128.0646247320001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173087.45916710258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34617.491833420521</v>
      </c>
      <c r="M84" s="850"/>
      <c r="N84" s="57"/>
    </row>
    <row r="85" spans="1:14">
      <c r="B85" s="95" t="s">
        <v>1057</v>
      </c>
      <c r="C85" s="96"/>
      <c r="D85" s="96"/>
      <c r="E85" s="96"/>
      <c r="F85" s="96"/>
      <c r="G85" s="96"/>
      <c r="H85" s="96"/>
      <c r="I85" s="93"/>
      <c r="J85" s="94"/>
      <c r="K85" s="313">
        <v>0.05</v>
      </c>
      <c r="L85" s="849">
        <f>N79*K85</f>
        <v>8654.3729583551303</v>
      </c>
      <c r="M85" s="850"/>
      <c r="N85" s="57"/>
    </row>
    <row r="86" spans="1:14" ht="15" thickBot="1">
      <c r="B86" s="97" t="s">
        <v>1058</v>
      </c>
      <c r="C86" s="98"/>
      <c r="D86" s="98"/>
      <c r="E86" s="98"/>
      <c r="F86" s="98"/>
      <c r="G86" s="98"/>
      <c r="H86" s="98"/>
      <c r="I86" s="99"/>
      <c r="J86" s="100"/>
      <c r="K86" s="314">
        <v>0.05</v>
      </c>
      <c r="L86" s="851">
        <f>N79*K86</f>
        <v>8654.3729583551303</v>
      </c>
      <c r="M86" s="852"/>
      <c r="N86" s="57"/>
    </row>
    <row r="87" spans="1:14" ht="15" thickBot="1">
      <c r="B87" s="815" t="s">
        <v>1037</v>
      </c>
      <c r="C87" s="816"/>
      <c r="D87" s="816"/>
      <c r="E87" s="816"/>
      <c r="F87" s="816"/>
      <c r="G87" s="816"/>
      <c r="H87" s="816"/>
      <c r="I87" s="816"/>
      <c r="J87" s="816"/>
      <c r="K87" s="816"/>
      <c r="L87" s="816"/>
      <c r="M87" s="817"/>
      <c r="N87" s="58">
        <f>L84+L85+L86</f>
        <v>51926.237750130786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225013.69691723338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34.044803470733335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85503.961768672394</v>
      </c>
      <c r="N48" s="281">
        <f>K48*M48</f>
        <v>85503.961768672394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85503.961768672394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3404.4803470733332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88942.486919216462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17788.497383843292</v>
      </c>
      <c r="M84" s="850"/>
      <c r="N84" s="57"/>
    </row>
    <row r="85" spans="1:14">
      <c r="B85" s="95" t="s">
        <v>1057</v>
      </c>
      <c r="C85" s="96"/>
      <c r="D85" s="96"/>
      <c r="E85" s="96"/>
      <c r="F85" s="96"/>
      <c r="G85" s="96"/>
      <c r="H85" s="96"/>
      <c r="I85" s="93"/>
      <c r="J85" s="94"/>
      <c r="K85" s="313">
        <v>0.05</v>
      </c>
      <c r="L85" s="849">
        <f>N79*K85</f>
        <v>4447.1243459608231</v>
      </c>
      <c r="M85" s="850"/>
      <c r="N85" s="57"/>
    </row>
    <row r="86" spans="1:14" ht="15" thickBot="1">
      <c r="B86" s="97" t="s">
        <v>1058</v>
      </c>
      <c r="C86" s="98"/>
      <c r="D86" s="98"/>
      <c r="E86" s="98"/>
      <c r="F86" s="98"/>
      <c r="G86" s="98"/>
      <c r="H86" s="98"/>
      <c r="I86" s="99"/>
      <c r="J86" s="100"/>
      <c r="K86" s="314">
        <v>0.05</v>
      </c>
      <c r="L86" s="851">
        <f>N79*K86</f>
        <v>4447.1243459608231</v>
      </c>
      <c r="M86" s="852"/>
      <c r="N86" s="57"/>
    </row>
    <row r="87" spans="1:14" ht="15" thickBot="1">
      <c r="B87" s="815" t="s">
        <v>1037</v>
      </c>
      <c r="C87" s="816"/>
      <c r="D87" s="816"/>
      <c r="E87" s="816"/>
      <c r="F87" s="816"/>
      <c r="G87" s="816"/>
      <c r="H87" s="816"/>
      <c r="I87" s="816"/>
      <c r="J87" s="816"/>
      <c r="K87" s="816"/>
      <c r="L87" s="816"/>
      <c r="M87" s="817"/>
      <c r="N87" s="58">
        <f>L84+L85+L86</f>
        <v>26682.746075764939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115625.2329949814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35.218762211103453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87977.638884841086</v>
      </c>
      <c r="N48" s="281">
        <f>K48*M48</f>
        <v>87977.638884841086</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87977.638884841086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3521.8762211103449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91534.733868162541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18306.94677363251</v>
      </c>
      <c r="M84" s="850"/>
      <c r="N84" s="57"/>
    </row>
    <row r="85" spans="1:14">
      <c r="B85" s="95" t="s">
        <v>1057</v>
      </c>
      <c r="C85" s="96"/>
      <c r="D85" s="96"/>
      <c r="E85" s="96"/>
      <c r="F85" s="96"/>
      <c r="G85" s="96"/>
      <c r="H85" s="96"/>
      <c r="I85" s="93"/>
      <c r="J85" s="94"/>
      <c r="K85" s="313">
        <v>0.05</v>
      </c>
      <c r="L85" s="849">
        <f>N79*K85</f>
        <v>4576.7366934081274</v>
      </c>
      <c r="M85" s="850"/>
      <c r="N85" s="57"/>
    </row>
    <row r="86" spans="1:14" ht="15" thickBot="1">
      <c r="B86" s="97" t="s">
        <v>1058</v>
      </c>
      <c r="C86" s="98"/>
      <c r="D86" s="98"/>
      <c r="E86" s="98"/>
      <c r="F86" s="98"/>
      <c r="G86" s="98"/>
      <c r="H86" s="98"/>
      <c r="I86" s="99"/>
      <c r="J86" s="100"/>
      <c r="K86" s="314">
        <v>0.05</v>
      </c>
      <c r="L86" s="851">
        <f>N79*K86</f>
        <v>4576.7366934081274</v>
      </c>
      <c r="M86" s="852"/>
      <c r="N86" s="57"/>
    </row>
    <row r="87" spans="1:14" ht="15" thickBot="1">
      <c r="B87" s="815" t="s">
        <v>1037</v>
      </c>
      <c r="C87" s="816"/>
      <c r="D87" s="816"/>
      <c r="E87" s="816"/>
      <c r="F87" s="816"/>
      <c r="G87" s="816"/>
      <c r="H87" s="816"/>
      <c r="I87" s="816"/>
      <c r="J87" s="816"/>
      <c r="K87" s="816"/>
      <c r="L87" s="816"/>
      <c r="M87" s="817"/>
      <c r="N87" s="58">
        <f>L84+L85+L86</f>
        <v>27460.420160448768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118995.15402861132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35.218762211103453</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93228.618750888927</v>
      </c>
      <c r="N48" s="281">
        <f>K48*M48</f>
        <v>93228.618750888927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93228.618750888927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3521.8762211103449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96785.713734210382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19357.142746842077</v>
      </c>
      <c r="M84" s="850"/>
      <c r="N84" s="57"/>
    </row>
    <row r="85" spans="1:14">
      <c r="B85" s="95" t="s">
        <v>1057</v>
      </c>
      <c r="C85" s="96"/>
      <c r="D85" s="96"/>
      <c r="E85" s="96"/>
      <c r="F85" s="96"/>
      <c r="G85" s="96"/>
      <c r="H85" s="96"/>
      <c r="I85" s="93"/>
      <c r="J85" s="94"/>
      <c r="K85" s="313">
        <v>0.05</v>
      </c>
      <c r="L85" s="849">
        <f>N79*K85</f>
        <v>4839.2856867105193</v>
      </c>
      <c r="M85" s="850"/>
      <c r="N85" s="57"/>
    </row>
    <row r="86" spans="1:14" ht="15" thickBot="1">
      <c r="B86" s="97" t="s">
        <v>1058</v>
      </c>
      <c r="C86" s="98"/>
      <c r="D86" s="98"/>
      <c r="E86" s="98"/>
      <c r="F86" s="98"/>
      <c r="G86" s="98"/>
      <c r="H86" s="98"/>
      <c r="I86" s="99"/>
      <c r="J86" s="100"/>
      <c r="K86" s="314">
        <v>0.05</v>
      </c>
      <c r="L86" s="851">
        <f>N79*K86</f>
        <v>4839.2856867105193</v>
      </c>
      <c r="M86" s="852"/>
      <c r="N86" s="57"/>
    </row>
    <row r="87" spans="1:14" ht="15" thickBot="1">
      <c r="B87" s="815" t="s">
        <v>1037</v>
      </c>
      <c r="C87" s="816"/>
      <c r="D87" s="816"/>
      <c r="E87" s="816"/>
      <c r="F87" s="816"/>
      <c r="G87" s="816"/>
      <c r="H87" s="816"/>
      <c r="I87" s="816"/>
      <c r="J87" s="816"/>
      <c r="K87" s="816"/>
      <c r="L87" s="816"/>
      <c r="M87" s="817"/>
      <c r="N87" s="58">
        <f>L84+L85+L86</f>
        <v>29035.714120263114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125821.4278544735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363</v>
      </c>
      <c r="B36" s="828" t="str">
        <f>VLOOKUP(A36,EQUIPOS!A6:D154,3,FALSE)</f>
        <v>Vibrador de concreto, Motor de 3 hp a 18.000 rpm Mangueras de 4 mt</v>
      </c>
      <c r="C36" s="829"/>
      <c r="D36" s="829"/>
      <c r="E36" s="829"/>
      <c r="F36" s="829"/>
      <c r="G36" s="829"/>
      <c r="H36" s="830"/>
      <c r="I36" s="276"/>
      <c r="J36" s="277"/>
      <c r="K36" s="278">
        <f>VLOOKUP(A36,EQUIPOS!A6:D163,4,FALSE)</f>
        <v>11178.081376261973</v>
      </c>
      <c r="L36" s="279"/>
      <c r="M36" s="345">
        <v>1.25</v>
      </c>
      <c r="N36" s="281">
        <f>K36/M36</f>
        <v>8942.4651010095786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0.02</v>
      </c>
      <c r="N41" s="353">
        <f>N77*M41</f>
        <v>510.67205206099999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9453.1371530705783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3052.1273995826732</v>
      </c>
      <c r="N48" s="281">
        <f>K48*M48</f>
        <v>29300.423035993663</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974115.4794962866</v>
      </c>
      <c r="N49" s="281">
        <f>K49*M49</f>
        <v>116893.85753955439</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50471.088544008016</v>
      </c>
      <c r="N50" s="281">
        <f>K50*M50</f>
        <v>25235.544272004008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171429.82484755208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25533.60260305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206416.56460367265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41283.312920734534</v>
      </c>
      <c r="M84" s="850"/>
      <c r="N84" s="57"/>
    </row>
    <row r="85" spans="1:14">
      <c r="B85" s="95" t="s">
        <v>1057</v>
      </c>
      <c r="C85" s="96"/>
      <c r="D85" s="96"/>
      <c r="E85" s="96"/>
      <c r="F85" s="96"/>
      <c r="G85" s="96"/>
      <c r="H85" s="96"/>
      <c r="I85" s="93"/>
      <c r="J85" s="94"/>
      <c r="K85" s="313">
        <v>0.05</v>
      </c>
      <c r="L85" s="849">
        <f>N79*K85</f>
        <v>10320.828230183633</v>
      </c>
      <c r="M85" s="850"/>
      <c r="N85" s="57"/>
    </row>
    <row r="86" spans="1:14" ht="15" thickBot="1">
      <c r="B86" s="97" t="s">
        <v>1058</v>
      </c>
      <c r="C86" s="98"/>
      <c r="D86" s="98"/>
      <c r="E86" s="98"/>
      <c r="F86" s="98"/>
      <c r="G86" s="98"/>
      <c r="H86" s="98"/>
      <c r="I86" s="99"/>
      <c r="J86" s="100"/>
      <c r="K86" s="314">
        <v>0.05</v>
      </c>
      <c r="L86" s="851">
        <f>N79*K86</f>
        <v>10320.828230183633</v>
      </c>
      <c r="M86" s="852"/>
      <c r="N86" s="57"/>
    </row>
    <row r="87" spans="1:14" ht="15" thickBot="1">
      <c r="B87" s="815" t="s">
        <v>1037</v>
      </c>
      <c r="C87" s="816"/>
      <c r="D87" s="816"/>
      <c r="E87" s="816"/>
      <c r="F87" s="816"/>
      <c r="G87" s="816"/>
      <c r="H87" s="816"/>
      <c r="I87" s="816"/>
      <c r="J87" s="816"/>
      <c r="K87" s="816"/>
      <c r="L87" s="816"/>
      <c r="M87" s="817"/>
      <c r="N87" s="58">
        <f>L84+L85+L86</f>
        <v>61924.969381101793</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268341.53398477443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7.2953150294428575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16031.992831626078</v>
      </c>
      <c r="N48" s="281">
        <f>K48*M48</f>
        <v>16031.992831626078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16031.992831626078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729.53150294428576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16768.819649599805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3353.7639299199614</v>
      </c>
      <c r="M84" s="850"/>
      <c r="N84" s="57"/>
    </row>
    <row r="85" spans="1:14">
      <c r="B85" s="95" t="s">
        <v>1057</v>
      </c>
      <c r="C85" s="96"/>
      <c r="D85" s="96"/>
      <c r="E85" s="96"/>
      <c r="F85" s="96"/>
      <c r="G85" s="96"/>
      <c r="H85" s="96"/>
      <c r="I85" s="93"/>
      <c r="J85" s="94"/>
      <c r="K85" s="313">
        <v>0.05</v>
      </c>
      <c r="L85" s="849">
        <f>N79*K85</f>
        <v>838.44098247999034</v>
      </c>
      <c r="M85" s="850"/>
      <c r="N85" s="57"/>
    </row>
    <row r="86" spans="1:14" ht="15" thickBot="1">
      <c r="B86" s="97" t="s">
        <v>1058</v>
      </c>
      <c r="C86" s="98"/>
      <c r="D86" s="98"/>
      <c r="E86" s="98"/>
      <c r="F86" s="98"/>
      <c r="G86" s="98"/>
      <c r="H86" s="98"/>
      <c r="I86" s="99"/>
      <c r="J86" s="100"/>
      <c r="K86" s="314">
        <v>0.05</v>
      </c>
      <c r="L86" s="851">
        <f>N79*K86</f>
        <v>838.44098247999034</v>
      </c>
      <c r="M86" s="852"/>
      <c r="N86" s="57"/>
    </row>
    <row r="87" spans="1:14" ht="15" thickBot="1">
      <c r="B87" s="815" t="s">
        <v>1037</v>
      </c>
      <c r="C87" s="816"/>
      <c r="D87" s="816"/>
      <c r="E87" s="816"/>
      <c r="F87" s="816"/>
      <c r="G87" s="816"/>
      <c r="H87" s="816"/>
      <c r="I87" s="816"/>
      <c r="J87" s="816"/>
      <c r="K87" s="816"/>
      <c r="L87" s="816"/>
      <c r="M87" s="817"/>
      <c r="N87" s="58">
        <f>L84+L85+L86</f>
        <v>5030.6458948799418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21799.465544479746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04"/>
      <c r="C1" s="916"/>
      <c r="D1" s="917"/>
      <c r="E1" s="917"/>
      <c r="F1" s="917"/>
      <c r="G1" s="917"/>
      <c r="H1" s="917"/>
      <c r="I1" s="917"/>
      <c r="J1" s="918"/>
      <c r="K1" s="919" t="s">
        <v>1017</v>
      </c>
      <c r="L1" s="921" t="s">
        <v>2304</v>
      </c>
      <c r="M1" s="922"/>
      <c r="N1" s="923"/>
    </row>
    <row r="2" spans="2:14" ht="24.75" customHeight="1">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160</v>
      </c>
      <c r="N36" s="281">
        <f>K36/M36</f>
        <v>368.79284980632315</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19.1502019522875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387.94305175861064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182289.69627071134</v>
      </c>
      <c r="N48" s="281">
        <f>K48*M48</f>
        <v>182289.69627071134</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963410.91378753621</v>
      </c>
      <c r="N49" s="281">
        <f>K49*M49</f>
        <v>28902.327413626084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211192.02368433742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1915.0201952287498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213494.98693132476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42698.997386264957</v>
      </c>
      <c r="M84" s="850"/>
      <c r="N84" s="57"/>
    </row>
    <row r="85" spans="1:14">
      <c r="B85" s="95" t="s">
        <v>1057</v>
      </c>
      <c r="C85" s="96"/>
      <c r="D85" s="96"/>
      <c r="E85" s="96"/>
      <c r="F85" s="96"/>
      <c r="G85" s="96"/>
      <c r="H85" s="96"/>
      <c r="I85" s="93"/>
      <c r="J85" s="94"/>
      <c r="K85" s="313">
        <v>0.05</v>
      </c>
      <c r="L85" s="849">
        <f>N79*K85</f>
        <v>10674.749346566239</v>
      </c>
      <c r="M85" s="850"/>
      <c r="N85" s="57"/>
    </row>
    <row r="86" spans="1:14" ht="15" thickBot="1">
      <c r="B86" s="97" t="s">
        <v>1058</v>
      </c>
      <c r="C86" s="98"/>
      <c r="D86" s="98"/>
      <c r="E86" s="98"/>
      <c r="F86" s="98"/>
      <c r="G86" s="98"/>
      <c r="H86" s="98"/>
      <c r="I86" s="99"/>
      <c r="J86" s="100"/>
      <c r="K86" s="314">
        <v>0.05</v>
      </c>
      <c r="L86" s="851">
        <f>N79*K86</f>
        <v>10674.749346566239</v>
      </c>
      <c r="M86" s="852"/>
      <c r="N86" s="57"/>
    </row>
    <row r="87" spans="1:14" ht="15" thickBot="1">
      <c r="B87" s="815" t="s">
        <v>1037</v>
      </c>
      <c r="C87" s="816"/>
      <c r="D87" s="816"/>
      <c r="E87" s="816"/>
      <c r="F87" s="816"/>
      <c r="G87" s="816"/>
      <c r="H87" s="816"/>
      <c r="I87" s="816"/>
      <c r="J87" s="816"/>
      <c r="K87" s="816"/>
      <c r="L87" s="816"/>
      <c r="M87" s="817"/>
      <c r="N87" s="58">
        <f>L84+L85+L86</f>
        <v>64048.496079397439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277543.48301072221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68.08960694146667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6583.8050561877762</v>
      </c>
      <c r="N48" s="281">
        <f>K48*M48</f>
        <v>263.35220224751106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14250.660294778734</v>
      </c>
      <c r="N49" s="281">
        <f>K49*M49</f>
        <v>5700.2641179114944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648.40504341243252</v>
      </c>
      <c r="N50" s="281">
        <f>K50*M50</f>
        <v>1945.2151302372977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7908.8314503963029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680.89606941466661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8657.8171267524358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1731.5634253504873</v>
      </c>
      <c r="M84" s="850"/>
      <c r="N84" s="57"/>
    </row>
    <row r="85" spans="1:14">
      <c r="B85" s="95" t="s">
        <v>1057</v>
      </c>
      <c r="C85" s="96"/>
      <c r="D85" s="96"/>
      <c r="E85" s="96"/>
      <c r="F85" s="96"/>
      <c r="G85" s="96"/>
      <c r="H85" s="96"/>
      <c r="I85" s="93"/>
      <c r="J85" s="94"/>
      <c r="K85" s="313">
        <v>0.05</v>
      </c>
      <c r="L85" s="849">
        <f>N79*K85</f>
        <v>432.89085633762181</v>
      </c>
      <c r="M85" s="850"/>
      <c r="N85" s="57"/>
    </row>
    <row r="86" spans="1:14" ht="15" thickBot="1">
      <c r="B86" s="97" t="s">
        <v>1058</v>
      </c>
      <c r="C86" s="98"/>
      <c r="D86" s="98"/>
      <c r="E86" s="98"/>
      <c r="F86" s="98"/>
      <c r="G86" s="98"/>
      <c r="H86" s="98"/>
      <c r="I86" s="99"/>
      <c r="J86" s="100"/>
      <c r="K86" s="314">
        <v>0.05</v>
      </c>
      <c r="L86" s="851">
        <f>N79*K86</f>
        <v>432.89085633762181</v>
      </c>
      <c r="M86" s="852"/>
      <c r="N86" s="57"/>
    </row>
    <row r="87" spans="1:14" ht="15" thickBot="1">
      <c r="B87" s="815" t="s">
        <v>1037</v>
      </c>
      <c r="C87" s="816"/>
      <c r="D87" s="816"/>
      <c r="E87" s="816"/>
      <c r="F87" s="816"/>
      <c r="G87" s="816"/>
      <c r="H87" s="816"/>
      <c r="I87" s="816"/>
      <c r="J87" s="816"/>
      <c r="K87" s="816"/>
      <c r="L87" s="816"/>
      <c r="M87" s="817"/>
      <c r="N87" s="58">
        <f>L84+L85+L86</f>
        <v>2597.3451380257306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11255.162264778166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68.08960694146667</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45364.601938378975</v>
      </c>
      <c r="N48" s="281">
        <f>K48*M48</f>
        <v>18145.840775351589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648.40504341243252</v>
      </c>
      <c r="N49" s="281">
        <f>K49*M49</f>
        <v>1945.2151302372977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20091.055905588888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680.89606941466661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20840.041581945021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4168.008316389004</v>
      </c>
      <c r="M84" s="850"/>
      <c r="N84" s="57"/>
    </row>
    <row r="85" spans="1:14">
      <c r="B85" s="95" t="s">
        <v>1057</v>
      </c>
      <c r="C85" s="96"/>
      <c r="D85" s="96"/>
      <c r="E85" s="96"/>
      <c r="F85" s="96"/>
      <c r="G85" s="96"/>
      <c r="H85" s="96"/>
      <c r="I85" s="93"/>
      <c r="J85" s="94"/>
      <c r="K85" s="313">
        <v>0.05</v>
      </c>
      <c r="L85" s="849">
        <f>N79*K85</f>
        <v>1042.002079097251</v>
      </c>
      <c r="M85" s="850"/>
      <c r="N85" s="57"/>
    </row>
    <row r="86" spans="1:14" ht="15" thickBot="1">
      <c r="B86" s="97" t="s">
        <v>1058</v>
      </c>
      <c r="C86" s="98"/>
      <c r="D86" s="98"/>
      <c r="E86" s="98"/>
      <c r="F86" s="98"/>
      <c r="G86" s="98"/>
      <c r="H86" s="98"/>
      <c r="I86" s="99"/>
      <c r="J86" s="100"/>
      <c r="K86" s="314">
        <v>0.05</v>
      </c>
      <c r="L86" s="851">
        <f>N79*K86</f>
        <v>1042.002079097251</v>
      </c>
      <c r="M86" s="852"/>
      <c r="N86" s="57"/>
    </row>
    <row r="87" spans="1:14" ht="15" thickBot="1">
      <c r="B87" s="815" t="s">
        <v>1037</v>
      </c>
      <c r="C87" s="816"/>
      <c r="D87" s="816"/>
      <c r="E87" s="816"/>
      <c r="F87" s="816"/>
      <c r="G87" s="816"/>
      <c r="H87" s="816"/>
      <c r="I87" s="816"/>
      <c r="J87" s="816"/>
      <c r="K87" s="816"/>
      <c r="L87" s="816"/>
      <c r="M87" s="817"/>
      <c r="N87" s="58">
        <f>L84+L85+L86</f>
        <v>6252.0124745835064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27092.054056528526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272.35842776586668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6583.8050561877762</v>
      </c>
      <c r="N48" s="281">
        <f>K48*M48</f>
        <v>526.70440449502212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14250.660294778734</v>
      </c>
      <c r="N49" s="281">
        <f>K49*M49</f>
        <v>5700.2641179114944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648.40504341243252</v>
      </c>
      <c r="N50" s="281">
        <f>K50*M50</f>
        <v>1945.2151302372977</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27907.543077275022</v>
      </c>
      <c r="N51" s="281">
        <f>K51*M51</f>
        <v>41861.314615912532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50033.498268556345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51"/>
    </row>
    <row r="77" spans="1:15" ht="15" thickBot="1">
      <c r="B77" s="815" t="s">
        <v>1037</v>
      </c>
      <c r="C77" s="816"/>
      <c r="D77" s="816"/>
      <c r="E77" s="816"/>
      <c r="F77" s="816"/>
      <c r="G77" s="816"/>
      <c r="H77" s="816"/>
      <c r="I77" s="816"/>
      <c r="J77" s="816"/>
      <c r="K77" s="816"/>
      <c r="L77" s="816"/>
      <c r="M77" s="817"/>
      <c r="N77" s="310">
        <f>SUM(N71:N76)</f>
        <v>2723.5842776586665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53029.440973980876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10605.888194796176</v>
      </c>
      <c r="M84" s="850"/>
      <c r="N84" s="57"/>
    </row>
    <row r="85" spans="1:14">
      <c r="B85" s="95" t="s">
        <v>1057</v>
      </c>
      <c r="C85" s="96"/>
      <c r="D85" s="96"/>
      <c r="E85" s="96"/>
      <c r="F85" s="96"/>
      <c r="G85" s="96"/>
      <c r="H85" s="96"/>
      <c r="I85" s="93"/>
      <c r="J85" s="94"/>
      <c r="K85" s="313">
        <v>0.05</v>
      </c>
      <c r="L85" s="849">
        <f>N79*K85</f>
        <v>2651.4720486990441</v>
      </c>
      <c r="M85" s="850"/>
      <c r="N85" s="57"/>
    </row>
    <row r="86" spans="1:14" ht="15" thickBot="1">
      <c r="B86" s="97" t="s">
        <v>1058</v>
      </c>
      <c r="C86" s="98"/>
      <c r="D86" s="98"/>
      <c r="E86" s="98"/>
      <c r="F86" s="98"/>
      <c r="G86" s="98"/>
      <c r="H86" s="98"/>
      <c r="I86" s="99"/>
      <c r="J86" s="100"/>
      <c r="K86" s="314">
        <v>0.05</v>
      </c>
      <c r="L86" s="851">
        <f>N79*K86</f>
        <v>2651.4720486990441</v>
      </c>
      <c r="M86" s="852"/>
      <c r="N86" s="57"/>
    </row>
    <row r="87" spans="1:14" ht="15" thickBot="1">
      <c r="B87" s="815" t="s">
        <v>1037</v>
      </c>
      <c r="C87" s="816"/>
      <c r="D87" s="816"/>
      <c r="E87" s="816"/>
      <c r="F87" s="816"/>
      <c r="G87" s="816"/>
      <c r="H87" s="816"/>
      <c r="I87" s="816"/>
      <c r="J87" s="816"/>
      <c r="K87" s="816"/>
      <c r="L87" s="816"/>
      <c r="M87" s="817"/>
      <c r="N87" s="58">
        <f>L84+L85+L86</f>
        <v>15908.832292194265</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68938.273266175136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272.35842776586668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45364.601938378975</v>
      </c>
      <c r="N48" s="281">
        <f>K48*M48</f>
        <v>18145.840775351589</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648.40504341243252</v>
      </c>
      <c r="N49" s="281">
        <f>K49*M49</f>
        <v>1945.2151302372977</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27907.543077275022</v>
      </c>
      <c r="N50" s="281">
        <f>K50*M50</f>
        <v>41861.314615912532</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61952.37052150142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2723.5842776586665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64948.313226925951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12989.662645385191</v>
      </c>
      <c r="M84" s="850"/>
      <c r="N84" s="57"/>
    </row>
    <row r="85" spans="1:14">
      <c r="B85" s="95" t="s">
        <v>1057</v>
      </c>
      <c r="C85" s="96"/>
      <c r="D85" s="96"/>
      <c r="E85" s="96"/>
      <c r="F85" s="96"/>
      <c r="G85" s="96"/>
      <c r="H85" s="96"/>
      <c r="I85" s="93"/>
      <c r="J85" s="94"/>
      <c r="K85" s="313">
        <v>0.05</v>
      </c>
      <c r="L85" s="849">
        <f>N79*K85</f>
        <v>3247.4156613462978</v>
      </c>
      <c r="M85" s="850"/>
      <c r="N85" s="57"/>
    </row>
    <row r="86" spans="1:14" ht="15" thickBot="1">
      <c r="B86" s="97" t="s">
        <v>1058</v>
      </c>
      <c r="C86" s="98"/>
      <c r="D86" s="98"/>
      <c r="E86" s="98"/>
      <c r="F86" s="98"/>
      <c r="G86" s="98"/>
      <c r="H86" s="98"/>
      <c r="I86" s="99"/>
      <c r="J86" s="100"/>
      <c r="K86" s="314">
        <v>0.05</v>
      </c>
      <c r="L86" s="851">
        <f>N79*K86</f>
        <v>3247.4156613462978</v>
      </c>
      <c r="M86" s="852"/>
      <c r="N86" s="57"/>
    </row>
    <row r="87" spans="1:14" ht="15" thickBot="1">
      <c r="B87" s="815" t="s">
        <v>1037</v>
      </c>
      <c r="C87" s="816"/>
      <c r="D87" s="816"/>
      <c r="E87" s="816"/>
      <c r="F87" s="816"/>
      <c r="G87" s="816"/>
      <c r="H87" s="816"/>
      <c r="I87" s="816"/>
      <c r="J87" s="816"/>
      <c r="K87" s="816"/>
      <c r="L87" s="816"/>
      <c r="M87" s="817"/>
      <c r="N87" s="58">
        <f>L84+L85+L86</f>
        <v>19484.493968077786</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84432.807195003741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241</v>
      </c>
      <c r="B36" s="828" t="str">
        <f>VLOOKUP(A36,EQUIPOS!A6:D154,3,FALSE)</f>
        <v>Grúa (capacidad 15 ton)</v>
      </c>
      <c r="C36" s="829"/>
      <c r="D36" s="829"/>
      <c r="E36" s="829"/>
      <c r="F36" s="829"/>
      <c r="G36" s="829"/>
      <c r="H36" s="830"/>
      <c r="I36" s="276"/>
      <c r="J36" s="277"/>
      <c r="K36" s="278">
        <f>VLOOKUP(A36,EQUIPOS!A6:D163,4,FALSE)</f>
        <v>177019.45009889751</v>
      </c>
      <c r="L36" s="279"/>
      <c r="M36" s="345">
        <v>0.75</v>
      </c>
      <c r="N36" s="281">
        <f>K36/M36</f>
        <v>236025.93346519666</v>
      </c>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8511.2008676833339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244537.13433288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21851.012451994062</v>
      </c>
      <c r="N48" s="281">
        <f>K48*M48</f>
        <v>21851.012451994062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21851.012451994062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42556.004338416664</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308944.15112329077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61788.830224658159</v>
      </c>
      <c r="M84" s="850"/>
      <c r="N84" s="57"/>
    </row>
    <row r="85" spans="1:14">
      <c r="B85" s="95" t="s">
        <v>1057</v>
      </c>
      <c r="C85" s="96"/>
      <c r="D85" s="96"/>
      <c r="E85" s="96"/>
      <c r="F85" s="96"/>
      <c r="G85" s="96"/>
      <c r="H85" s="96"/>
      <c r="I85" s="93"/>
      <c r="J85" s="94"/>
      <c r="K85" s="313">
        <v>0.05</v>
      </c>
      <c r="L85" s="849">
        <f>N79*K85</f>
        <v>15447.20755616454</v>
      </c>
      <c r="M85" s="850"/>
      <c r="N85" s="57"/>
    </row>
    <row r="86" spans="1:14" ht="15" thickBot="1">
      <c r="B86" s="97" t="s">
        <v>1058</v>
      </c>
      <c r="C86" s="98"/>
      <c r="D86" s="98"/>
      <c r="E86" s="98"/>
      <c r="F86" s="98"/>
      <c r="G86" s="98"/>
      <c r="H86" s="98"/>
      <c r="I86" s="99"/>
      <c r="J86" s="100"/>
      <c r="K86" s="314">
        <v>0.05</v>
      </c>
      <c r="L86" s="851">
        <f>N79*K86</f>
        <v>15447.20755616454</v>
      </c>
      <c r="M86" s="852"/>
      <c r="N86" s="57"/>
    </row>
    <row r="87" spans="1:14" ht="15" thickBot="1">
      <c r="B87" s="815" t="s">
        <v>1037</v>
      </c>
      <c r="C87" s="816"/>
      <c r="D87" s="816"/>
      <c r="E87" s="816"/>
      <c r="F87" s="816"/>
      <c r="G87" s="816"/>
      <c r="H87" s="816"/>
      <c r="I87" s="816"/>
      <c r="J87" s="816"/>
      <c r="K87" s="816"/>
      <c r="L87" s="816"/>
      <c r="M87" s="817"/>
      <c r="N87" s="58">
        <f>L84+L85+L86</f>
        <v>92683.245336987224</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401627.39646027796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0.2</v>
      </c>
      <c r="N41" s="353">
        <f>N77*M41</f>
        <v>6383.4006507624999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21851.012451994062</v>
      </c>
      <c r="N48" s="281">
        <f>K48*M48</f>
        <v>21851.012451994062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21851.012451994062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51"/>
    </row>
    <row r="77" spans="1:15" ht="15" thickBot="1">
      <c r="B77" s="815" t="s">
        <v>1037</v>
      </c>
      <c r="C77" s="816"/>
      <c r="D77" s="816"/>
      <c r="E77" s="816"/>
      <c r="F77" s="816"/>
      <c r="G77" s="816"/>
      <c r="H77" s="816"/>
      <c r="I77" s="816"/>
      <c r="J77" s="816"/>
      <c r="K77" s="816"/>
      <c r="L77" s="816"/>
      <c r="M77" s="817"/>
      <c r="N77" s="310">
        <f>SUM(N71:N76)</f>
        <v>31917.003253812498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60151.416356569054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12030.283271313812</v>
      </c>
      <c r="M84" s="850"/>
      <c r="N84" s="57"/>
    </row>
    <row r="85" spans="1:14">
      <c r="B85" s="95" t="s">
        <v>1057</v>
      </c>
      <c r="C85" s="96"/>
      <c r="D85" s="96"/>
      <c r="E85" s="96"/>
      <c r="F85" s="96"/>
      <c r="G85" s="96"/>
      <c r="H85" s="96"/>
      <c r="I85" s="93"/>
      <c r="J85" s="94"/>
      <c r="K85" s="313">
        <v>0.05</v>
      </c>
      <c r="L85" s="849">
        <f>N79*K85</f>
        <v>3007.5708178284531</v>
      </c>
      <c r="M85" s="850"/>
      <c r="N85" s="57"/>
    </row>
    <row r="86" spans="1:14" ht="15" thickBot="1">
      <c r="B86" s="97" t="s">
        <v>1058</v>
      </c>
      <c r="C86" s="98"/>
      <c r="D86" s="98"/>
      <c r="E86" s="98"/>
      <c r="F86" s="98"/>
      <c r="G86" s="98"/>
      <c r="H86" s="98"/>
      <c r="I86" s="99"/>
      <c r="J86" s="100"/>
      <c r="K86" s="314">
        <v>0.05</v>
      </c>
      <c r="L86" s="851">
        <f>N79*K86</f>
        <v>3007.5708178284531</v>
      </c>
      <c r="M86" s="852"/>
      <c r="N86" s="57"/>
    </row>
    <row r="87" spans="1:14" ht="15" thickBot="1">
      <c r="B87" s="815" t="s">
        <v>1037</v>
      </c>
      <c r="C87" s="816"/>
      <c r="D87" s="816"/>
      <c r="E87" s="816"/>
      <c r="F87" s="816"/>
      <c r="G87" s="816"/>
      <c r="H87" s="816"/>
      <c r="I87" s="816"/>
      <c r="J87" s="816"/>
      <c r="K87" s="816"/>
      <c r="L87" s="816"/>
      <c r="M87" s="817"/>
      <c r="N87" s="58">
        <f>L84+L85+L86</f>
        <v>18045.424906970718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78196.841263539769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21851.012451994062</v>
      </c>
      <c r="N48" s="281">
        <f>K48*M48</f>
        <v>21851.012451994062</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21851.012451994062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51"/>
    </row>
    <row r="77" spans="1:15" ht="15" thickBot="1">
      <c r="B77" s="815" t="s">
        <v>1037</v>
      </c>
      <c r="C77" s="816"/>
      <c r="D77" s="816"/>
      <c r="E77" s="816"/>
      <c r="F77" s="816"/>
      <c r="G77" s="816"/>
      <c r="H77" s="816"/>
      <c r="I77" s="816"/>
      <c r="J77" s="816"/>
      <c r="K77" s="816"/>
      <c r="L77" s="816"/>
      <c r="M77" s="817"/>
      <c r="N77" s="310">
        <f>SUM(N71:N76)</f>
        <v>17022.401735366668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41426.774447665724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8285.354889533146</v>
      </c>
      <c r="M84" s="850"/>
      <c r="N84" s="57"/>
    </row>
    <row r="85" spans="1:14">
      <c r="B85" s="95" t="s">
        <v>1057</v>
      </c>
      <c r="C85" s="96"/>
      <c r="D85" s="96"/>
      <c r="E85" s="96"/>
      <c r="F85" s="96"/>
      <c r="G85" s="96"/>
      <c r="H85" s="96"/>
      <c r="I85" s="93"/>
      <c r="J85" s="94"/>
      <c r="K85" s="313">
        <v>0.05</v>
      </c>
      <c r="L85" s="849">
        <f>N79*K85</f>
        <v>2071.3387223832865</v>
      </c>
      <c r="M85" s="850"/>
      <c r="N85" s="57"/>
    </row>
    <row r="86" spans="1:14" ht="15" thickBot="1">
      <c r="B86" s="97" t="s">
        <v>1058</v>
      </c>
      <c r="C86" s="98"/>
      <c r="D86" s="98"/>
      <c r="E86" s="98"/>
      <c r="F86" s="98"/>
      <c r="G86" s="98"/>
      <c r="H86" s="98"/>
      <c r="I86" s="99"/>
      <c r="J86" s="100"/>
      <c r="K86" s="314">
        <v>0.05</v>
      </c>
      <c r="L86" s="851">
        <f>N79*K86</f>
        <v>2071.3387223832865</v>
      </c>
      <c r="M86" s="852"/>
      <c r="N86" s="57"/>
    </row>
    <row r="87" spans="1:14" ht="15" thickBot="1">
      <c r="B87" s="815" t="s">
        <v>1037</v>
      </c>
      <c r="C87" s="816"/>
      <c r="D87" s="816"/>
      <c r="E87" s="816"/>
      <c r="F87" s="816"/>
      <c r="G87" s="816"/>
      <c r="H87" s="816"/>
      <c r="I87" s="816"/>
      <c r="J87" s="816"/>
      <c r="K87" s="816"/>
      <c r="L87" s="816"/>
      <c r="M87" s="817"/>
      <c r="N87" s="58">
        <f>L84+L85+L86</f>
        <v>12428.03233429972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53854.806781965446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1915.0201952287498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21851.012451994062</v>
      </c>
      <c r="N48" s="281">
        <f>K48*M48</f>
        <v>21851.012451994062</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21851.012451994062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12766.801301525</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36532.833948747808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7306.5667897495623</v>
      </c>
      <c r="M84" s="850"/>
      <c r="N84" s="57"/>
    </row>
    <row r="85" spans="1:14">
      <c r="B85" s="95" t="s">
        <v>1057</v>
      </c>
      <c r="C85" s="96"/>
      <c r="D85" s="96"/>
      <c r="E85" s="96"/>
      <c r="F85" s="96"/>
      <c r="G85" s="96"/>
      <c r="H85" s="96"/>
      <c r="I85" s="93"/>
      <c r="J85" s="94"/>
      <c r="K85" s="313">
        <v>0.05</v>
      </c>
      <c r="L85" s="849">
        <f>N79*K85</f>
        <v>1826.6416974373906</v>
      </c>
      <c r="M85" s="850"/>
      <c r="N85" s="57"/>
    </row>
    <row r="86" spans="1:14" ht="15" thickBot="1">
      <c r="B86" s="97" t="s">
        <v>1058</v>
      </c>
      <c r="C86" s="98"/>
      <c r="D86" s="98"/>
      <c r="E86" s="98"/>
      <c r="F86" s="98"/>
      <c r="G86" s="98"/>
      <c r="H86" s="98"/>
      <c r="I86" s="99"/>
      <c r="J86" s="100"/>
      <c r="K86" s="314">
        <v>0.05</v>
      </c>
      <c r="L86" s="851">
        <f>N79*K86</f>
        <v>1826.6416974373906</v>
      </c>
      <c r="M86" s="852"/>
      <c r="N86" s="57"/>
    </row>
    <row r="87" spans="1:14" ht="15" thickBot="1">
      <c r="B87" s="815" t="s">
        <v>1037</v>
      </c>
      <c r="C87" s="816"/>
      <c r="D87" s="816"/>
      <c r="E87" s="816"/>
      <c r="F87" s="816"/>
      <c r="G87" s="816"/>
      <c r="H87" s="816"/>
      <c r="I87" s="816"/>
      <c r="J87" s="816"/>
      <c r="K87" s="816"/>
      <c r="L87" s="816"/>
      <c r="M87" s="817"/>
      <c r="N87" s="58">
        <f>L84+L85+L86</f>
        <v>10959.850184624342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47492.684133372153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10728.404455063024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83544.495978140345</v>
      </c>
      <c r="N48" s="281">
        <f>K48*M48</f>
        <v>175443.44155409472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21851.012451994062</v>
      </c>
      <c r="N49" s="281">
        <f>K49*M49</f>
        <v>21851.012451994062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197294.45400608878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71522.696367086828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279545.55482823862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55909.110965647727</v>
      </c>
      <c r="M84" s="850"/>
      <c r="N84" s="57"/>
    </row>
    <row r="85" spans="1:14">
      <c r="B85" s="95" t="s">
        <v>1057</v>
      </c>
      <c r="C85" s="96"/>
      <c r="D85" s="96"/>
      <c r="E85" s="96"/>
      <c r="F85" s="96"/>
      <c r="G85" s="96"/>
      <c r="H85" s="96"/>
      <c r="I85" s="93"/>
      <c r="J85" s="94"/>
      <c r="K85" s="313">
        <v>0.05</v>
      </c>
      <c r="L85" s="849">
        <f>N79*K85</f>
        <v>13977.277741411932</v>
      </c>
      <c r="M85" s="850"/>
      <c r="N85" s="57"/>
    </row>
    <row r="86" spans="1:14" ht="15" thickBot="1">
      <c r="B86" s="97" t="s">
        <v>1058</v>
      </c>
      <c r="C86" s="98"/>
      <c r="D86" s="98"/>
      <c r="E86" s="98"/>
      <c r="F86" s="98"/>
      <c r="G86" s="98"/>
      <c r="H86" s="98"/>
      <c r="I86" s="99"/>
      <c r="J86" s="100"/>
      <c r="K86" s="314">
        <v>0.05</v>
      </c>
      <c r="L86" s="851">
        <f>N79*K86</f>
        <v>13977.277741411932</v>
      </c>
      <c r="M86" s="852"/>
      <c r="N86" s="57"/>
    </row>
    <row r="87" spans="1:14" ht="15" thickBot="1">
      <c r="B87" s="815" t="s">
        <v>1037</v>
      </c>
      <c r="C87" s="816"/>
      <c r="D87" s="816"/>
      <c r="E87" s="816"/>
      <c r="F87" s="816"/>
      <c r="G87" s="816"/>
      <c r="H87" s="816"/>
      <c r="I87" s="816"/>
      <c r="J87" s="816"/>
      <c r="K87" s="816"/>
      <c r="L87" s="816"/>
      <c r="M87" s="817"/>
      <c r="N87" s="58">
        <f>L84+L85+L86</f>
        <v>83863.666448471588</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363409.22127671022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0.15</v>
      </c>
      <c r="N41" s="353">
        <f>N77*M41</f>
        <v>10728.404455063024</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83544.495978140345</v>
      </c>
      <c r="N48" s="281">
        <f>K48*M48</f>
        <v>167088.99195628069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21851.012451994062</v>
      </c>
      <c r="N49" s="281">
        <f>K49*M49</f>
        <v>21851.012451994062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188940.00440827475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71522.696367086828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271191.10523042461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54238.221046084924</v>
      </c>
      <c r="M84" s="850"/>
      <c r="N84" s="57"/>
    </row>
    <row r="85" spans="1:14">
      <c r="B85" s="95" t="s">
        <v>1057</v>
      </c>
      <c r="C85" s="96"/>
      <c r="D85" s="96"/>
      <c r="E85" s="96"/>
      <c r="F85" s="96"/>
      <c r="G85" s="96"/>
      <c r="H85" s="96"/>
      <c r="I85" s="93"/>
      <c r="J85" s="94"/>
      <c r="K85" s="313">
        <v>0.05</v>
      </c>
      <c r="L85" s="849">
        <f>N79*K85</f>
        <v>13559.555261521231</v>
      </c>
      <c r="M85" s="850"/>
      <c r="N85" s="57"/>
    </row>
    <row r="86" spans="1:14" ht="15" thickBot="1">
      <c r="B86" s="97" t="s">
        <v>1058</v>
      </c>
      <c r="C86" s="98"/>
      <c r="D86" s="98"/>
      <c r="E86" s="98"/>
      <c r="F86" s="98"/>
      <c r="G86" s="98"/>
      <c r="H86" s="98"/>
      <c r="I86" s="99"/>
      <c r="J86" s="100"/>
      <c r="K86" s="314">
        <v>0.05</v>
      </c>
      <c r="L86" s="851">
        <f>N79*K86</f>
        <v>13559.555261521231</v>
      </c>
      <c r="M86" s="852"/>
      <c r="N86" s="57"/>
    </row>
    <row r="87" spans="1:14" ht="15" thickBot="1">
      <c r="B87" s="815" t="s">
        <v>1037</v>
      </c>
      <c r="C87" s="816"/>
      <c r="D87" s="816"/>
      <c r="E87" s="816"/>
      <c r="F87" s="816"/>
      <c r="G87" s="816"/>
      <c r="H87" s="816"/>
      <c r="I87" s="816"/>
      <c r="J87" s="816"/>
      <c r="K87" s="816"/>
      <c r="L87" s="816"/>
      <c r="M87" s="817"/>
      <c r="N87" s="58">
        <f>L84+L85+L86</f>
        <v>81357.331569127389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352548.436799552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4479.5794040438586</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83544.495978140345</v>
      </c>
      <c r="N48" s="281">
        <f>K48*M48</f>
        <v>109443.28973136385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21851.012451994062</v>
      </c>
      <c r="N49" s="281">
        <f>K49*M49</f>
        <v>21851.012451994062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131294.30218335791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44795.794040438588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180569.67562784033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36113.935125568067</v>
      </c>
      <c r="M84" s="850"/>
      <c r="N84" s="57"/>
    </row>
    <row r="85" spans="1:14">
      <c r="B85" s="95" t="s">
        <v>1057</v>
      </c>
      <c r="C85" s="96"/>
      <c r="D85" s="96"/>
      <c r="E85" s="96"/>
      <c r="F85" s="96"/>
      <c r="G85" s="96"/>
      <c r="H85" s="96"/>
      <c r="I85" s="93"/>
      <c r="J85" s="94"/>
      <c r="K85" s="313">
        <v>0.05</v>
      </c>
      <c r="L85" s="849">
        <f>N79*K85</f>
        <v>9028.4837813920167</v>
      </c>
      <c r="M85" s="850"/>
      <c r="N85" s="57"/>
    </row>
    <row r="86" spans="1:14" ht="15" thickBot="1">
      <c r="B86" s="97" t="s">
        <v>1058</v>
      </c>
      <c r="C86" s="98"/>
      <c r="D86" s="98"/>
      <c r="E86" s="98"/>
      <c r="F86" s="98"/>
      <c r="G86" s="98"/>
      <c r="H86" s="98"/>
      <c r="I86" s="99"/>
      <c r="J86" s="100"/>
      <c r="K86" s="314">
        <v>0.05</v>
      </c>
      <c r="L86" s="851">
        <f>N79*K86</f>
        <v>9028.4837813920167</v>
      </c>
      <c r="M86" s="852"/>
      <c r="N86" s="57"/>
    </row>
    <row r="87" spans="1:14" ht="15" thickBot="1">
      <c r="B87" s="815" t="s">
        <v>1037</v>
      </c>
      <c r="C87" s="816"/>
      <c r="D87" s="816"/>
      <c r="E87" s="816"/>
      <c r="F87" s="816"/>
      <c r="G87" s="816"/>
      <c r="H87" s="816"/>
      <c r="I87" s="816"/>
      <c r="J87" s="816"/>
      <c r="K87" s="816"/>
      <c r="L87" s="816"/>
      <c r="M87" s="817"/>
      <c r="N87" s="58">
        <f>L84+L85+L86</f>
        <v>54170.9026883521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234740.57831619243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3754.9415592720588</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83544.495978140345</v>
      </c>
      <c r="N48" s="281">
        <f>K48*M48</f>
        <v>91898.945575954393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21851.012451994062</v>
      </c>
      <c r="N49" s="281">
        <f>K49*M49</f>
        <v>21851.012451994062</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113749.95802794845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37549.415592720587</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155054.3151799411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31010.863035988223</v>
      </c>
      <c r="M84" s="850"/>
      <c r="N84" s="57"/>
    </row>
    <row r="85" spans="1:14">
      <c r="B85" s="95" t="s">
        <v>1057</v>
      </c>
      <c r="C85" s="96"/>
      <c r="D85" s="96"/>
      <c r="E85" s="96"/>
      <c r="F85" s="96"/>
      <c r="G85" s="96"/>
      <c r="H85" s="96"/>
      <c r="I85" s="93"/>
      <c r="J85" s="94"/>
      <c r="K85" s="313">
        <v>0.05</v>
      </c>
      <c r="L85" s="849">
        <f>N79*K85</f>
        <v>7752.7157589970557</v>
      </c>
      <c r="M85" s="850"/>
      <c r="N85" s="57"/>
    </row>
    <row r="86" spans="1:14" ht="15" thickBot="1">
      <c r="B86" s="97" t="s">
        <v>1058</v>
      </c>
      <c r="C86" s="98"/>
      <c r="D86" s="98"/>
      <c r="E86" s="98"/>
      <c r="F86" s="98"/>
      <c r="G86" s="98"/>
      <c r="H86" s="98"/>
      <c r="I86" s="99"/>
      <c r="J86" s="100"/>
      <c r="K86" s="314">
        <v>0.05</v>
      </c>
      <c r="L86" s="851">
        <f>N79*K86</f>
        <v>7752.7157589970557</v>
      </c>
      <c r="M86" s="852"/>
      <c r="N86" s="57"/>
    </row>
    <row r="87" spans="1:14" ht="15" thickBot="1">
      <c r="B87" s="815" t="s">
        <v>1037</v>
      </c>
      <c r="C87" s="816"/>
      <c r="D87" s="816"/>
      <c r="E87" s="816"/>
      <c r="F87" s="816"/>
      <c r="G87" s="816"/>
      <c r="H87" s="816"/>
      <c r="I87" s="816"/>
      <c r="J87" s="816"/>
      <c r="K87" s="816"/>
      <c r="L87" s="816"/>
      <c r="M87" s="817"/>
      <c r="N87" s="58">
        <f>L84+L85+L86</f>
        <v>46516.294553982341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201570.60973392345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A38" s="119"/>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83544.495978140345</v>
      </c>
      <c r="N48" s="281">
        <f>K48*M48</f>
        <v>4177.2247989070174</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593.77751228244733</v>
      </c>
      <c r="N49" s="281">
        <f>K49*M49</f>
        <v>2968.8875614122367</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8906.6626842367077</v>
      </c>
      <c r="N50" s="281">
        <f>K50*M50</f>
        <v>8906.6626842367077</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16052.775044555961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2553.3602603049999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18861.471330891462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3772.2942661782927</v>
      </c>
      <c r="M84" s="850"/>
      <c r="N84" s="57"/>
    </row>
    <row r="85" spans="1:14">
      <c r="B85" s="95" t="s">
        <v>1057</v>
      </c>
      <c r="C85" s="96"/>
      <c r="D85" s="96"/>
      <c r="E85" s="96"/>
      <c r="F85" s="96"/>
      <c r="G85" s="96"/>
      <c r="H85" s="96"/>
      <c r="I85" s="93"/>
      <c r="J85" s="94"/>
      <c r="K85" s="313">
        <v>0.05</v>
      </c>
      <c r="L85" s="849">
        <f>N79*K85</f>
        <v>943.07356654457317</v>
      </c>
      <c r="M85" s="850"/>
      <c r="N85" s="57"/>
    </row>
    <row r="86" spans="1:14" ht="15" thickBot="1">
      <c r="B86" s="97" t="s">
        <v>1058</v>
      </c>
      <c r="C86" s="98"/>
      <c r="D86" s="98"/>
      <c r="E86" s="98"/>
      <c r="F86" s="98"/>
      <c r="G86" s="98"/>
      <c r="H86" s="98"/>
      <c r="I86" s="99"/>
      <c r="J86" s="100"/>
      <c r="K86" s="314">
        <v>0.05</v>
      </c>
      <c r="L86" s="851">
        <f>N79*K86</f>
        <v>943.07356654457317</v>
      </c>
      <c r="M86" s="852"/>
      <c r="N86" s="57"/>
    </row>
    <row r="87" spans="1:14" ht="15" thickBot="1">
      <c r="B87" s="815" t="s">
        <v>1037</v>
      </c>
      <c r="C87" s="816"/>
      <c r="D87" s="816"/>
      <c r="E87" s="816"/>
      <c r="F87" s="816"/>
      <c r="G87" s="816"/>
      <c r="H87" s="816"/>
      <c r="I87" s="816"/>
      <c r="J87" s="816"/>
      <c r="K87" s="816"/>
      <c r="L87" s="816"/>
      <c r="M87" s="817"/>
      <c r="N87" s="58">
        <f>L84+L85+L86</f>
        <v>5658.4413992674399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24519.912730158903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7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0.1</v>
      </c>
      <c r="N41" s="353">
        <f>N77*M41</f>
        <v>102.1344104122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1315.6129410887058</v>
      </c>
      <c r="N48" s="281">
        <f>K48*M48</f>
        <v>1315.6129410887058</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78556.76487496779</v>
      </c>
      <c r="N49" s="281">
        <f>K49*M49</f>
        <v>3927.8382437483897</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83544.495978140345</v>
      </c>
      <c r="N50" s="281">
        <f>K50*M50</f>
        <v>6265.8371983605257</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593.77751228244733</v>
      </c>
      <c r="N51" s="281">
        <f>K51*M51</f>
        <v>2968.8875614122367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14478.175944609859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1021.344104122</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15601.654459144058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3120.3308918288117</v>
      </c>
      <c r="M84" s="850"/>
      <c r="N84" s="57"/>
    </row>
    <row r="85" spans="1:14">
      <c r="B85" s="95" t="s">
        <v>1057</v>
      </c>
      <c r="C85" s="96"/>
      <c r="D85" s="96"/>
      <c r="E85" s="96"/>
      <c r="F85" s="96"/>
      <c r="G85" s="96"/>
      <c r="H85" s="96"/>
      <c r="I85" s="93"/>
      <c r="J85" s="94"/>
      <c r="K85" s="313">
        <v>0.05</v>
      </c>
      <c r="L85" s="849">
        <f>N79*K85</f>
        <v>780.08272295720292</v>
      </c>
      <c r="M85" s="850"/>
      <c r="N85" s="57"/>
    </row>
    <row r="86" spans="1:14" ht="15" thickBot="1">
      <c r="B86" s="97" t="s">
        <v>1058</v>
      </c>
      <c r="C86" s="98"/>
      <c r="D86" s="98"/>
      <c r="E86" s="98"/>
      <c r="F86" s="98"/>
      <c r="G86" s="98"/>
      <c r="H86" s="98"/>
      <c r="I86" s="99"/>
      <c r="J86" s="100"/>
      <c r="K86" s="314">
        <v>0.05</v>
      </c>
      <c r="L86" s="851">
        <f>N79*K86</f>
        <v>780.08272295720292</v>
      </c>
      <c r="M86" s="852"/>
      <c r="N86" s="57"/>
    </row>
    <row r="87" spans="1:14" ht="15" thickBot="1">
      <c r="B87" s="815" t="s">
        <v>1037</v>
      </c>
      <c r="C87" s="816"/>
      <c r="D87" s="816"/>
      <c r="E87" s="816"/>
      <c r="F87" s="816"/>
      <c r="G87" s="816"/>
      <c r="H87" s="816"/>
      <c r="I87" s="816"/>
      <c r="J87" s="816"/>
      <c r="K87" s="816"/>
      <c r="L87" s="816"/>
      <c r="M87" s="817"/>
      <c r="N87" s="58">
        <f>L84+L85+L86</f>
        <v>4680.4963377432177</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20282.150796887276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253</v>
      </c>
      <c r="B36" s="828" t="str">
        <f>VLOOKUP(A36,EQUIPOS!A6:D154,3,FALSE)</f>
        <v>Máquina hidrosembradora</v>
      </c>
      <c r="C36" s="829"/>
      <c r="D36" s="829"/>
      <c r="E36" s="829"/>
      <c r="F36" s="829"/>
      <c r="G36" s="829"/>
      <c r="H36" s="830"/>
      <c r="I36" s="276"/>
      <c r="J36" s="277"/>
      <c r="K36" s="278">
        <f>VLOOKUP(A36,EQUIPOS!A6:D163,4,FALSE)</f>
        <v>25972.711082549558</v>
      </c>
      <c r="L36" s="279"/>
      <c r="M36" s="345">
        <v>350</v>
      </c>
      <c r="N36" s="281">
        <f>K36/M36</f>
        <v>74.2077459501416</v>
      </c>
    </row>
    <row r="37" spans="1:14">
      <c r="A37" s="119" t="s">
        <v>138</v>
      </c>
      <c r="B37" s="828" t="str">
        <f>VLOOKUP(A37,EQUIPOS!A7:D154,3,FALSE)</f>
        <v>Camioneta D-300</v>
      </c>
      <c r="C37" s="829"/>
      <c r="D37" s="829"/>
      <c r="E37" s="829"/>
      <c r="F37" s="829"/>
      <c r="G37" s="829"/>
      <c r="H37" s="830"/>
      <c r="I37" s="430"/>
      <c r="J37" s="431"/>
      <c r="K37" s="278">
        <f>VLOOKUP(A37,EQUIPOS!A7:D164,4,FALSE)</f>
        <v>59006.855969011704</v>
      </c>
      <c r="L37" s="344"/>
      <c r="M37" s="345">
        <v>350</v>
      </c>
      <c r="N37" s="281">
        <f>K37/M37</f>
        <v>168.59101705431917</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4.5595718934017855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247.35833489786256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1315.6129410887058</v>
      </c>
      <c r="N48" s="281">
        <f>K48*M48</f>
        <v>1315.6129410887058</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3142.2152795860275</v>
      </c>
      <c r="N49" s="281">
        <f>K49*M49</f>
        <v>1256.8861118344112</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593.77751228244733</v>
      </c>
      <c r="N50" s="281">
        <f>K50*M50</f>
        <v>2968.8875614122367</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78556.76487496779</v>
      </c>
      <c r="N51" s="281">
        <f>K51*M51</f>
        <v>3927.8382437483897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9469.224858083744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91.191437868035706</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9807.7746308496426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1961.5549261699286</v>
      </c>
      <c r="M84" s="850"/>
      <c r="N84" s="57"/>
    </row>
    <row r="85" spans="1:14">
      <c r="B85" s="95" t="s">
        <v>1057</v>
      </c>
      <c r="C85" s="96"/>
      <c r="D85" s="96"/>
      <c r="E85" s="96"/>
      <c r="F85" s="96"/>
      <c r="G85" s="96"/>
      <c r="H85" s="96"/>
      <c r="I85" s="93"/>
      <c r="J85" s="94"/>
      <c r="K85" s="313">
        <v>0.05</v>
      </c>
      <c r="L85" s="849">
        <f>N79*K85</f>
        <v>490.38873154248216</v>
      </c>
      <c r="M85" s="850"/>
      <c r="N85" s="57"/>
    </row>
    <row r="86" spans="1:14" ht="15" thickBot="1">
      <c r="B86" s="97" t="s">
        <v>1058</v>
      </c>
      <c r="C86" s="98"/>
      <c r="D86" s="98"/>
      <c r="E86" s="98"/>
      <c r="F86" s="98"/>
      <c r="G86" s="98"/>
      <c r="H86" s="98"/>
      <c r="I86" s="99"/>
      <c r="J86" s="100"/>
      <c r="K86" s="314">
        <v>0.05</v>
      </c>
      <c r="L86" s="851">
        <f>N79*K86</f>
        <v>490.38873154248216</v>
      </c>
      <c r="M86" s="852"/>
      <c r="N86" s="57"/>
    </row>
    <row r="87" spans="1:14" ht="15" thickBot="1">
      <c r="B87" s="815" t="s">
        <v>1037</v>
      </c>
      <c r="C87" s="816"/>
      <c r="D87" s="816"/>
      <c r="E87" s="816"/>
      <c r="F87" s="816"/>
      <c r="G87" s="816"/>
      <c r="H87" s="816"/>
      <c r="I87" s="816"/>
      <c r="J87" s="816"/>
      <c r="K87" s="816"/>
      <c r="L87" s="816"/>
      <c r="M87" s="817"/>
      <c r="N87" s="58">
        <f>L84+L85+L86</f>
        <v>2942.3323892548929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12750.107020104535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9.25" customHeight="1" thickBot="1">
      <c r="A31" t="s">
        <v>1929</v>
      </c>
      <c r="B31" s="86" t="s">
        <v>1810</v>
      </c>
      <c r="C31" s="955" t="s">
        <v>2155</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8000</v>
      </c>
      <c r="N36" s="281">
        <f>K36/M36</f>
        <v>7.3758569961264628</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32.909459599176465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4987.7311031725576</v>
      </c>
      <c r="N48" s="281">
        <f>K48*M48</f>
        <v>5237.1176583311853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23751.10049129789</v>
      </c>
      <c r="N49" s="281">
        <f>K49*M49</f>
        <v>23751.10049129789</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2330.7154687722227</v>
      </c>
      <c r="N50" s="281">
        <f>K50*M50</f>
        <v>4661.4309375444454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33649.649087173522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2553.3602603049999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36235.918807077702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7247.1837614155411</v>
      </c>
      <c r="M84" s="850"/>
      <c r="N84" s="57"/>
    </row>
    <row r="85" spans="1:14">
      <c r="B85" s="95" t="s">
        <v>1057</v>
      </c>
      <c r="C85" s="96"/>
      <c r="D85" s="96"/>
      <c r="E85" s="96"/>
      <c r="F85" s="96"/>
      <c r="G85" s="96"/>
      <c r="H85" s="96"/>
      <c r="I85" s="93"/>
      <c r="J85" s="94"/>
      <c r="K85" s="313">
        <v>0.05</v>
      </c>
      <c r="L85" s="849">
        <f>N79*K85</f>
        <v>1811.7959403538853</v>
      </c>
      <c r="M85" s="850"/>
      <c r="N85" s="57"/>
    </row>
    <row r="86" spans="1:14" ht="15" thickBot="1">
      <c r="B86" s="97" t="s">
        <v>1058</v>
      </c>
      <c r="C86" s="98"/>
      <c r="D86" s="98"/>
      <c r="E86" s="98"/>
      <c r="F86" s="98"/>
      <c r="G86" s="98"/>
      <c r="H86" s="98"/>
      <c r="I86" s="99"/>
      <c r="J86" s="100"/>
      <c r="K86" s="314">
        <v>0.05</v>
      </c>
      <c r="L86" s="851">
        <f>N79*K86</f>
        <v>1811.7959403538853</v>
      </c>
      <c r="M86" s="852"/>
      <c r="N86" s="57"/>
    </row>
    <row r="87" spans="1:14" ht="15" thickBot="1">
      <c r="B87" s="815" t="s">
        <v>1037</v>
      </c>
      <c r="C87" s="816"/>
      <c r="D87" s="816"/>
      <c r="E87" s="816"/>
      <c r="F87" s="816"/>
      <c r="G87" s="816"/>
      <c r="H87" s="816"/>
      <c r="I87" s="816"/>
      <c r="J87" s="816"/>
      <c r="K87" s="816"/>
      <c r="L87" s="816"/>
      <c r="M87" s="817"/>
      <c r="N87" s="58">
        <f>L84+L85+L86</f>
        <v>10870.77564212331</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47106.694449201008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86" t="s">
        <v>1811</v>
      </c>
      <c r="C31" s="955" t="s">
        <v>2158</v>
      </c>
      <c r="D31" s="956"/>
      <c r="E31" s="956"/>
      <c r="F31" s="956"/>
      <c r="G31" s="956"/>
      <c r="H31" s="956"/>
      <c r="I31" s="956"/>
      <c r="J31" s="95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138</v>
      </c>
      <c r="B36" s="828" t="str">
        <f>VLOOKUP(A36,EQUIPOS!A6:D154,3,FALSE)</f>
        <v>Camioneta D-300</v>
      </c>
      <c r="C36" s="829"/>
      <c r="D36" s="829"/>
      <c r="E36" s="829"/>
      <c r="F36" s="829"/>
      <c r="G36" s="829"/>
      <c r="H36" s="830"/>
      <c r="I36" s="276"/>
      <c r="J36" s="277"/>
      <c r="K36" s="278">
        <f>VLOOKUP(A36,EQUIPOS!A6:D163,4,FALSE)</f>
        <v>59006.855969011704</v>
      </c>
      <c r="L36" s="279"/>
      <c r="M36" s="345">
        <v>8000</v>
      </c>
      <c r="N36" s="281">
        <f>K36/M36</f>
        <v>7.3758569961264628</v>
      </c>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32.909459599176465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11281.772733366499</v>
      </c>
      <c r="N48" s="281">
        <f>K48*M48</f>
        <v>11845.861370034825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23751.10049129789</v>
      </c>
      <c r="N49" s="281">
        <f>K49*M49</f>
        <v>23751.10049129789</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2330.7154687722227</v>
      </c>
      <c r="N50" s="281">
        <f>K50*M50</f>
        <v>4661.4309375444454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40258.392798877161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2553.3602603049999</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42844.662518781341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8568.9325037562685</v>
      </c>
      <c r="M84" s="850"/>
      <c r="N84" s="57"/>
    </row>
    <row r="85" spans="1:14">
      <c r="B85" s="95" t="s">
        <v>1057</v>
      </c>
      <c r="C85" s="96"/>
      <c r="D85" s="96"/>
      <c r="E85" s="96"/>
      <c r="F85" s="96"/>
      <c r="G85" s="96"/>
      <c r="H85" s="96"/>
      <c r="I85" s="93"/>
      <c r="J85" s="94"/>
      <c r="K85" s="313">
        <v>0.05</v>
      </c>
      <c r="L85" s="849">
        <f>N79*K85</f>
        <v>2142.2331259390671</v>
      </c>
      <c r="M85" s="850"/>
      <c r="N85" s="57"/>
    </row>
    <row r="86" spans="1:14" ht="15" thickBot="1">
      <c r="B86" s="97" t="s">
        <v>1058</v>
      </c>
      <c r="C86" s="98"/>
      <c r="D86" s="98"/>
      <c r="E86" s="98"/>
      <c r="F86" s="98"/>
      <c r="G86" s="98"/>
      <c r="H86" s="98"/>
      <c r="I86" s="99"/>
      <c r="J86" s="100"/>
      <c r="K86" s="314">
        <v>0.05</v>
      </c>
      <c r="L86" s="851">
        <f>N79*K86</f>
        <v>2142.2331259390671</v>
      </c>
      <c r="M86" s="852"/>
      <c r="N86" s="57"/>
    </row>
    <row r="87" spans="1:14" ht="15" thickBot="1">
      <c r="B87" s="815" t="s">
        <v>1037</v>
      </c>
      <c r="C87" s="816"/>
      <c r="D87" s="816"/>
      <c r="E87" s="816"/>
      <c r="F87" s="816"/>
      <c r="G87" s="816"/>
      <c r="H87" s="816"/>
      <c r="I87" s="816"/>
      <c r="J87" s="816"/>
      <c r="K87" s="816"/>
      <c r="L87" s="816"/>
      <c r="M87" s="817"/>
      <c r="N87" s="58">
        <f>L84+L85+L86</f>
        <v>12853.398755634402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55698.061274415741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30"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t="s">
        <v>119</v>
      </c>
      <c r="B36" s="828" t="str">
        <f>VLOOKUP(A36,EQUIPOS!A6:D154,3,FALSE)</f>
        <v xml:space="preserve">Bomba de concreto, Producción: 30 m3/h, POTENCIA: 67 HP, MAX PRESION DE CONCRETO: 1150 PSI
</v>
      </c>
      <c r="C36" s="829"/>
      <c r="D36" s="829"/>
      <c r="E36" s="829"/>
      <c r="F36" s="829"/>
      <c r="G36" s="829"/>
      <c r="H36" s="830"/>
      <c r="I36" s="276"/>
      <c r="J36" s="277"/>
      <c r="K36" s="278">
        <f>VLOOKUP(A36,EQUIPOS!A6:D163,4,FALSE)</f>
        <v>67904.232659535352</v>
      </c>
      <c r="L36" s="279"/>
      <c r="M36" s="345">
        <v>100</v>
      </c>
      <c r="N36" s="281">
        <f>K36/M36</f>
        <v>679.04232659535353</v>
      </c>
    </row>
    <row r="37" spans="1:14">
      <c r="A37" s="119" t="s">
        <v>138</v>
      </c>
      <c r="B37" s="828" t="str">
        <f>VLOOKUP(A37,EQUIPOS!A7:D154,3,FALSE)</f>
        <v>Camioneta D-300</v>
      </c>
      <c r="C37" s="829"/>
      <c r="D37" s="829"/>
      <c r="E37" s="829"/>
      <c r="F37" s="829"/>
      <c r="G37" s="829"/>
      <c r="H37" s="830"/>
      <c r="I37" s="430"/>
      <c r="J37" s="431"/>
      <c r="K37" s="278">
        <f>VLOOKUP(A37,EQUIPOS!A7:D164,4,FALSE)</f>
        <v>59006.855969011704</v>
      </c>
      <c r="L37" s="344"/>
      <c r="M37" s="345">
        <v>1000</v>
      </c>
      <c r="N37" s="281">
        <f>K37/M37</f>
        <v>59.006855969011703</v>
      </c>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0.01</v>
      </c>
      <c r="N41" s="353">
        <f>N77*M41</f>
        <v>3.8300403904575</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741.87922295482269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906676.71553115908</v>
      </c>
      <c r="N48" s="281">
        <f>K48*M48</f>
        <v>90667.671553115913</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3990.1848825380457</v>
      </c>
      <c r="N49" s="281">
        <f>K49*M49</f>
        <v>4389.2033707918508</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145860</v>
      </c>
      <c r="N50" s="281">
        <f>K50*M50</f>
        <v>145860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240916.87492390774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383.00403904575001</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242041.75818590831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48408.351637181666</v>
      </c>
      <c r="M84" s="850"/>
      <c r="N84" s="57"/>
    </row>
    <row r="85" spans="1:14">
      <c r="B85" s="95" t="s">
        <v>1057</v>
      </c>
      <c r="C85" s="96"/>
      <c r="D85" s="96"/>
      <c r="E85" s="96"/>
      <c r="F85" s="96"/>
      <c r="G85" s="96"/>
      <c r="H85" s="96"/>
      <c r="I85" s="93"/>
      <c r="J85" s="94"/>
      <c r="K85" s="313">
        <v>0.05</v>
      </c>
      <c r="L85" s="849">
        <f>N79*K85</f>
        <v>12102.087909295416</v>
      </c>
      <c r="M85" s="850"/>
      <c r="N85" s="57"/>
    </row>
    <row r="86" spans="1:14" ht="15" thickBot="1">
      <c r="B86" s="97" t="s">
        <v>1058</v>
      </c>
      <c r="C86" s="98"/>
      <c r="D86" s="98"/>
      <c r="E86" s="98"/>
      <c r="F86" s="98"/>
      <c r="G86" s="98"/>
      <c r="H86" s="98"/>
      <c r="I86" s="99"/>
      <c r="J86" s="100"/>
      <c r="K86" s="314">
        <v>0.05</v>
      </c>
      <c r="L86" s="851">
        <f>N79*K86</f>
        <v>12102.087909295416</v>
      </c>
      <c r="M86" s="852"/>
      <c r="N86" s="57"/>
    </row>
    <row r="87" spans="1:14" ht="15" thickBot="1">
      <c r="B87" s="815" t="s">
        <v>1037</v>
      </c>
      <c r="C87" s="816"/>
      <c r="D87" s="816"/>
      <c r="E87" s="816"/>
      <c r="F87" s="816"/>
      <c r="G87" s="816"/>
      <c r="H87" s="816"/>
      <c r="I87" s="816"/>
      <c r="J87" s="816"/>
      <c r="K87" s="816"/>
      <c r="L87" s="816"/>
      <c r="M87" s="817"/>
      <c r="N87" s="58">
        <f>L84+L85+L86</f>
        <v>72612.527455772492</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314654.28564168082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30"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9.25" customHeight="1" thickBot="1">
      <c r="B29" s="77" t="s">
        <v>1027</v>
      </c>
      <c r="C29" s="824" t="s">
        <v>1028</v>
      </c>
      <c r="D29" s="825"/>
      <c r="E29" s="825"/>
      <c r="F29" s="825"/>
      <c r="G29" s="825"/>
      <c r="H29" s="825"/>
      <c r="I29" s="825"/>
      <c r="J29" s="78"/>
      <c r="K29" s="351" t="s">
        <v>2321</v>
      </c>
      <c r="L29" s="826" t="s">
        <v>1029</v>
      </c>
      <c r="M29" s="827"/>
      <c r="N29" s="77" t="s">
        <v>1030</v>
      </c>
    </row>
    <row r="30" spans="1:14" ht="17.25" hidden="1" customHeight="1">
      <c r="B30" s="77" t="s">
        <v>1027</v>
      </c>
      <c r="C30" s="824" t="s">
        <v>1028</v>
      </c>
      <c r="D30" s="825"/>
      <c r="E30" s="825"/>
      <c r="F30" s="825"/>
      <c r="G30" s="825"/>
      <c r="H30" s="825"/>
      <c r="I30" s="825"/>
      <c r="J30" s="78"/>
      <c r="K30" s="316"/>
      <c r="L30" s="826" t="s">
        <v>1029</v>
      </c>
      <c r="M30" s="827"/>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N77*M41</f>
        <v>255.33602603049999</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83544.495978140345</v>
      </c>
      <c r="N48" s="281">
        <f>K48*M48</f>
        <v>41772.247989070172</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18763.369388125338</v>
      </c>
      <c r="N49" s="281">
        <f>K49*M49</f>
        <v>18763.369388125338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5" t="s">
        <v>1037</v>
      </c>
      <c r="C55" s="816"/>
      <c r="D55" s="816"/>
      <c r="E55" s="816"/>
      <c r="F55" s="816"/>
      <c r="G55" s="816"/>
      <c r="H55" s="816"/>
      <c r="I55" s="816"/>
      <c r="J55" s="816"/>
      <c r="K55" s="816"/>
      <c r="L55" s="816"/>
      <c r="M55" s="817"/>
      <c r="N55" s="403">
        <f>SUM(N48:N54)</f>
        <v>60535.617377195507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18" t="s">
        <v>1045</v>
      </c>
      <c r="M59" s="791"/>
      <c r="N59" s="82" t="s">
        <v>1035</v>
      </c>
    </row>
    <row r="60" spans="1:14">
      <c r="B60" s="52"/>
      <c r="C60" s="326"/>
      <c r="D60" s="326"/>
      <c r="E60" s="326"/>
      <c r="F60" s="326"/>
      <c r="G60" s="326"/>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320"/>
      <c r="I63" s="288"/>
      <c r="J63" s="295"/>
      <c r="K63" s="288"/>
      <c r="L63" s="819"/>
      <c r="M63" s="820"/>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5" t="s">
        <v>1037</v>
      </c>
      <c r="C66" s="816"/>
      <c r="D66" s="816"/>
      <c r="E66" s="816"/>
      <c r="F66" s="816"/>
      <c r="G66" s="816"/>
      <c r="H66" s="816"/>
      <c r="I66" s="816"/>
      <c r="J66" s="816"/>
      <c r="K66" s="816"/>
      <c r="L66" s="816"/>
      <c r="M66" s="817"/>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1" t="s">
        <v>1047</v>
      </c>
      <c r="C70" s="842"/>
      <c r="D70" s="842"/>
      <c r="E70" s="842"/>
      <c r="F70" s="842"/>
      <c r="G70" s="842"/>
      <c r="H70" s="842"/>
      <c r="I70" s="79" t="s">
        <v>1048</v>
      </c>
      <c r="J70" s="81" t="s">
        <v>1494</v>
      </c>
      <c r="K70" s="80" t="s">
        <v>1050</v>
      </c>
      <c r="L70" s="843" t="s">
        <v>1034</v>
      </c>
      <c r="M70" s="967"/>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3"/>
      <c r="C76" s="984"/>
      <c r="D76" s="984"/>
      <c r="E76" s="984"/>
      <c r="F76" s="984"/>
      <c r="G76" s="984"/>
      <c r="H76" s="984"/>
      <c r="I76" s="175"/>
      <c r="J76" s="175"/>
      <c r="K76" s="175"/>
      <c r="L76" s="985"/>
      <c r="M76" s="986"/>
      <c r="N76" s="494"/>
    </row>
    <row r="77" spans="1:15" ht="15" thickBot="1">
      <c r="B77" s="815" t="s">
        <v>1037</v>
      </c>
      <c r="C77" s="816"/>
      <c r="D77" s="816"/>
      <c r="E77" s="816"/>
      <c r="F77" s="816"/>
      <c r="G77" s="816"/>
      <c r="H77" s="816"/>
      <c r="I77" s="816"/>
      <c r="J77" s="816"/>
      <c r="K77" s="816"/>
      <c r="L77" s="816"/>
      <c r="M77" s="817"/>
      <c r="N77" s="310">
        <f>SUM(N71:N76)</f>
        <v>5106.7205206099998</v>
      </c>
    </row>
    <row r="78" spans="1:15" ht="15" thickBot="1">
      <c r="B78" s="39"/>
      <c r="C78" s="40"/>
      <c r="D78" s="40"/>
      <c r="E78" s="40"/>
      <c r="F78" s="40"/>
      <c r="G78" s="40"/>
      <c r="H78" s="40"/>
      <c r="I78" s="40"/>
      <c r="J78" s="40"/>
      <c r="K78" s="40"/>
      <c r="L78" s="40"/>
      <c r="M78" s="40"/>
      <c r="N78" s="41"/>
    </row>
    <row r="79" spans="1:15" ht="15" thickBot="1">
      <c r="B79" s="815" t="s">
        <v>1051</v>
      </c>
      <c r="C79" s="816"/>
      <c r="D79" s="816"/>
      <c r="E79" s="816"/>
      <c r="F79" s="816"/>
      <c r="G79" s="816"/>
      <c r="H79" s="816"/>
      <c r="I79" s="816"/>
      <c r="J79" s="816"/>
      <c r="K79" s="816"/>
      <c r="L79" s="816"/>
      <c r="M79" s="817"/>
      <c r="N79" s="105">
        <f>N43+N55+N66+N77</f>
        <v>65897.673923836002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06" t="s">
        <v>1053</v>
      </c>
      <c r="C83" s="807"/>
      <c r="D83" s="807"/>
      <c r="E83" s="807"/>
      <c r="F83" s="807"/>
      <c r="G83" s="807"/>
      <c r="H83" s="807"/>
      <c r="I83" s="323"/>
      <c r="J83" s="343"/>
      <c r="K83" s="311" t="s">
        <v>1054</v>
      </c>
      <c r="L83" s="845" t="s">
        <v>1055</v>
      </c>
      <c r="M83" s="846"/>
      <c r="N83" s="312"/>
    </row>
    <row r="84" spans="1:14">
      <c r="B84" s="847" t="s">
        <v>1056</v>
      </c>
      <c r="C84" s="848"/>
      <c r="D84" s="848"/>
      <c r="E84" s="848"/>
      <c r="F84" s="848"/>
      <c r="G84" s="848"/>
      <c r="H84" s="848"/>
      <c r="I84" s="93"/>
      <c r="J84" s="94"/>
      <c r="K84" s="313">
        <v>0.2</v>
      </c>
      <c r="L84" s="849">
        <f>N79*K84</f>
        <v>13179.534784767202</v>
      </c>
      <c r="M84" s="850"/>
      <c r="N84" s="57"/>
    </row>
    <row r="85" spans="1:14">
      <c r="B85" s="95" t="s">
        <v>1057</v>
      </c>
      <c r="C85" s="96"/>
      <c r="D85" s="96"/>
      <c r="E85" s="96"/>
      <c r="F85" s="96"/>
      <c r="G85" s="96"/>
      <c r="H85" s="96"/>
      <c r="I85" s="93"/>
      <c r="J85" s="94"/>
      <c r="K85" s="313">
        <v>0.05</v>
      </c>
      <c r="L85" s="849">
        <f>N79*K85</f>
        <v>3294.8836961918005</v>
      </c>
      <c r="M85" s="850"/>
      <c r="N85" s="57"/>
    </row>
    <row r="86" spans="1:14" ht="15" thickBot="1">
      <c r="B86" s="97" t="s">
        <v>1058</v>
      </c>
      <c r="C86" s="98"/>
      <c r="D86" s="98"/>
      <c r="E86" s="98"/>
      <c r="F86" s="98"/>
      <c r="G86" s="98"/>
      <c r="H86" s="98"/>
      <c r="I86" s="99"/>
      <c r="J86" s="100"/>
      <c r="K86" s="314">
        <v>0.05</v>
      </c>
      <c r="L86" s="851">
        <f>N79*K86</f>
        <v>3294.8836961918005</v>
      </c>
      <c r="M86" s="852"/>
      <c r="N86" s="57"/>
    </row>
    <row r="87" spans="1:14" ht="15" thickBot="1">
      <c r="B87" s="815" t="s">
        <v>1037</v>
      </c>
      <c r="C87" s="816"/>
      <c r="D87" s="816"/>
      <c r="E87" s="816"/>
      <c r="F87" s="816"/>
      <c r="G87" s="816"/>
      <c r="H87" s="816"/>
      <c r="I87" s="816"/>
      <c r="J87" s="816"/>
      <c r="K87" s="816"/>
      <c r="L87" s="816"/>
      <c r="M87" s="817"/>
      <c r="N87" s="58">
        <f>L84+L85+L86</f>
        <v>19769.302177150799</v>
      </c>
    </row>
    <row r="88" spans="1:14" ht="15" thickBot="1">
      <c r="B88" s="39"/>
      <c r="C88" s="40"/>
      <c r="D88" s="40"/>
      <c r="E88" s="40"/>
      <c r="F88" s="40"/>
      <c r="G88" s="40"/>
      <c r="H88" s="40"/>
      <c r="I88" s="40"/>
      <c r="J88" s="40"/>
      <c r="K88" s="40"/>
      <c r="L88" s="40"/>
      <c r="M88" s="40"/>
      <c r="N88" s="41"/>
    </row>
    <row r="89" spans="1:14" ht="15" thickBot="1">
      <c r="A89" t="s">
        <v>2122</v>
      </c>
      <c r="B89" s="815" t="s">
        <v>1059</v>
      </c>
      <c r="C89" s="816"/>
      <c r="D89" s="816"/>
      <c r="E89" s="816"/>
      <c r="F89" s="816"/>
      <c r="G89" s="816"/>
      <c r="H89" s="816"/>
      <c r="I89" s="816"/>
      <c r="J89" s="816"/>
      <c r="K89" s="816"/>
      <c r="L89" s="816"/>
      <c r="M89" s="817"/>
      <c r="N89" s="196">
        <f>N79+N87</f>
        <v>85666.976100986794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7" t="s">
        <v>2324</v>
      </c>
      <c r="C106" s="958"/>
      <c r="D106" s="958"/>
      <c r="E106" s="958"/>
      <c r="F106" s="958"/>
      <c r="G106" s="958"/>
      <c r="H106" s="958"/>
      <c r="I106" s="958"/>
      <c r="J106" s="958"/>
      <c r="K106" s="958"/>
      <c r="L106" s="958"/>
      <c r="M106" s="958"/>
      <c r="N106" s="959"/>
    </row>
    <row r="107" spans="2:14" ht="15" customHeight="1">
      <c r="B107" s="957"/>
      <c r="C107" s="958"/>
      <c r="D107" s="958"/>
      <c r="E107" s="958"/>
      <c r="F107" s="958"/>
      <c r="G107" s="958"/>
      <c r="H107" s="958"/>
      <c r="I107" s="958"/>
      <c r="J107" s="958"/>
      <c r="K107" s="958"/>
      <c r="L107" s="958"/>
      <c r="M107" s="958"/>
      <c r="N107" s="959"/>
    </row>
    <row r="108" spans="2:14" ht="29.25" customHeight="1">
      <c r="B108" s="960" t="s">
        <v>2325</v>
      </c>
      <c r="C108" s="961"/>
      <c r="D108" s="961"/>
      <c r="E108" s="961"/>
      <c r="F108" s="961"/>
      <c r="G108" s="961"/>
      <c r="H108" s="961"/>
      <c r="I108" s="961"/>
      <c r="J108" s="961"/>
      <c r="K108" s="961"/>
      <c r="L108" s="961"/>
      <c r="M108" s="961"/>
      <c r="N108" s="962"/>
    </row>
    <row r="109" spans="2:14">
      <c r="B109" s="960"/>
      <c r="C109" s="961"/>
      <c r="D109" s="961"/>
      <c r="E109" s="961"/>
      <c r="F109" s="961"/>
      <c r="G109" s="961"/>
      <c r="H109" s="961"/>
      <c r="I109" s="961"/>
      <c r="J109" s="961"/>
      <c r="K109" s="961"/>
      <c r="L109" s="961"/>
      <c r="M109" s="961"/>
      <c r="N109" s="96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3"/>
      <c r="K119" s="963"/>
      <c r="L119" s="963"/>
      <c r="M119" s="963"/>
      <c r="N119" s="964"/>
    </row>
    <row r="120" spans="2:14" ht="15" thickBot="1">
      <c r="B120" s="428" t="s">
        <v>2327</v>
      </c>
      <c r="C120" s="429"/>
      <c r="D120" s="429"/>
      <c r="E120" s="268"/>
      <c r="F120" s="268"/>
      <c r="G120" s="268"/>
      <c r="H120" s="268"/>
      <c r="I120" s="268"/>
      <c r="J120" s="965"/>
      <c r="K120" s="965"/>
      <c r="L120" s="965"/>
      <c r="M120" s="965"/>
      <c r="N120" s="96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t="17.25" hidden="1" customHeight="1" thickBot="1">
      <c r="B30" s="77" t="s">
        <v>1027</v>
      </c>
      <c r="C30" s="824" t="s">
        <v>1028</v>
      </c>
      <c r="D30" s="825"/>
      <c r="E30" s="825"/>
      <c r="F30" s="825"/>
      <c r="G30" s="825"/>
      <c r="H30" s="825"/>
      <c r="I30" s="825"/>
      <c r="J30" s="78"/>
      <c r="K30" s="316"/>
      <c r="L30" s="826" t="s">
        <v>1029</v>
      </c>
      <c r="M30" s="827"/>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19"/>
      <c r="B36" s="828"/>
      <c r="C36" s="829"/>
      <c r="D36" s="829"/>
      <c r="E36" s="829"/>
      <c r="F36" s="829"/>
      <c r="G36" s="829"/>
      <c r="H36" s="830"/>
      <c r="I36" s="276"/>
      <c r="J36" s="277"/>
      <c r="K36" s="278"/>
      <c r="L36" s="279"/>
      <c r="M36" s="345"/>
      <c r="N36" s="281"/>
    </row>
    <row r="37" spans="1:14">
      <c r="A37" s="119"/>
      <c r="B37" s="828"/>
      <c r="C37" s="829"/>
      <c r="D37" s="829"/>
      <c r="E37" s="829"/>
      <c r="F37" s="829"/>
      <c r="G37" s="829"/>
      <c r="H37" s="830"/>
      <c r="I37" s="430"/>
      <c r="J37" s="431"/>
      <c r="K37" s="278"/>
      <c r="L37" s="344"/>
      <c r="M37" s="345"/>
      <c r="N37" s="281"/>
    </row>
    <row r="38" spans="1:14">
      <c r="B38" s="828"/>
      <c r="C38" s="829"/>
      <c r="D38" s="829"/>
      <c r="E38" s="829"/>
      <c r="F38" s="829"/>
      <c r="G38" s="829"/>
      <c r="H38" s="830"/>
      <c r="I38" s="337"/>
      <c r="J38" s="339"/>
      <c r="K38" s="278"/>
      <c r="L38" s="432"/>
      <c r="M38" s="433"/>
      <c r="N38" s="281"/>
    </row>
    <row r="39" spans="1:14">
      <c r="B39" s="828"/>
      <c r="C39" s="829"/>
      <c r="D39" s="829"/>
      <c r="E39" s="829"/>
      <c r="F39" s="829"/>
      <c r="G39" s="829"/>
      <c r="H39" s="830"/>
      <c r="I39" s="42"/>
      <c r="J39" s="43"/>
      <c r="K39" s="278"/>
      <c r="L39" s="285"/>
      <c r="M39" s="345"/>
      <c r="N39" s="281"/>
    </row>
    <row r="40" spans="1:14">
      <c r="B40" s="329"/>
      <c r="C40" s="330"/>
      <c r="D40" s="330"/>
      <c r="E40" s="330"/>
      <c r="F40" s="332"/>
      <c r="G40" s="332"/>
      <c r="H40" s="131"/>
      <c r="I40" s="42"/>
      <c r="J40" s="43"/>
      <c r="K40" s="278"/>
      <c r="L40" s="285"/>
      <c r="M40" s="286"/>
      <c r="N40" s="282"/>
    </row>
    <row r="41" spans="1:14">
      <c r="B41" s="835" t="s">
        <v>1036</v>
      </c>
      <c r="C41" s="836"/>
      <c r="D41" s="836"/>
      <c r="E41" s="44"/>
      <c r="F41" s="45"/>
      <c r="G41" s="45"/>
      <c r="H41" s="46"/>
      <c r="I41" s="42"/>
      <c r="J41" s="43"/>
      <c r="K41" s="288"/>
      <c r="L41" s="285"/>
      <c r="M41" s="410">
        <v>0.05</v>
      </c>
      <c r="N41" s="353">
        <f>N76*M41</f>
        <v>85112.008676833342</v>
      </c>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10687.995221084049</v>
      </c>
      <c r="N48" s="281">
        <f>K48*M48</f>
        <v>11756794.743192455</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5" t="s">
        <v>1037</v>
      </c>
      <c r="C54" s="816"/>
      <c r="D54" s="816"/>
      <c r="E54" s="816"/>
      <c r="F54" s="816"/>
      <c r="G54" s="816"/>
      <c r="H54" s="816"/>
      <c r="I54" s="816"/>
      <c r="J54" s="816"/>
      <c r="K54" s="816"/>
      <c r="L54" s="816"/>
      <c r="M54" s="817"/>
      <c r="N54" s="403">
        <f>SUM(N48:N53)</f>
        <v>11756794.743192455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18" t="s">
        <v>1045</v>
      </c>
      <c r="M58" s="791"/>
      <c r="N58" s="82" t="s">
        <v>1035</v>
      </c>
    </row>
    <row r="59" spans="1:14">
      <c r="B59" s="52"/>
      <c r="C59" s="326"/>
      <c r="D59" s="326"/>
      <c r="E59" s="326"/>
      <c r="F59" s="326"/>
      <c r="G59" s="326"/>
      <c r="H59" s="320"/>
      <c r="I59" s="288"/>
      <c r="J59" s="295"/>
      <c r="K59" s="288"/>
      <c r="L59" s="819"/>
      <c r="M59" s="820"/>
      <c r="N59" s="296"/>
    </row>
    <row r="60" spans="1:14">
      <c r="B60" s="52"/>
      <c r="C60" s="53"/>
      <c r="D60" s="53"/>
      <c r="E60" s="53"/>
      <c r="F60" s="53"/>
      <c r="G60" s="53"/>
      <c r="H60" s="320"/>
      <c r="I60" s="288"/>
      <c r="J60" s="295"/>
      <c r="K60" s="288"/>
      <c r="L60" s="819"/>
      <c r="M60" s="820"/>
      <c r="N60" s="296"/>
    </row>
    <row r="61" spans="1:14">
      <c r="B61" s="52"/>
      <c r="C61" s="53"/>
      <c r="D61" s="53"/>
      <c r="E61" s="53"/>
      <c r="F61" s="53"/>
      <c r="G61" s="53"/>
      <c r="H61" s="320"/>
      <c r="I61" s="288"/>
      <c r="J61" s="295"/>
      <c r="K61" s="288"/>
      <c r="L61" s="819"/>
      <c r="M61" s="820"/>
      <c r="N61" s="296"/>
    </row>
    <row r="62" spans="1:14">
      <c r="B62" s="52"/>
      <c r="C62" s="53"/>
      <c r="D62" s="53"/>
      <c r="E62" s="53"/>
      <c r="F62" s="53"/>
      <c r="G62" s="53"/>
      <c r="H62" s="320"/>
      <c r="I62" s="288"/>
      <c r="J62" s="295"/>
      <c r="K62" s="288"/>
      <c r="L62" s="819"/>
      <c r="M62" s="820"/>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7"/>
      <c r="M64" s="988"/>
      <c r="N64" s="494"/>
    </row>
    <row r="65" spans="1:15" ht="15" thickBot="1">
      <c r="B65" s="815" t="s">
        <v>1037</v>
      </c>
      <c r="C65" s="816"/>
      <c r="D65" s="816"/>
      <c r="E65" s="816"/>
      <c r="F65" s="816"/>
      <c r="G65" s="816"/>
      <c r="H65" s="816"/>
      <c r="I65" s="816"/>
      <c r="J65" s="816"/>
      <c r="K65" s="816"/>
      <c r="L65" s="816"/>
      <c r="M65" s="817"/>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1" t="s">
        <v>1047</v>
      </c>
      <c r="C69" s="842"/>
      <c r="D69" s="842"/>
      <c r="E69" s="842"/>
      <c r="F69" s="842"/>
      <c r="G69" s="842"/>
      <c r="H69" s="842"/>
      <c r="I69" s="79" t="s">
        <v>1048</v>
      </c>
      <c r="J69" s="81" t="s">
        <v>1494</v>
      </c>
      <c r="K69" s="80" t="s">
        <v>1050</v>
      </c>
      <c r="L69" s="843" t="s">
        <v>1034</v>
      </c>
      <c r="M69" s="967"/>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3"/>
      <c r="C75" s="984"/>
      <c r="D75" s="984"/>
      <c r="E75" s="984"/>
      <c r="F75" s="984"/>
      <c r="G75" s="984"/>
      <c r="H75" s="984"/>
      <c r="I75" s="175"/>
      <c r="J75" s="175"/>
      <c r="K75" s="175"/>
      <c r="L75" s="985"/>
      <c r="M75" s="986"/>
      <c r="N75" s="51"/>
    </row>
    <row r="76" spans="1:15" ht="15" thickBot="1">
      <c r="B76" s="815" t="s">
        <v>1037</v>
      </c>
      <c r="C76" s="816"/>
      <c r="D76" s="816"/>
      <c r="E76" s="816"/>
      <c r="F76" s="816"/>
      <c r="G76" s="816"/>
      <c r="H76" s="816"/>
      <c r="I76" s="816"/>
      <c r="J76" s="816"/>
      <c r="K76" s="816"/>
      <c r="L76" s="816"/>
      <c r="M76" s="817"/>
      <c r="N76" s="310">
        <f>SUM(N70:N75)</f>
        <v>1702240.1735366667</v>
      </c>
    </row>
    <row r="77" spans="1:15" ht="15" thickBot="1">
      <c r="B77" s="39"/>
      <c r="C77" s="40"/>
      <c r="D77" s="40"/>
      <c r="E77" s="40"/>
      <c r="F77" s="40"/>
      <c r="G77" s="40"/>
      <c r="H77" s="40"/>
      <c r="I77" s="40"/>
      <c r="J77" s="40"/>
      <c r="K77" s="40"/>
      <c r="L77" s="40"/>
      <c r="M77" s="40"/>
      <c r="N77" s="41"/>
    </row>
    <row r="78" spans="1:15" ht="15" thickBot="1">
      <c r="B78" s="815" t="s">
        <v>1051</v>
      </c>
      <c r="C78" s="816"/>
      <c r="D78" s="816"/>
      <c r="E78" s="816"/>
      <c r="F78" s="816"/>
      <c r="G78" s="816"/>
      <c r="H78" s="816"/>
      <c r="I78" s="816"/>
      <c r="J78" s="816"/>
      <c r="K78" s="816"/>
      <c r="L78" s="816"/>
      <c r="M78" s="817"/>
      <c r="N78" s="105">
        <f>N43+N54+N65+N76</f>
        <v>13544146.925405953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2708829.3850811906</v>
      </c>
      <c r="M83" s="850"/>
      <c r="N83" s="57"/>
    </row>
    <row r="84" spans="1:14">
      <c r="B84" s="95" t="s">
        <v>1057</v>
      </c>
      <c r="C84" s="96"/>
      <c r="D84" s="96"/>
      <c r="E84" s="96"/>
      <c r="F84" s="96"/>
      <c r="G84" s="96"/>
      <c r="H84" s="96"/>
      <c r="I84" s="93"/>
      <c r="J84" s="94"/>
      <c r="K84" s="313">
        <v>0.05</v>
      </c>
      <c r="L84" s="849">
        <f>N78*K84</f>
        <v>677207.34627029765</v>
      </c>
      <c r="M84" s="850"/>
      <c r="N84" s="57"/>
    </row>
    <row r="85" spans="1:14" ht="15" thickBot="1">
      <c r="B85" s="97" t="s">
        <v>1058</v>
      </c>
      <c r="C85" s="98"/>
      <c r="D85" s="98"/>
      <c r="E85" s="98"/>
      <c r="F85" s="98"/>
      <c r="G85" s="98"/>
      <c r="H85" s="98"/>
      <c r="I85" s="99"/>
      <c r="J85" s="100"/>
      <c r="K85" s="314">
        <v>0.05</v>
      </c>
      <c r="L85" s="851">
        <f>N78*K85</f>
        <v>677207.34627029765</v>
      </c>
      <c r="M85" s="852"/>
      <c r="N85" s="57"/>
    </row>
    <row r="86" spans="1:14" ht="15" thickBot="1">
      <c r="B86" s="815" t="s">
        <v>1037</v>
      </c>
      <c r="C86" s="816"/>
      <c r="D86" s="816"/>
      <c r="E86" s="816"/>
      <c r="F86" s="816"/>
      <c r="G86" s="816"/>
      <c r="H86" s="816"/>
      <c r="I86" s="816"/>
      <c r="J86" s="816"/>
      <c r="K86" s="816"/>
      <c r="L86" s="816"/>
      <c r="M86" s="817"/>
      <c r="N86" s="58">
        <f>L83+L84+L85</f>
        <v>4063244.0776217859</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17607391.003027737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29.25"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28.5" customHeight="1" thickBot="1">
      <c r="A31" t="s">
        <v>1929</v>
      </c>
      <c r="B31" s="113" t="s">
        <v>1250</v>
      </c>
      <c r="C31" s="989" t="s">
        <v>2299</v>
      </c>
      <c r="D31" s="990"/>
      <c r="E31" s="990"/>
      <c r="F31" s="990"/>
      <c r="G31" s="990"/>
      <c r="H31" s="990"/>
      <c r="I31" s="990"/>
      <c r="J31" s="990"/>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s="177" t="s">
        <v>373</v>
      </c>
      <c r="B36" s="828" t="str">
        <f>VLOOKUP(A36,EQUIPOS!A6:D154,3,FALSE)</f>
        <v>Volqueta 6 m3</v>
      </c>
      <c r="C36" s="829"/>
      <c r="D36" s="829"/>
      <c r="E36" s="829"/>
      <c r="F36" s="829"/>
      <c r="G36" s="829"/>
      <c r="H36" s="830"/>
      <c r="I36" s="276"/>
      <c r="J36" s="277"/>
      <c r="K36" s="278">
        <f>VLOOKUP(A36,EQUIPOS!A6:D161,4,FALSE)</f>
        <v>117369.85445075072</v>
      </c>
      <c r="L36" s="279"/>
      <c r="M36" s="464">
        <v>81</v>
      </c>
      <c r="N36" s="281">
        <f>K36/M36</f>
        <v>1449.0105487747003</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105">
        <f>SUM(N36:N42)</f>
        <v>1449.0105487747003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0"/>
      <c r="C53" s="811"/>
      <c r="D53" s="811"/>
      <c r="E53" s="811"/>
      <c r="F53" s="811"/>
      <c r="G53" s="811"/>
      <c r="H53" s="811"/>
      <c r="I53" s="812"/>
      <c r="J53" s="48"/>
      <c r="K53" s="50"/>
      <c r="L53" s="813"/>
      <c r="M53" s="814"/>
      <c r="N53" s="51"/>
    </row>
    <row r="54" spans="2:14" ht="1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3"/>
      <c r="C75" s="984"/>
      <c r="D75" s="984"/>
      <c r="E75" s="984"/>
      <c r="F75" s="984"/>
      <c r="G75" s="984"/>
      <c r="H75" s="984"/>
      <c r="I75" s="175"/>
      <c r="J75" s="175"/>
      <c r="K75" s="175"/>
      <c r="L75" s="985"/>
      <c r="M75" s="986"/>
      <c r="N75" s="51"/>
    </row>
    <row r="76" spans="2:15" ht="15" thickBot="1">
      <c r="B76" s="815" t="s">
        <v>1037</v>
      </c>
      <c r="C76" s="816"/>
      <c r="D76" s="816"/>
      <c r="E76" s="816"/>
      <c r="F76" s="816"/>
      <c r="G76" s="816"/>
      <c r="H76" s="816"/>
      <c r="I76" s="816"/>
      <c r="J76" s="816"/>
      <c r="K76" s="816"/>
      <c r="L76" s="816"/>
      <c r="M76" s="817"/>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1449.0105487747003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289.80210975494009</v>
      </c>
      <c r="M83" s="850"/>
      <c r="N83" s="57"/>
    </row>
    <row r="84" spans="1:14">
      <c r="B84" s="95" t="s">
        <v>1057</v>
      </c>
      <c r="C84" s="96"/>
      <c r="D84" s="96"/>
      <c r="E84" s="96"/>
      <c r="F84" s="96"/>
      <c r="G84" s="96"/>
      <c r="H84" s="96"/>
      <c r="I84" s="93"/>
      <c r="J84" s="94"/>
      <c r="K84" s="313">
        <v>0.05</v>
      </c>
      <c r="L84" s="849">
        <f>N78*K84</f>
        <v>72.450527438735023</v>
      </c>
      <c r="M84" s="850"/>
      <c r="N84" s="57"/>
    </row>
    <row r="85" spans="1:14" ht="15" thickBot="1">
      <c r="B85" s="97" t="s">
        <v>1058</v>
      </c>
      <c r="C85" s="98"/>
      <c r="D85" s="98"/>
      <c r="E85" s="98"/>
      <c r="F85" s="98"/>
      <c r="G85" s="98"/>
      <c r="H85" s="98"/>
      <c r="I85" s="99"/>
      <c r="J85" s="100"/>
      <c r="K85" s="314">
        <v>0.05</v>
      </c>
      <c r="L85" s="851">
        <f>N78*K85</f>
        <v>72.450527438735023</v>
      </c>
      <c r="M85" s="852"/>
      <c r="N85" s="57"/>
    </row>
    <row r="86" spans="1:14" ht="15" thickBot="1">
      <c r="B86" s="815" t="s">
        <v>1037</v>
      </c>
      <c r="C86" s="816"/>
      <c r="D86" s="816"/>
      <c r="E86" s="816"/>
      <c r="F86" s="816"/>
      <c r="G86" s="816"/>
      <c r="H86" s="816"/>
      <c r="I86" s="816"/>
      <c r="J86" s="816"/>
      <c r="K86" s="816"/>
      <c r="L86" s="816"/>
      <c r="M86" s="817"/>
      <c r="N86" s="58">
        <f>L83+L84+L85</f>
        <v>434.70316463241016</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1883.7137134071104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0" t="s">
        <v>1026</v>
      </c>
      <c r="C27" s="901"/>
      <c r="D27" s="901"/>
      <c r="E27" s="901"/>
      <c r="F27" s="901"/>
      <c r="G27" s="901"/>
      <c r="H27" s="901"/>
      <c r="I27" s="901"/>
      <c r="J27" s="901"/>
      <c r="K27" s="901"/>
      <c r="L27" s="901"/>
      <c r="M27" s="901"/>
      <c r="N27" s="902"/>
    </row>
    <row r="28" spans="1:14" ht="15" thickBot="1">
      <c r="B28" s="39"/>
      <c r="C28" s="40"/>
      <c r="D28" s="40"/>
      <c r="E28" s="40"/>
      <c r="F28" s="40"/>
      <c r="G28" s="40"/>
      <c r="H28" s="40"/>
      <c r="I28" s="40"/>
      <c r="J28" s="40"/>
      <c r="K28" s="40"/>
      <c r="L28" s="40"/>
      <c r="M28" s="40"/>
      <c r="N28" s="41"/>
    </row>
    <row r="29" spans="1:14" ht="27" thickBot="1">
      <c r="B29" s="77" t="s">
        <v>1027</v>
      </c>
      <c r="C29" s="824" t="s">
        <v>1028</v>
      </c>
      <c r="D29" s="825"/>
      <c r="E29" s="825"/>
      <c r="F29" s="825"/>
      <c r="G29" s="825"/>
      <c r="H29" s="825"/>
      <c r="I29" s="825"/>
      <c r="J29" s="78"/>
      <c r="K29" s="351" t="s">
        <v>2321</v>
      </c>
      <c r="L29" s="826" t="s">
        <v>1029</v>
      </c>
      <c r="M29" s="827"/>
      <c r="N29" s="77" t="s">
        <v>1030</v>
      </c>
    </row>
    <row r="30" spans="1:14" hidden="1">
      <c r="B30" s="77" t="s">
        <v>1027</v>
      </c>
      <c r="C30" s="824" t="s">
        <v>1028</v>
      </c>
      <c r="D30" s="825"/>
      <c r="E30" s="825"/>
      <c r="F30" s="825"/>
      <c r="G30" s="825"/>
      <c r="H30" s="825"/>
      <c r="I30" s="825"/>
      <c r="J30" s="78"/>
      <c r="K30" s="316"/>
      <c r="L30" s="826" t="s">
        <v>1029</v>
      </c>
      <c r="M30" s="827"/>
      <c r="N30" s="77" t="s">
        <v>1030</v>
      </c>
    </row>
    <row r="31" spans="1:14" ht="41.25" customHeight="1" thickBot="1">
      <c r="A31" t="s">
        <v>1929</v>
      </c>
      <c r="B31" s="113" t="s">
        <v>1251</v>
      </c>
      <c r="C31" s="989" t="s">
        <v>2302</v>
      </c>
      <c r="D31" s="990"/>
      <c r="E31" s="990"/>
      <c r="F31" s="990"/>
      <c r="G31" s="990"/>
      <c r="H31" s="990"/>
      <c r="I31" s="990"/>
      <c r="J31" s="990"/>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117369.85445075072</v>
      </c>
      <c r="L36" s="279"/>
      <c r="M36" s="292">
        <v>66</v>
      </c>
      <c r="N36" s="281">
        <f>K36/M36</f>
        <v>1778.3311280416776</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105">
        <f>SUM(N36:N42)</f>
        <v>1778.3311280416776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0"/>
      <c r="C53" s="811"/>
      <c r="D53" s="811"/>
      <c r="E53" s="811"/>
      <c r="F53" s="811"/>
      <c r="G53" s="811"/>
      <c r="H53" s="811"/>
      <c r="I53" s="812"/>
      <c r="J53" s="48"/>
      <c r="K53" s="50"/>
      <c r="L53" s="813"/>
      <c r="M53" s="814"/>
      <c r="N53" s="51"/>
    </row>
    <row r="54" spans="2:14" ht="1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3"/>
      <c r="C75" s="984"/>
      <c r="D75" s="984"/>
      <c r="E75" s="984"/>
      <c r="F75" s="984"/>
      <c r="G75" s="984"/>
      <c r="H75" s="984"/>
      <c r="I75" s="175"/>
      <c r="J75" s="175"/>
      <c r="K75" s="175"/>
      <c r="L75" s="985"/>
      <c r="M75" s="986"/>
      <c r="N75" s="51"/>
    </row>
    <row r="76" spans="2:15" ht="15" thickBot="1">
      <c r="B76" s="815" t="s">
        <v>1037</v>
      </c>
      <c r="C76" s="816"/>
      <c r="D76" s="816"/>
      <c r="E76" s="816"/>
      <c r="F76" s="816"/>
      <c r="G76" s="816"/>
      <c r="H76" s="816"/>
      <c r="I76" s="816"/>
      <c r="J76" s="816"/>
      <c r="K76" s="816"/>
      <c r="L76" s="816"/>
      <c r="M76" s="817"/>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1778.3311280416776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355.66622560833554</v>
      </c>
      <c r="M83" s="850"/>
      <c r="N83" s="57"/>
    </row>
    <row r="84" spans="1:14">
      <c r="B84" s="95" t="s">
        <v>1057</v>
      </c>
      <c r="C84" s="96"/>
      <c r="D84" s="96"/>
      <c r="E84" s="96"/>
      <c r="F84" s="96"/>
      <c r="G84" s="96"/>
      <c r="H84" s="96"/>
      <c r="I84" s="93"/>
      <c r="J84" s="94"/>
      <c r="K84" s="313">
        <v>0.05</v>
      </c>
      <c r="L84" s="849">
        <f>N78*K84</f>
        <v>88.916556402083884</v>
      </c>
      <c r="M84" s="850"/>
      <c r="N84" s="57"/>
    </row>
    <row r="85" spans="1:14" ht="15" thickBot="1">
      <c r="B85" s="97" t="s">
        <v>1058</v>
      </c>
      <c r="C85" s="98"/>
      <c r="D85" s="98"/>
      <c r="E85" s="98"/>
      <c r="F85" s="98"/>
      <c r="G85" s="98"/>
      <c r="H85" s="98"/>
      <c r="I85" s="99"/>
      <c r="J85" s="100"/>
      <c r="K85" s="314">
        <v>0.05</v>
      </c>
      <c r="L85" s="851">
        <f>N78*K85</f>
        <v>88.916556402083884</v>
      </c>
      <c r="M85" s="852"/>
      <c r="N85" s="57"/>
    </row>
    <row r="86" spans="1:14" ht="15" thickBot="1">
      <c r="B86" s="815" t="s">
        <v>1037</v>
      </c>
      <c r="C86" s="816"/>
      <c r="D86" s="816"/>
      <c r="E86" s="816"/>
      <c r="F86" s="816"/>
      <c r="G86" s="816"/>
      <c r="H86" s="816"/>
      <c r="I86" s="816"/>
      <c r="J86" s="816"/>
      <c r="K86" s="816"/>
      <c r="L86" s="816"/>
      <c r="M86" s="817"/>
      <c r="N86" s="58">
        <f>L83+L84+L85</f>
        <v>533.49933841250333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2311.8304664541811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04"/>
      <c r="C1" s="916"/>
      <c r="D1" s="917"/>
      <c r="E1" s="917"/>
      <c r="F1" s="917"/>
      <c r="G1" s="917"/>
      <c r="H1" s="917"/>
      <c r="I1" s="917"/>
      <c r="J1" s="918"/>
      <c r="K1" s="919" t="s">
        <v>1017</v>
      </c>
      <c r="L1" s="921" t="s">
        <v>2304</v>
      </c>
      <c r="M1" s="922"/>
      <c r="N1" s="923"/>
    </row>
    <row r="2" spans="2:14">
      <c r="B2" s="905"/>
      <c r="C2" s="927" t="s">
        <v>1018</v>
      </c>
      <c r="D2" s="928"/>
      <c r="E2" s="928"/>
      <c r="F2" s="928"/>
      <c r="G2" s="928"/>
      <c r="H2" s="928"/>
      <c r="I2" s="928"/>
      <c r="J2" s="929"/>
      <c r="K2" s="920"/>
      <c r="L2" s="924"/>
      <c r="M2" s="925"/>
      <c r="N2" s="926"/>
    </row>
    <row r="3" spans="2:14">
      <c r="B3" s="905"/>
      <c r="C3" s="927" t="s">
        <v>2305</v>
      </c>
      <c r="D3" s="928"/>
      <c r="E3" s="928"/>
      <c r="F3" s="928"/>
      <c r="G3" s="928"/>
      <c r="H3" s="928"/>
      <c r="I3" s="928"/>
      <c r="J3" s="929"/>
      <c r="K3" s="907" t="s">
        <v>1019</v>
      </c>
      <c r="L3" s="931">
        <v>1</v>
      </c>
      <c r="M3" s="932"/>
      <c r="N3" s="933"/>
    </row>
    <row r="4" spans="2:14">
      <c r="B4" s="905"/>
      <c r="C4" s="927" t="s">
        <v>2306</v>
      </c>
      <c r="D4" s="928"/>
      <c r="E4" s="928"/>
      <c r="F4" s="928"/>
      <c r="G4" s="928"/>
      <c r="H4" s="928"/>
      <c r="I4" s="928"/>
      <c r="J4" s="929"/>
      <c r="K4" s="930"/>
      <c r="L4" s="934"/>
      <c r="M4" s="935"/>
      <c r="N4" s="936"/>
    </row>
    <row r="5" spans="2:14">
      <c r="B5" s="905"/>
      <c r="C5" s="927" t="s">
        <v>2307</v>
      </c>
      <c r="D5" s="928"/>
      <c r="E5" s="928"/>
      <c r="F5" s="928"/>
      <c r="G5" s="928"/>
      <c r="H5" s="928"/>
      <c r="I5" s="928"/>
      <c r="J5" s="929"/>
      <c r="K5" s="907" t="s">
        <v>1020</v>
      </c>
      <c r="L5" s="909"/>
      <c r="M5" s="909" t="s">
        <v>1021</v>
      </c>
      <c r="N5" s="911"/>
    </row>
    <row r="6" spans="2:14" ht="15" thickBot="1">
      <c r="B6" s="906"/>
      <c r="C6" s="913"/>
      <c r="D6" s="914"/>
      <c r="E6" s="914"/>
      <c r="F6" s="914"/>
      <c r="G6" s="914"/>
      <c r="H6" s="914"/>
      <c r="I6" s="914"/>
      <c r="J6" s="915"/>
      <c r="K6" s="908"/>
      <c r="L6" s="910"/>
      <c r="M6" s="910"/>
      <c r="N6" s="91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37" t="s">
        <v>2311</v>
      </c>
      <c r="C10" s="938"/>
      <c r="D10" s="938"/>
      <c r="E10" s="938"/>
      <c r="F10" s="397" t="s">
        <v>2312</v>
      </c>
      <c r="G10" s="392"/>
      <c r="H10" s="398"/>
      <c r="I10" s="939" t="s">
        <v>2313</v>
      </c>
      <c r="J10" s="939"/>
      <c r="K10" s="399" t="s">
        <v>2312</v>
      </c>
      <c r="L10" s="395"/>
      <c r="M10" s="395"/>
      <c r="N10" s="396"/>
    </row>
    <row r="11" spans="2:14">
      <c r="B11" s="370" t="s">
        <v>1023</v>
      </c>
      <c r="C11" s="371"/>
      <c r="D11" s="886"/>
      <c r="E11" s="88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98"/>
      <c r="M12" s="898"/>
      <c r="N12" s="89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6" t="s">
        <v>2328</v>
      </c>
      <c r="G25" s="896"/>
      <c r="H25" s="89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3" t="s">
        <v>1026</v>
      </c>
      <c r="C27" s="994"/>
      <c r="D27" s="994"/>
      <c r="E27" s="994"/>
      <c r="F27" s="994"/>
      <c r="G27" s="994"/>
      <c r="H27" s="994"/>
      <c r="I27" s="994"/>
      <c r="J27" s="994"/>
      <c r="K27" s="994"/>
      <c r="L27" s="994"/>
      <c r="M27" s="994"/>
      <c r="N27" s="995"/>
    </row>
    <row r="28" spans="1:14" ht="15" thickBot="1">
      <c r="B28" s="39"/>
      <c r="C28" s="40"/>
      <c r="D28" s="40"/>
      <c r="E28" s="40"/>
      <c r="F28" s="40"/>
      <c r="G28" s="40"/>
      <c r="H28" s="40"/>
      <c r="I28" s="40"/>
      <c r="J28" s="40"/>
      <c r="K28" s="40"/>
      <c r="L28" s="40"/>
      <c r="M28" s="40"/>
      <c r="N28" s="41"/>
    </row>
    <row r="29" spans="1:14" ht="27" thickBot="1">
      <c r="B29" s="77" t="s">
        <v>1027</v>
      </c>
      <c r="C29" s="991" t="s">
        <v>1028</v>
      </c>
      <c r="D29" s="992"/>
      <c r="E29" s="992"/>
      <c r="F29" s="992"/>
      <c r="G29" s="992"/>
      <c r="H29" s="992"/>
      <c r="I29" s="992"/>
      <c r="J29" s="78"/>
      <c r="K29" s="351" t="s">
        <v>2321</v>
      </c>
      <c r="L29" s="996" t="s">
        <v>1029</v>
      </c>
      <c r="M29" s="997"/>
      <c r="N29" s="77" t="s">
        <v>1030</v>
      </c>
    </row>
    <row r="30" spans="1:14" hidden="1">
      <c r="B30" s="77" t="s">
        <v>1027</v>
      </c>
      <c r="C30" s="824" t="s">
        <v>1028</v>
      </c>
      <c r="D30" s="825"/>
      <c r="E30" s="825"/>
      <c r="F30" s="825"/>
      <c r="G30" s="825"/>
      <c r="H30" s="825"/>
      <c r="I30" s="825"/>
      <c r="J30" s="78"/>
      <c r="K30" s="316"/>
      <c r="L30" s="826" t="s">
        <v>1029</v>
      </c>
      <c r="M30" s="827"/>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796" t="s">
        <v>1028</v>
      </c>
      <c r="C35" s="797"/>
      <c r="D35" s="797"/>
      <c r="E35" s="797"/>
      <c r="F35" s="797"/>
      <c r="G35" s="797"/>
      <c r="H35" s="798"/>
      <c r="I35" s="799" t="s">
        <v>1032</v>
      </c>
      <c r="J35" s="800"/>
      <c r="K35" s="75" t="s">
        <v>1033</v>
      </c>
      <c r="L35" s="801" t="s">
        <v>1034</v>
      </c>
      <c r="M35" s="798"/>
      <c r="N35" s="76" t="s">
        <v>1035</v>
      </c>
    </row>
    <row r="36" spans="1:14">
      <c r="A36" t="s">
        <v>373</v>
      </c>
      <c r="B36" s="828" t="str">
        <f>VLOOKUP(A36,EQUIPOS!A6:D154,3,FALSE)</f>
        <v>Volqueta 6 m3</v>
      </c>
      <c r="C36" s="829"/>
      <c r="D36" s="829"/>
      <c r="E36" s="829"/>
      <c r="F36" s="829"/>
      <c r="G36" s="829"/>
      <c r="H36" s="830"/>
      <c r="I36" s="276"/>
      <c r="J36" s="277"/>
      <c r="K36" s="278">
        <f>VLOOKUP(A36,EQUIPOS!A6:D161,4,FALSE)</f>
        <v>117369.85445075072</v>
      </c>
      <c r="L36" s="279"/>
      <c r="M36" s="292">
        <v>66</v>
      </c>
      <c r="N36" s="281">
        <f>K36/M36</f>
        <v>1778.3311280416776</v>
      </c>
    </row>
    <row r="37" spans="1:14">
      <c r="B37" s="828"/>
      <c r="C37" s="829"/>
      <c r="D37" s="829"/>
      <c r="E37" s="829"/>
      <c r="F37" s="829"/>
      <c r="G37" s="829"/>
      <c r="H37" s="830"/>
      <c r="I37" s="276"/>
      <c r="J37" s="277"/>
      <c r="K37" s="278"/>
      <c r="L37" s="279"/>
      <c r="M37" s="280"/>
      <c r="N37" s="281"/>
    </row>
    <row r="38" spans="1:14">
      <c r="B38" s="828"/>
      <c r="C38" s="829"/>
      <c r="D38" s="829"/>
      <c r="E38" s="829"/>
      <c r="F38" s="829"/>
      <c r="G38" s="829"/>
      <c r="H38" s="830"/>
      <c r="I38" s="276"/>
      <c r="J38" s="277"/>
      <c r="K38" s="278"/>
      <c r="L38" s="279"/>
      <c r="M38" s="280"/>
      <c r="N38" s="282"/>
    </row>
    <row r="39" spans="1:14">
      <c r="B39" s="828"/>
      <c r="C39" s="829"/>
      <c r="D39" s="829"/>
      <c r="E39" s="829"/>
      <c r="F39" s="829"/>
      <c r="G39" s="829"/>
      <c r="H39" s="830"/>
      <c r="I39" s="831"/>
      <c r="J39" s="812"/>
      <c r="K39" s="283"/>
      <c r="L39" s="832"/>
      <c r="M39" s="833"/>
      <c r="N39" s="284"/>
    </row>
    <row r="40" spans="1:14">
      <c r="B40" s="828"/>
      <c r="C40" s="829"/>
      <c r="D40" s="829"/>
      <c r="E40" s="834"/>
      <c r="F40" s="829"/>
      <c r="G40" s="829"/>
      <c r="H40" s="830"/>
      <c r="I40" s="42"/>
      <c r="J40" s="43"/>
      <c r="K40" s="283"/>
      <c r="L40" s="285"/>
      <c r="M40" s="286"/>
      <c r="N40" s="287"/>
    </row>
    <row r="41" spans="1:14">
      <c r="B41" s="835"/>
      <c r="C41" s="836"/>
      <c r="D41" s="836"/>
      <c r="E41" s="44"/>
      <c r="F41" s="45"/>
      <c r="G41" s="45"/>
      <c r="H41" s="46"/>
      <c r="I41" s="42"/>
      <c r="J41" s="43"/>
      <c r="K41" s="288"/>
      <c r="L41" s="285"/>
      <c r="M41" s="286"/>
      <c r="N41" s="353"/>
    </row>
    <row r="42" spans="1:14" ht="15" thickBot="1">
      <c r="B42" s="828"/>
      <c r="C42" s="829"/>
      <c r="D42" s="829"/>
      <c r="E42" s="829"/>
      <c r="F42" s="829"/>
      <c r="G42" s="829"/>
      <c r="H42" s="830"/>
      <c r="I42" s="837"/>
      <c r="J42" s="838"/>
      <c r="K42" s="47"/>
      <c r="L42" s="839"/>
      <c r="M42" s="840"/>
      <c r="N42" s="111"/>
    </row>
    <row r="43" spans="1:14" ht="15" thickBot="1">
      <c r="B43" s="815" t="s">
        <v>1037</v>
      </c>
      <c r="C43" s="816"/>
      <c r="D43" s="816"/>
      <c r="E43" s="816"/>
      <c r="F43" s="816"/>
      <c r="G43" s="816"/>
      <c r="H43" s="816"/>
      <c r="I43" s="816"/>
      <c r="J43" s="816"/>
      <c r="K43" s="816"/>
      <c r="L43" s="816"/>
      <c r="M43" s="817"/>
      <c r="N43" s="105">
        <f>SUM(N36:N42)</f>
        <v>1778.3311280416776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06" t="s">
        <v>1028</v>
      </c>
      <c r="C47" s="807"/>
      <c r="D47" s="807"/>
      <c r="E47" s="807"/>
      <c r="F47" s="807"/>
      <c r="G47" s="807"/>
      <c r="H47" s="807"/>
      <c r="I47" s="808"/>
      <c r="J47" s="324" t="s">
        <v>1029</v>
      </c>
      <c r="K47" s="91" t="s">
        <v>1030</v>
      </c>
      <c r="L47" s="809" t="s">
        <v>1039</v>
      </c>
      <c r="M47" s="80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0"/>
      <c r="C53" s="811"/>
      <c r="D53" s="811"/>
      <c r="E53" s="811"/>
      <c r="F53" s="811"/>
      <c r="G53" s="811"/>
      <c r="H53" s="811"/>
      <c r="I53" s="812"/>
      <c r="J53" s="48"/>
      <c r="K53" s="50"/>
      <c r="L53" s="813"/>
      <c r="M53" s="814"/>
      <c r="N53" s="51"/>
    </row>
    <row r="54" spans="2:14" ht="15" thickBot="1">
      <c r="B54" s="815" t="s">
        <v>1037</v>
      </c>
      <c r="C54" s="816"/>
      <c r="D54" s="816"/>
      <c r="E54" s="816"/>
      <c r="F54" s="816"/>
      <c r="G54" s="816"/>
      <c r="H54" s="816"/>
      <c r="I54" s="816"/>
      <c r="J54" s="816"/>
      <c r="K54" s="816"/>
      <c r="L54" s="816"/>
      <c r="M54" s="817"/>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18" t="s">
        <v>1045</v>
      </c>
      <c r="M58" s="791"/>
      <c r="N58" s="82" t="s">
        <v>1035</v>
      </c>
    </row>
    <row r="59" spans="2:14">
      <c r="B59" s="52"/>
      <c r="C59" s="326"/>
      <c r="D59" s="326"/>
      <c r="E59" s="326"/>
      <c r="F59" s="326"/>
      <c r="G59" s="326"/>
      <c r="H59" s="320"/>
      <c r="I59" s="288"/>
      <c r="J59" s="295"/>
      <c r="K59" s="288"/>
      <c r="L59" s="819"/>
      <c r="M59" s="820"/>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5" t="s">
        <v>1037</v>
      </c>
      <c r="C65" s="816"/>
      <c r="D65" s="816"/>
      <c r="E65" s="816"/>
      <c r="F65" s="816"/>
      <c r="G65" s="816"/>
      <c r="H65" s="816"/>
      <c r="I65" s="816"/>
      <c r="J65" s="816"/>
      <c r="K65" s="816"/>
      <c r="L65" s="816"/>
      <c r="M65" s="817"/>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1" t="s">
        <v>1047</v>
      </c>
      <c r="C69" s="842"/>
      <c r="D69" s="842"/>
      <c r="E69" s="842"/>
      <c r="F69" s="842"/>
      <c r="G69" s="842"/>
      <c r="H69" s="842"/>
      <c r="I69" s="79" t="s">
        <v>1048</v>
      </c>
      <c r="J69" s="81" t="s">
        <v>1494</v>
      </c>
      <c r="K69" s="80" t="s">
        <v>1050</v>
      </c>
      <c r="L69" s="843" t="s">
        <v>1034</v>
      </c>
      <c r="M69" s="844"/>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3"/>
      <c r="C75" s="984"/>
      <c r="D75" s="984"/>
      <c r="E75" s="984"/>
      <c r="F75" s="984"/>
      <c r="G75" s="984"/>
      <c r="H75" s="984"/>
      <c r="I75" s="175"/>
      <c r="J75" s="175"/>
      <c r="K75" s="175"/>
      <c r="L75" s="985"/>
      <c r="M75" s="986"/>
      <c r="N75" s="51"/>
    </row>
    <row r="76" spans="2:15" ht="15" thickBot="1">
      <c r="B76" s="815" t="s">
        <v>1037</v>
      </c>
      <c r="C76" s="816"/>
      <c r="D76" s="816"/>
      <c r="E76" s="816"/>
      <c r="F76" s="816"/>
      <c r="G76" s="816"/>
      <c r="H76" s="816"/>
      <c r="I76" s="816"/>
      <c r="J76" s="816"/>
      <c r="K76" s="816"/>
      <c r="L76" s="816"/>
      <c r="M76" s="817"/>
      <c r="N76" s="310"/>
    </row>
    <row r="77" spans="2:15" ht="15" thickBot="1">
      <c r="B77" s="39"/>
      <c r="C77" s="40"/>
      <c r="D77" s="40"/>
      <c r="E77" s="40"/>
      <c r="F77" s="40"/>
      <c r="G77" s="40"/>
      <c r="H77" s="40"/>
      <c r="I77" s="40"/>
      <c r="J77" s="40"/>
      <c r="K77" s="40"/>
      <c r="L77" s="40"/>
      <c r="M77" s="40"/>
      <c r="N77" s="41"/>
    </row>
    <row r="78" spans="2:15" ht="15" thickBot="1">
      <c r="B78" s="815" t="s">
        <v>1051</v>
      </c>
      <c r="C78" s="816"/>
      <c r="D78" s="816"/>
      <c r="E78" s="816"/>
      <c r="F78" s="816"/>
      <c r="G78" s="816"/>
      <c r="H78" s="816"/>
      <c r="I78" s="816"/>
      <c r="J78" s="816"/>
      <c r="K78" s="816"/>
      <c r="L78" s="816"/>
      <c r="M78" s="817"/>
      <c r="N78" s="105">
        <f>N43+N54+N65+N76</f>
        <v>1778.3311280416776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06" t="s">
        <v>1053</v>
      </c>
      <c r="C82" s="807"/>
      <c r="D82" s="807"/>
      <c r="E82" s="807"/>
      <c r="F82" s="807"/>
      <c r="G82" s="807"/>
      <c r="H82" s="807"/>
      <c r="I82" s="323"/>
      <c r="J82" s="343"/>
      <c r="K82" s="311" t="s">
        <v>1054</v>
      </c>
      <c r="L82" s="845" t="s">
        <v>1055</v>
      </c>
      <c r="M82" s="846"/>
      <c r="N82" s="312"/>
    </row>
    <row r="83" spans="1:14">
      <c r="B83" s="847" t="s">
        <v>1056</v>
      </c>
      <c r="C83" s="848"/>
      <c r="D83" s="848"/>
      <c r="E83" s="848"/>
      <c r="F83" s="848"/>
      <c r="G83" s="848"/>
      <c r="H83" s="848"/>
      <c r="I83" s="93"/>
      <c r="J83" s="94"/>
      <c r="K83" s="313">
        <v>0.2</v>
      </c>
      <c r="L83" s="849">
        <f>N78*K83</f>
        <v>355.66622560833554</v>
      </c>
      <c r="M83" s="850"/>
      <c r="N83" s="57"/>
    </row>
    <row r="84" spans="1:14">
      <c r="B84" s="95" t="s">
        <v>1057</v>
      </c>
      <c r="C84" s="96"/>
      <c r="D84" s="96"/>
      <c r="E84" s="96"/>
      <c r="F84" s="96"/>
      <c r="G84" s="96"/>
      <c r="H84" s="96"/>
      <c r="I84" s="93"/>
      <c r="J84" s="94"/>
      <c r="K84" s="313">
        <v>0.05</v>
      </c>
      <c r="L84" s="849">
        <f>N78*K84</f>
        <v>88.916556402083884</v>
      </c>
      <c r="M84" s="850"/>
      <c r="N84" s="57"/>
    </row>
    <row r="85" spans="1:14" ht="15" thickBot="1">
      <c r="B85" s="97" t="s">
        <v>1058</v>
      </c>
      <c r="C85" s="98"/>
      <c r="D85" s="98"/>
      <c r="E85" s="98"/>
      <c r="F85" s="98"/>
      <c r="G85" s="98"/>
      <c r="H85" s="98"/>
      <c r="I85" s="99"/>
      <c r="J85" s="100"/>
      <c r="K85" s="314">
        <v>0.05</v>
      </c>
      <c r="L85" s="851">
        <f>N78*K85</f>
        <v>88.916556402083884</v>
      </c>
      <c r="M85" s="852"/>
      <c r="N85" s="57"/>
    </row>
    <row r="86" spans="1:14" ht="15" thickBot="1">
      <c r="B86" s="815" t="s">
        <v>1037</v>
      </c>
      <c r="C86" s="816"/>
      <c r="D86" s="816"/>
      <c r="E86" s="816"/>
      <c r="F86" s="816"/>
      <c r="G86" s="816"/>
      <c r="H86" s="816"/>
      <c r="I86" s="816"/>
      <c r="J86" s="816"/>
      <c r="K86" s="816"/>
      <c r="L86" s="816"/>
      <c r="M86" s="817"/>
      <c r="N86" s="58">
        <f>L83+L84+L85</f>
        <v>533.49933841250333</v>
      </c>
    </row>
    <row r="87" spans="1:14" ht="15" thickBot="1">
      <c r="B87" s="39"/>
      <c r="C87" s="40"/>
      <c r="D87" s="40"/>
      <c r="E87" s="40"/>
      <c r="F87" s="40"/>
      <c r="G87" s="40"/>
      <c r="H87" s="40"/>
      <c r="I87" s="40"/>
      <c r="J87" s="40"/>
      <c r="K87" s="40"/>
      <c r="L87" s="40"/>
      <c r="M87" s="40"/>
      <c r="N87" s="41"/>
    </row>
    <row r="88" spans="1:14" ht="15" thickBot="1">
      <c r="A88" t="s">
        <v>2122</v>
      </c>
      <c r="B88" s="815" t="s">
        <v>1059</v>
      </c>
      <c r="C88" s="816"/>
      <c r="D88" s="816"/>
      <c r="E88" s="816"/>
      <c r="F88" s="816"/>
      <c r="G88" s="816"/>
      <c r="H88" s="816"/>
      <c r="I88" s="816"/>
      <c r="J88" s="816"/>
      <c r="K88" s="816"/>
      <c r="L88" s="816"/>
      <c r="M88" s="817"/>
      <c r="N88" s="196">
        <f>N78+N86</f>
        <v>2311.8304664541811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7" t="s">
        <v>2324</v>
      </c>
      <c r="C105" s="958"/>
      <c r="D105" s="958"/>
      <c r="E105" s="958"/>
      <c r="F105" s="958"/>
      <c r="G105" s="958"/>
      <c r="H105" s="958"/>
      <c r="I105" s="958"/>
      <c r="J105" s="958"/>
      <c r="K105" s="958"/>
      <c r="L105" s="958"/>
      <c r="M105" s="958"/>
      <c r="N105" s="959"/>
    </row>
    <row r="106" spans="2:14" ht="15" customHeight="1">
      <c r="B106" s="957"/>
      <c r="C106" s="958"/>
      <c r="D106" s="958"/>
      <c r="E106" s="958"/>
      <c r="F106" s="958"/>
      <c r="G106" s="958"/>
      <c r="H106" s="958"/>
      <c r="I106" s="958"/>
      <c r="J106" s="958"/>
      <c r="K106" s="958"/>
      <c r="L106" s="958"/>
      <c r="M106" s="958"/>
      <c r="N106" s="959"/>
    </row>
    <row r="107" spans="2:14" ht="30" customHeight="1">
      <c r="B107" s="960" t="s">
        <v>2325</v>
      </c>
      <c r="C107" s="961"/>
      <c r="D107" s="961"/>
      <c r="E107" s="961"/>
      <c r="F107" s="961"/>
      <c r="G107" s="961"/>
      <c r="H107" s="961"/>
      <c r="I107" s="961"/>
      <c r="J107" s="961"/>
      <c r="K107" s="961"/>
      <c r="L107" s="961"/>
      <c r="M107" s="961"/>
      <c r="N107" s="962"/>
    </row>
    <row r="108" spans="2:14">
      <c r="B108" s="960"/>
      <c r="C108" s="961"/>
      <c r="D108" s="961"/>
      <c r="E108" s="961"/>
      <c r="F108" s="961"/>
      <c r="G108" s="961"/>
      <c r="H108" s="961"/>
      <c r="I108" s="961"/>
      <c r="J108" s="961"/>
      <c r="K108" s="961"/>
      <c r="L108" s="961"/>
      <c r="M108" s="961"/>
      <c r="N108" s="96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3"/>
      <c r="K118" s="963"/>
      <c r="L118" s="963"/>
      <c r="M118" s="963"/>
      <c r="N118" s="964"/>
    </row>
    <row r="119" spans="2:14" ht="15" thickBot="1">
      <c r="B119" s="428" t="s">
        <v>2327</v>
      </c>
      <c r="C119" s="429"/>
      <c r="D119" s="429"/>
      <c r="E119" s="268"/>
      <c r="F119" s="268"/>
      <c r="G119" s="268"/>
      <c r="H119" s="268"/>
      <c r="I119" s="268"/>
      <c r="J119" s="965"/>
      <c r="K119" s="965"/>
      <c r="L119" s="965"/>
      <c r="M119" s="965"/>
      <c r="N119" s="96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2019-06-28T17:18:47Z</dcterms:modified>
</cp:coreProperties>
</file>