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A0153119-47A4-4D82-9818-1973AE56CFA1}"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48" i="117" l="1"/>
  <c r="M70" i="374"/>
  <c r="B79" i="244"/>
  <c r="M58" i="244"/>
  <c r="N58" i="244" s="1"/>
  <c r="J58" i="244"/>
  <c r="B58" i="244"/>
  <c r="B57" i="244"/>
  <c r="K44" i="244"/>
  <c r="N44" i="244" s="1"/>
  <c r="B44" i="244"/>
  <c r="K79" i="244"/>
  <c r="I79" i="244" s="1"/>
  <c r="N79" i="244"/>
  <c r="L59" i="25"/>
  <c r="L59" i="23"/>
  <c r="B48" i="276"/>
  <c r="J48" i="276"/>
  <c r="M48" i="276"/>
  <c r="N48" i="276" s="1"/>
  <c r="N56" i="276" s="1"/>
  <c r="B72" i="276"/>
  <c r="K72" i="276"/>
  <c r="I72" i="276" s="1"/>
  <c r="K39" i="57"/>
  <c r="N39" i="57" s="1"/>
  <c r="B39" i="57"/>
  <c r="M72" i="150"/>
  <c r="M73" i="150"/>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N58" i="284" s="1"/>
  <c r="N64" i="284" s="1"/>
  <c r="L58" i="283"/>
  <c r="N58" i="283" s="1"/>
  <c r="N64" i="283" s="1"/>
  <c r="K58" i="283"/>
  <c r="B58" i="283"/>
  <c r="N58" i="286"/>
  <c r="B61" i="270"/>
  <c r="K66" i="268"/>
  <c r="B66" i="268"/>
  <c r="B65" i="268"/>
  <c r="L69" i="252"/>
  <c r="L68" i="252"/>
  <c r="K69" i="252"/>
  <c r="B69" i="252"/>
  <c r="B68" i="252"/>
  <c r="L65" i="248"/>
  <c r="N65" i="248" s="1"/>
  <c r="L64" i="248"/>
  <c r="K65" i="248"/>
  <c r="B65" i="248"/>
  <c r="B64" i="248"/>
  <c r="B63" i="249"/>
  <c r="K63" i="249"/>
  <c r="L63" i="249"/>
  <c r="N63" i="249" s="1"/>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N39" i="193" s="1"/>
  <c r="K38" i="193"/>
  <c r="N38" i="193" s="1"/>
  <c r="K37" i="193"/>
  <c r="N37" i="193"/>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B38" i="12"/>
  <c r="B37" i="12"/>
  <c r="N71" i="12"/>
  <c r="C3" i="5"/>
  <c r="K36" i="370"/>
  <c r="N36" i="370" s="1"/>
  <c r="N43" i="370" s="1"/>
  <c r="N78" i="370" s="1"/>
  <c r="L84" i="370" s="1"/>
  <c r="B36" i="370"/>
  <c r="K36" i="11"/>
  <c r="N36" i="11" s="1"/>
  <c r="N43" i="11" s="1"/>
  <c r="N78" i="1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N77" i="363" s="1"/>
  <c r="N41" i="363" s="1"/>
  <c r="N43" i="363" s="1"/>
  <c r="B71" i="363"/>
  <c r="M50" i="363"/>
  <c r="N50" i="363" s="1"/>
  <c r="J50" i="363"/>
  <c r="B50" i="363"/>
  <c r="M49" i="363"/>
  <c r="N49" i="363" s="1"/>
  <c r="J49" i="363"/>
  <c r="B49" i="363"/>
  <c r="M48" i="363"/>
  <c r="N48" i="363" s="1"/>
  <c r="N55"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N55" i="357" s="1"/>
  <c r="J49" i="357"/>
  <c r="B49" i="357"/>
  <c r="M48" i="357"/>
  <c r="N48" i="357" s="1"/>
  <c r="J48" i="357"/>
  <c r="B48" i="357"/>
  <c r="K72" i="356"/>
  <c r="N72" i="356" s="1"/>
  <c r="N77" i="356" s="1"/>
  <c r="N41" i="356" s="1"/>
  <c r="N43"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c r="B71" i="348"/>
  <c r="M50" i="348"/>
  <c r="N50" i="348" s="1"/>
  <c r="J50" i="348"/>
  <c r="B50" i="348"/>
  <c r="M49" i="348"/>
  <c r="N49" i="348" s="1"/>
  <c r="J49" i="348"/>
  <c r="B49" i="348"/>
  <c r="M48" i="348"/>
  <c r="N48" i="348" s="1"/>
  <c r="J48" i="348"/>
  <c r="B48" i="348"/>
  <c r="K72" i="347"/>
  <c r="N72" i="347" s="1"/>
  <c r="N77" i="347" s="1"/>
  <c r="N41" i="347" s="1"/>
  <c r="N43"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N55"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N79" i="371" s="1"/>
  <c r="L84"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N55"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B72" i="329"/>
  <c r="K71" i="329"/>
  <c r="N71" i="329"/>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I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N77"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c r="B70" i="302"/>
  <c r="K69" i="302"/>
  <c r="N69" i="302" s="1"/>
  <c r="B69" i="302"/>
  <c r="K58" i="302"/>
  <c r="B58" i="302"/>
  <c r="M49" i="302"/>
  <c r="N49" i="302" s="1"/>
  <c r="J49" i="302"/>
  <c r="B49" i="302"/>
  <c r="M48" i="302"/>
  <c r="N48" i="302" s="1"/>
  <c r="J48" i="302"/>
  <c r="B48" i="302"/>
  <c r="K70" i="301"/>
  <c r="N70" i="301" s="1"/>
  <c r="B70" i="301"/>
  <c r="K69" i="301"/>
  <c r="B69" i="301"/>
  <c r="K58" i="301"/>
  <c r="B58" i="301"/>
  <c r="M50" i="301"/>
  <c r="N50" i="301" s="1"/>
  <c r="N53"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B70" i="298"/>
  <c r="K69" i="298"/>
  <c r="N69" i="298"/>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N77" i="296" s="1"/>
  <c r="N41" i="296" s="1"/>
  <c r="N43" i="296" s="1"/>
  <c r="B72" i="296"/>
  <c r="K71" i="296"/>
  <c r="N71" i="296" s="1"/>
  <c r="B71" i="296"/>
  <c r="M49" i="296"/>
  <c r="N49" i="296" s="1"/>
  <c r="N55"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c r="B70" i="293"/>
  <c r="K69" i="293"/>
  <c r="N69" i="293" s="1"/>
  <c r="B69" i="293"/>
  <c r="K58" i="293"/>
  <c r="B58" i="293"/>
  <c r="M52" i="293"/>
  <c r="N52" i="293" s="1"/>
  <c r="J52" i="293"/>
  <c r="B52" i="293"/>
  <c r="M51" i="293"/>
  <c r="N51" i="293" s="1"/>
  <c r="N53"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N53" i="292" s="1"/>
  <c r="J50" i="292"/>
  <c r="B50" i="292"/>
  <c r="M49" i="292"/>
  <c r="N49" i="292" s="1"/>
  <c r="J49" i="292"/>
  <c r="B49" i="292"/>
  <c r="M48" i="292"/>
  <c r="N48" i="292" s="1"/>
  <c r="J48" i="292"/>
  <c r="B48" i="292"/>
  <c r="K70" i="291"/>
  <c r="N70" i="29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N53" i="287" s="1"/>
  <c r="J49" i="287"/>
  <c r="B49" i="287"/>
  <c r="M48" i="287"/>
  <c r="N48" i="287" s="1"/>
  <c r="J48" i="287"/>
  <c r="B48" i="287"/>
  <c r="K37" i="287"/>
  <c r="N37" i="287" s="1"/>
  <c r="B37" i="287"/>
  <c r="K36" i="287"/>
  <c r="N36" i="287" s="1"/>
  <c r="B36" i="287"/>
  <c r="K70" i="286"/>
  <c r="N70" i="286"/>
  <c r="N75" i="286" s="1"/>
  <c r="N41"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c r="B69" i="283"/>
  <c r="M50" i="283"/>
  <c r="N50" i="283" s="1"/>
  <c r="J50" i="283"/>
  <c r="B50" i="283"/>
  <c r="M49" i="283"/>
  <c r="N49" i="283" s="1"/>
  <c r="J49" i="283"/>
  <c r="B49" i="283"/>
  <c r="M48" i="283"/>
  <c r="N48" i="283" s="1"/>
  <c r="J48" i="283"/>
  <c r="B48" i="283"/>
  <c r="K36" i="283"/>
  <c r="N36" i="283" s="1"/>
  <c r="B36" i="283"/>
  <c r="K78" i="282"/>
  <c r="N78" i="282"/>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N80" i="277" s="1"/>
  <c r="L85"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N61" i="272" s="1"/>
  <c r="N67" i="272" s="1"/>
  <c r="K61" i="272"/>
  <c r="B61" i="272"/>
  <c r="M49" i="272"/>
  <c r="N49" i="272" s="1"/>
  <c r="J49" i="272"/>
  <c r="B49" i="272"/>
  <c r="M48" i="272"/>
  <c r="N48" i="272" s="1"/>
  <c r="J48" i="272"/>
  <c r="B48" i="272"/>
  <c r="K36" i="272"/>
  <c r="N36" i="272" s="1"/>
  <c r="N43"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N78" i="270" s="1"/>
  <c r="N41" i="270" s="1"/>
  <c r="N43"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N55" i="264" s="1"/>
  <c r="J49" i="264"/>
  <c r="B49" i="264"/>
  <c r="M48" i="264"/>
  <c r="N48" i="264" s="1"/>
  <c r="J48" i="264"/>
  <c r="B48" i="264"/>
  <c r="K37" i="264"/>
  <c r="N37" i="264" s="1"/>
  <c r="B37" i="264"/>
  <c r="K36" i="264"/>
  <c r="N36" i="264" s="1"/>
  <c r="B36" i="264"/>
  <c r="K72" i="263"/>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N60" i="261" s="1"/>
  <c r="N66" i="261" s="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N77" i="258" s="1"/>
  <c r="N41" i="258" s="1"/>
  <c r="N43"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N77" i="256" s="1"/>
  <c r="N4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N55"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B79" i="252"/>
  <c r="K68" i="252"/>
  <c r="N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N81" i="249" s="1"/>
  <c r="N43" i="249" s="1"/>
  <c r="B74" i="249"/>
  <c r="K73" i="249"/>
  <c r="N73" i="249" s="1"/>
  <c r="B73" i="249"/>
  <c r="L65" i="249"/>
  <c r="K65" i="249"/>
  <c r="B65" i="249"/>
  <c r="L64" i="249"/>
  <c r="N64" i="249" s="1"/>
  <c r="N68" i="249" s="1"/>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c r="B78" i="248"/>
  <c r="K77" i="248"/>
  <c r="N77" i="248" s="1"/>
  <c r="B77" i="248"/>
  <c r="K76" i="248"/>
  <c r="B76" i="248"/>
  <c r="K75" i="248"/>
  <c r="N75" i="248" s="1"/>
  <c r="B75" i="248"/>
  <c r="K74" i="248"/>
  <c r="B74" i="248"/>
  <c r="K73" i="248"/>
  <c r="B73" i="248"/>
  <c r="K64" i="248"/>
  <c r="N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c r="B81" i="246"/>
  <c r="K80" i="246"/>
  <c r="N80" i="246"/>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c r="B78" i="244"/>
  <c r="K77" i="244"/>
  <c r="N77" i="244" s="1"/>
  <c r="B77" i="244"/>
  <c r="K76" i="244"/>
  <c r="N76" i="244" s="1"/>
  <c r="B76" i="244"/>
  <c r="K75" i="244"/>
  <c r="N75" i="244" s="1"/>
  <c r="B75" i="244"/>
  <c r="L64" i="244"/>
  <c r="N64" i="244" s="1"/>
  <c r="N70" i="244" s="1"/>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N43"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N43" i="237" s="1"/>
  <c r="B36" i="237"/>
  <c r="K71" i="236"/>
  <c r="N71" i="236"/>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N43" i="235" s="1"/>
  <c r="B36" i="235"/>
  <c r="K71" i="234"/>
  <c r="N71" i="234"/>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N55"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N78" i="225" s="1"/>
  <c r="L84" i="225" s="1"/>
  <c r="J49" i="225"/>
  <c r="B49" i="225"/>
  <c r="M49" i="224"/>
  <c r="N49" i="224" s="1"/>
  <c r="N54" i="224" s="1"/>
  <c r="J49" i="224"/>
  <c r="B49" i="224"/>
  <c r="K78" i="221"/>
  <c r="N78" i="221" s="1"/>
  <c r="B78" i="221"/>
  <c r="K77" i="221"/>
  <c r="N77" i="22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N83" i="207" s="1"/>
  <c r="N46"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N80" i="219" s="1"/>
  <c r="N46"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c r="N80" i="218" s="1"/>
  <c r="N46" i="218" s="1"/>
  <c r="B74" i="218"/>
  <c r="K37" i="218"/>
  <c r="N37" i="218" s="1"/>
  <c r="B37" i="218"/>
  <c r="K36" i="218"/>
  <c r="N36" i="218" s="1"/>
  <c r="B36" i="218"/>
  <c r="K75" i="217"/>
  <c r="N75" i="217" s="1"/>
  <c r="B75" i="217"/>
  <c r="K74" i="217"/>
  <c r="N74" i="217" s="1"/>
  <c r="N80" i="217" s="1"/>
  <c r="N46"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B70" i="216"/>
  <c r="M49" i="216"/>
  <c r="N49" i="216" s="1"/>
  <c r="N54" i="216" s="1"/>
  <c r="J49" i="216"/>
  <c r="B49" i="216"/>
  <c r="K71" i="215"/>
  <c r="N71" i="215" s="1"/>
  <c r="B71" i="215"/>
  <c r="K70" i="215"/>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N77" i="193" s="1"/>
  <c r="N43" i="193" s="1"/>
  <c r="B71" i="193"/>
  <c r="N50" i="193"/>
  <c r="N55" i="193" s="1"/>
  <c r="K40" i="193"/>
  <c r="N40" i="193" s="1"/>
  <c r="B40"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N81" i="187" s="1"/>
  <c r="N47"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B75" i="174"/>
  <c r="K74" i="174"/>
  <c r="N74" i="174"/>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N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c r="B77" i="170"/>
  <c r="K76" i="170"/>
  <c r="N76" i="170"/>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N76" i="168" s="1"/>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I77" i="162" s="1"/>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I76" i="155" s="1"/>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c r="B71" i="148"/>
  <c r="K70" i="148"/>
  <c r="N70" i="148"/>
  <c r="B70" i="148"/>
  <c r="K59" i="148"/>
  <c r="B59" i="148"/>
  <c r="M49" i="148"/>
  <c r="N49" i="148" s="1"/>
  <c r="J49" i="148"/>
  <c r="B49" i="148"/>
  <c r="M48" i="148"/>
  <c r="N48" i="148" s="1"/>
  <c r="J48" i="148"/>
  <c r="B48" i="148"/>
  <c r="K37" i="148"/>
  <c r="N37" i="148" s="1"/>
  <c r="B37" i="148"/>
  <c r="K36" i="148"/>
  <c r="N36" i="148" s="1"/>
  <c r="B36" i="148"/>
  <c r="K70" i="149"/>
  <c r="N70" i="149"/>
  <c r="B70" i="149"/>
  <c r="K69" i="149"/>
  <c r="N69" i="149"/>
  <c r="B69" i="149"/>
  <c r="K58" i="149"/>
  <c r="B58" i="149"/>
  <c r="M49" i="149"/>
  <c r="N49" i="149" s="1"/>
  <c r="J49" i="149"/>
  <c r="B49" i="149"/>
  <c r="M48" i="149"/>
  <c r="N48" i="149" s="1"/>
  <c r="J48" i="149"/>
  <c r="B48" i="149"/>
  <c r="K37" i="149"/>
  <c r="N37" i="149" s="1"/>
  <c r="B37" i="149"/>
  <c r="K36" i="149"/>
  <c r="N36" i="149" s="1"/>
  <c r="B36" i="149"/>
  <c r="K70" i="142"/>
  <c r="N70" i="142" s="1"/>
  <c r="N76" i="142" s="1"/>
  <c r="N41"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B70" i="140"/>
  <c r="K69" i="140"/>
  <c r="N69" i="140"/>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N76" i="138" s="1"/>
  <c r="N41"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N76" i="137" s="1"/>
  <c r="N41"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N37" i="137" s="1"/>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4" i="126" s="1"/>
  <c r="J48" i="126"/>
  <c r="B48" i="126"/>
  <c r="M48" i="125"/>
  <c r="N48" i="125" s="1"/>
  <c r="N54" i="125" s="1"/>
  <c r="N78" i="125" s="1"/>
  <c r="L84" i="125" s="1"/>
  <c r="J48" i="125"/>
  <c r="B48" i="125"/>
  <c r="M48" i="123"/>
  <c r="N48" i="123" s="1"/>
  <c r="N54" i="123" s="1"/>
  <c r="J48" i="123"/>
  <c r="B48" i="123"/>
  <c r="M48" i="124"/>
  <c r="N48" i="124" s="1"/>
  <c r="N54" i="124" s="1"/>
  <c r="N78" i="124" s="1"/>
  <c r="L84" i="124" s="1"/>
  <c r="J48" i="124"/>
  <c r="B48" i="124"/>
  <c r="M48" i="122"/>
  <c r="N48" i="122" s="1"/>
  <c r="N54" i="122" s="1"/>
  <c r="N78" i="122" s="1"/>
  <c r="L85" i="122" s="1"/>
  <c r="J48" i="122"/>
  <c r="B48" i="122"/>
  <c r="M48" i="121"/>
  <c r="N48" i="121" s="1"/>
  <c r="N54" i="121" s="1"/>
  <c r="N78" i="121" s="1"/>
  <c r="L84" i="121" s="1"/>
  <c r="J48" i="121"/>
  <c r="B48" i="121"/>
  <c r="M48" i="120"/>
  <c r="N48" i="120" s="1"/>
  <c r="N54" i="120" s="1"/>
  <c r="N78" i="120" s="1"/>
  <c r="L83" i="120" s="1"/>
  <c r="J48" i="120"/>
  <c r="B48" i="120"/>
  <c r="M48" i="119"/>
  <c r="N48" i="119" s="1"/>
  <c r="N54" i="119" s="1"/>
  <c r="N78" i="119" s="1"/>
  <c r="L85" i="119" s="1"/>
  <c r="J48" i="119"/>
  <c r="B48" i="119"/>
  <c r="M48" i="118"/>
  <c r="N48" i="118" s="1"/>
  <c r="N54" i="118" s="1"/>
  <c r="N78" i="118" s="1"/>
  <c r="L85" i="118" s="1"/>
  <c r="J48" i="118"/>
  <c r="B48" i="118"/>
  <c r="N48" i="117"/>
  <c r="N54" i="117" s="1"/>
  <c r="N78" i="117" s="1"/>
  <c r="L83" i="117" s="1"/>
  <c r="J48" i="117"/>
  <c r="B48" i="117"/>
  <c r="M48" i="115"/>
  <c r="N48" i="115" s="1"/>
  <c r="N54" i="115" s="1"/>
  <c r="N78" i="115" s="1"/>
  <c r="J48" i="115"/>
  <c r="B48" i="115"/>
  <c r="M48" i="116"/>
  <c r="N48" i="116" s="1"/>
  <c r="N54" i="116" s="1"/>
  <c r="N78" i="116" s="1"/>
  <c r="L85" i="116" s="1"/>
  <c r="J48" i="116"/>
  <c r="B48" i="116"/>
  <c r="M48" i="114"/>
  <c r="N48" i="114" s="1"/>
  <c r="N54" i="114" s="1"/>
  <c r="N78" i="114" s="1"/>
  <c r="L83"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J48" i="110"/>
  <c r="B48" i="110"/>
  <c r="M48" i="109"/>
  <c r="N48" i="109" s="1"/>
  <c r="N54" i="109" s="1"/>
  <c r="N78" i="109" s="1"/>
  <c r="L85" i="109" s="1"/>
  <c r="J48" i="109"/>
  <c r="B48" i="109"/>
  <c r="K71" i="108"/>
  <c r="N71" i="108" s="1"/>
  <c r="N76" i="108" s="1"/>
  <c r="N4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N71" i="103"/>
  <c r="B71" i="103"/>
  <c r="K70" i="103"/>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c r="N76" i="97" s="1"/>
  <c r="N4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c r="B71" i="95"/>
  <c r="K70" i="95"/>
  <c r="N70" i="95" s="1"/>
  <c r="B70" i="95"/>
  <c r="K59" i="95"/>
  <c r="B59" i="95"/>
  <c r="M48" i="95"/>
  <c r="N48" i="95" s="1"/>
  <c r="N54" i="95" s="1"/>
  <c r="J48" i="95"/>
  <c r="B48" i="95"/>
  <c r="K38" i="95"/>
  <c r="N38" i="95" s="1"/>
  <c r="B38" i="95"/>
  <c r="K37" i="95"/>
  <c r="N37" i="95" s="1"/>
  <c r="B37" i="95"/>
  <c r="K36" i="95"/>
  <c r="N36" i="95" s="1"/>
  <c r="B36" i="95"/>
  <c r="K71" i="94"/>
  <c r="N71" i="94"/>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B70" i="92"/>
  <c r="K59" i="92"/>
  <c r="B59" i="92"/>
  <c r="M48" i="92"/>
  <c r="N48" i="92" s="1"/>
  <c r="N54" i="92" s="1"/>
  <c r="J48" i="92"/>
  <c r="B48" i="92"/>
  <c r="K38" i="92"/>
  <c r="N38" i="92" s="1"/>
  <c r="B38" i="92"/>
  <c r="K37" i="92"/>
  <c r="N37" i="92" s="1"/>
  <c r="B37" i="92"/>
  <c r="K36" i="92"/>
  <c r="N36" i="92" s="1"/>
  <c r="B36" i="92"/>
  <c r="K71" i="91"/>
  <c r="N71" i="91" s="1"/>
  <c r="B71" i="91"/>
  <c r="K70" i="91"/>
  <c r="N70" i="91" s="1"/>
  <c r="N76" i="91" s="1"/>
  <c r="N41" i="91" s="1"/>
  <c r="B70" i="91"/>
  <c r="K59" i="91"/>
  <c r="B59" i="91"/>
  <c r="M49" i="91"/>
  <c r="N49" i="91" s="1"/>
  <c r="J49" i="91"/>
  <c r="B49" i="91"/>
  <c r="M48" i="91"/>
  <c r="N48" i="91" s="1"/>
  <c r="J48" i="91"/>
  <c r="B48" i="91"/>
  <c r="K36" i="91"/>
  <c r="N36" i="91" s="1"/>
  <c r="B36" i="91"/>
  <c r="K71" i="90"/>
  <c r="N71" i="90"/>
  <c r="B71" i="90"/>
  <c r="K70" i="90"/>
  <c r="N70" i="90" s="1"/>
  <c r="B70" i="90"/>
  <c r="K59" i="90"/>
  <c r="B59" i="90"/>
  <c r="M49" i="90"/>
  <c r="N49" i="90" s="1"/>
  <c r="J49" i="90"/>
  <c r="B49" i="90"/>
  <c r="M48" i="90"/>
  <c r="N48" i="90" s="1"/>
  <c r="J48" i="90"/>
  <c r="B48" i="90"/>
  <c r="K36" i="90"/>
  <c r="N36" i="90" s="1"/>
  <c r="B36" i="90"/>
  <c r="K71" i="89"/>
  <c r="N71" i="89" s="1"/>
  <c r="N76" i="89" s="1"/>
  <c r="N4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N76" i="85" s="1"/>
  <c r="N41"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B70" i="82"/>
  <c r="K59" i="82"/>
  <c r="B59" i="82"/>
  <c r="M49" i="82"/>
  <c r="N49" i="82" s="1"/>
  <c r="J49" i="82"/>
  <c r="B49" i="82"/>
  <c r="M48" i="82"/>
  <c r="N48" i="82" s="1"/>
  <c r="J48" i="82"/>
  <c r="B48" i="82"/>
  <c r="K38" i="82"/>
  <c r="N38" i="82" s="1"/>
  <c r="B38" i="82"/>
  <c r="K37" i="82"/>
  <c r="N37" i="82" s="1"/>
  <c r="B37" i="82"/>
  <c r="K36" i="82"/>
  <c r="N36" i="82" s="1"/>
  <c r="B36" i="82"/>
  <c r="K71" i="81"/>
  <c r="N71" i="81" s="1"/>
  <c r="N76" i="81" s="1"/>
  <c r="N4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5"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c r="N75" i="74" s="1"/>
  <c r="N41"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5" i="73" s="1"/>
  <c r="J48" i="73"/>
  <c r="B48" i="73"/>
  <c r="K70" i="72"/>
  <c r="N70" i="72" s="1"/>
  <c r="B70" i="72"/>
  <c r="K69" i="72"/>
  <c r="N69" i="72" s="1"/>
  <c r="N75" i="72" s="1"/>
  <c r="N41"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B70" i="69"/>
  <c r="M48" i="69"/>
  <c r="N48" i="69" s="1"/>
  <c r="N54" i="69" s="1"/>
  <c r="J48" i="69"/>
  <c r="B48" i="69"/>
  <c r="K38" i="69"/>
  <c r="N38" i="69" s="1"/>
  <c r="B38" i="69"/>
  <c r="K37" i="69"/>
  <c r="N37" i="69" s="1"/>
  <c r="B37" i="69"/>
  <c r="K36" i="69"/>
  <c r="N36" i="69" s="1"/>
  <c r="B36" i="69"/>
  <c r="K71" i="68"/>
  <c r="N71" i="68" s="1"/>
  <c r="B71" i="68"/>
  <c r="K70" i="68"/>
  <c r="N70" i="68"/>
  <c r="B70" i="68"/>
  <c r="M49" i="68"/>
  <c r="N49" i="68" s="1"/>
  <c r="J49" i="68"/>
  <c r="B49" i="68"/>
  <c r="M48" i="68"/>
  <c r="N48" i="68" s="1"/>
  <c r="J48" i="68"/>
  <c r="B48" i="68"/>
  <c r="K38" i="68"/>
  <c r="N38" i="68" s="1"/>
  <c r="B38" i="68"/>
  <c r="K37" i="68"/>
  <c r="N37" i="68" s="1"/>
  <c r="B37" i="68"/>
  <c r="K36" i="68"/>
  <c r="N36" i="68" s="1"/>
  <c r="B36" i="68"/>
  <c r="K71" i="67"/>
  <c r="N71" i="67" s="1"/>
  <c r="B71" i="67"/>
  <c r="K70" i="67"/>
  <c r="N70" i="67"/>
  <c r="B70" i="67"/>
  <c r="K37" i="67"/>
  <c r="N37" i="67" s="1"/>
  <c r="B37" i="67"/>
  <c r="K36" i="67"/>
  <c r="N36" i="67" s="1"/>
  <c r="B36" i="67"/>
  <c r="K71" i="66"/>
  <c r="I71" i="66" s="1"/>
  <c r="B71" i="66"/>
  <c r="K70" i="66"/>
  <c r="B70" i="66"/>
  <c r="M48" i="66"/>
  <c r="N48" i="66" s="1"/>
  <c r="N54" i="66" s="1"/>
  <c r="J48" i="66"/>
  <c r="B48" i="66"/>
  <c r="K71" i="65"/>
  <c r="N71" i="65" s="1"/>
  <c r="B71" i="65"/>
  <c r="K70" i="65"/>
  <c r="N70" i="65" s="1"/>
  <c r="B70" i="65"/>
  <c r="M48" i="65"/>
  <c r="N48" i="65" s="1"/>
  <c r="N54" i="65" s="1"/>
  <c r="J48" i="65"/>
  <c r="B48" i="65"/>
  <c r="K71" i="64"/>
  <c r="N71" i="64" s="1"/>
  <c r="B71" i="64"/>
  <c r="K70" i="64"/>
  <c r="B70" i="64"/>
  <c r="N48" i="64"/>
  <c r="N54" i="64"/>
  <c r="J48" i="64"/>
  <c r="B48" i="64"/>
  <c r="K71" i="63"/>
  <c r="N71" i="63" s="1"/>
  <c r="N76" i="63" s="1"/>
  <c r="N41" i="63" s="1"/>
  <c r="N43" i="63" s="1"/>
  <c r="B71" i="63"/>
  <c r="K70" i="63"/>
  <c r="N70" i="63" s="1"/>
  <c r="B70" i="63"/>
  <c r="M48" i="63"/>
  <c r="N48" i="63" s="1"/>
  <c r="N54" i="63" s="1"/>
  <c r="J48" i="63"/>
  <c r="B48" i="63"/>
  <c r="K71" i="57"/>
  <c r="N71" i="57" s="1"/>
  <c r="N76" i="57" s="1"/>
  <c r="N4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N76"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N76" i="58" s="1"/>
  <c r="N42" i="58" s="1"/>
  <c r="N43" i="58" s="1"/>
  <c r="B71" i="58"/>
  <c r="K70" i="58"/>
  <c r="N70" i="58" s="1"/>
  <c r="B70" i="58"/>
  <c r="M48" i="58"/>
  <c r="N48" i="58" s="1"/>
  <c r="N54" i="58" s="1"/>
  <c r="J48" i="58"/>
  <c r="B48" i="58"/>
  <c r="K71" i="56"/>
  <c r="N71" i="56"/>
  <c r="B71" i="56"/>
  <c r="K70" i="56"/>
  <c r="N70" i="56" s="1"/>
  <c r="B70" i="56"/>
  <c r="N54" i="56"/>
  <c r="K71" i="55"/>
  <c r="N71" i="55" s="1"/>
  <c r="B71" i="55"/>
  <c r="K70" i="55"/>
  <c r="N70" i="55"/>
  <c r="N76" i="55" s="1"/>
  <c r="B70" i="55"/>
  <c r="K36" i="55"/>
  <c r="N36" i="55" s="1"/>
  <c r="N43" i="55" s="1"/>
  <c r="B36" i="55"/>
  <c r="K71" i="54"/>
  <c r="B71" i="54"/>
  <c r="K70" i="54"/>
  <c r="N70" i="54" s="1"/>
  <c r="B70" i="54"/>
  <c r="K37" i="54"/>
  <c r="N37" i="54" s="1"/>
  <c r="B37" i="54"/>
  <c r="K36" i="54"/>
  <c r="N36" i="54" s="1"/>
  <c r="B36" i="54"/>
  <c r="K71" i="53"/>
  <c r="N71" i="53" s="1"/>
  <c r="B71" i="53"/>
  <c r="K70" i="53"/>
  <c r="N70" i="53" s="1"/>
  <c r="N76" i="53" s="1"/>
  <c r="B70" i="53"/>
  <c r="K39" i="53"/>
  <c r="N39" i="53" s="1"/>
  <c r="B39" i="53"/>
  <c r="K38" i="53"/>
  <c r="N38" i="53" s="1"/>
  <c r="B38" i="53"/>
  <c r="K37" i="53"/>
  <c r="N37" i="53" s="1"/>
  <c r="B37" i="53"/>
  <c r="K36" i="53"/>
  <c r="N36" i="53" s="1"/>
  <c r="B36" i="53"/>
  <c r="K70" i="52"/>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N73" i="48" s="1"/>
  <c r="B73" i="48"/>
  <c r="K72" i="48"/>
  <c r="I72" i="48" s="1"/>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N43" i="47" s="1"/>
  <c r="N78" i="47" s="1"/>
  <c r="B36" i="47"/>
  <c r="K70" i="46"/>
  <c r="N70" i="46" s="1"/>
  <c r="N76" i="46" s="1"/>
  <c r="N42" i="46" s="1"/>
  <c r="B70" i="46"/>
  <c r="M48" i="46"/>
  <c r="N48" i="46" s="1"/>
  <c r="N54" i="46" s="1"/>
  <c r="J48" i="46"/>
  <c r="B48" i="46"/>
  <c r="K37" i="46"/>
  <c r="N37" i="46" s="1"/>
  <c r="B37" i="46"/>
  <c r="K36" i="46"/>
  <c r="N36" i="46" s="1"/>
  <c r="B36" i="46"/>
  <c r="K70" i="35"/>
  <c r="N70" i="35" s="1"/>
  <c r="N76" i="35"/>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B70" i="44"/>
  <c r="M50" i="44"/>
  <c r="N50" i="44" s="1"/>
  <c r="J50" i="44"/>
  <c r="B50" i="44"/>
  <c r="M49" i="44"/>
  <c r="N49" i="44" s="1"/>
  <c r="J49" i="44"/>
  <c r="B49" i="44"/>
  <c r="M48" i="44"/>
  <c r="N48" i="44" s="1"/>
  <c r="J48" i="44"/>
  <c r="B48" i="44"/>
  <c r="K36" i="44"/>
  <c r="N36" i="44" s="1"/>
  <c r="B36" i="44"/>
  <c r="K70" i="43"/>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N43" i="41" s="1"/>
  <c r="B36" i="41"/>
  <c r="K70" i="40"/>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N70" i="36"/>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N59" i="33" s="1"/>
  <c r="N65" i="33" s="1"/>
  <c r="K59" i="33"/>
  <c r="B59" i="33"/>
  <c r="N54" i="33"/>
  <c r="K36" i="33"/>
  <c r="N36" i="33" s="1"/>
  <c r="N43" i="33" s="1"/>
  <c r="B36" i="33"/>
  <c r="K70" i="32"/>
  <c r="N70" i="32" s="1"/>
  <c r="N76" i="32" s="1"/>
  <c r="N42" i="32" s="1"/>
  <c r="N43" i="32" s="1"/>
  <c r="B70" i="32"/>
  <c r="L59" i="32"/>
  <c r="N59" i="32" s="1"/>
  <c r="N65" i="32" s="1"/>
  <c r="N78" i="32" s="1"/>
  <c r="L83" i="32" s="1"/>
  <c r="B59" i="32"/>
  <c r="N54" i="32"/>
  <c r="K70" i="31"/>
  <c r="N70" i="31" s="1"/>
  <c r="N76" i="31" s="1"/>
  <c r="N42" i="31" s="1"/>
  <c r="B70" i="31"/>
  <c r="L59" i="31"/>
  <c r="N59" i="31" s="1"/>
  <c r="N65" i="31" s="1"/>
  <c r="K59" i="31"/>
  <c r="B59" i="31"/>
  <c r="N54" i="31"/>
  <c r="K36" i="31"/>
  <c r="N36" i="31" s="1"/>
  <c r="N43" i="31" s="1"/>
  <c r="B36" i="31"/>
  <c r="K70" i="30"/>
  <c r="N70" i="30" s="1"/>
  <c r="N76" i="30" s="1"/>
  <c r="N42" i="30" s="1"/>
  <c r="B70" i="30"/>
  <c r="K59" i="30"/>
  <c r="B59" i="30"/>
  <c r="N54" i="30"/>
  <c r="K36" i="30"/>
  <c r="N36" i="30" s="1"/>
  <c r="N43" i="30" s="1"/>
  <c r="B36" i="30"/>
  <c r="K70" i="29"/>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I70" i="26" s="1"/>
  <c r="N70" i="26"/>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N71" i="24"/>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I70" i="21" s="1"/>
  <c r="B70" i="21"/>
  <c r="L59" i="21"/>
  <c r="N59" i="21" s="1"/>
  <c r="N65" i="21" s="1"/>
  <c r="K59" i="21"/>
  <c r="H59" i="21"/>
  <c r="B59" i="21"/>
  <c r="K37" i="21"/>
  <c r="N37" i="21" s="1"/>
  <c r="B37" i="21"/>
  <c r="K36" i="21"/>
  <c r="N36" i="21" s="1"/>
  <c r="B36" i="21"/>
  <c r="K71" i="20"/>
  <c r="N71" i="20" s="1"/>
  <c r="B71" i="20"/>
  <c r="K70" i="20"/>
  <c r="N70" i="20"/>
  <c r="N76" i="20" s="1"/>
  <c r="N42" i="20" s="1"/>
  <c r="B70" i="20"/>
  <c r="L59" i="20"/>
  <c r="N59" i="20" s="1"/>
  <c r="N65" i="20" s="1"/>
  <c r="K59" i="20"/>
  <c r="H59" i="20"/>
  <c r="B59" i="20"/>
  <c r="K37" i="20"/>
  <c r="N37" i="20" s="1"/>
  <c r="B37" i="20"/>
  <c r="K36" i="20"/>
  <c r="N36" i="20" s="1"/>
  <c r="B36" i="20"/>
  <c r="K71" i="19"/>
  <c r="N71" i="19" s="1"/>
  <c r="N76" i="19" s="1"/>
  <c r="N42"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I71" i="15" s="1"/>
  <c r="B71" i="15"/>
  <c r="K70" i="15"/>
  <c r="N70" i="15" s="1"/>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L59" i="12"/>
  <c r="N59" i="12" s="1"/>
  <c r="N65" i="12" s="1"/>
  <c r="K59" i="12"/>
  <c r="H59" i="12"/>
  <c r="B59" i="12"/>
  <c r="N37" i="12"/>
  <c r="K36" i="12"/>
  <c r="N36" i="12" s="1"/>
  <c r="B36" i="12"/>
  <c r="K70" i="9"/>
  <c r="N70" i="9" s="1"/>
  <c r="N76" i="9" s="1"/>
  <c r="N42" i="9" s="1"/>
  <c r="B70" i="9"/>
  <c r="L59" i="9"/>
  <c r="N59" i="9" s="1"/>
  <c r="N65" i="9" s="1"/>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100"/>
  <c r="N41" i="100" s="1"/>
  <c r="N80" i="160"/>
  <c r="N46" i="160" s="1"/>
  <c r="N78" i="232"/>
  <c r="N41" i="232" s="1"/>
  <c r="N76" i="234"/>
  <c r="N40" i="234" s="1"/>
  <c r="N77" i="250"/>
  <c r="N41" i="250" s="1"/>
  <c r="N43" i="250" s="1"/>
  <c r="N79" i="250" s="1"/>
  <c r="N77" i="254"/>
  <c r="N41" i="254" s="1"/>
  <c r="N43" i="254" s="1"/>
  <c r="N91" i="260"/>
  <c r="N47" i="260" s="1"/>
  <c r="N81" i="266"/>
  <c r="N41" i="266" s="1"/>
  <c r="N78" i="272"/>
  <c r="N41" i="272" s="1"/>
  <c r="N81" i="280"/>
  <c r="N44" i="280" s="1"/>
  <c r="N75" i="290"/>
  <c r="N41" i="290"/>
  <c r="N43" i="290" s="1"/>
  <c r="N75" i="299"/>
  <c r="N41" i="299" s="1"/>
  <c r="N43" i="299" s="1"/>
  <c r="N77" i="342"/>
  <c r="N41" i="342" s="1"/>
  <c r="N77" i="364"/>
  <c r="N41" i="364" s="1"/>
  <c r="N43" i="364" s="1"/>
  <c r="N76" i="95"/>
  <c r="N41" i="95" s="1"/>
  <c r="N81" i="154"/>
  <c r="N47" i="154" s="1"/>
  <c r="N73" i="229"/>
  <c r="N40" i="229"/>
  <c r="N77" i="262"/>
  <c r="N41" i="262" s="1"/>
  <c r="N78" i="271"/>
  <c r="N41" i="271" s="1"/>
  <c r="N43" i="271" s="1"/>
  <c r="N75" i="291"/>
  <c r="N41" i="291" s="1"/>
  <c r="N43" i="291" s="1"/>
  <c r="N77" i="334"/>
  <c r="N41" i="334"/>
  <c r="N77" i="348"/>
  <c r="N41" i="348" s="1"/>
  <c r="N43" i="348"/>
  <c r="N77" i="354"/>
  <c r="N41" i="354" s="1"/>
  <c r="N43" i="354" s="1"/>
  <c r="N77" i="365"/>
  <c r="N41" i="365" s="1"/>
  <c r="N43" i="365" s="1"/>
  <c r="N76" i="146"/>
  <c r="N41" i="146"/>
  <c r="N76" i="144"/>
  <c r="N41" i="144" s="1"/>
  <c r="N43" i="236"/>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c r="N77" i="257"/>
  <c r="N41" i="257" s="1"/>
  <c r="N77" i="322"/>
  <c r="N77" i="264"/>
  <c r="N41" i="264" s="1"/>
  <c r="N78" i="275"/>
  <c r="N41" i="275" s="1"/>
  <c r="N75" i="309"/>
  <c r="N41" i="309" s="1"/>
  <c r="N41" i="312"/>
  <c r="N43" i="312" s="1"/>
  <c r="N76" i="213"/>
  <c r="N42" i="213" s="1"/>
  <c r="N77" i="253"/>
  <c r="N79" i="253"/>
  <c r="L86" i="253" s="1"/>
  <c r="N77" i="265"/>
  <c r="N41" i="265" s="1"/>
  <c r="N76" i="143"/>
  <c r="N41" i="143" s="1"/>
  <c r="N80" i="189"/>
  <c r="N46" i="189" s="1"/>
  <c r="N76" i="149"/>
  <c r="N41" i="149" s="1"/>
  <c r="N42" i="59"/>
  <c r="N76" i="209"/>
  <c r="N41" i="209" s="1"/>
  <c r="N76" i="139"/>
  <c r="N41" i="139" s="1"/>
  <c r="N76" i="148"/>
  <c r="N41" i="148" s="1"/>
  <c r="N76" i="141"/>
  <c r="N41" i="141"/>
  <c r="N76" i="145"/>
  <c r="N41" i="145" s="1"/>
  <c r="I70" i="42"/>
  <c r="I71" i="53"/>
  <c r="I75" i="157"/>
  <c r="I76" i="157"/>
  <c r="I69" i="138"/>
  <c r="I70" i="138"/>
  <c r="I71" i="235"/>
  <c r="I73" i="247"/>
  <c r="I75" i="282"/>
  <c r="I76" i="282"/>
  <c r="I77" i="282"/>
  <c r="I78" i="282"/>
  <c r="I70" i="19"/>
  <c r="I70" i="98"/>
  <c r="I71" i="98"/>
  <c r="I71" i="250"/>
  <c r="I72" i="250"/>
  <c r="I71" i="258"/>
  <c r="I72" i="258"/>
  <c r="I69" i="298"/>
  <c r="I71" i="306"/>
  <c r="I71" i="308"/>
  <c r="I72" i="308"/>
  <c r="I71" i="334"/>
  <c r="I72" i="334"/>
  <c r="I71" i="24"/>
  <c r="I70" i="28"/>
  <c r="I70" i="68"/>
  <c r="I71" i="68"/>
  <c r="I71" i="82"/>
  <c r="I69" i="209"/>
  <c r="I70" i="209"/>
  <c r="I69" i="142"/>
  <c r="I70" i="142"/>
  <c r="I69" i="146"/>
  <c r="I70" i="146"/>
  <c r="I74" i="160"/>
  <c r="I75" i="160"/>
  <c r="I76" i="160"/>
  <c r="I74" i="174"/>
  <c r="N75" i="174"/>
  <c r="I75" i="174"/>
  <c r="I74" i="189"/>
  <c r="I75" i="189"/>
  <c r="I76" i="189"/>
  <c r="N72" i="228"/>
  <c r="N38" i="228" s="1"/>
  <c r="I67" i="228"/>
  <c r="I67" i="229"/>
  <c r="I68" i="229"/>
  <c r="I71" i="239"/>
  <c r="I71" i="241"/>
  <c r="I71" i="262"/>
  <c r="I72" i="262"/>
  <c r="I71" i="265"/>
  <c r="I72" i="265"/>
  <c r="I72" i="271"/>
  <c r="I73" i="271"/>
  <c r="I71" i="339"/>
  <c r="I71" i="340"/>
  <c r="I71" i="343"/>
  <c r="I71" i="347"/>
  <c r="I72" i="347"/>
  <c r="I71" i="21"/>
  <c r="I70" i="47"/>
  <c r="I71" i="64"/>
  <c r="I70" i="65"/>
  <c r="I71" i="65"/>
  <c r="I70" i="67"/>
  <c r="I71" i="67"/>
  <c r="I69" i="75"/>
  <c r="I70" i="75"/>
  <c r="I70" i="88"/>
  <c r="I71" i="88"/>
  <c r="I69" i="141"/>
  <c r="I70" i="141"/>
  <c r="I69" i="147"/>
  <c r="I69" i="143"/>
  <c r="I70" i="143"/>
  <c r="I78" i="165"/>
  <c r="I79" i="165"/>
  <c r="I75" i="171"/>
  <c r="I76" i="171"/>
  <c r="I77" i="171"/>
  <c r="I74" i="179"/>
  <c r="I75" i="179"/>
  <c r="I74" i="177"/>
  <c r="I75" i="177"/>
  <c r="I76" i="177"/>
  <c r="N76" i="214"/>
  <c r="N42" i="214" s="1"/>
  <c r="I71" i="214"/>
  <c r="I67" i="227"/>
  <c r="I68" i="227"/>
  <c r="I71" i="237"/>
  <c r="I75" i="244"/>
  <c r="I76" i="244"/>
  <c r="I77" i="244"/>
  <c r="I78" i="244"/>
  <c r="N74" i="247"/>
  <c r="N77" i="247"/>
  <c r="N43" i="247" s="1"/>
  <c r="I74" i="247"/>
  <c r="N73" i="248"/>
  <c r="N81" i="248" s="1"/>
  <c r="N43" i="248" s="1"/>
  <c r="I73" i="248"/>
  <c r="N74" i="248"/>
  <c r="I74" i="248"/>
  <c r="I75" i="248"/>
  <c r="N76" i="248"/>
  <c r="I76" i="248"/>
  <c r="I71" i="261"/>
  <c r="I71" i="263"/>
  <c r="I75" i="266"/>
  <c r="I76" i="266"/>
  <c r="I75" i="280"/>
  <c r="I76" i="280"/>
  <c r="I77" i="280"/>
  <c r="I78" i="280"/>
  <c r="I69" i="289"/>
  <c r="I70" i="289"/>
  <c r="I69" i="291"/>
  <c r="I70" i="291"/>
  <c r="I72" i="294"/>
  <c r="I71" i="296"/>
  <c r="I72" i="296"/>
  <c r="I69" i="309"/>
  <c r="I70" i="309"/>
  <c r="I71" i="322"/>
  <c r="I72" i="322"/>
  <c r="I71" i="328"/>
  <c r="I72" i="328"/>
  <c r="I71" i="333"/>
  <c r="I72" i="333"/>
  <c r="N43" i="334"/>
  <c r="I71" i="337"/>
  <c r="I72" i="337"/>
  <c r="I71" i="371"/>
  <c r="I71" i="342"/>
  <c r="I72" i="342"/>
  <c r="I71" i="356"/>
  <c r="I72" i="356"/>
  <c r="I71" i="360"/>
  <c r="I70" i="34"/>
  <c r="N72" i="48"/>
  <c r="N70" i="49"/>
  <c r="N76" i="49" s="1"/>
  <c r="N42" i="49" s="1"/>
  <c r="I70" i="49"/>
  <c r="N70" i="71"/>
  <c r="I70" i="71"/>
  <c r="N71" i="71"/>
  <c r="N76" i="71" s="1"/>
  <c r="N41" i="71" s="1"/>
  <c r="I71" i="71"/>
  <c r="I70" i="17"/>
  <c r="I71" i="17"/>
  <c r="N71" i="54"/>
  <c r="N76" i="54" s="1"/>
  <c r="I71" i="54"/>
  <c r="N70" i="60"/>
  <c r="N76" i="60" s="1"/>
  <c r="N42" i="60" s="1"/>
  <c r="I70" i="60"/>
  <c r="N71" i="60"/>
  <c r="I71" i="60"/>
  <c r="N70" i="66"/>
  <c r="I70" i="66"/>
  <c r="N71" i="66"/>
  <c r="N76" i="66" s="1"/>
  <c r="N41" i="66" s="1"/>
  <c r="N43" i="66" s="1"/>
  <c r="N70" i="69"/>
  <c r="N76" i="69" s="1"/>
  <c r="N41" i="69" s="1"/>
  <c r="I70" i="69"/>
  <c r="I71" i="69"/>
  <c r="I70" i="80"/>
  <c r="I71" i="80"/>
  <c r="I70" i="84"/>
  <c r="I71" i="84"/>
  <c r="I70" i="86"/>
  <c r="I71" i="86"/>
  <c r="I70" i="90"/>
  <c r="I71" i="90"/>
  <c r="I70" i="96"/>
  <c r="I71" i="96"/>
  <c r="I71" i="106"/>
  <c r="I70" i="107"/>
  <c r="I71" i="107"/>
  <c r="I70" i="108"/>
  <c r="I71" i="108"/>
  <c r="I69" i="149"/>
  <c r="I70" i="149"/>
  <c r="I70" i="148"/>
  <c r="I71" i="148"/>
  <c r="I69" i="145"/>
  <c r="I70" i="145"/>
  <c r="I69" i="144"/>
  <c r="I70" i="144"/>
  <c r="I75" i="154"/>
  <c r="I76" i="154"/>
  <c r="I77" i="154"/>
  <c r="N77" i="157"/>
  <c r="N81" i="157" s="1"/>
  <c r="N47" i="157" s="1"/>
  <c r="I77" i="157"/>
  <c r="N75" i="182"/>
  <c r="I75" i="182"/>
  <c r="N76" i="182"/>
  <c r="I76" i="182"/>
  <c r="N77" i="182"/>
  <c r="I77" i="182"/>
  <c r="I74" i="164"/>
  <c r="I75" i="164"/>
  <c r="I75" i="170"/>
  <c r="I76" i="170"/>
  <c r="I77" i="170"/>
  <c r="I74" i="188"/>
  <c r="I75" i="188"/>
  <c r="I76" i="188"/>
  <c r="I71" i="216"/>
  <c r="I78" i="220"/>
  <c r="I79" i="220"/>
  <c r="I71" i="233"/>
  <c r="I72" i="233"/>
  <c r="I70" i="234"/>
  <c r="I71" i="234"/>
  <c r="I71" i="236"/>
  <c r="I71" i="238"/>
  <c r="I71" i="240"/>
  <c r="N59" i="243"/>
  <c r="N65" i="243" s="1"/>
  <c r="I70" i="243"/>
  <c r="I71" i="243"/>
  <c r="I72" i="243"/>
  <c r="I80" i="252"/>
  <c r="I81" i="252"/>
  <c r="I82" i="252"/>
  <c r="I71" i="253"/>
  <c r="I72" i="253"/>
  <c r="I71" i="259"/>
  <c r="I72" i="259"/>
  <c r="I85" i="260"/>
  <c r="I86" i="260"/>
  <c r="I75" i="267"/>
  <c r="I76" i="267"/>
  <c r="N61" i="273"/>
  <c r="N67" i="273" s="1"/>
  <c r="I72" i="273"/>
  <c r="I73" i="273"/>
  <c r="I73" i="274"/>
  <c r="I72" i="275"/>
  <c r="I73" i="275"/>
  <c r="I72" i="277"/>
  <c r="N61" i="281"/>
  <c r="N67" i="281"/>
  <c r="N80" i="281" s="1"/>
  <c r="I69" i="284"/>
  <c r="N69" i="285"/>
  <c r="I69" i="285"/>
  <c r="N70" i="285"/>
  <c r="I70" i="285"/>
  <c r="N69" i="287"/>
  <c r="I69" i="287"/>
  <c r="I69" i="293"/>
  <c r="I70" i="293"/>
  <c r="I69" i="297"/>
  <c r="I70" i="297"/>
  <c r="I69" i="299"/>
  <c r="I70" i="299"/>
  <c r="I70" i="301"/>
  <c r="I69" i="302"/>
  <c r="I70" i="302"/>
  <c r="I69" i="303"/>
  <c r="I69" i="305"/>
  <c r="I71" i="312"/>
  <c r="I72" i="312"/>
  <c r="I72" i="321"/>
  <c r="I71" i="323"/>
  <c r="I72" i="323"/>
  <c r="I69" i="325"/>
  <c r="I70" i="325"/>
  <c r="I71" i="327"/>
  <c r="I71" i="329"/>
  <c r="I71" i="332"/>
  <c r="I72" i="332"/>
  <c r="I71" i="348"/>
  <c r="I72" i="348"/>
  <c r="I71" i="354"/>
  <c r="I72" i="354"/>
  <c r="I71" i="362"/>
  <c r="I72" i="362"/>
  <c r="I71" i="363"/>
  <c r="I72" i="363"/>
  <c r="I71" i="364"/>
  <c r="I72" i="364"/>
  <c r="I71" i="365"/>
  <c r="I72" i="365"/>
  <c r="N72" i="150"/>
  <c r="I72" i="150"/>
  <c r="N73" i="150"/>
  <c r="I73" i="150"/>
  <c r="N74" i="150"/>
  <c r="I74" i="150"/>
  <c r="N75" i="155"/>
  <c r="N81" i="155" s="1"/>
  <c r="N47" i="155" s="1"/>
  <c r="I75" i="155"/>
  <c r="N76" i="155"/>
  <c r="N77" i="155"/>
  <c r="I77" i="155"/>
  <c r="N75" i="162"/>
  <c r="I75" i="162"/>
  <c r="N76" i="162"/>
  <c r="N81" i="162" s="1"/>
  <c r="N47" i="162" s="1"/>
  <c r="I76" i="162"/>
  <c r="N77" i="162"/>
  <c r="I74" i="172"/>
  <c r="N75" i="172"/>
  <c r="I75" i="172"/>
  <c r="N76" i="172"/>
  <c r="I76" i="172"/>
  <c r="I70" i="9"/>
  <c r="I70" i="20"/>
  <c r="N59" i="23"/>
  <c r="N65" i="23"/>
  <c r="I70" i="27"/>
  <c r="I70" i="30"/>
  <c r="I70" i="31"/>
  <c r="I70" i="32"/>
  <c r="I70" i="33"/>
  <c r="I70" i="39"/>
  <c r="I70" i="45"/>
  <c r="I70" i="35"/>
  <c r="I70" i="46"/>
  <c r="I73" i="50"/>
  <c r="I74" i="50"/>
  <c r="I70" i="55"/>
  <c r="I70" i="56"/>
  <c r="I71" i="56"/>
  <c r="I70" i="58"/>
  <c r="I71" i="58"/>
  <c r="I70" i="59"/>
  <c r="I71" i="59"/>
  <c r="I70" i="61"/>
  <c r="I71" i="61"/>
  <c r="I70" i="57"/>
  <c r="I71" i="57"/>
  <c r="I70" i="63"/>
  <c r="I71" i="63"/>
  <c r="I69" i="72"/>
  <c r="I69" i="74"/>
  <c r="I70" i="74"/>
  <c r="I70" i="79"/>
  <c r="I71" i="79"/>
  <c r="I70" i="81"/>
  <c r="I71" i="81"/>
  <c r="I70" i="83"/>
  <c r="I71" i="85"/>
  <c r="I70" i="87"/>
  <c r="I71" i="87"/>
  <c r="I70" i="89"/>
  <c r="I71" i="89"/>
  <c r="I70" i="91"/>
  <c r="I71" i="91"/>
  <c r="I71" i="92"/>
  <c r="I70" i="94"/>
  <c r="I71" i="94"/>
  <c r="I70" i="95"/>
  <c r="I71" i="95"/>
  <c r="I70" i="97"/>
  <c r="I71" i="97"/>
  <c r="I70" i="99"/>
  <c r="I70" i="100"/>
  <c r="I71" i="100"/>
  <c r="I70" i="101"/>
  <c r="I71" i="101"/>
  <c r="I70" i="102"/>
  <c r="I71" i="102"/>
  <c r="I71" i="103"/>
  <c r="I70" i="105"/>
  <c r="I71" i="105"/>
  <c r="I70" i="127"/>
  <c r="I70" i="129"/>
  <c r="I70" i="208"/>
  <c r="I70" i="128"/>
  <c r="I70" i="130"/>
  <c r="I70" i="132"/>
  <c r="I69" i="133"/>
  <c r="I69" i="134"/>
  <c r="I70" i="134"/>
  <c r="I69" i="135"/>
  <c r="I69" i="136"/>
  <c r="I70" i="136"/>
  <c r="I69" i="137"/>
  <c r="I70" i="137"/>
  <c r="I69" i="139"/>
  <c r="I70" i="139"/>
  <c r="I69" i="140"/>
  <c r="N75" i="158"/>
  <c r="I75" i="158"/>
  <c r="N76" i="158"/>
  <c r="I76" i="158"/>
  <c r="N77" i="158"/>
  <c r="I77" i="158"/>
  <c r="N75" i="168"/>
  <c r="I75" i="168"/>
  <c r="I76" i="168"/>
  <c r="N77" i="168"/>
  <c r="I77" i="168"/>
  <c r="I75" i="176"/>
  <c r="I76" i="176"/>
  <c r="I75" i="178"/>
  <c r="I76" i="178"/>
  <c r="I77" i="178"/>
  <c r="I74" i="180"/>
  <c r="I75" i="180"/>
  <c r="I76" i="180"/>
  <c r="I74" i="181"/>
  <c r="I75" i="181"/>
  <c r="I76" i="181"/>
  <c r="I74" i="183"/>
  <c r="I75" i="183"/>
  <c r="I76" i="183"/>
  <c r="I74" i="184"/>
  <c r="I75" i="184"/>
  <c r="I76" i="184"/>
  <c r="I75" i="185"/>
  <c r="I76" i="185"/>
  <c r="I77" i="185"/>
  <c r="N41" i="239"/>
  <c r="N43" i="239" s="1"/>
  <c r="I75" i="186"/>
  <c r="I76" i="186"/>
  <c r="I77" i="186"/>
  <c r="I75" i="187"/>
  <c r="I76" i="187"/>
  <c r="I77" i="187"/>
  <c r="I70" i="192"/>
  <c r="I70" i="231"/>
  <c r="I71" i="231"/>
  <c r="I72" i="232"/>
  <c r="I73" i="232"/>
  <c r="N59" i="242"/>
  <c r="N65" i="242"/>
  <c r="I70" i="242"/>
  <c r="I71" i="242"/>
  <c r="I72" i="242"/>
  <c r="N65" i="245"/>
  <c r="I76" i="245"/>
  <c r="I77" i="245"/>
  <c r="I79" i="245"/>
  <c r="I80" i="245"/>
  <c r="N81" i="268"/>
  <c r="N41" i="268" s="1"/>
  <c r="I70" i="213"/>
  <c r="I71" i="213"/>
  <c r="I75" i="217"/>
  <c r="I75" i="218"/>
  <c r="I74" i="219"/>
  <c r="I75" i="219"/>
  <c r="I77" i="207"/>
  <c r="I78" i="207"/>
  <c r="I77" i="221"/>
  <c r="I78" i="221"/>
  <c r="I66" i="228"/>
  <c r="I71" i="254"/>
  <c r="I72" i="254"/>
  <c r="I71" i="256"/>
  <c r="I72" i="256"/>
  <c r="I73" i="256"/>
  <c r="I71" i="257"/>
  <c r="I72" i="257"/>
  <c r="N71" i="307"/>
  <c r="N77" i="307" s="1"/>
  <c r="N41" i="307" s="1"/>
  <c r="I71" i="307"/>
  <c r="N72" i="307"/>
  <c r="I72" i="307"/>
  <c r="N71" i="314"/>
  <c r="N77" i="314" s="1"/>
  <c r="N41" i="314" s="1"/>
  <c r="N43" i="314" s="1"/>
  <c r="I71" i="314"/>
  <c r="N72" i="314"/>
  <c r="I72" i="314"/>
  <c r="N71" i="316"/>
  <c r="I71" i="316"/>
  <c r="N72" i="316"/>
  <c r="I72" i="316"/>
  <c r="N71" i="318"/>
  <c r="I71" i="318"/>
  <c r="N72" i="318"/>
  <c r="I72" i="318"/>
  <c r="N71" i="335"/>
  <c r="N77" i="335" s="1"/>
  <c r="N41" i="335" s="1"/>
  <c r="N43" i="335" s="1"/>
  <c r="I71" i="335"/>
  <c r="N72" i="335"/>
  <c r="I72" i="335"/>
  <c r="N71" i="336"/>
  <c r="N77" i="336" s="1"/>
  <c r="N41" i="336" s="1"/>
  <c r="N43" i="336" s="1"/>
  <c r="I71" i="336"/>
  <c r="N71" i="344"/>
  <c r="N77" i="344" s="1"/>
  <c r="N41" i="344" s="1"/>
  <c r="N43" i="344" s="1"/>
  <c r="I71" i="344"/>
  <c r="N72" i="344"/>
  <c r="I72" i="344"/>
  <c r="N71" i="351"/>
  <c r="I71" i="351"/>
  <c r="N72" i="351"/>
  <c r="I72" i="351"/>
  <c r="N71" i="353"/>
  <c r="I71" i="353"/>
  <c r="N72" i="353"/>
  <c r="I72" i="353"/>
  <c r="N71" i="357"/>
  <c r="I71" i="357"/>
  <c r="N72" i="357"/>
  <c r="I72" i="357"/>
  <c r="N70" i="367"/>
  <c r="N76" i="367" s="1"/>
  <c r="N41" i="367" s="1"/>
  <c r="N43" i="367" s="1"/>
  <c r="I70" i="367"/>
  <c r="I71" i="264"/>
  <c r="I72" i="264"/>
  <c r="I75" i="268"/>
  <c r="I76" i="268"/>
  <c r="I72" i="270"/>
  <c r="I73" i="270"/>
  <c r="I72" i="272"/>
  <c r="I73" i="272"/>
  <c r="I77" i="279"/>
  <c r="I78" i="279"/>
  <c r="I79" i="279"/>
  <c r="I80" i="279"/>
  <c r="I81" i="279"/>
  <c r="I82" i="279"/>
  <c r="I69" i="283"/>
  <c r="I70" i="283"/>
  <c r="I69" i="286"/>
  <c r="I70" i="286"/>
  <c r="I69" i="290"/>
  <c r="I70" i="290"/>
  <c r="I69" i="292"/>
  <c r="I70" i="292"/>
  <c r="I71" i="295"/>
  <c r="I72" i="295"/>
  <c r="N69" i="300"/>
  <c r="N75" i="300" s="1"/>
  <c r="N41" i="300" s="1"/>
  <c r="N43" i="300" s="1"/>
  <c r="N77" i="300" s="1"/>
  <c r="I69" i="300"/>
  <c r="N70" i="300"/>
  <c r="I70" i="300"/>
  <c r="N77" i="303"/>
  <c r="L82" i="303" s="1"/>
  <c r="N69" i="304"/>
  <c r="N75" i="304" s="1"/>
  <c r="N41" i="304" s="1"/>
  <c r="N43" i="304" s="1"/>
  <c r="N77" i="304" s="1"/>
  <c r="L82" i="304" s="1"/>
  <c r="I69" i="304"/>
  <c r="N69" i="310"/>
  <c r="I69" i="310"/>
  <c r="N70" i="310"/>
  <c r="I70" i="310"/>
  <c r="N71" i="311"/>
  <c r="N77" i="311" s="1"/>
  <c r="N41" i="311" s="1"/>
  <c r="I71" i="311"/>
  <c r="N72" i="311"/>
  <c r="I72" i="311"/>
  <c r="N71" i="313"/>
  <c r="N77" i="313" s="1"/>
  <c r="N41" i="313" s="1"/>
  <c r="N43" i="313" s="1"/>
  <c r="I71" i="313"/>
  <c r="N72" i="313"/>
  <c r="I72" i="313"/>
  <c r="N71" i="315"/>
  <c r="N77" i="315" s="1"/>
  <c r="N41" i="315" s="1"/>
  <c r="N43" i="315" s="1"/>
  <c r="I71" i="315"/>
  <c r="N72" i="315"/>
  <c r="I72" i="315"/>
  <c r="N71" i="317"/>
  <c r="I71" i="317"/>
  <c r="N72" i="317"/>
  <c r="I72" i="317"/>
  <c r="N71" i="319"/>
  <c r="N77" i="319" s="1"/>
  <c r="N41" i="319" s="1"/>
  <c r="N43" i="319" s="1"/>
  <c r="I71" i="319"/>
  <c r="N72" i="319"/>
  <c r="I72" i="319"/>
  <c r="N71" i="320"/>
  <c r="N77" i="320" s="1"/>
  <c r="N79" i="320" s="1"/>
  <c r="I71" i="320"/>
  <c r="N72" i="320"/>
  <c r="I72" i="320"/>
  <c r="N79" i="327"/>
  <c r="N71" i="330"/>
  <c r="N77" i="330" s="1"/>
  <c r="N41" i="330" s="1"/>
  <c r="I71" i="330"/>
  <c r="N72" i="330"/>
  <c r="I72" i="330"/>
  <c r="N71" i="331"/>
  <c r="N77" i="331" s="1"/>
  <c r="N41" i="331" s="1"/>
  <c r="N43" i="331" s="1"/>
  <c r="I71" i="331"/>
  <c r="N72" i="331"/>
  <c r="I72" i="331"/>
  <c r="N77" i="332"/>
  <c r="N41" i="332" s="1"/>
  <c r="N79" i="339"/>
  <c r="L85" i="339" s="1"/>
  <c r="N79" i="340"/>
  <c r="L85" i="340" s="1"/>
  <c r="N71" i="346"/>
  <c r="N77" i="346" s="1"/>
  <c r="N41" i="346" s="1"/>
  <c r="N43" i="346" s="1"/>
  <c r="I71" i="346"/>
  <c r="N55" i="313"/>
  <c r="N55" i="317"/>
  <c r="N55" i="332"/>
  <c r="N71" i="345"/>
  <c r="N77" i="345" s="1"/>
  <c r="N41" i="345" s="1"/>
  <c r="N43" i="345" s="1"/>
  <c r="I71" i="345"/>
  <c r="N71" i="350"/>
  <c r="I71" i="350"/>
  <c r="N72" i="350"/>
  <c r="N77" i="350" s="1"/>
  <c r="N41" i="350" s="1"/>
  <c r="N43" i="350" s="1"/>
  <c r="I72" i="350"/>
  <c r="N71" i="352"/>
  <c r="N77" i="352" s="1"/>
  <c r="N41" i="352" s="1"/>
  <c r="N43" i="352" s="1"/>
  <c r="N79" i="352" s="1"/>
  <c r="I71" i="352"/>
  <c r="N72" i="352"/>
  <c r="I72" i="352"/>
  <c r="N71" i="355"/>
  <c r="I71" i="355"/>
  <c r="N72" i="355"/>
  <c r="N77" i="355" s="1"/>
  <c r="N41" i="355" s="1"/>
  <c r="N43" i="355" s="1"/>
  <c r="I72" i="355"/>
  <c r="N71" i="359"/>
  <c r="I71" i="359"/>
  <c r="N72" i="359"/>
  <c r="I72" i="359"/>
  <c r="N71" i="366"/>
  <c r="N77" i="366" s="1"/>
  <c r="N41" i="366" s="1"/>
  <c r="N43" i="366" s="1"/>
  <c r="I71" i="366"/>
  <c r="L83" i="370"/>
  <c r="L85" i="370"/>
  <c r="L85" i="11"/>
  <c r="L59" i="17"/>
  <c r="N59" i="17" s="1"/>
  <c r="N65" i="17" s="1"/>
  <c r="L59" i="19"/>
  <c r="N59" i="19" s="1"/>
  <c r="N65" i="19" s="1"/>
  <c r="L83" i="11"/>
  <c r="L84" i="369"/>
  <c r="L83" i="369"/>
  <c r="L85" i="369"/>
  <c r="N79" i="343"/>
  <c r="L84" i="343" s="1"/>
  <c r="N56" i="273"/>
  <c r="N65" i="249"/>
  <c r="I73" i="249"/>
  <c r="I75" i="249"/>
  <c r="I76" i="249"/>
  <c r="I80" i="246"/>
  <c r="I81" i="246"/>
  <c r="I83" i="246"/>
  <c r="I84" i="246"/>
  <c r="N55" i="346"/>
  <c r="N55" i="355"/>
  <c r="N55" i="366"/>
  <c r="N55" i="228"/>
  <c r="N78" i="226"/>
  <c r="L83" i="226" s="1"/>
  <c r="N78" i="224"/>
  <c r="L84" i="224" s="1"/>
  <c r="I74" i="218"/>
  <c r="I70" i="214"/>
  <c r="I70" i="212"/>
  <c r="N55" i="294"/>
  <c r="N55" i="360"/>
  <c r="N79" i="360" s="1"/>
  <c r="L86" i="360" s="1"/>
  <c r="I71" i="193"/>
  <c r="I72" i="193"/>
  <c r="N75" i="192"/>
  <c r="N41" i="192" s="1"/>
  <c r="I69" i="192"/>
  <c r="I69" i="191"/>
  <c r="N75" i="190"/>
  <c r="N41" i="190" s="1"/>
  <c r="I69" i="190"/>
  <c r="N78" i="123"/>
  <c r="N55" i="257"/>
  <c r="N55" i="259"/>
  <c r="N55" i="337"/>
  <c r="N53" i="299"/>
  <c r="N55" i="328"/>
  <c r="N55" i="344"/>
  <c r="N55" i="359"/>
  <c r="L85" i="126"/>
  <c r="N55" i="364"/>
  <c r="L84" i="117"/>
  <c r="L84" i="113"/>
  <c r="L84" i="28"/>
  <c r="L85" i="28"/>
  <c r="N86" i="28" s="1"/>
  <c r="N88" i="28" s="1"/>
  <c r="D20" i="5" s="1"/>
  <c r="I70" i="15"/>
  <c r="N76" i="12"/>
  <c r="N42" i="12"/>
  <c r="I70" i="12"/>
  <c r="L59" i="108"/>
  <c r="N59" i="108" s="1"/>
  <c r="N65" i="108" s="1"/>
  <c r="L59" i="107"/>
  <c r="N59" i="107" s="1"/>
  <c r="N65" i="107" s="1"/>
  <c r="L59" i="106"/>
  <c r="N59" i="106"/>
  <c r="N65" i="106" s="1"/>
  <c r="L59" i="98"/>
  <c r="N59" i="98" s="1"/>
  <c r="N65" i="98" s="1"/>
  <c r="L59" i="96"/>
  <c r="N59" i="96" s="1"/>
  <c r="N65" i="96" s="1"/>
  <c r="L59" i="97"/>
  <c r="N59" i="97" s="1"/>
  <c r="N65" i="97" s="1"/>
  <c r="L59" i="105"/>
  <c r="N59" i="105"/>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c r="N65" i="92" s="1"/>
  <c r="L59" i="287"/>
  <c r="N59" i="287"/>
  <c r="N64" i="287" s="1"/>
  <c r="L59" i="286"/>
  <c r="N59" i="286" s="1"/>
  <c r="L59" i="285"/>
  <c r="N59" i="285" s="1"/>
  <c r="N64" i="285" s="1"/>
  <c r="L58" i="191"/>
  <c r="N58" i="191" s="1"/>
  <c r="N64" i="191" s="1"/>
  <c r="L58" i="190"/>
  <c r="N58" i="190" s="1"/>
  <c r="N64" i="190" s="1"/>
  <c r="L62" i="294"/>
  <c r="N62" i="294" s="1"/>
  <c r="L65" i="268"/>
  <c r="N65" i="268" s="1"/>
  <c r="L65" i="267"/>
  <c r="N65" i="267" s="1"/>
  <c r="L65" i="266"/>
  <c r="N65" i="266" s="1"/>
  <c r="L59" i="215"/>
  <c r="N59" i="215" s="1"/>
  <c r="N65" i="215" s="1"/>
  <c r="L59" i="213"/>
  <c r="N59" i="213"/>
  <c r="N65" i="213" s="1"/>
  <c r="L65" i="168"/>
  <c r="N65" i="168" s="1"/>
  <c r="M65" i="157"/>
  <c r="N65" i="157" s="1"/>
  <c r="L64" i="157"/>
  <c r="N64" i="157" s="1"/>
  <c r="N70" i="157" s="1"/>
  <c r="L64" i="187"/>
  <c r="N64" i="187" s="1"/>
  <c r="L63" i="188"/>
  <c r="N63" i="188" s="1"/>
  <c r="N69" i="188" s="1"/>
  <c r="L64" i="186"/>
  <c r="N64" i="186" s="1"/>
  <c r="L64" i="185"/>
  <c r="N64" i="185" s="1"/>
  <c r="N70" i="185" s="1"/>
  <c r="L63" i="184"/>
  <c r="N63" i="184" s="1"/>
  <c r="L63" i="183"/>
  <c r="N63" i="183" s="1"/>
  <c r="L64" i="182"/>
  <c r="N64" i="182" s="1"/>
  <c r="N70" i="182" s="1"/>
  <c r="L63" i="181"/>
  <c r="N63" i="181" s="1"/>
  <c r="L63" i="177"/>
  <c r="N63" i="177" s="1"/>
  <c r="L63" i="180"/>
  <c r="N63" i="180"/>
  <c r="L63" i="179"/>
  <c r="N63" i="179" s="1"/>
  <c r="N69" i="179" s="1"/>
  <c r="L64" i="178"/>
  <c r="N64" i="178" s="1"/>
  <c r="N70" i="178" s="1"/>
  <c r="L64" i="171"/>
  <c r="N64" i="171" s="1"/>
  <c r="L64" i="176"/>
  <c r="N64" i="176" s="1"/>
  <c r="L63" i="174"/>
  <c r="N63" i="174" s="1"/>
  <c r="L63" i="172"/>
  <c r="N63" i="172" s="1"/>
  <c r="L64" i="170"/>
  <c r="N64" i="170" s="1"/>
  <c r="N70" i="170" s="1"/>
  <c r="L63" i="189"/>
  <c r="N63" i="189" s="1"/>
  <c r="N69" i="189" s="1"/>
  <c r="L64" i="162"/>
  <c r="N64" i="162" s="1"/>
  <c r="L64" i="154"/>
  <c r="N64" i="154" s="1"/>
  <c r="N70" i="154" s="1"/>
  <c r="L64" i="168"/>
  <c r="N64" i="168" s="1"/>
  <c r="L63" i="164"/>
  <c r="N63" i="164" s="1"/>
  <c r="L64" i="158"/>
  <c r="N64" i="158"/>
  <c r="N70" i="158" s="1"/>
  <c r="L64" i="155"/>
  <c r="N64" i="155" s="1"/>
  <c r="N70" i="155" s="1"/>
  <c r="L66" i="165"/>
  <c r="N66" i="165" s="1"/>
  <c r="L63" i="160"/>
  <c r="N63" i="160" s="1"/>
  <c r="L62" i="150"/>
  <c r="N62" i="150" s="1"/>
  <c r="L68" i="246"/>
  <c r="N68" i="246" s="1"/>
  <c r="L59" i="234"/>
  <c r="N59" i="234"/>
  <c r="N65" i="234" s="1"/>
  <c r="L61" i="232"/>
  <c r="N61" i="232" s="1"/>
  <c r="N67" i="232" s="1"/>
  <c r="L60" i="251"/>
  <c r="N60" i="251" s="1"/>
  <c r="N66" i="251" s="1"/>
  <c r="L64" i="245"/>
  <c r="N64" i="245" s="1"/>
  <c r="N70" i="245" s="1"/>
  <c r="L60" i="233"/>
  <c r="N60" i="233" s="1"/>
  <c r="N66" i="233" s="1"/>
  <c r="L59" i="231"/>
  <c r="N59" i="231" s="1"/>
  <c r="N65" i="231" s="1"/>
  <c r="L56" i="229"/>
  <c r="N56" i="229" s="1"/>
  <c r="N62" i="229" s="1"/>
  <c r="L63" i="217"/>
  <c r="N63" i="217" s="1"/>
  <c r="N69" i="217" s="1"/>
  <c r="L64" i="177"/>
  <c r="N64" i="177"/>
  <c r="N69" i="177" s="1"/>
  <c r="L64" i="180"/>
  <c r="N64" i="180" s="1"/>
  <c r="L65" i="171"/>
  <c r="N65" i="171" s="1"/>
  <c r="L65" i="176"/>
  <c r="N65" i="176" s="1"/>
  <c r="L59" i="30"/>
  <c r="N59" i="30" s="1"/>
  <c r="N65" i="30" s="1"/>
  <c r="L59" i="29"/>
  <c r="N59" i="29" s="1"/>
  <c r="N65" i="29" s="1"/>
  <c r="L58" i="144"/>
  <c r="N58" i="144" s="1"/>
  <c r="N64" i="144" s="1"/>
  <c r="L59" i="148"/>
  <c r="N59" i="148" s="1"/>
  <c r="N65" i="148" s="1"/>
  <c r="L61" i="294"/>
  <c r="N61" i="294" s="1"/>
  <c r="L64" i="267"/>
  <c r="N64" i="267" s="1"/>
  <c r="N70"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c r="N72" i="207" s="1"/>
  <c r="L58" i="302"/>
  <c r="N58" i="302" s="1"/>
  <c r="N64" i="302" s="1"/>
  <c r="L58" i="299"/>
  <c r="N58" i="299" s="1"/>
  <c r="N64" i="299" s="1"/>
  <c r="L58" i="297"/>
  <c r="N58" i="297" s="1"/>
  <c r="L60" i="262"/>
  <c r="N60" i="262" s="1"/>
  <c r="N66" i="262" s="1"/>
  <c r="L66" i="221"/>
  <c r="N66" i="221" s="1"/>
  <c r="N72" i="221" s="1"/>
  <c r="L59" i="27"/>
  <c r="N59" i="27" s="1"/>
  <c r="N65" i="27" s="1"/>
  <c r="L59" i="26"/>
  <c r="N59" i="26"/>
  <c r="N65" i="26" s="1"/>
  <c r="L59" i="24"/>
  <c r="N59" i="24" s="1"/>
  <c r="N65" i="24" s="1"/>
  <c r="L60" i="294"/>
  <c r="N60" i="294" s="1"/>
  <c r="L60" i="318"/>
  <c r="N60" i="318"/>
  <c r="N66" i="318" s="1"/>
  <c r="L60" i="316"/>
  <c r="N60" i="316" s="1"/>
  <c r="N66" i="316"/>
  <c r="L60" i="314"/>
  <c r="N60" i="314" s="1"/>
  <c r="N66" i="314" s="1"/>
  <c r="L60" i="312"/>
  <c r="N60" i="312" s="1"/>
  <c r="N66" i="312" s="1"/>
  <c r="L60" i="319"/>
  <c r="N60" i="319" s="1"/>
  <c r="N66" i="319" s="1"/>
  <c r="L60" i="317"/>
  <c r="N60" i="317" s="1"/>
  <c r="N66" i="317"/>
  <c r="L60" i="315"/>
  <c r="N60" i="315" s="1"/>
  <c r="N66" i="315" s="1"/>
  <c r="L60" i="313"/>
  <c r="N60" i="313" s="1"/>
  <c r="N66" i="313" s="1"/>
  <c r="L58" i="293"/>
  <c r="N58" i="293" s="1"/>
  <c r="N64" i="293" s="1"/>
  <c r="L58" i="292"/>
  <c r="N58" i="292" s="1"/>
  <c r="N64" i="292" s="1"/>
  <c r="L58" i="291"/>
  <c r="N58" i="291" s="1"/>
  <c r="N64" i="291" s="1"/>
  <c r="L58" i="290"/>
  <c r="N58" i="290"/>
  <c r="N64" i="290" s="1"/>
  <c r="L58" i="145"/>
  <c r="N58" i="145" s="1"/>
  <c r="N64" i="145" s="1"/>
  <c r="L58" i="149"/>
  <c r="N58" i="149" s="1"/>
  <c r="N64" i="149" s="1"/>
  <c r="L59" i="214"/>
  <c r="N59" i="214"/>
  <c r="N65" i="214" s="1"/>
  <c r="L59" i="212"/>
  <c r="N59" i="212"/>
  <c r="N65" i="212" s="1"/>
  <c r="L64" i="179"/>
  <c r="N64" i="179" s="1"/>
  <c r="L64" i="172"/>
  <c r="N64" i="172" s="1"/>
  <c r="L67" i="165"/>
  <c r="N67" i="165" s="1"/>
  <c r="L58" i="143"/>
  <c r="N58" i="143" s="1"/>
  <c r="N64" i="143" s="1"/>
  <c r="L58" i="147"/>
  <c r="N58" i="147" s="1"/>
  <c r="N64" i="147" s="1"/>
  <c r="L59" i="90"/>
  <c r="N59" i="90" s="1"/>
  <c r="N65" i="90" s="1"/>
  <c r="L59" i="88"/>
  <c r="N59" i="88" s="1"/>
  <c r="N65" i="88" s="1"/>
  <c r="L59" i="86"/>
  <c r="N59" i="86" s="1"/>
  <c r="N65" i="86" s="1"/>
  <c r="L59" i="84"/>
  <c r="N59" i="84" s="1"/>
  <c r="N65" i="84" s="1"/>
  <c r="L59" i="82"/>
  <c r="N59" i="82" s="1"/>
  <c r="N65" i="82" s="1"/>
  <c r="L59" i="80"/>
  <c r="N59" i="80"/>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c r="N64" i="192" s="1"/>
  <c r="L58" i="209"/>
  <c r="N58" i="209" s="1"/>
  <c r="N64" i="209" s="1"/>
  <c r="L58" i="139"/>
  <c r="N58" i="139" s="1"/>
  <c r="N64" i="139" s="1"/>
  <c r="L58" i="138"/>
  <c r="N58" i="138" s="1"/>
  <c r="N64" i="138" s="1"/>
  <c r="L58" i="137"/>
  <c r="N58" i="137"/>
  <c r="N64" i="137" s="1"/>
  <c r="L58" i="135"/>
  <c r="N58" i="135" s="1"/>
  <c r="N64" i="135" s="1"/>
  <c r="L58" i="133"/>
  <c r="N58" i="133"/>
  <c r="N64" i="133" s="1"/>
  <c r="L58" i="136"/>
  <c r="N58" i="136" s="1"/>
  <c r="N64" i="136" s="1"/>
  <c r="L58" i="134"/>
  <c r="N58" i="134" s="1"/>
  <c r="N64" i="134" s="1"/>
  <c r="L59" i="61"/>
  <c r="N59" i="61" s="1"/>
  <c r="N65" i="61" s="1"/>
  <c r="L59" i="60"/>
  <c r="N59" i="60"/>
  <c r="N65" i="60" s="1"/>
  <c r="L58" i="298"/>
  <c r="N58" i="298" s="1"/>
  <c r="N64" i="298" s="1"/>
  <c r="L59" i="297"/>
  <c r="N59" i="297"/>
  <c r="L60" i="240"/>
  <c r="N60" i="240" s="1"/>
  <c r="N66" i="240" s="1"/>
  <c r="L60" i="238"/>
  <c r="N60" i="238" s="1"/>
  <c r="N66" i="238" s="1"/>
  <c r="L60" i="237"/>
  <c r="N60" i="237" s="1"/>
  <c r="N66" i="237" s="1"/>
  <c r="L60" i="236"/>
  <c r="N60" i="236" s="1"/>
  <c r="N66" i="236" s="1"/>
  <c r="L60" i="235"/>
  <c r="N60" i="235"/>
  <c r="N66" i="235" s="1"/>
  <c r="L58" i="325"/>
  <c r="N58" i="325" s="1"/>
  <c r="N64" i="325" s="1"/>
  <c r="L60" i="311"/>
  <c r="N60" i="311" s="1"/>
  <c r="N66" i="311" s="1"/>
  <c r="L60" i="241"/>
  <c r="N60" i="241" s="1"/>
  <c r="N66" i="241" s="1"/>
  <c r="L60" i="239"/>
  <c r="N60" i="239" s="1"/>
  <c r="N66" i="239" s="1"/>
  <c r="L59" i="59"/>
  <c r="N59" i="59"/>
  <c r="N65" i="59" s="1"/>
  <c r="L64" i="184"/>
  <c r="N64" i="184" s="1"/>
  <c r="L64" i="183"/>
  <c r="N64" i="183"/>
  <c r="L56" i="228"/>
  <c r="N56" i="228" s="1"/>
  <c r="L57" i="228"/>
  <c r="N57" i="228" s="1"/>
  <c r="L67" i="220"/>
  <c r="N67" i="220" s="1"/>
  <c r="N73" i="220" s="1"/>
  <c r="L58" i="141"/>
  <c r="N58" i="141"/>
  <c r="N64" i="141" s="1"/>
  <c r="L58" i="140"/>
  <c r="N58" i="140" s="1"/>
  <c r="N64" i="140" s="1"/>
  <c r="N70" i="187"/>
  <c r="N77" i="359"/>
  <c r="N41" i="359" s="1"/>
  <c r="N43" i="359" s="1"/>
  <c r="N77" i="353"/>
  <c r="N41" i="353" s="1"/>
  <c r="N43" i="353" s="1"/>
  <c r="N77" i="316"/>
  <c r="N41" i="316" s="1"/>
  <c r="N43" i="316" s="1"/>
  <c r="N81" i="168"/>
  <c r="N47" i="168" s="1"/>
  <c r="L86" i="281" l="1"/>
  <c r="L87" i="281"/>
  <c r="L85" i="281"/>
  <c r="N69" i="252"/>
  <c r="N70" i="186"/>
  <c r="N70" i="268"/>
  <c r="N67" i="150"/>
  <c r="N70" i="266"/>
  <c r="N70" i="176"/>
  <c r="N70" i="168"/>
  <c r="N64" i="286"/>
  <c r="N53" i="286"/>
  <c r="N43" i="91"/>
  <c r="N43" i="138"/>
  <c r="N43" i="264"/>
  <c r="N43" i="259"/>
  <c r="N43" i="268"/>
  <c r="N43" i="286"/>
  <c r="N77" i="286" s="1"/>
  <c r="L82" i="286" s="1"/>
  <c r="N43" i="342"/>
  <c r="N48" i="207"/>
  <c r="N43" i="256"/>
  <c r="I74" i="217"/>
  <c r="N77" i="317"/>
  <c r="N41" i="317" s="1"/>
  <c r="N43" i="317" s="1"/>
  <c r="N75" i="310"/>
  <c r="N41" i="310" s="1"/>
  <c r="N43" i="310" s="1"/>
  <c r="I70" i="23"/>
  <c r="N70" i="147"/>
  <c r="N76" i="147" s="1"/>
  <c r="N41" i="147" s="1"/>
  <c r="N43" i="147" s="1"/>
  <c r="I70" i="147"/>
  <c r="N77" i="165"/>
  <c r="I77" i="165"/>
  <c r="N76" i="179"/>
  <c r="I76" i="179"/>
  <c r="N83" i="245"/>
  <c r="N45" i="245" s="1"/>
  <c r="I70" i="135"/>
  <c r="N70" i="135"/>
  <c r="N76" i="135" s="1"/>
  <c r="N41" i="135" s="1"/>
  <c r="N43" i="135" s="1"/>
  <c r="N70" i="92"/>
  <c r="N76" i="92" s="1"/>
  <c r="N41" i="92" s="1"/>
  <c r="N43" i="92" s="1"/>
  <c r="N78" i="92" s="1"/>
  <c r="L83" i="92" s="1"/>
  <c r="I70" i="92"/>
  <c r="N71" i="294"/>
  <c r="N77" i="294" s="1"/>
  <c r="N41" i="294" s="1"/>
  <c r="I71" i="294"/>
  <c r="I74" i="249"/>
  <c r="I70" i="37"/>
  <c r="N70" i="131"/>
  <c r="N76" i="131" s="1"/>
  <c r="N41" i="131" s="1"/>
  <c r="I70" i="131"/>
  <c r="N80" i="172"/>
  <c r="N46" i="172" s="1"/>
  <c r="N48" i="172" s="1"/>
  <c r="N70" i="43"/>
  <c r="N76" i="43" s="1"/>
  <c r="N42" i="43" s="1"/>
  <c r="I70" i="43"/>
  <c r="N70" i="52"/>
  <c r="N76" i="52" s="1"/>
  <c r="N42" i="52" s="1"/>
  <c r="I70" i="52"/>
  <c r="I70" i="38"/>
  <c r="N70" i="64"/>
  <c r="N76" i="64" s="1"/>
  <c r="N41" i="64" s="1"/>
  <c r="N43" i="64" s="1"/>
  <c r="N78" i="64" s="1"/>
  <c r="I70" i="64"/>
  <c r="I70" i="106"/>
  <c r="I70" i="54"/>
  <c r="I71" i="19"/>
  <c r="I70" i="53"/>
  <c r="I71" i="20"/>
  <c r="N77" i="150"/>
  <c r="N46" i="150" s="1"/>
  <c r="N75" i="285"/>
  <c r="N41" i="285" s="1"/>
  <c r="N43" i="285" s="1"/>
  <c r="I73" i="48"/>
  <c r="I70" i="41"/>
  <c r="N76" i="174"/>
  <c r="N80" i="174" s="1"/>
  <c r="N46" i="174" s="1"/>
  <c r="N70" i="140"/>
  <c r="N76" i="140" s="1"/>
  <c r="N41" i="140" s="1"/>
  <c r="I70" i="140"/>
  <c r="N81" i="244"/>
  <c r="N45" i="244" s="1"/>
  <c r="N47" i="244" s="1"/>
  <c r="N71" i="14"/>
  <c r="I71" i="14"/>
  <c r="N77" i="318"/>
  <c r="N41" i="318" s="1"/>
  <c r="N43" i="318" s="1"/>
  <c r="I77" i="176"/>
  <c r="I70" i="133"/>
  <c r="I71" i="83"/>
  <c r="N78" i="48"/>
  <c r="N42" i="48" s="1"/>
  <c r="I70" i="25"/>
  <c r="N70" i="29"/>
  <c r="N76" i="29" s="1"/>
  <c r="N42" i="29" s="1"/>
  <c r="I70" i="29"/>
  <c r="N70" i="40"/>
  <c r="N76" i="40" s="1"/>
  <c r="N42" i="40" s="1"/>
  <c r="N43" i="40" s="1"/>
  <c r="I70" i="40"/>
  <c r="N70" i="44"/>
  <c r="N76" i="44" s="1"/>
  <c r="N42" i="44" s="1"/>
  <c r="I70" i="44"/>
  <c r="N71" i="99"/>
  <c r="N76" i="99" s="1"/>
  <c r="N41" i="99" s="1"/>
  <c r="I71" i="99"/>
  <c r="N76" i="164"/>
  <c r="I76" i="164"/>
  <c r="N70" i="216"/>
  <c r="N76" i="216" s="1"/>
  <c r="N42" i="216" s="1"/>
  <c r="N44" i="216" s="1"/>
  <c r="I70" i="216"/>
  <c r="N70" i="298"/>
  <c r="N75" i="298" s="1"/>
  <c r="N41" i="298" s="1"/>
  <c r="I70" i="298"/>
  <c r="N69" i="301"/>
  <c r="N75" i="301" s="1"/>
  <c r="N41" i="301" s="1"/>
  <c r="N43" i="301" s="1"/>
  <c r="I69" i="301"/>
  <c r="I71" i="215"/>
  <c r="I70" i="72"/>
  <c r="I70" i="18"/>
  <c r="N70" i="14"/>
  <c r="N76" i="14" s="1"/>
  <c r="N42" i="14" s="1"/>
  <c r="I70" i="14"/>
  <c r="N71" i="212"/>
  <c r="N76" i="212" s="1"/>
  <c r="N42" i="212" s="1"/>
  <c r="I71" i="212"/>
  <c r="N70" i="215"/>
  <c r="N76" i="215" s="1"/>
  <c r="N42" i="215" s="1"/>
  <c r="I70" i="215"/>
  <c r="N70" i="284"/>
  <c r="N75" i="284" s="1"/>
  <c r="N41" i="284" s="1"/>
  <c r="N43" i="284" s="1"/>
  <c r="I70" i="284"/>
  <c r="N70" i="287"/>
  <c r="N75" i="287" s="1"/>
  <c r="N41" i="287" s="1"/>
  <c r="N43" i="287" s="1"/>
  <c r="N77" i="287" s="1"/>
  <c r="L84" i="287" s="1"/>
  <c r="I70" i="287"/>
  <c r="N70" i="51"/>
  <c r="N76" i="51" s="1"/>
  <c r="N42" i="51" s="1"/>
  <c r="N43" i="51" s="1"/>
  <c r="N78" i="51" s="1"/>
  <c r="I70" i="51"/>
  <c r="N70" i="82"/>
  <c r="N76" i="82" s="1"/>
  <c r="N41" i="82" s="1"/>
  <c r="I70" i="82"/>
  <c r="N70" i="103"/>
  <c r="N76" i="103" s="1"/>
  <c r="N41" i="103" s="1"/>
  <c r="N43" i="103" s="1"/>
  <c r="N78" i="103" s="1"/>
  <c r="I70" i="103"/>
  <c r="N79" i="252"/>
  <c r="N86" i="252" s="1"/>
  <c r="N45" i="252" s="1"/>
  <c r="I79" i="252"/>
  <c r="N72" i="263"/>
  <c r="N77" i="263" s="1"/>
  <c r="N41" i="263" s="1"/>
  <c r="I72" i="263"/>
  <c r="N72" i="274"/>
  <c r="N78" i="274" s="1"/>
  <c r="N41" i="274" s="1"/>
  <c r="I72" i="274"/>
  <c r="N72" i="329"/>
  <c r="N77" i="329" s="1"/>
  <c r="N41" i="329" s="1"/>
  <c r="N43" i="329" s="1"/>
  <c r="I72" i="329"/>
  <c r="N76" i="17"/>
  <c r="N42" i="17" s="1"/>
  <c r="N76" i="88"/>
  <c r="N41" i="88" s="1"/>
  <c r="N81" i="170"/>
  <c r="N47" i="170" s="1"/>
  <c r="N77" i="333"/>
  <c r="N41" i="333" s="1"/>
  <c r="N43" i="333" s="1"/>
  <c r="N43" i="84"/>
  <c r="N43" i="143"/>
  <c r="N71" i="321"/>
  <c r="N77" i="321" s="1"/>
  <c r="N79" i="321" s="1"/>
  <c r="N76" i="79"/>
  <c r="N41" i="79" s="1"/>
  <c r="N76" i="84"/>
  <c r="N41" i="84" s="1"/>
  <c r="N76" i="86"/>
  <c r="N41" i="86" s="1"/>
  <c r="N76" i="94"/>
  <c r="N41" i="94" s="1"/>
  <c r="N72" i="227"/>
  <c r="N41" i="227" s="1"/>
  <c r="N43" i="227" s="1"/>
  <c r="N75" i="325"/>
  <c r="N41" i="325" s="1"/>
  <c r="N76" i="106"/>
  <c r="N41" i="106" s="1"/>
  <c r="N43" i="106" s="1"/>
  <c r="N83" i="165"/>
  <c r="N49" i="165" s="1"/>
  <c r="N51" i="165" s="1"/>
  <c r="N72" i="276"/>
  <c r="N78" i="276" s="1"/>
  <c r="N41" i="276" s="1"/>
  <c r="N43" i="276" s="1"/>
  <c r="N76" i="67"/>
  <c r="N41" i="67" s="1"/>
  <c r="N76" i="83"/>
  <c r="N41" i="83" s="1"/>
  <c r="N76" i="90"/>
  <c r="N41" i="90" s="1"/>
  <c r="N81" i="178"/>
  <c r="N47" i="178" s="1"/>
  <c r="N75" i="293"/>
  <c r="N41" i="293" s="1"/>
  <c r="N43" i="293" s="1"/>
  <c r="N81" i="158"/>
  <c r="N47" i="158" s="1"/>
  <c r="I70" i="85"/>
  <c r="I71" i="55"/>
  <c r="N81" i="182"/>
  <c r="N47" i="182" s="1"/>
  <c r="N76" i="18"/>
  <c r="N42" i="18" s="1"/>
  <c r="N76" i="61"/>
  <c r="N42" i="61" s="1"/>
  <c r="N76" i="87"/>
  <c r="N41" i="87" s="1"/>
  <c r="N76" i="96"/>
  <c r="N41" i="96" s="1"/>
  <c r="N77" i="362"/>
  <c r="N41" i="362" s="1"/>
  <c r="N43" i="362" s="1"/>
  <c r="N55" i="262"/>
  <c r="N55" i="263"/>
  <c r="N55" i="265"/>
  <c r="N53" i="290"/>
  <c r="N53" i="291"/>
  <c r="N53" i="297"/>
  <c r="N53" i="302"/>
  <c r="N55" i="258"/>
  <c r="N79" i="258" s="1"/>
  <c r="L84" i="258" s="1"/>
  <c r="N55" i="312"/>
  <c r="N55" i="316"/>
  <c r="N79" i="316" s="1"/>
  <c r="L84" i="316" s="1"/>
  <c r="N55" i="330"/>
  <c r="L84" i="109"/>
  <c r="N55" i="333"/>
  <c r="N55" i="334"/>
  <c r="N79" i="334" s="1"/>
  <c r="L85" i="334" s="1"/>
  <c r="N55" i="342"/>
  <c r="N55" i="354"/>
  <c r="N79" i="354" s="1"/>
  <c r="L84" i="354" s="1"/>
  <c r="N55" i="362"/>
  <c r="N59" i="245"/>
  <c r="N59" i="267"/>
  <c r="N56" i="274"/>
  <c r="N53" i="285"/>
  <c r="N53" i="309"/>
  <c r="N55" i="311"/>
  <c r="N55" i="314"/>
  <c r="N79" i="314" s="1"/>
  <c r="L85" i="314" s="1"/>
  <c r="N55" i="319"/>
  <c r="N53" i="325"/>
  <c r="N55" i="329"/>
  <c r="N55" i="331"/>
  <c r="N55" i="347"/>
  <c r="N79" i="347" s="1"/>
  <c r="N55" i="348"/>
  <c r="N79" i="348" s="1"/>
  <c r="L86" i="348" s="1"/>
  <c r="N55" i="365"/>
  <c r="N79" i="365" s="1"/>
  <c r="L85" i="365" s="1"/>
  <c r="N77" i="305"/>
  <c r="L82" i="305" s="1"/>
  <c r="N53" i="149"/>
  <c r="N55" i="238"/>
  <c r="N79" i="238" s="1"/>
  <c r="N59" i="244"/>
  <c r="N83" i="244" s="1"/>
  <c r="L90" i="244" s="1"/>
  <c r="N63" i="246"/>
  <c r="N56" i="270"/>
  <c r="N56" i="275"/>
  <c r="N53" i="283"/>
  <c r="N53" i="284"/>
  <c r="N77" i="284" s="1"/>
  <c r="L84" i="284" s="1"/>
  <c r="N61" i="279"/>
  <c r="N59" i="280"/>
  <c r="N79" i="240"/>
  <c r="L84" i="240" s="1"/>
  <c r="L83" i="73"/>
  <c r="L83" i="109"/>
  <c r="N86" i="109" s="1"/>
  <c r="N88" i="109" s="1"/>
  <c r="D99" i="5" s="1"/>
  <c r="L85" i="113"/>
  <c r="N86" i="113" s="1"/>
  <c r="N88" i="113" s="1"/>
  <c r="D103" i="5" s="1"/>
  <c r="N54" i="106"/>
  <c r="N59" i="170"/>
  <c r="L83" i="112"/>
  <c r="L85" i="120"/>
  <c r="N54" i="91"/>
  <c r="N78" i="91" s="1"/>
  <c r="L85" i="91" s="1"/>
  <c r="N53" i="135"/>
  <c r="L85" i="117"/>
  <c r="N86" i="117" s="1"/>
  <c r="N88" i="117" s="1"/>
  <c r="D107" i="5" s="1"/>
  <c r="N59" i="187"/>
  <c r="N55" i="235"/>
  <c r="N79" i="235" s="1"/>
  <c r="L85" i="235" s="1"/>
  <c r="N54" i="97"/>
  <c r="N43" i="145"/>
  <c r="N43" i="97"/>
  <c r="N43" i="263"/>
  <c r="N43" i="257"/>
  <c r="N79" i="257" s="1"/>
  <c r="L84" i="257" s="1"/>
  <c r="N42" i="229"/>
  <c r="N75" i="229" s="1"/>
  <c r="L80" i="229" s="1"/>
  <c r="N43" i="294"/>
  <c r="N43" i="297"/>
  <c r="N43" i="95"/>
  <c r="N78" i="95" s="1"/>
  <c r="N43" i="266"/>
  <c r="N48" i="218"/>
  <c r="N82" i="218" s="1"/>
  <c r="L89" i="218" s="1"/>
  <c r="N43" i="144"/>
  <c r="N43" i="94"/>
  <c r="N78" i="94" s="1"/>
  <c r="L84" i="94" s="1"/>
  <c r="N43" i="54"/>
  <c r="N43" i="191"/>
  <c r="N77" i="191" s="1"/>
  <c r="L83" i="191" s="1"/>
  <c r="N45" i="193"/>
  <c r="N79" i="193" s="1"/>
  <c r="N43" i="265"/>
  <c r="N86" i="11"/>
  <c r="N88" i="11" s="1"/>
  <c r="D319" i="5" s="1"/>
  <c r="N43" i="142"/>
  <c r="N43" i="131"/>
  <c r="N78" i="131" s="1"/>
  <c r="L85" i="131" s="1"/>
  <c r="N49" i="178"/>
  <c r="N43" i="190"/>
  <c r="N77" i="190" s="1"/>
  <c r="L83" i="190" s="1"/>
  <c r="N43" i="209"/>
  <c r="N43" i="309"/>
  <c r="N77" i="309" s="1"/>
  <c r="L84" i="309" s="1"/>
  <c r="N43" i="57"/>
  <c r="N78" i="57" s="1"/>
  <c r="L85" i="57" s="1"/>
  <c r="N43" i="261"/>
  <c r="N79" i="261" s="1"/>
  <c r="L85" i="261" s="1"/>
  <c r="N48" i="150"/>
  <c r="N43" i="139"/>
  <c r="N43" i="82"/>
  <c r="N43" i="132"/>
  <c r="N78" i="132" s="1"/>
  <c r="N43" i="192"/>
  <c r="L85" i="253"/>
  <c r="N43" i="330"/>
  <c r="N79" i="330" s="1"/>
  <c r="L85" i="330" s="1"/>
  <c r="N49" i="170"/>
  <c r="N43" i="128"/>
  <c r="N78" i="128" s="1"/>
  <c r="L83" i="128" s="1"/>
  <c r="N49" i="187"/>
  <c r="N43" i="149"/>
  <c r="N78" i="149" s="1"/>
  <c r="N46" i="280"/>
  <c r="N48" i="219"/>
  <c r="N82" i="219" s="1"/>
  <c r="L88" i="219" s="1"/>
  <c r="N48" i="160"/>
  <c r="N43" i="274"/>
  <c r="N80" i="274" s="1"/>
  <c r="N43" i="69"/>
  <c r="N78" i="69" s="1"/>
  <c r="N43" i="307"/>
  <c r="N79" i="307" s="1"/>
  <c r="L85" i="307" s="1"/>
  <c r="N43" i="137"/>
  <c r="N43" i="46"/>
  <c r="N78" i="46" s="1"/>
  <c r="N43" i="83"/>
  <c r="N43" i="96"/>
  <c r="N43" i="146"/>
  <c r="N49" i="162"/>
  <c r="N43" i="87"/>
  <c r="N49" i="155"/>
  <c r="N45" i="247"/>
  <c r="N49" i="182"/>
  <c r="N43" i="148"/>
  <c r="N43" i="89"/>
  <c r="N43" i="208"/>
  <c r="N78" i="208" s="1"/>
  <c r="N42" i="234"/>
  <c r="N78" i="234" s="1"/>
  <c r="L83" i="234" s="1"/>
  <c r="N49" i="260"/>
  <c r="N45" i="249"/>
  <c r="N44" i="213"/>
  <c r="N78" i="213" s="1"/>
  <c r="L85" i="213" s="1"/>
  <c r="N44" i="215"/>
  <c r="N78" i="215" s="1"/>
  <c r="L84" i="215" s="1"/>
  <c r="N45" i="248"/>
  <c r="N43" i="74"/>
  <c r="N77" i="74" s="1"/>
  <c r="L83" i="74" s="1"/>
  <c r="N43" i="36"/>
  <c r="N43" i="129"/>
  <c r="N43" i="325"/>
  <c r="N59" i="22"/>
  <c r="N65" i="22" s="1"/>
  <c r="N43" i="45"/>
  <c r="N43" i="67"/>
  <c r="N78" i="67" s="1"/>
  <c r="L84" i="67" s="1"/>
  <c r="N49" i="168"/>
  <c r="N48" i="217"/>
  <c r="N82" i="217" s="1"/>
  <c r="N43" i="34"/>
  <c r="N43" i="85"/>
  <c r="N49" i="154"/>
  <c r="N43" i="311"/>
  <c r="N49" i="158"/>
  <c r="N43" i="275"/>
  <c r="N43" i="232"/>
  <c r="N49" i="157"/>
  <c r="N40" i="228"/>
  <c r="N48" i="189"/>
  <c r="N82" i="189" s="1"/>
  <c r="L87" i="189" s="1"/>
  <c r="N44" i="214"/>
  <c r="N78" i="214" s="1"/>
  <c r="N43" i="141"/>
  <c r="N43" i="140"/>
  <c r="N43" i="298"/>
  <c r="N43" i="262"/>
  <c r="N43" i="79"/>
  <c r="N43" i="86"/>
  <c r="N47" i="252"/>
  <c r="N47" i="245"/>
  <c r="N43" i="332"/>
  <c r="N79" i="332" s="1"/>
  <c r="N43" i="88"/>
  <c r="N43" i="99"/>
  <c r="N43" i="35"/>
  <c r="N43" i="90"/>
  <c r="N43" i="81"/>
  <c r="N43" i="130"/>
  <c r="N78" i="130" s="1"/>
  <c r="L85" i="130" s="1"/>
  <c r="N43" i="71"/>
  <c r="N48" i="174"/>
  <c r="N44" i="212"/>
  <c r="N78" i="212" s="1"/>
  <c r="N43" i="108"/>
  <c r="N78" i="108" s="1"/>
  <c r="L84" i="108" s="1"/>
  <c r="N43" i="127"/>
  <c r="N77" i="127" s="1"/>
  <c r="N70" i="162"/>
  <c r="N43" i="61"/>
  <c r="N78" i="61" s="1"/>
  <c r="L83" i="64"/>
  <c r="L84" i="64"/>
  <c r="N86" i="64" s="1"/>
  <c r="N88" i="64" s="1"/>
  <c r="D55" i="5" s="1"/>
  <c r="L85" i="64"/>
  <c r="N43" i="29"/>
  <c r="N78" i="29" s="1"/>
  <c r="N43" i="43"/>
  <c r="N69" i="181"/>
  <c r="N71" i="15"/>
  <c r="N76" i="15" s="1"/>
  <c r="N42" i="15" s="1"/>
  <c r="N43" i="15" s="1"/>
  <c r="N78" i="15" s="1"/>
  <c r="N70" i="21"/>
  <c r="N76" i="21" s="1"/>
  <c r="N42" i="21" s="1"/>
  <c r="N71" i="25"/>
  <c r="N76" i="25" s="1"/>
  <c r="N42" i="25" s="1"/>
  <c r="N43" i="53"/>
  <c r="N78" i="53" s="1"/>
  <c r="L84" i="53" s="1"/>
  <c r="N76" i="134"/>
  <c r="N41" i="134" s="1"/>
  <c r="N43" i="134" s="1"/>
  <c r="N43" i="39"/>
  <c r="N77" i="291"/>
  <c r="L82" i="291" s="1"/>
  <c r="N79" i="259"/>
  <c r="L85" i="259" s="1"/>
  <c r="N79" i="254"/>
  <c r="L86" i="254" s="1"/>
  <c r="I70" i="16"/>
  <c r="I70" i="24"/>
  <c r="N43" i="16"/>
  <c r="N78" i="16" s="1"/>
  <c r="L83" i="16" s="1"/>
  <c r="N79" i="50"/>
  <c r="N42" i="50" s="1"/>
  <c r="N43" i="50" s="1"/>
  <c r="N43" i="52"/>
  <c r="N78" i="52" s="1"/>
  <c r="N81" i="171"/>
  <c r="N47" i="171" s="1"/>
  <c r="N49" i="171" s="1"/>
  <c r="N70" i="171"/>
  <c r="N78" i="55"/>
  <c r="L83" i="55" s="1"/>
  <c r="N43" i="60"/>
  <c r="N78" i="60" s="1"/>
  <c r="N80" i="164"/>
  <c r="N46" i="164" s="1"/>
  <c r="N48" i="164" s="1"/>
  <c r="N79" i="363"/>
  <c r="L84" i="363" s="1"/>
  <c r="N69" i="164"/>
  <c r="N43" i="22"/>
  <c r="N54" i="89"/>
  <c r="N80" i="179"/>
  <c r="N46" i="179" s="1"/>
  <c r="N48" i="179" s="1"/>
  <c r="N77" i="233"/>
  <c r="N41" i="233" s="1"/>
  <c r="N43" i="233" s="1"/>
  <c r="N79" i="233" s="1"/>
  <c r="N43" i="9"/>
  <c r="N78" i="9" s="1"/>
  <c r="N79" i="296"/>
  <c r="L85" i="296" s="1"/>
  <c r="L84" i="32"/>
  <c r="N69" i="172"/>
  <c r="N69" i="180"/>
  <c r="I71" i="18"/>
  <c r="L85" i="32"/>
  <c r="N72" i="165"/>
  <c r="N64" i="297"/>
  <c r="N69" i="160"/>
  <c r="N69" i="174"/>
  <c r="L84" i="253"/>
  <c r="N86" i="369"/>
  <c r="N88" i="369" s="1"/>
  <c r="D318" i="5" s="1"/>
  <c r="N77" i="357"/>
  <c r="N41" i="357" s="1"/>
  <c r="N43" i="357" s="1"/>
  <c r="N79" i="357" s="1"/>
  <c r="L86" i="357" s="1"/>
  <c r="N77" i="351"/>
  <c r="N41" i="351" s="1"/>
  <c r="N43" i="351" s="1"/>
  <c r="N79" i="351" s="1"/>
  <c r="L85" i="351" s="1"/>
  <c r="I71" i="26"/>
  <c r="I70" i="22"/>
  <c r="I70" i="7"/>
  <c r="N43" i="27"/>
  <c r="N78" i="27" s="1"/>
  <c r="L84" i="27" s="1"/>
  <c r="N43" i="59"/>
  <c r="N78" i="59" s="1"/>
  <c r="L83" i="59" s="1"/>
  <c r="N76" i="102"/>
  <c r="N41" i="102" s="1"/>
  <c r="N43" i="102" s="1"/>
  <c r="N78" i="102" s="1"/>
  <c r="N76" i="105"/>
  <c r="N41" i="105" s="1"/>
  <c r="N43" i="105" s="1"/>
  <c r="N80" i="188"/>
  <c r="N46" i="188" s="1"/>
  <c r="N48" i="188" s="1"/>
  <c r="N69" i="183"/>
  <c r="N43" i="100"/>
  <c r="N78" i="100" s="1"/>
  <c r="L85" i="100" s="1"/>
  <c r="N66" i="294"/>
  <c r="N79" i="294" s="1"/>
  <c r="L85" i="294" s="1"/>
  <c r="N86" i="370"/>
  <c r="N88" i="370" s="1"/>
  <c r="D320" i="5" s="1"/>
  <c r="N79" i="333"/>
  <c r="L86" i="333" s="1"/>
  <c r="N43" i="44"/>
  <c r="N78" i="70"/>
  <c r="L84" i="70" s="1"/>
  <c r="N76" i="136"/>
  <c r="N41" i="136" s="1"/>
  <c r="N43" i="136" s="1"/>
  <c r="N81" i="185"/>
  <c r="N47" i="185" s="1"/>
  <c r="N49" i="185" s="1"/>
  <c r="N75" i="283"/>
  <c r="N41" i="283" s="1"/>
  <c r="N43" i="283" s="1"/>
  <c r="N75" i="133"/>
  <c r="N41" i="133" s="1"/>
  <c r="N43" i="133" s="1"/>
  <c r="N69" i="246"/>
  <c r="N74" i="246" s="1"/>
  <c r="N63" i="248"/>
  <c r="N68" i="248" s="1"/>
  <c r="N78" i="273"/>
  <c r="N41" i="273" s="1"/>
  <c r="N43" i="273" s="1"/>
  <c r="N80" i="273" s="1"/>
  <c r="L87" i="273" s="1"/>
  <c r="N75" i="302"/>
  <c r="N41" i="302" s="1"/>
  <c r="N43" i="302" s="1"/>
  <c r="N81" i="176"/>
  <c r="N47" i="176" s="1"/>
  <c r="N49" i="176" s="1"/>
  <c r="N80" i="177"/>
  <c r="N46" i="177" s="1"/>
  <c r="N48" i="177" s="1"/>
  <c r="N75" i="292"/>
  <c r="N41" i="292" s="1"/>
  <c r="N43" i="292" s="1"/>
  <c r="N77" i="295"/>
  <c r="N41" i="295" s="1"/>
  <c r="N43" i="295" s="1"/>
  <c r="N80" i="180"/>
  <c r="N46" i="180" s="1"/>
  <c r="N48" i="180" s="1"/>
  <c r="N83" i="221"/>
  <c r="N46" i="221" s="1"/>
  <c r="N48" i="221" s="1"/>
  <c r="N81" i="282"/>
  <c r="N44" i="282" s="1"/>
  <c r="N46" i="282" s="1"/>
  <c r="N77" i="337"/>
  <c r="N41" i="337" s="1"/>
  <c r="N43" i="337" s="1"/>
  <c r="N79" i="337" s="1"/>
  <c r="N76" i="56"/>
  <c r="N42" i="56" s="1"/>
  <c r="N43" i="56" s="1"/>
  <c r="N78" i="56" s="1"/>
  <c r="N76" i="80"/>
  <c r="N41" i="80" s="1"/>
  <c r="N43" i="80" s="1"/>
  <c r="N54" i="105"/>
  <c r="N80" i="181"/>
  <c r="N46" i="181" s="1"/>
  <c r="N48" i="181" s="1"/>
  <c r="N81" i="186"/>
  <c r="N47" i="186" s="1"/>
  <c r="N49" i="186" s="1"/>
  <c r="N76" i="242"/>
  <c r="N40" i="242" s="1"/>
  <c r="N42" i="242" s="1"/>
  <c r="N59" i="182"/>
  <c r="N80" i="184"/>
  <c r="N46" i="184" s="1"/>
  <c r="N48" i="184" s="1"/>
  <c r="N81" i="267"/>
  <c r="N41" i="267" s="1"/>
  <c r="N43" i="267" s="1"/>
  <c r="N83" i="267" s="1"/>
  <c r="N59" i="25"/>
  <c r="N65" i="25" s="1"/>
  <c r="N75" i="75"/>
  <c r="N41" i="75" s="1"/>
  <c r="N43" i="75" s="1"/>
  <c r="N75" i="289"/>
  <c r="N41" i="289" s="1"/>
  <c r="N43" i="289" s="1"/>
  <c r="N77" i="289" s="1"/>
  <c r="L82" i="289" s="1"/>
  <c r="N74" i="252"/>
  <c r="N79" i="322"/>
  <c r="L86" i="322" s="1"/>
  <c r="N53" i="143"/>
  <c r="N59" i="168"/>
  <c r="L84" i="112"/>
  <c r="L84" i="120"/>
  <c r="N54" i="99"/>
  <c r="N58" i="188"/>
  <c r="N53" i="209"/>
  <c r="N53" i="141"/>
  <c r="N54" i="148"/>
  <c r="N53" i="144"/>
  <c r="N59" i="154"/>
  <c r="N59" i="158"/>
  <c r="N58" i="160"/>
  <c r="N58" i="179"/>
  <c r="N82" i="179" s="1"/>
  <c r="L89" i="179" s="1"/>
  <c r="N58" i="184"/>
  <c r="N54" i="231"/>
  <c r="N55" i="237"/>
  <c r="N79" i="237" s="1"/>
  <c r="L86" i="237" s="1"/>
  <c r="N54" i="243"/>
  <c r="N58" i="249"/>
  <c r="N55" i="251"/>
  <c r="N79" i="251" s="1"/>
  <c r="N55" i="256"/>
  <c r="N79" i="256" s="1"/>
  <c r="L84" i="256" s="1"/>
  <c r="L83" i="111"/>
  <c r="N59" i="176"/>
  <c r="L84" i="111"/>
  <c r="N53" i="140"/>
  <c r="N53" i="147"/>
  <c r="N61" i="165"/>
  <c r="N62" i="220"/>
  <c r="N58" i="247"/>
  <c r="N69" i="260"/>
  <c r="N59" i="266"/>
  <c r="N59" i="268"/>
  <c r="N83" i="268" s="1"/>
  <c r="L88" i="268" s="1"/>
  <c r="N56" i="271"/>
  <c r="N80" i="271" s="1"/>
  <c r="L85" i="271" s="1"/>
  <c r="N56" i="272"/>
  <c r="N80" i="272" s="1"/>
  <c r="L87" i="272" s="1"/>
  <c r="N59" i="282"/>
  <c r="N53" i="298"/>
  <c r="N53" i="310"/>
  <c r="N77" i="310" s="1"/>
  <c r="L82" i="310" s="1"/>
  <c r="N55" i="315"/>
  <c r="N79" i="315" s="1"/>
  <c r="L84" i="315" s="1"/>
  <c r="N55" i="318"/>
  <c r="N79" i="318" s="1"/>
  <c r="N79" i="241"/>
  <c r="L86" i="241" s="1"/>
  <c r="N77" i="301"/>
  <c r="L84" i="301" s="1"/>
  <c r="L83" i="118"/>
  <c r="N78" i="66"/>
  <c r="L83" i="66" s="1"/>
  <c r="L83" i="104"/>
  <c r="L84" i="118"/>
  <c r="L83" i="126"/>
  <c r="N86" i="126" s="1"/>
  <c r="N88" i="126" s="1"/>
  <c r="D116" i="5" s="1"/>
  <c r="N78" i="216"/>
  <c r="L83" i="216" s="1"/>
  <c r="L83" i="225"/>
  <c r="N53" i="78"/>
  <c r="N77" i="78" s="1"/>
  <c r="L82" i="78" s="1"/>
  <c r="L86" i="340"/>
  <c r="N53" i="75"/>
  <c r="L85" i="224"/>
  <c r="L87" i="277"/>
  <c r="L83" i="224"/>
  <c r="N53" i="136"/>
  <c r="N54" i="41"/>
  <c r="N78" i="41" s="1"/>
  <c r="L84" i="73"/>
  <c r="N77" i="285"/>
  <c r="L83" i="285" s="1"/>
  <c r="N56" i="48"/>
  <c r="N54" i="83"/>
  <c r="N78" i="83" s="1"/>
  <c r="L83" i="83" s="1"/>
  <c r="N54" i="88"/>
  <c r="N54" i="90"/>
  <c r="N54" i="96"/>
  <c r="N53" i="133"/>
  <c r="N53" i="134"/>
  <c r="N53" i="137"/>
  <c r="N53" i="138"/>
  <c r="N78" i="138" s="1"/>
  <c r="L85" i="138" s="1"/>
  <c r="N53" i="139"/>
  <c r="N53" i="142"/>
  <c r="N53" i="146"/>
  <c r="N53" i="145"/>
  <c r="N56" i="150"/>
  <c r="N59" i="157"/>
  <c r="N58" i="164"/>
  <c r="N58" i="172"/>
  <c r="N58" i="174"/>
  <c r="N59" i="171"/>
  <c r="N59" i="178"/>
  <c r="N58" i="177"/>
  <c r="N58" i="181"/>
  <c r="N58" i="183"/>
  <c r="N59" i="185"/>
  <c r="N59" i="186"/>
  <c r="N53" i="192"/>
  <c r="N61" i="207"/>
  <c r="N50" i="228"/>
  <c r="N56" i="232"/>
  <c r="N55" i="236"/>
  <c r="N79" i="236" s="1"/>
  <c r="N55" i="356"/>
  <c r="N79" i="356" s="1"/>
  <c r="L85" i="356" s="1"/>
  <c r="N61" i="228"/>
  <c r="N69" i="184"/>
  <c r="N79" i="312"/>
  <c r="N79" i="264"/>
  <c r="L86" i="264" s="1"/>
  <c r="N78" i="31"/>
  <c r="L85" i="31" s="1"/>
  <c r="N77" i="293"/>
  <c r="L83" i="293" s="1"/>
  <c r="N77" i="302"/>
  <c r="L83" i="302" s="1"/>
  <c r="N78" i="30"/>
  <c r="L84" i="30" s="1"/>
  <c r="N74" i="227"/>
  <c r="L79" i="227" s="1"/>
  <c r="N77" i="292"/>
  <c r="L84" i="292" s="1"/>
  <c r="N80" i="270"/>
  <c r="L85" i="270" s="1"/>
  <c r="N79" i="239"/>
  <c r="L85" i="239" s="1"/>
  <c r="N77" i="290"/>
  <c r="L84" i="290" s="1"/>
  <c r="N78" i="33"/>
  <c r="L83" i="33" s="1"/>
  <c r="L84" i="104"/>
  <c r="N78" i="367"/>
  <c r="L85" i="367" s="1"/>
  <c r="N79" i="344"/>
  <c r="L86" i="344" s="1"/>
  <c r="N54" i="45"/>
  <c r="N54" i="35"/>
  <c r="N54" i="84"/>
  <c r="N58" i="180"/>
  <c r="N55" i="335"/>
  <c r="N79" i="335" s="1"/>
  <c r="L86" i="335" s="1"/>
  <c r="L84" i="119"/>
  <c r="N54" i="79"/>
  <c r="L84" i="76"/>
  <c r="N79" i="319"/>
  <c r="L84" i="319" s="1"/>
  <c r="L83" i="119"/>
  <c r="N79" i="345"/>
  <c r="L84" i="345" s="1"/>
  <c r="N54" i="68"/>
  <c r="N55" i="295"/>
  <c r="N79" i="295" s="1"/>
  <c r="N43" i="38"/>
  <c r="N43" i="37"/>
  <c r="N43" i="42"/>
  <c r="L84" i="47"/>
  <c r="L85" i="47"/>
  <c r="L83" i="47"/>
  <c r="N43" i="48"/>
  <c r="N78" i="54"/>
  <c r="L85" i="54" s="1"/>
  <c r="L88" i="218"/>
  <c r="N43" i="72"/>
  <c r="N77" i="72" s="1"/>
  <c r="N43" i="17"/>
  <c r="N78" i="17" s="1"/>
  <c r="N43" i="18"/>
  <c r="N78" i="18" s="1"/>
  <c r="N43" i="19"/>
  <c r="N78" i="19" s="1"/>
  <c r="L84" i="19" s="1"/>
  <c r="N43" i="12"/>
  <c r="N78" i="12" s="1"/>
  <c r="L84" i="12" s="1"/>
  <c r="N43" i="49"/>
  <c r="N78" i="49" s="1"/>
  <c r="L84" i="49" s="1"/>
  <c r="N43" i="20"/>
  <c r="N78" i="20" s="1"/>
  <c r="N43" i="21"/>
  <c r="N78" i="21" s="1"/>
  <c r="N43" i="7"/>
  <c r="N78" i="7" s="1"/>
  <c r="N43" i="14"/>
  <c r="N78" i="14" s="1"/>
  <c r="N43" i="23"/>
  <c r="N78" i="23" s="1"/>
  <c r="N43" i="25"/>
  <c r="N78" i="25" s="1"/>
  <c r="N43" i="306"/>
  <c r="N79" i="306" s="1"/>
  <c r="L84" i="352"/>
  <c r="L86" i="352"/>
  <c r="L85" i="352"/>
  <c r="L86" i="320"/>
  <c r="L84" i="320"/>
  <c r="N79" i="359"/>
  <c r="L84" i="359" s="1"/>
  <c r="N79" i="353"/>
  <c r="L85" i="353" s="1"/>
  <c r="N79" i="331"/>
  <c r="L86" i="331" s="1"/>
  <c r="N79" i="313"/>
  <c r="L84" i="313" s="1"/>
  <c r="L86" i="277"/>
  <c r="N79" i="336"/>
  <c r="L85" i="336" s="1"/>
  <c r="N79" i="366"/>
  <c r="L85" i="366" s="1"/>
  <c r="N79" i="355"/>
  <c r="L86" i="355" s="1"/>
  <c r="N79" i="317"/>
  <c r="L84" i="317" s="1"/>
  <c r="N76" i="24"/>
  <c r="N42" i="24" s="1"/>
  <c r="N43" i="24" s="1"/>
  <c r="N78" i="24" s="1"/>
  <c r="N76" i="65"/>
  <c r="N41" i="65" s="1"/>
  <c r="N43" i="65" s="1"/>
  <c r="N78" i="65" s="1"/>
  <c r="L84" i="65" s="1"/>
  <c r="N76" i="68"/>
  <c r="N41" i="68" s="1"/>
  <c r="N43" i="68" s="1"/>
  <c r="N76" i="101"/>
  <c r="N41" i="101" s="1"/>
  <c r="N43" i="101" s="1"/>
  <c r="N78" i="101" s="1"/>
  <c r="N76" i="98"/>
  <c r="N41" i="98" s="1"/>
  <c r="N43" i="98" s="1"/>
  <c r="N76" i="107"/>
  <c r="N41" i="107" s="1"/>
  <c r="N43" i="107" s="1"/>
  <c r="N78" i="107" s="1"/>
  <c r="L83" i="107" s="1"/>
  <c r="N79" i="364"/>
  <c r="L84" i="364" s="1"/>
  <c r="N77" i="299"/>
  <c r="L83" i="299" s="1"/>
  <c r="N79" i="265"/>
  <c r="L86" i="265" s="1"/>
  <c r="N79" i="262"/>
  <c r="L84" i="262" s="1"/>
  <c r="N79" i="346"/>
  <c r="L86" i="346" s="1"/>
  <c r="N76" i="26"/>
  <c r="N42" i="26" s="1"/>
  <c r="N43" i="26" s="1"/>
  <c r="N78" i="26" s="1"/>
  <c r="N78" i="58"/>
  <c r="N80" i="183"/>
  <c r="N46" i="183" s="1"/>
  <c r="N48" i="183" s="1"/>
  <c r="N87" i="246"/>
  <c r="N45" i="246" s="1"/>
  <c r="N47" i="246" s="1"/>
  <c r="N89" i="246" s="1"/>
  <c r="N77" i="308"/>
  <c r="N41" i="308" s="1"/>
  <c r="N43" i="308" s="1"/>
  <c r="N79" i="308" s="1"/>
  <c r="L85" i="308" s="1"/>
  <c r="N76" i="231"/>
  <c r="N40" i="231" s="1"/>
  <c r="N42" i="231" s="1"/>
  <c r="N76" i="243"/>
  <c r="N40" i="243" s="1"/>
  <c r="N42" i="243" s="1"/>
  <c r="N77" i="328"/>
  <c r="N41" i="328" s="1"/>
  <c r="N43" i="328" s="1"/>
  <c r="N79" i="328" s="1"/>
  <c r="N78" i="129"/>
  <c r="L84" i="129" s="1"/>
  <c r="N78" i="63"/>
  <c r="L83" i="63" s="1"/>
  <c r="N84" i="220"/>
  <c r="N46" i="220" s="1"/>
  <c r="N48" i="220" s="1"/>
  <c r="N83" i="279"/>
  <c r="N46" i="279" s="1"/>
  <c r="N48" i="279" s="1"/>
  <c r="N85" i="279" s="1"/>
  <c r="N77" i="323"/>
  <c r="N79" i="323" s="1"/>
  <c r="L85" i="323" s="1"/>
  <c r="N80" i="276"/>
  <c r="L87" i="276" s="1"/>
  <c r="N79" i="350"/>
  <c r="L85" i="350" s="1"/>
  <c r="L83" i="124"/>
  <c r="N54" i="42"/>
  <c r="N54" i="80"/>
  <c r="N54" i="81"/>
  <c r="N54" i="242"/>
  <c r="L85" i="320"/>
  <c r="L83" i="76"/>
  <c r="L85" i="225"/>
  <c r="L85" i="124"/>
  <c r="L84" i="340"/>
  <c r="N58" i="248"/>
  <c r="L85" i="360"/>
  <c r="N63" i="252"/>
  <c r="L85" i="125"/>
  <c r="L83" i="125"/>
  <c r="L85" i="327"/>
  <c r="L86" i="327"/>
  <c r="L83" i="304"/>
  <c r="L84" i="304"/>
  <c r="L83" i="300"/>
  <c r="L82" i="300"/>
  <c r="L84" i="300"/>
  <c r="L85" i="354"/>
  <c r="N59" i="155"/>
  <c r="N59" i="162"/>
  <c r="N83" i="162" s="1"/>
  <c r="N54" i="38"/>
  <c r="N54" i="39"/>
  <c r="L84" i="360"/>
  <c r="N55" i="50"/>
  <c r="N54" i="43"/>
  <c r="L85" i="343"/>
  <c r="L86" i="343"/>
  <c r="L86" i="313"/>
  <c r="L84" i="339"/>
  <c r="L86" i="339"/>
  <c r="L84" i="116"/>
  <c r="L83" i="116"/>
  <c r="N54" i="36"/>
  <c r="N78" i="36" s="1"/>
  <c r="L84" i="327"/>
  <c r="N54" i="71"/>
  <c r="N54" i="82"/>
  <c r="N78" i="82" s="1"/>
  <c r="L84" i="114"/>
  <c r="L85" i="114"/>
  <c r="L85" i="250"/>
  <c r="L84" i="250"/>
  <c r="N54" i="37"/>
  <c r="L85" i="110"/>
  <c r="L84" i="110"/>
  <c r="L83" i="122"/>
  <c r="L84" i="122"/>
  <c r="N54" i="86"/>
  <c r="N54" i="98"/>
  <c r="L84" i="115"/>
  <c r="L83" i="115"/>
  <c r="L85" i="115"/>
  <c r="L84" i="347"/>
  <c r="L85" i="347"/>
  <c r="L86" i="347"/>
  <c r="L83" i="123"/>
  <c r="L84" i="123"/>
  <c r="N54" i="34"/>
  <c r="N54" i="44"/>
  <c r="L86" i="250"/>
  <c r="L85" i="371"/>
  <c r="L85" i="123"/>
  <c r="L85" i="121"/>
  <c r="L83" i="121"/>
  <c r="L84" i="226"/>
  <c r="L85" i="226"/>
  <c r="L83" i="303"/>
  <c r="L84" i="303"/>
  <c r="N54" i="40"/>
  <c r="L83" i="110"/>
  <c r="L86" i="371"/>
  <c r="L84" i="348"/>
  <c r="L85" i="348"/>
  <c r="L83" i="77"/>
  <c r="L84" i="77"/>
  <c r="N54" i="85"/>
  <c r="N78" i="85" s="1"/>
  <c r="N54" i="87"/>
  <c r="N61" i="221"/>
  <c r="N77" i="297" l="1"/>
  <c r="L84" i="297" s="1"/>
  <c r="N79" i="150"/>
  <c r="N88" i="281"/>
  <c r="N90" i="281" s="1"/>
  <c r="D238" i="5" s="1"/>
  <c r="N83" i="266"/>
  <c r="N79" i="263"/>
  <c r="L86" i="263" s="1"/>
  <c r="N79" i="362"/>
  <c r="N78" i="139"/>
  <c r="L83" i="139" s="1"/>
  <c r="N78" i="97"/>
  <c r="L84" i="97" s="1"/>
  <c r="N78" i="43"/>
  <c r="N85" i="207"/>
  <c r="L90" i="207" s="1"/>
  <c r="N78" i="39"/>
  <c r="L84" i="39" s="1"/>
  <c r="L87" i="218"/>
  <c r="N78" i="144"/>
  <c r="L85" i="144" s="1"/>
  <c r="N83" i="178"/>
  <c r="L88" i="178" s="1"/>
  <c r="N78" i="142"/>
  <c r="L85" i="142" s="1"/>
  <c r="N79" i="342"/>
  <c r="L85" i="342" s="1"/>
  <c r="N78" i="84"/>
  <c r="L84" i="84" s="1"/>
  <c r="L84" i="16"/>
  <c r="L84" i="51"/>
  <c r="L85" i="51"/>
  <c r="L83" i="51"/>
  <c r="N86" i="51" s="1"/>
  <c r="N88" i="51" s="1"/>
  <c r="D43" i="5" s="1"/>
  <c r="L85" i="321"/>
  <c r="L84" i="321"/>
  <c r="L85" i="95"/>
  <c r="L84" i="95"/>
  <c r="N78" i="145"/>
  <c r="L85" i="145" s="1"/>
  <c r="N78" i="96"/>
  <c r="L85" i="96" s="1"/>
  <c r="N78" i="143"/>
  <c r="L85" i="143" s="1"/>
  <c r="L84" i="57"/>
  <c r="N86" i="57" s="1"/>
  <c r="N88" i="57" s="1"/>
  <c r="D53" i="5" s="1"/>
  <c r="N79" i="311"/>
  <c r="L84" i="311" s="1"/>
  <c r="N82" i="172"/>
  <c r="L88" i="172" s="1"/>
  <c r="N83" i="187"/>
  <c r="L89" i="187" s="1"/>
  <c r="N80" i="275"/>
  <c r="L86" i="275" s="1"/>
  <c r="L85" i="53"/>
  <c r="N83" i="171"/>
  <c r="L90" i="171" s="1"/>
  <c r="L83" i="57"/>
  <c r="L84" i="305"/>
  <c r="L85" i="333"/>
  <c r="L86" i="321"/>
  <c r="L83" i="305"/>
  <c r="L86" i="354"/>
  <c r="N87" i="354" s="1"/>
  <c r="N89" i="354" s="1"/>
  <c r="D306" i="5" s="1"/>
  <c r="N85" i="245"/>
  <c r="L91" i="245" s="1"/>
  <c r="N79" i="329"/>
  <c r="L84" i="329" s="1"/>
  <c r="N77" i="325"/>
  <c r="L84" i="325" s="1"/>
  <c r="L85" i="313"/>
  <c r="N77" i="283"/>
  <c r="L82" i="283" s="1"/>
  <c r="L86" i="345"/>
  <c r="L84" i="289"/>
  <c r="N86" i="224"/>
  <c r="N88" i="224" s="1"/>
  <c r="D185" i="5" s="1"/>
  <c r="L83" i="70"/>
  <c r="L85" i="70"/>
  <c r="N86" i="70" s="1"/>
  <c r="N88" i="70" s="1"/>
  <c r="D61" i="5" s="1"/>
  <c r="L86" i="353"/>
  <c r="N83" i="280"/>
  <c r="L88" i="280" s="1"/>
  <c r="L84" i="302"/>
  <c r="L84" i="263"/>
  <c r="N86" i="112"/>
  <c r="N88" i="112" s="1"/>
  <c r="D102" i="5" s="1"/>
  <c r="L84" i="314"/>
  <c r="L82" i="302"/>
  <c r="N88" i="277"/>
  <c r="N90" i="277" s="1"/>
  <c r="D235" i="5" s="1"/>
  <c r="N78" i="106"/>
  <c r="L85" i="106" s="1"/>
  <c r="N86" i="111"/>
  <c r="N88" i="111" s="1"/>
  <c r="D101" i="5" s="1"/>
  <c r="N82" i="188"/>
  <c r="L87" i="188" s="1"/>
  <c r="N83" i="170"/>
  <c r="L88" i="170" s="1"/>
  <c r="L85" i="254"/>
  <c r="L85" i="322"/>
  <c r="N87" i="322" s="1"/>
  <c r="N89" i="322" s="1"/>
  <c r="D278" i="5" s="1"/>
  <c r="N78" i="231"/>
  <c r="L84" i="231" s="1"/>
  <c r="L86" i="240"/>
  <c r="L84" i="322"/>
  <c r="L84" i="216"/>
  <c r="L83" i="291"/>
  <c r="L84" i="291"/>
  <c r="L85" i="240"/>
  <c r="L85" i="216"/>
  <c r="N86" i="216" s="1"/>
  <c r="N88" i="216" s="1"/>
  <c r="D178" i="5" s="1"/>
  <c r="L84" i="355"/>
  <c r="L83" i="95"/>
  <c r="L86" i="351"/>
  <c r="L84" i="307"/>
  <c r="N86" i="73"/>
  <c r="N88" i="73" s="1"/>
  <c r="D64" i="5" s="1"/>
  <c r="N86" i="118"/>
  <c r="N88" i="118" s="1"/>
  <c r="D108" i="5" s="1"/>
  <c r="L82" i="285"/>
  <c r="L85" i="319"/>
  <c r="L86" i="319"/>
  <c r="L85" i="355"/>
  <c r="L82" i="229"/>
  <c r="L84" i="131"/>
  <c r="L84" i="351"/>
  <c r="L85" i="359"/>
  <c r="L85" i="315"/>
  <c r="N87" i="315" s="1"/>
  <c r="N89" i="315" s="1"/>
  <c r="D271" i="5" s="1"/>
  <c r="L85" i="241"/>
  <c r="L84" i="366"/>
  <c r="L86" i="366"/>
  <c r="L86" i="315"/>
  <c r="L86" i="359"/>
  <c r="L84" i="241"/>
  <c r="L84" i="299"/>
  <c r="L86" i="276"/>
  <c r="L84" i="353"/>
  <c r="L83" i="131"/>
  <c r="L84" i="143"/>
  <c r="L85" i="66"/>
  <c r="N86" i="119"/>
  <c r="N88" i="119" s="1"/>
  <c r="D109" i="5" s="1"/>
  <c r="L84" i="357"/>
  <c r="L84" i="66"/>
  <c r="L85" i="63"/>
  <c r="L86" i="296"/>
  <c r="L85" i="357"/>
  <c r="N86" i="225"/>
  <c r="N88" i="225" s="1"/>
  <c r="D186" i="5" s="1"/>
  <c r="N78" i="68"/>
  <c r="L84" i="68" s="1"/>
  <c r="L84" i="296"/>
  <c r="N86" i="76"/>
  <c r="N88" i="76" s="1"/>
  <c r="D67" i="5" s="1"/>
  <c r="L84" i="367"/>
  <c r="N86" i="120"/>
  <c r="N88" i="120" s="1"/>
  <c r="D110" i="5" s="1"/>
  <c r="L83" i="367"/>
  <c r="N87" i="327"/>
  <c r="N89" i="327" s="1"/>
  <c r="D281" i="5" s="1"/>
  <c r="L82" i="301"/>
  <c r="L90" i="178"/>
  <c r="N78" i="135"/>
  <c r="L83" i="135" s="1"/>
  <c r="N78" i="243"/>
  <c r="L83" i="243" s="1"/>
  <c r="L81" i="229"/>
  <c r="L83" i="301"/>
  <c r="N78" i="45"/>
  <c r="L83" i="45" s="1"/>
  <c r="L84" i="295"/>
  <c r="L85" i="295"/>
  <c r="L86" i="295"/>
  <c r="N78" i="90"/>
  <c r="L83" i="90" s="1"/>
  <c r="N74" i="228"/>
  <c r="L79" i="228" s="1"/>
  <c r="N86" i="104"/>
  <c r="N88" i="104" s="1"/>
  <c r="D94" i="5" s="1"/>
  <c r="N82" i="177"/>
  <c r="L88" i="177" s="1"/>
  <c r="N78" i="35"/>
  <c r="L85" i="35" s="1"/>
  <c r="N78" i="79"/>
  <c r="L84" i="79" s="1"/>
  <c r="N87" i="360"/>
  <c r="N89" i="360" s="1"/>
  <c r="D311" i="5" s="1"/>
  <c r="L82" i="290"/>
  <c r="L83" i="290"/>
  <c r="L83" i="292"/>
  <c r="L83" i="65"/>
  <c r="N78" i="140"/>
  <c r="L85" i="140" s="1"/>
  <c r="L85" i="65"/>
  <c r="N87" i="343"/>
  <c r="N89" i="343" s="1"/>
  <c r="D296" i="5" s="1"/>
  <c r="L83" i="310"/>
  <c r="L83" i="289"/>
  <c r="N87" i="321"/>
  <c r="N89" i="321" s="1"/>
  <c r="D277" i="5" s="1"/>
  <c r="L84" i="251"/>
  <c r="L85" i="251"/>
  <c r="L85" i="276"/>
  <c r="L90" i="268"/>
  <c r="N82" i="164"/>
  <c r="L87" i="164" s="1"/>
  <c r="N83" i="157"/>
  <c r="L90" i="157" s="1"/>
  <c r="N83" i="154"/>
  <c r="L88" i="154" s="1"/>
  <c r="L84" i="293"/>
  <c r="L86" i="356"/>
  <c r="L86" i="294"/>
  <c r="L82" i="299"/>
  <c r="N86" i="220"/>
  <c r="L92" i="220" s="1"/>
  <c r="N78" i="88"/>
  <c r="L85" i="88" s="1"/>
  <c r="N77" i="298"/>
  <c r="L82" i="298" s="1"/>
  <c r="N78" i="147"/>
  <c r="L85" i="147" s="1"/>
  <c r="N77" i="75"/>
  <c r="L82" i="75" s="1"/>
  <c r="N80" i="48"/>
  <c r="L85" i="48" s="1"/>
  <c r="N82" i="174"/>
  <c r="L89" i="174" s="1"/>
  <c r="N78" i="89"/>
  <c r="L83" i="89" s="1"/>
  <c r="L83" i="94"/>
  <c r="L85" i="316"/>
  <c r="L84" i="356"/>
  <c r="L84" i="323"/>
  <c r="N78" i="141"/>
  <c r="L85" i="141" s="1"/>
  <c r="N78" i="148"/>
  <c r="L83" i="148" s="1"/>
  <c r="N78" i="146"/>
  <c r="L85" i="146" s="1"/>
  <c r="N78" i="134"/>
  <c r="L83" i="134" s="1"/>
  <c r="L88" i="244"/>
  <c r="L86" i="316"/>
  <c r="L89" i="268"/>
  <c r="L84" i="63"/>
  <c r="L86" i="314"/>
  <c r="L85" i="345"/>
  <c r="N83" i="186"/>
  <c r="L89" i="186" s="1"/>
  <c r="N83" i="158"/>
  <c r="L90" i="158" s="1"/>
  <c r="N83" i="182"/>
  <c r="L88" i="182" s="1"/>
  <c r="N82" i="160"/>
  <c r="L88" i="160" s="1"/>
  <c r="N77" i="192"/>
  <c r="L82" i="192" s="1"/>
  <c r="N83" i="249"/>
  <c r="L88" i="249" s="1"/>
  <c r="N93" i="260"/>
  <c r="L98" i="260" s="1"/>
  <c r="L84" i="310"/>
  <c r="N85" i="310" s="1"/>
  <c r="N87" i="310" s="1"/>
  <c r="D266" i="5" s="1"/>
  <c r="N83" i="185"/>
  <c r="L89" i="185" s="1"/>
  <c r="L82" i="293"/>
  <c r="L84" i="285"/>
  <c r="L85" i="94"/>
  <c r="N87" i="351"/>
  <c r="N89" i="351" s="1"/>
  <c r="D303" i="5" s="1"/>
  <c r="N87" i="340"/>
  <c r="N89" i="340" s="1"/>
  <c r="D294" i="5" s="1"/>
  <c r="N87" i="352"/>
  <c r="N89" i="352" s="1"/>
  <c r="D304" i="5" s="1"/>
  <c r="N83" i="176"/>
  <c r="L89" i="176" s="1"/>
  <c r="N78" i="136"/>
  <c r="L85" i="136" s="1"/>
  <c r="N78" i="99"/>
  <c r="L84" i="99" s="1"/>
  <c r="N80" i="232"/>
  <c r="L86" i="232" s="1"/>
  <c r="N78" i="137"/>
  <c r="L83" i="137" s="1"/>
  <c r="N85" i="165"/>
  <c r="L90" i="165" s="1"/>
  <c r="L85" i="16"/>
  <c r="L83" i="213"/>
  <c r="L85" i="84"/>
  <c r="L83" i="84"/>
  <c r="N78" i="209"/>
  <c r="L84" i="209" s="1"/>
  <c r="N78" i="81"/>
  <c r="L84" i="81" s="1"/>
  <c r="N79" i="247"/>
  <c r="L86" i="247" s="1"/>
  <c r="N78" i="40"/>
  <c r="L85" i="40" s="1"/>
  <c r="L84" i="344"/>
  <c r="L86" i="363"/>
  <c r="L84" i="193"/>
  <c r="L86" i="193"/>
  <c r="L85" i="193"/>
  <c r="L84" i="31"/>
  <c r="L83" i="31"/>
  <c r="L86" i="272"/>
  <c r="L85" i="234"/>
  <c r="L86" i="262"/>
  <c r="L85" i="67"/>
  <c r="L87" i="179"/>
  <c r="L85" i="337"/>
  <c r="L84" i="337"/>
  <c r="L85" i="135"/>
  <c r="L89" i="217"/>
  <c r="L87" i="217"/>
  <c r="L86" i="332"/>
  <c r="L84" i="332"/>
  <c r="L85" i="362"/>
  <c r="L86" i="362"/>
  <c r="L84" i="61"/>
  <c r="L83" i="61"/>
  <c r="L84" i="254"/>
  <c r="N78" i="42"/>
  <c r="L83" i="42" s="1"/>
  <c r="N85" i="221"/>
  <c r="L90" i="221" s="1"/>
  <c r="L84" i="330"/>
  <c r="L86" i="330"/>
  <c r="L85" i="55"/>
  <c r="L83" i="97"/>
  <c r="L84" i="55"/>
  <c r="N78" i="44"/>
  <c r="L85" i="44" s="1"/>
  <c r="L85" i="214"/>
  <c r="L83" i="214"/>
  <c r="L84" i="214"/>
  <c r="N88" i="252"/>
  <c r="L95" i="252" s="1"/>
  <c r="L83" i="215"/>
  <c r="L83" i="67"/>
  <c r="N86" i="67" s="1"/>
  <c r="N88" i="67" s="1"/>
  <c r="D58" i="5" s="1"/>
  <c r="L85" i="30"/>
  <c r="L85" i="215"/>
  <c r="L84" i="264"/>
  <c r="N87" i="253"/>
  <c r="N89" i="253" s="1"/>
  <c r="D213" i="5" s="1"/>
  <c r="L90" i="280"/>
  <c r="L89" i="280"/>
  <c r="L84" i="60"/>
  <c r="L83" i="60"/>
  <c r="L85" i="60"/>
  <c r="L84" i="127"/>
  <c r="L83" i="127"/>
  <c r="L82" i="127"/>
  <c r="L84" i="46"/>
  <c r="L85" i="46"/>
  <c r="L83" i="46"/>
  <c r="L84" i="308"/>
  <c r="L89" i="219"/>
  <c r="L82" i="284"/>
  <c r="N83" i="155"/>
  <c r="L90" i="155" s="1"/>
  <c r="N82" i="184"/>
  <c r="L87" i="184" s="1"/>
  <c r="N78" i="22"/>
  <c r="L85" i="22" s="1"/>
  <c r="L82" i="74"/>
  <c r="N78" i="37"/>
  <c r="L84" i="37" s="1"/>
  <c r="L91" i="207"/>
  <c r="L86" i="337"/>
  <c r="L84" i="33"/>
  <c r="L85" i="332"/>
  <c r="N78" i="86"/>
  <c r="L84" i="86" s="1"/>
  <c r="L92" i="207"/>
  <c r="L88" i="179"/>
  <c r="L83" i="149"/>
  <c r="L85" i="149"/>
  <c r="L84" i="149"/>
  <c r="L84" i="102"/>
  <c r="L83" i="102"/>
  <c r="L85" i="102"/>
  <c r="L84" i="208"/>
  <c r="L85" i="208"/>
  <c r="L83" i="208"/>
  <c r="L84" i="212"/>
  <c r="L85" i="212"/>
  <c r="L83" i="212"/>
  <c r="L83" i="103"/>
  <c r="L84" i="103"/>
  <c r="L85" i="274"/>
  <c r="L87" i="274"/>
  <c r="L86" i="274"/>
  <c r="L86" i="256"/>
  <c r="L84" i="138"/>
  <c r="L85" i="258"/>
  <c r="L86" i="235"/>
  <c r="L83" i="138"/>
  <c r="L86" i="307"/>
  <c r="L85" i="265"/>
  <c r="L83" i="100"/>
  <c r="L86" i="350"/>
  <c r="L85" i="344"/>
  <c r="L85" i="61"/>
  <c r="L85" i="272"/>
  <c r="L85" i="263"/>
  <c r="N87" i="263" s="1"/>
  <c r="N89" i="263" s="1"/>
  <c r="D222" i="5" s="1"/>
  <c r="L85" i="108"/>
  <c r="L86" i="251"/>
  <c r="L84" i="100"/>
  <c r="L90" i="187"/>
  <c r="L84" i="91"/>
  <c r="L85" i="264"/>
  <c r="L84" i="190"/>
  <c r="L84" i="22"/>
  <c r="N78" i="105"/>
  <c r="L85" i="105" s="1"/>
  <c r="L84" i="286"/>
  <c r="L84" i="333"/>
  <c r="L84" i="265"/>
  <c r="L84" i="350"/>
  <c r="N78" i="38"/>
  <c r="L84" i="38" s="1"/>
  <c r="L84" i="365"/>
  <c r="N78" i="87"/>
  <c r="L84" i="87" s="1"/>
  <c r="L88" i="187"/>
  <c r="L83" i="91"/>
  <c r="L86" i="365"/>
  <c r="L82" i="190"/>
  <c r="L85" i="27"/>
  <c r="L84" i="235"/>
  <c r="N78" i="242"/>
  <c r="L83" i="242" s="1"/>
  <c r="L82" i="287"/>
  <c r="L83" i="19"/>
  <c r="L86" i="261"/>
  <c r="L83" i="53"/>
  <c r="N82" i="180"/>
  <c r="L89" i="180" s="1"/>
  <c r="L86" i="258"/>
  <c r="L85" i="256"/>
  <c r="N83" i="282"/>
  <c r="L83" i="142"/>
  <c r="L86" i="259"/>
  <c r="L83" i="286"/>
  <c r="L84" i="74"/>
  <c r="N78" i="34"/>
  <c r="L85" i="34" s="1"/>
  <c r="L84" i="213"/>
  <c r="L84" i="259"/>
  <c r="L86" i="308"/>
  <c r="L85" i="262"/>
  <c r="N87" i="262" s="1"/>
  <c r="N89" i="262" s="1"/>
  <c r="D221" i="5" s="1"/>
  <c r="L83" i="287"/>
  <c r="L83" i="108"/>
  <c r="L85" i="33"/>
  <c r="L84" i="261"/>
  <c r="L82" i="191"/>
  <c r="L84" i="283"/>
  <c r="L85" i="59"/>
  <c r="L87" i="219"/>
  <c r="L85" i="129"/>
  <c r="N83" i="168"/>
  <c r="L90" i="168" s="1"/>
  <c r="L84" i="59"/>
  <c r="N78" i="71"/>
  <c r="L85" i="71" s="1"/>
  <c r="L84" i="130"/>
  <c r="L84" i="83"/>
  <c r="L85" i="83"/>
  <c r="L85" i="273"/>
  <c r="L85" i="363"/>
  <c r="L84" i="237"/>
  <c r="L84" i="294"/>
  <c r="L85" i="237"/>
  <c r="L86" i="273"/>
  <c r="L83" i="130"/>
  <c r="N83" i="248"/>
  <c r="L89" i="248" s="1"/>
  <c r="L85" i="103"/>
  <c r="L85" i="306"/>
  <c r="L86" i="306"/>
  <c r="L84" i="306"/>
  <c r="L82" i="72"/>
  <c r="L83" i="72"/>
  <c r="L83" i="29"/>
  <c r="L84" i="29"/>
  <c r="L85" i="29"/>
  <c r="L83" i="27"/>
  <c r="L88" i="189"/>
  <c r="L85" i="128"/>
  <c r="L86" i="334"/>
  <c r="L84" i="128"/>
  <c r="L84" i="334"/>
  <c r="L88" i="217"/>
  <c r="L83" i="284"/>
  <c r="N90" i="218"/>
  <c r="N92" i="218" s="1"/>
  <c r="D180" i="5" s="1"/>
  <c r="L84" i="191"/>
  <c r="N85" i="191" s="1"/>
  <c r="N87" i="191" s="1"/>
  <c r="D171" i="5" s="1"/>
  <c r="L85" i="335"/>
  <c r="N86" i="16"/>
  <c r="N88" i="16" s="1"/>
  <c r="D8" i="5" s="1"/>
  <c r="L85" i="12"/>
  <c r="L83" i="30"/>
  <c r="N86" i="30" s="1"/>
  <c r="N88" i="30" s="1"/>
  <c r="D22" i="5" s="1"/>
  <c r="L85" i="97"/>
  <c r="L83" i="129"/>
  <c r="L85" i="19"/>
  <c r="N86" i="19" s="1"/>
  <c r="N88" i="19" s="1"/>
  <c r="D11" i="5" s="1"/>
  <c r="L83" i="12"/>
  <c r="L89" i="189"/>
  <c r="N82" i="181"/>
  <c r="L89" i="181" s="1"/>
  <c r="N77" i="133"/>
  <c r="L82" i="133" s="1"/>
  <c r="L84" i="144"/>
  <c r="L83" i="15"/>
  <c r="L84" i="15"/>
  <c r="L85" i="15"/>
  <c r="L86" i="318"/>
  <c r="L85" i="318"/>
  <c r="L84" i="318"/>
  <c r="L88" i="266"/>
  <c r="L90" i="266"/>
  <c r="L89" i="266"/>
  <c r="L90" i="267"/>
  <c r="L88" i="267"/>
  <c r="L89" i="267"/>
  <c r="L85" i="56"/>
  <c r="L84" i="56"/>
  <c r="L83" i="56"/>
  <c r="L84" i="233"/>
  <c r="L85" i="233"/>
  <c r="L86" i="233"/>
  <c r="L85" i="236"/>
  <c r="L86" i="236"/>
  <c r="L84" i="236"/>
  <c r="L85" i="150"/>
  <c r="L84" i="150"/>
  <c r="L86" i="150"/>
  <c r="L83" i="41"/>
  <c r="L84" i="41"/>
  <c r="L85" i="41"/>
  <c r="L84" i="335"/>
  <c r="L85" i="49"/>
  <c r="L84" i="72"/>
  <c r="L80" i="227"/>
  <c r="L84" i="239"/>
  <c r="L84" i="234"/>
  <c r="L89" i="244"/>
  <c r="L84" i="362"/>
  <c r="L85" i="317"/>
  <c r="L82" i="309"/>
  <c r="L83" i="49"/>
  <c r="N81" i="50"/>
  <c r="L86" i="317"/>
  <c r="L86" i="342"/>
  <c r="N78" i="80"/>
  <c r="L85" i="80" s="1"/>
  <c r="N82" i="183"/>
  <c r="L89" i="183" s="1"/>
  <c r="L84" i="54"/>
  <c r="L84" i="331"/>
  <c r="L84" i="336"/>
  <c r="L84" i="342"/>
  <c r="L83" i="54"/>
  <c r="L83" i="78"/>
  <c r="L84" i="78"/>
  <c r="L85" i="331"/>
  <c r="L86" i="336"/>
  <c r="L81" i="227"/>
  <c r="L83" i="297"/>
  <c r="L83" i="309"/>
  <c r="L86" i="239"/>
  <c r="N86" i="32"/>
  <c r="N88" i="32" s="1"/>
  <c r="D24" i="5" s="1"/>
  <c r="N78" i="98"/>
  <c r="L84" i="98" s="1"/>
  <c r="L82" i="297"/>
  <c r="L86" i="323"/>
  <c r="N87" i="320"/>
  <c r="N89" i="320" s="1"/>
  <c r="D276" i="5" s="1"/>
  <c r="N85" i="305"/>
  <c r="N87" i="305" s="1"/>
  <c r="D261" i="5" s="1"/>
  <c r="N87" i="313"/>
  <c r="N89" i="313" s="1"/>
  <c r="D269" i="5" s="1"/>
  <c r="N86" i="125"/>
  <c r="N88" i="125" s="1"/>
  <c r="D115" i="5" s="1"/>
  <c r="L82" i="292"/>
  <c r="L87" i="270"/>
  <c r="L86" i="270"/>
  <c r="L85" i="238"/>
  <c r="L84" i="238"/>
  <c r="L86" i="238"/>
  <c r="L84" i="312"/>
  <c r="L86" i="312"/>
  <c r="L85" i="312"/>
  <c r="N86" i="110"/>
  <c r="N88" i="110" s="1"/>
  <c r="D100" i="5" s="1"/>
  <c r="L87" i="180"/>
  <c r="L85" i="25"/>
  <c r="L83" i="25"/>
  <c r="L84" i="25"/>
  <c r="L84" i="21"/>
  <c r="L83" i="21"/>
  <c r="L85" i="21"/>
  <c r="N86" i="47"/>
  <c r="N88" i="47" s="1"/>
  <c r="D39" i="5" s="1"/>
  <c r="L84" i="9"/>
  <c r="L85" i="9"/>
  <c r="L83" i="9"/>
  <c r="L85" i="23"/>
  <c r="L83" i="23"/>
  <c r="L84" i="23"/>
  <c r="L83" i="20"/>
  <c r="L84" i="20"/>
  <c r="L85" i="20"/>
  <c r="L84" i="18"/>
  <c r="L85" i="18"/>
  <c r="L83" i="18"/>
  <c r="L84" i="14"/>
  <c r="L85" i="14"/>
  <c r="L83" i="14"/>
  <c r="L83" i="17"/>
  <c r="L84" i="17"/>
  <c r="L85" i="17"/>
  <c r="L84" i="7"/>
  <c r="L83" i="7"/>
  <c r="L85" i="7"/>
  <c r="L84" i="328"/>
  <c r="L86" i="328"/>
  <c r="L85" i="328"/>
  <c r="L92" i="279"/>
  <c r="L90" i="279"/>
  <c r="L91" i="279"/>
  <c r="L95" i="246"/>
  <c r="L96" i="246"/>
  <c r="L94" i="246"/>
  <c r="L84" i="52"/>
  <c r="L85" i="52"/>
  <c r="L83" i="52"/>
  <c r="L84" i="101"/>
  <c r="L85" i="101"/>
  <c r="L83" i="101"/>
  <c r="L84" i="69"/>
  <c r="L85" i="69"/>
  <c r="L83" i="69"/>
  <c r="L83" i="132"/>
  <c r="L85" i="132"/>
  <c r="L84" i="132"/>
  <c r="L83" i="26"/>
  <c r="L84" i="26"/>
  <c r="L85" i="26"/>
  <c r="L87" i="271"/>
  <c r="L86" i="271"/>
  <c r="L83" i="68"/>
  <c r="L84" i="346"/>
  <c r="L85" i="346"/>
  <c r="L86" i="364"/>
  <c r="L85" i="364"/>
  <c r="L85" i="107"/>
  <c r="L84" i="107"/>
  <c r="L83" i="58"/>
  <c r="L85" i="58"/>
  <c r="L84" i="58"/>
  <c r="L85" i="257"/>
  <c r="L86" i="257"/>
  <c r="L85" i="92"/>
  <c r="L84" i="92"/>
  <c r="L85" i="24"/>
  <c r="L84" i="24"/>
  <c r="L83" i="24"/>
  <c r="N86" i="114"/>
  <c r="N88" i="114" s="1"/>
  <c r="D104" i="5" s="1"/>
  <c r="N85" i="304"/>
  <c r="N87" i="304" s="1"/>
  <c r="D260" i="5" s="1"/>
  <c r="N86" i="124"/>
  <c r="N88" i="124" s="1"/>
  <c r="D113" i="5" s="1"/>
  <c r="N85" i="300"/>
  <c r="N87" i="300" s="1"/>
  <c r="D256" i="5" s="1"/>
  <c r="L89" i="162"/>
  <c r="L88" i="162"/>
  <c r="L90" i="162"/>
  <c r="N87" i="250"/>
  <c r="N89" i="250" s="1"/>
  <c r="D210" i="5" s="1"/>
  <c r="L85" i="43"/>
  <c r="L83" i="43"/>
  <c r="L84" i="43"/>
  <c r="N86" i="226"/>
  <c r="N88" i="226" s="1"/>
  <c r="D187" i="5" s="1"/>
  <c r="N87" i="348"/>
  <c r="N89" i="348" s="1"/>
  <c r="D301" i="5" s="1"/>
  <c r="N86" i="115"/>
  <c r="N88" i="115" s="1"/>
  <c r="D106" i="5" s="1"/>
  <c r="N86" i="122"/>
  <c r="N88" i="122" s="1"/>
  <c r="D112" i="5" s="1"/>
  <c r="L83" i="82"/>
  <c r="L85" i="82"/>
  <c r="L84" i="82"/>
  <c r="L84" i="36"/>
  <c r="L83" i="36"/>
  <c r="L85" i="36"/>
  <c r="N86" i="116"/>
  <c r="N88" i="116" s="1"/>
  <c r="D105" i="5" s="1"/>
  <c r="N86" i="121"/>
  <c r="N88" i="121" s="1"/>
  <c r="D111" i="5" s="1"/>
  <c r="N87" i="371"/>
  <c r="N89" i="371" s="1"/>
  <c r="D293" i="5" s="1"/>
  <c r="N87" i="339"/>
  <c r="N89" i="339" s="1"/>
  <c r="D292" i="5" s="1"/>
  <c r="N86" i="77"/>
  <c r="N88" i="77" s="1"/>
  <c r="D68" i="5" s="1"/>
  <c r="N85" i="303"/>
  <c r="N87" i="303" s="1"/>
  <c r="D259" i="5" s="1"/>
  <c r="L83" i="85"/>
  <c r="L84" i="85"/>
  <c r="L85" i="85"/>
  <c r="N86" i="123"/>
  <c r="N88" i="123" s="1"/>
  <c r="D114" i="5" s="1"/>
  <c r="N87" i="347"/>
  <c r="N89" i="347" s="1"/>
  <c r="D300" i="5" s="1"/>
  <c r="L84" i="142" l="1"/>
  <c r="L84" i="139"/>
  <c r="L87" i="172"/>
  <c r="L89" i="172"/>
  <c r="L85" i="139"/>
  <c r="N85" i="302"/>
  <c r="N87" i="302" s="1"/>
  <c r="L85" i="39"/>
  <c r="L83" i="39"/>
  <c r="L88" i="171"/>
  <c r="L83" i="96"/>
  <c r="L85" i="99"/>
  <c r="L89" i="171"/>
  <c r="L84" i="96"/>
  <c r="N86" i="96" s="1"/>
  <c r="N88" i="96" s="1"/>
  <c r="D86" i="5" s="1"/>
  <c r="N87" i="333"/>
  <c r="N89" i="333" s="1"/>
  <c r="D287" i="5" s="1"/>
  <c r="N86" i="94"/>
  <c r="N88" i="94" s="1"/>
  <c r="D84" i="5" s="1"/>
  <c r="L83" i="144"/>
  <c r="L83" i="283"/>
  <c r="L88" i="188"/>
  <c r="L86" i="311"/>
  <c r="L89" i="164"/>
  <c r="L89" i="178"/>
  <c r="N91" i="178" s="1"/>
  <c r="N93" i="178" s="1"/>
  <c r="D157" i="5" s="1"/>
  <c r="L88" i="164"/>
  <c r="L89" i="188"/>
  <c r="N90" i="188" s="1"/>
  <c r="N92" i="188" s="1"/>
  <c r="D167" i="5" s="1"/>
  <c r="L83" i="143"/>
  <c r="L91" i="220"/>
  <c r="L93" i="220"/>
  <c r="L85" i="311"/>
  <c r="N86" i="55"/>
  <c r="N88" i="55" s="1"/>
  <c r="D47" i="5" s="1"/>
  <c r="L85" i="231"/>
  <c r="N86" i="231" s="1"/>
  <c r="N88" i="231" s="1"/>
  <c r="D191" i="5" s="1"/>
  <c r="N87" i="356"/>
  <c r="N89" i="356" s="1"/>
  <c r="D308" i="5" s="1"/>
  <c r="L99" i="260"/>
  <c r="N87" i="241"/>
  <c r="N89" i="241" s="1"/>
  <c r="D201" i="5" s="1"/>
  <c r="L84" i="145"/>
  <c r="N86" i="31"/>
  <c r="N88" i="31" s="1"/>
  <c r="D23" i="5" s="1"/>
  <c r="N87" i="296"/>
  <c r="N89" i="296" s="1"/>
  <c r="D252" i="5" s="1"/>
  <c r="L83" i="231"/>
  <c r="N87" i="363"/>
  <c r="N89" i="363" s="1"/>
  <c r="D313" i="5" s="1"/>
  <c r="L90" i="245"/>
  <c r="N86" i="53"/>
  <c r="N88" i="53" s="1"/>
  <c r="D45" i="5" s="1"/>
  <c r="L83" i="145"/>
  <c r="L83" i="37"/>
  <c r="L100" i="260"/>
  <c r="L92" i="245"/>
  <c r="L85" i="275"/>
  <c r="N86" i="95"/>
  <c r="N88" i="95" s="1"/>
  <c r="D85" i="5" s="1"/>
  <c r="N87" i="353"/>
  <c r="N89" i="353" s="1"/>
  <c r="D305" i="5" s="1"/>
  <c r="N86" i="12"/>
  <c r="N88" i="12" s="1"/>
  <c r="D5" i="5" s="1"/>
  <c r="L87" i="275"/>
  <c r="N87" i="319"/>
  <c r="N89" i="319" s="1"/>
  <c r="D275" i="5" s="1"/>
  <c r="N85" i="289"/>
  <c r="N87" i="289" s="1"/>
  <c r="D245" i="5" s="1"/>
  <c r="L83" i="325"/>
  <c r="N87" i="366"/>
  <c r="N89" i="366" s="1"/>
  <c r="D316" i="5" s="1"/>
  <c r="N87" i="355"/>
  <c r="N89" i="355" s="1"/>
  <c r="D307" i="5" s="1"/>
  <c r="L82" i="325"/>
  <c r="L85" i="329"/>
  <c r="L86" i="329"/>
  <c r="L84" i="106"/>
  <c r="N85" i="285"/>
  <c r="N87" i="285" s="1"/>
  <c r="D242" i="5" s="1"/>
  <c r="N87" i="240"/>
  <c r="N89" i="240" s="1"/>
  <c r="D200" i="5" s="1"/>
  <c r="L83" i="106"/>
  <c r="L84" i="136"/>
  <c r="N86" i="136" s="1"/>
  <c r="N88" i="136" s="1"/>
  <c r="D127" i="5" s="1"/>
  <c r="L88" i="184"/>
  <c r="L90" i="185"/>
  <c r="L90" i="170"/>
  <c r="L84" i="105"/>
  <c r="L89" i="170"/>
  <c r="L84" i="75"/>
  <c r="L83" i="75"/>
  <c r="N87" i="323"/>
  <c r="N89" i="323" s="1"/>
  <c r="D279" i="5" s="1"/>
  <c r="N87" i="345"/>
  <c r="N89" i="345" s="1"/>
  <c r="D298" i="5" s="1"/>
  <c r="N87" i="357"/>
  <c r="N89" i="357" s="1"/>
  <c r="D309" i="5" s="1"/>
  <c r="L89" i="184"/>
  <c r="N93" i="207"/>
  <c r="N95" i="207" s="1"/>
  <c r="D183" i="5" s="1"/>
  <c r="L88" i="174"/>
  <c r="L83" i="35"/>
  <c r="L87" i="174"/>
  <c r="L85" i="148"/>
  <c r="N86" i="65"/>
  <c r="N88" i="65" s="1"/>
  <c r="D56" i="5" s="1"/>
  <c r="N86" i="63"/>
  <c r="N88" i="63" s="1"/>
  <c r="D54" i="5" s="1"/>
  <c r="N88" i="276"/>
  <c r="N90" i="276" s="1"/>
  <c r="D234" i="5" s="1"/>
  <c r="L84" i="148"/>
  <c r="N87" i="294"/>
  <c r="N89" i="294" s="1"/>
  <c r="D250" i="5" s="1"/>
  <c r="N87" i="316"/>
  <c r="N89" i="316" s="1"/>
  <c r="D272" i="5" s="1"/>
  <c r="N85" i="291"/>
  <c r="N87" i="291" s="1"/>
  <c r="D247" i="5" s="1"/>
  <c r="L81" i="228"/>
  <c r="N86" i="131"/>
  <c r="N88" i="131" s="1"/>
  <c r="D122" i="5" s="1"/>
  <c r="N90" i="179"/>
  <c r="N92" i="179" s="1"/>
  <c r="D158" i="5" s="1"/>
  <c r="L84" i="192"/>
  <c r="N87" i="254"/>
  <c r="N89" i="254" s="1"/>
  <c r="D214" i="5" s="1"/>
  <c r="N85" i="299"/>
  <c r="N87" i="299" s="1"/>
  <c r="D255" i="5" s="1"/>
  <c r="N86" i="66"/>
  <c r="N88" i="66" s="1"/>
  <c r="D57" i="5" s="1"/>
  <c r="N83" i="229"/>
  <c r="N85" i="229" s="1"/>
  <c r="D190" i="5" s="1"/>
  <c r="L85" i="81"/>
  <c r="L89" i="154"/>
  <c r="L85" i="232"/>
  <c r="L84" i="135"/>
  <c r="N87" i="295"/>
  <c r="N89" i="295" s="1"/>
  <c r="D251" i="5" s="1"/>
  <c r="L83" i="192"/>
  <c r="N87" i="314"/>
  <c r="N89" i="314" s="1"/>
  <c r="D270" i="5" s="1"/>
  <c r="N86" i="367"/>
  <c r="N88" i="367" s="1"/>
  <c r="D317" i="5" s="1"/>
  <c r="L87" i="48"/>
  <c r="N85" i="301"/>
  <c r="N87" i="301" s="1"/>
  <c r="L84" i="133"/>
  <c r="L85" i="68"/>
  <c r="N87" i="251"/>
  <c r="N89" i="251" s="1"/>
  <c r="D211" i="5" s="1"/>
  <c r="L84" i="35"/>
  <c r="L84" i="140"/>
  <c r="L92" i="221"/>
  <c r="L83" i="81"/>
  <c r="N86" i="81" s="1"/>
  <c r="N88" i="81" s="1"/>
  <c r="D72" i="5" s="1"/>
  <c r="L90" i="154"/>
  <c r="L84" i="141"/>
  <c r="N87" i="307"/>
  <c r="N89" i="307" s="1"/>
  <c r="D263" i="5" s="1"/>
  <c r="L83" i="140"/>
  <c r="N87" i="359"/>
  <c r="N89" i="359" s="1"/>
  <c r="D310" i="5" s="1"/>
  <c r="L83" i="141"/>
  <c r="L87" i="232"/>
  <c r="L83" i="79"/>
  <c r="N86" i="79" s="1"/>
  <c r="N88" i="79" s="1"/>
  <c r="D70" i="5" s="1"/>
  <c r="N90" i="219"/>
  <c r="N92" i="219" s="1"/>
  <c r="D181" i="5" s="1"/>
  <c r="N91" i="171"/>
  <c r="N93" i="171" s="1"/>
  <c r="D156" i="5" s="1"/>
  <c r="N86" i="143"/>
  <c r="N88" i="143" s="1"/>
  <c r="D141" i="5" s="1"/>
  <c r="N87" i="317"/>
  <c r="N89" i="317" s="1"/>
  <c r="D273" i="5" s="1"/>
  <c r="N87" i="318"/>
  <c r="N89" i="318" s="1"/>
  <c r="D274" i="5" s="1"/>
  <c r="L89" i="249"/>
  <c r="N87" i="350"/>
  <c r="N89" i="350" s="1"/>
  <c r="D302" i="5" s="1"/>
  <c r="N86" i="61"/>
  <c r="N88" i="61" s="1"/>
  <c r="D52" i="5" s="1"/>
  <c r="L85" i="79"/>
  <c r="L90" i="249"/>
  <c r="L84" i="45"/>
  <c r="L86" i="48"/>
  <c r="N87" i="235"/>
  <c r="N89" i="235" s="1"/>
  <c r="D195" i="5" s="1"/>
  <c r="L84" i="147"/>
  <c r="L83" i="147"/>
  <c r="L85" i="37"/>
  <c r="N86" i="37" s="1"/>
  <c r="N88" i="37" s="1"/>
  <c r="D28" i="5" s="1"/>
  <c r="N86" i="84"/>
  <c r="N88" i="84" s="1"/>
  <c r="D75" i="5" s="1"/>
  <c r="N85" i="293"/>
  <c r="N87" i="293" s="1"/>
  <c r="D249" i="5" s="1"/>
  <c r="L87" i="160"/>
  <c r="L85" i="45"/>
  <c r="L87" i="177"/>
  <c r="L83" i="209"/>
  <c r="L83" i="298"/>
  <c r="L89" i="182"/>
  <c r="L85" i="86"/>
  <c r="L83" i="86"/>
  <c r="N86" i="86" s="1"/>
  <c r="N88" i="86" s="1"/>
  <c r="L89" i="177"/>
  <c r="L85" i="209"/>
  <c r="L85" i="137"/>
  <c r="L84" i="298"/>
  <c r="L84" i="137"/>
  <c r="L90" i="182"/>
  <c r="L89" i="160"/>
  <c r="N87" i="335"/>
  <c r="N89" i="335" s="1"/>
  <c r="D289" i="5" s="1"/>
  <c r="L91" i="221"/>
  <c r="N85" i="292"/>
  <c r="N87" i="292" s="1"/>
  <c r="D248" i="5" s="1"/>
  <c r="L84" i="242"/>
  <c r="N87" i="342"/>
  <c r="N89" i="342" s="1"/>
  <c r="D295" i="5" s="1"/>
  <c r="L85" i="134"/>
  <c r="N91" i="182"/>
  <c r="N93" i="182" s="1"/>
  <c r="D162" i="5" s="1"/>
  <c r="L83" i="136"/>
  <c r="L84" i="243"/>
  <c r="L83" i="146"/>
  <c r="L84" i="44"/>
  <c r="L83" i="44"/>
  <c r="L94" i="252"/>
  <c r="L85" i="243"/>
  <c r="L85" i="89"/>
  <c r="N88" i="275"/>
  <c r="N90" i="275" s="1"/>
  <c r="D233" i="5" s="1"/>
  <c r="N87" i="265"/>
  <c r="N89" i="265" s="1"/>
  <c r="D224" i="5" s="1"/>
  <c r="N87" i="344"/>
  <c r="N89" i="344" s="1"/>
  <c r="D297" i="5" s="1"/>
  <c r="L85" i="242"/>
  <c r="L93" i="252"/>
  <c r="N86" i="142"/>
  <c r="N88" i="142" s="1"/>
  <c r="D134" i="5" s="1"/>
  <c r="N85" i="78"/>
  <c r="N87" i="78" s="1"/>
  <c r="D69" i="5" s="1"/>
  <c r="L84" i="88"/>
  <c r="L88" i="186"/>
  <c r="L80" i="228"/>
  <c r="L88" i="185"/>
  <c r="N87" i="264"/>
  <c r="N89" i="264" s="1"/>
  <c r="D223" i="5" s="1"/>
  <c r="L83" i="88"/>
  <c r="L90" i="186"/>
  <c r="N87" i="330"/>
  <c r="N89" i="330" s="1"/>
  <c r="D284" i="5" s="1"/>
  <c r="N86" i="135"/>
  <c r="N88" i="135" s="1"/>
  <c r="D126" i="5" s="1"/>
  <c r="N86" i="129"/>
  <c r="N88" i="129" s="1"/>
  <c r="D118" i="5" s="1"/>
  <c r="L88" i="157"/>
  <c r="L89" i="157"/>
  <c r="L84" i="134"/>
  <c r="N91" i="268"/>
  <c r="N93" i="268" s="1"/>
  <c r="D227" i="5" s="1"/>
  <c r="N85" i="290"/>
  <c r="N87" i="290" s="1"/>
  <c r="D246" i="5" s="1"/>
  <c r="L88" i="158"/>
  <c r="N91" i="244"/>
  <c r="N93" i="244" s="1"/>
  <c r="D204" i="5" s="1"/>
  <c r="N86" i="91"/>
  <c r="N88" i="91" s="1"/>
  <c r="D82" i="5" s="1"/>
  <c r="L84" i="90"/>
  <c r="N90" i="172"/>
  <c r="N92" i="172" s="1"/>
  <c r="D153" i="5" s="1"/>
  <c r="L83" i="99"/>
  <c r="N86" i="99" s="1"/>
  <c r="N88" i="99" s="1"/>
  <c r="D89" i="5" s="1"/>
  <c r="L89" i="158"/>
  <c r="N86" i="234"/>
  <c r="N88" i="234" s="1"/>
  <c r="D194" i="5" s="1"/>
  <c r="L85" i="90"/>
  <c r="L84" i="40"/>
  <c r="L90" i="176"/>
  <c r="L85" i="42"/>
  <c r="N86" i="213"/>
  <c r="N88" i="213" s="1"/>
  <c r="D175" i="5" s="1"/>
  <c r="L84" i="34"/>
  <c r="L87" i="183"/>
  <c r="L92" i="165"/>
  <c r="L84" i="146"/>
  <c r="L91" i="165"/>
  <c r="L83" i="34"/>
  <c r="N88" i="272"/>
  <c r="N90" i="272" s="1"/>
  <c r="D230" i="5" s="1"/>
  <c r="L83" i="40"/>
  <c r="L88" i="180"/>
  <c r="N90" i="180" s="1"/>
  <c r="N92" i="180" s="1"/>
  <c r="L88" i="176"/>
  <c r="L84" i="89"/>
  <c r="N86" i="147"/>
  <c r="N88" i="147" s="1"/>
  <c r="D137" i="5" s="1"/>
  <c r="N85" i="74"/>
  <c r="N87" i="74" s="1"/>
  <c r="D65" i="5" s="1"/>
  <c r="N86" i="214"/>
  <c r="N88" i="214" s="1"/>
  <c r="D176" i="5" s="1"/>
  <c r="N87" i="193"/>
  <c r="N89" i="193" s="1"/>
  <c r="D173" i="5" s="1"/>
  <c r="N87" i="336"/>
  <c r="N89" i="336" s="1"/>
  <c r="D290" i="5" s="1"/>
  <c r="L83" i="133"/>
  <c r="N86" i="102"/>
  <c r="N88" i="102" s="1"/>
  <c r="D92" i="5" s="1"/>
  <c r="N86" i="33"/>
  <c r="N88" i="33" s="1"/>
  <c r="D25" i="5" s="1"/>
  <c r="N87" i="258"/>
  <c r="N89" i="258" s="1"/>
  <c r="D217" i="5" s="1"/>
  <c r="N85" i="284"/>
  <c r="N87" i="284" s="1"/>
  <c r="D241" i="5" s="1"/>
  <c r="N86" i="60"/>
  <c r="N88" i="60" s="1"/>
  <c r="D51" i="5" s="1"/>
  <c r="N87" i="332"/>
  <c r="N89" i="332" s="1"/>
  <c r="D286" i="5" s="1"/>
  <c r="L84" i="247"/>
  <c r="L85" i="247"/>
  <c r="L88" i="168"/>
  <c r="N85" i="286"/>
  <c r="N87" i="286" s="1"/>
  <c r="D243" i="5" s="1"/>
  <c r="N90" i="174"/>
  <c r="N92" i="174" s="1"/>
  <c r="D154" i="5" s="1"/>
  <c r="L90" i="248"/>
  <c r="L85" i="38"/>
  <c r="L88" i="155"/>
  <c r="L88" i="248"/>
  <c r="N87" i="362"/>
  <c r="N89" i="362" s="1"/>
  <c r="D312" i="5" s="1"/>
  <c r="L85" i="87"/>
  <c r="N86" i="27"/>
  <c r="N88" i="27" s="1"/>
  <c r="D19" i="5" s="1"/>
  <c r="L83" i="87"/>
  <c r="L89" i="155"/>
  <c r="L89" i="168"/>
  <c r="N85" i="190"/>
  <c r="N87" i="190" s="1"/>
  <c r="D170" i="5" s="1"/>
  <c r="N86" i="97"/>
  <c r="N88" i="97" s="1"/>
  <c r="D87" i="5" s="1"/>
  <c r="N91" i="280"/>
  <c r="N93" i="280" s="1"/>
  <c r="D237" i="5" s="1"/>
  <c r="L84" i="42"/>
  <c r="N87" i="337"/>
  <c r="N89" i="337" s="1"/>
  <c r="D291" i="5" s="1"/>
  <c r="N87" i="308"/>
  <c r="N89" i="308" s="1"/>
  <c r="D264" i="5" s="1"/>
  <c r="N86" i="145"/>
  <c r="N88" i="145" s="1"/>
  <c r="D139" i="5" s="1"/>
  <c r="N90" i="217"/>
  <c r="N92" i="217" s="1"/>
  <c r="D179" i="5" s="1"/>
  <c r="L87" i="181"/>
  <c r="N86" i="100"/>
  <c r="N88" i="100" s="1"/>
  <c r="D90" i="5" s="1"/>
  <c r="N88" i="274"/>
  <c r="N90" i="274" s="1"/>
  <c r="D232" i="5" s="1"/>
  <c r="N86" i="46"/>
  <c r="N88" i="46" s="1"/>
  <c r="D38" i="5" s="1"/>
  <c r="N85" i="127"/>
  <c r="N87" i="127" s="1"/>
  <c r="D117" i="5" s="1"/>
  <c r="N86" i="215"/>
  <c r="N88" i="215" s="1"/>
  <c r="D177" i="5" s="1"/>
  <c r="N91" i="187"/>
  <c r="N93" i="187" s="1"/>
  <c r="D168" i="5" s="1"/>
  <c r="L88" i="181"/>
  <c r="L85" i="98"/>
  <c r="N87" i="331"/>
  <c r="N89" i="331" s="1"/>
  <c r="D285" i="5" s="1"/>
  <c r="N86" i="49"/>
  <c r="N88" i="49" s="1"/>
  <c r="D41" i="5" s="1"/>
  <c r="N87" i="259"/>
  <c r="N89" i="259" s="1"/>
  <c r="D218" i="5" s="1"/>
  <c r="N87" i="261"/>
  <c r="N89" i="261" s="1"/>
  <c r="D220" i="5" s="1"/>
  <c r="L83" i="80"/>
  <c r="N87" i="306"/>
  <c r="N89" i="306" s="1"/>
  <c r="D262" i="5" s="1"/>
  <c r="N87" i="365"/>
  <c r="N89" i="365" s="1"/>
  <c r="D315" i="5" s="1"/>
  <c r="N86" i="138"/>
  <c r="N88" i="138" s="1"/>
  <c r="D129" i="5" s="1"/>
  <c r="L88" i="183"/>
  <c r="N86" i="103"/>
  <c r="N88" i="103" s="1"/>
  <c r="D93" i="5" s="1"/>
  <c r="N91" i="170"/>
  <c r="N93" i="170" s="1"/>
  <c r="D152" i="5" s="1"/>
  <c r="N85" i="283"/>
  <c r="N87" i="283" s="1"/>
  <c r="D240" i="5" s="1"/>
  <c r="N85" i="287"/>
  <c r="N87" i="287" s="1"/>
  <c r="D244" i="5" s="1"/>
  <c r="N86" i="15"/>
  <c r="N88" i="15" s="1"/>
  <c r="D7" i="5" s="1"/>
  <c r="N88" i="273"/>
  <c r="N90" i="273" s="1"/>
  <c r="D231" i="5" s="1"/>
  <c r="L83" i="22"/>
  <c r="N86" i="22" s="1"/>
  <c r="N88" i="22" s="1"/>
  <c r="D14" i="5" s="1"/>
  <c r="N86" i="212"/>
  <c r="N88" i="212" s="1"/>
  <c r="D174" i="5" s="1"/>
  <c r="N86" i="208"/>
  <c r="N88" i="208" s="1"/>
  <c r="D119" i="5" s="1"/>
  <c r="N85" i="297"/>
  <c r="N87" i="297" s="1"/>
  <c r="D253" i="5" s="1"/>
  <c r="N86" i="139"/>
  <c r="N88" i="139" s="1"/>
  <c r="D130" i="5" s="1"/>
  <c r="N91" i="266"/>
  <c r="N93" i="266" s="1"/>
  <c r="D225" i="5" s="1"/>
  <c r="N82" i="227"/>
  <c r="N84" i="227" s="1"/>
  <c r="D188" i="5" s="1"/>
  <c r="N86" i="54"/>
  <c r="N88" i="54" s="1"/>
  <c r="D46" i="5" s="1"/>
  <c r="L83" i="105"/>
  <c r="N87" i="237"/>
  <c r="N89" i="237" s="1"/>
  <c r="D197" i="5" s="1"/>
  <c r="N86" i="149"/>
  <c r="N88" i="149" s="1"/>
  <c r="D135" i="5" s="1"/>
  <c r="L84" i="71"/>
  <c r="N87" i="334"/>
  <c r="N89" i="334" s="1"/>
  <c r="D288" i="5" s="1"/>
  <c r="L83" i="71"/>
  <c r="N86" i="128"/>
  <c r="N88" i="128" s="1"/>
  <c r="D120" i="5" s="1"/>
  <c r="L89" i="282"/>
  <c r="L88" i="282"/>
  <c r="L90" i="282"/>
  <c r="L84" i="80"/>
  <c r="L83" i="38"/>
  <c r="N94" i="220"/>
  <c r="N96" i="220" s="1"/>
  <c r="D182" i="5" s="1"/>
  <c r="N87" i="256"/>
  <c r="N89" i="256" s="1"/>
  <c r="D215" i="5" s="1"/>
  <c r="L83" i="98"/>
  <c r="N87" i="150"/>
  <c r="N89" i="150" s="1"/>
  <c r="D142" i="5" s="1"/>
  <c r="N86" i="144"/>
  <c r="N88" i="144" s="1"/>
  <c r="D140" i="5" s="1"/>
  <c r="N85" i="72"/>
  <c r="N87" i="72" s="1"/>
  <c r="D63" i="5" s="1"/>
  <c r="N86" i="83"/>
  <c r="N88" i="83" s="1"/>
  <c r="D74" i="5" s="1"/>
  <c r="N86" i="59"/>
  <c r="N88" i="59" s="1"/>
  <c r="D50" i="5" s="1"/>
  <c r="N90" i="189"/>
  <c r="N92" i="189" s="1"/>
  <c r="D169" i="5" s="1"/>
  <c r="N86" i="108"/>
  <c r="N88" i="108" s="1"/>
  <c r="D98" i="5" s="1"/>
  <c r="N87" i="236"/>
  <c r="N89" i="236" s="1"/>
  <c r="D196" i="5" s="1"/>
  <c r="N86" i="29"/>
  <c r="N88" i="29" s="1"/>
  <c r="D21" i="5" s="1"/>
  <c r="N86" i="130"/>
  <c r="N88" i="130" s="1"/>
  <c r="D121" i="5" s="1"/>
  <c r="N86" i="39"/>
  <c r="N88" i="39" s="1"/>
  <c r="D30" i="5" s="1"/>
  <c r="N86" i="21"/>
  <c r="N88" i="21" s="1"/>
  <c r="D13" i="5" s="1"/>
  <c r="N87" i="311"/>
  <c r="N89" i="311" s="1"/>
  <c r="D267" i="5" s="1"/>
  <c r="N86" i="25"/>
  <c r="N88" i="25" s="1"/>
  <c r="D17" i="5" s="1"/>
  <c r="L86" i="50"/>
  <c r="L88" i="50"/>
  <c r="L87" i="50"/>
  <c r="N91" i="267"/>
  <c r="N93" i="267" s="1"/>
  <c r="D226" i="5" s="1"/>
  <c r="N87" i="239"/>
  <c r="N89" i="239" s="1"/>
  <c r="D199" i="5" s="1"/>
  <c r="N86" i="41"/>
  <c r="N88" i="41" s="1"/>
  <c r="D32" i="5" s="1"/>
  <c r="N85" i="309"/>
  <c r="N87" i="309" s="1"/>
  <c r="D265" i="5" s="1"/>
  <c r="N86" i="14"/>
  <c r="N88" i="14" s="1"/>
  <c r="D6" i="5" s="1"/>
  <c r="N86" i="18"/>
  <c r="N88" i="18" s="1"/>
  <c r="D10" i="5" s="1"/>
  <c r="N90" i="164"/>
  <c r="N92" i="164" s="1"/>
  <c r="D149" i="5" s="1"/>
  <c r="N87" i="233"/>
  <c r="N89" i="233" s="1"/>
  <c r="D193" i="5" s="1"/>
  <c r="N86" i="56"/>
  <c r="N88" i="56" s="1"/>
  <c r="D48" i="5" s="1"/>
  <c r="N87" i="257"/>
  <c r="N89" i="257" s="1"/>
  <c r="D216" i="5" s="1"/>
  <c r="N87" i="346"/>
  <c r="N89" i="346" s="1"/>
  <c r="D299" i="5" s="1"/>
  <c r="N88" i="270"/>
  <c r="N90" i="270" s="1"/>
  <c r="D228" i="5" s="1"/>
  <c r="N87" i="312"/>
  <c r="N89" i="312" s="1"/>
  <c r="D268" i="5" s="1"/>
  <c r="N87" i="238"/>
  <c r="N89" i="238" s="1"/>
  <c r="D198" i="5" s="1"/>
  <c r="N88" i="271"/>
  <c r="N90" i="271" s="1"/>
  <c r="D229" i="5" s="1"/>
  <c r="N86" i="92"/>
  <c r="N88" i="92" s="1"/>
  <c r="D83" i="5" s="1"/>
  <c r="N87" i="364"/>
  <c r="N89" i="364" s="1"/>
  <c r="D314" i="5" s="1"/>
  <c r="N87" i="328"/>
  <c r="N89" i="328" s="1"/>
  <c r="D282" i="5" s="1"/>
  <c r="N86" i="107"/>
  <c r="N88" i="107" s="1"/>
  <c r="D97" i="5" s="1"/>
  <c r="N86" i="26"/>
  <c r="N88" i="26" s="1"/>
  <c r="D18" i="5" s="1"/>
  <c r="N86" i="69"/>
  <c r="N88" i="69" s="1"/>
  <c r="D60" i="5" s="1"/>
  <c r="N86" i="52"/>
  <c r="N88" i="52" s="1"/>
  <c r="D44" i="5" s="1"/>
  <c r="N86" i="7"/>
  <c r="N88" i="7" s="1"/>
  <c r="D3" i="5" s="1"/>
  <c r="N86" i="17"/>
  <c r="N88" i="17" s="1"/>
  <c r="D9" i="5" s="1"/>
  <c r="N86" i="9"/>
  <c r="N88" i="9" s="1"/>
  <c r="D4" i="5" s="1"/>
  <c r="N86" i="24"/>
  <c r="N88" i="24" s="1"/>
  <c r="D16" i="5" s="1"/>
  <c r="N86" i="23"/>
  <c r="N88" i="23" s="1"/>
  <c r="D15" i="5" s="1"/>
  <c r="N86" i="20"/>
  <c r="N88" i="20" s="1"/>
  <c r="D12" i="5" s="1"/>
  <c r="N86" i="58"/>
  <c r="N88" i="58" s="1"/>
  <c r="D49" i="5" s="1"/>
  <c r="N86" i="101"/>
  <c r="N88" i="101" s="1"/>
  <c r="D91" i="5" s="1"/>
  <c r="N93" i="279"/>
  <c r="N95" i="279" s="1"/>
  <c r="D236" i="5" s="1"/>
  <c r="N86" i="68"/>
  <c r="N88" i="68" s="1"/>
  <c r="D59" i="5" s="1"/>
  <c r="N86" i="132"/>
  <c r="N88" i="132" s="1"/>
  <c r="D123" i="5" s="1"/>
  <c r="N97" i="246"/>
  <c r="N99" i="246" s="1"/>
  <c r="D206" i="5" s="1"/>
  <c r="N86" i="43"/>
  <c r="N88" i="43" s="1"/>
  <c r="D34" i="5" s="1"/>
  <c r="N91" i="162"/>
  <c r="N93" i="162" s="1"/>
  <c r="D148" i="5" s="1"/>
  <c r="N86" i="82"/>
  <c r="N88" i="82" s="1"/>
  <c r="D73" i="5" s="1"/>
  <c r="D257" i="5"/>
  <c r="D258" i="5"/>
  <c r="N86" i="36"/>
  <c r="N88" i="36" s="1"/>
  <c r="D27" i="5" s="1"/>
  <c r="N86" i="85"/>
  <c r="N88" i="85" s="1"/>
  <c r="D76" i="5" s="1"/>
  <c r="N90" i="184" l="1"/>
  <c r="N92" i="184" s="1"/>
  <c r="D164" i="5" s="1"/>
  <c r="N85" i="298"/>
  <c r="N87" i="298" s="1"/>
  <c r="D254" i="5" s="1"/>
  <c r="N91" i="154"/>
  <c r="N93" i="154" s="1"/>
  <c r="D143" i="5" s="1"/>
  <c r="N82" i="228"/>
  <c r="N84" i="228" s="1"/>
  <c r="D189" i="5" s="1"/>
  <c r="N91" i="249"/>
  <c r="N93" i="249" s="1"/>
  <c r="D209" i="5" s="1"/>
  <c r="N87" i="329"/>
  <c r="N89" i="329" s="1"/>
  <c r="D283" i="5" s="1"/>
  <c r="N101" i="260"/>
  <c r="N103" i="260" s="1"/>
  <c r="D219" i="5" s="1"/>
  <c r="N96" i="252"/>
  <c r="N98" i="252" s="1"/>
  <c r="D212" i="5" s="1"/>
  <c r="N86" i="134"/>
  <c r="N88" i="134" s="1"/>
  <c r="D125" i="5" s="1"/>
  <c r="N86" i="209"/>
  <c r="N88" i="209" s="1"/>
  <c r="D131" i="5" s="1"/>
  <c r="N88" i="48"/>
  <c r="N90" i="48" s="1"/>
  <c r="D40" i="5" s="1"/>
  <c r="N85" i="325"/>
  <c r="N87" i="325" s="1"/>
  <c r="D280" i="5" s="1"/>
  <c r="N93" i="245"/>
  <c r="N95" i="245" s="1"/>
  <c r="D205" i="5" s="1"/>
  <c r="N91" i="185"/>
  <c r="N93" i="185" s="1"/>
  <c r="D165" i="5" s="1"/>
  <c r="N86" i="148"/>
  <c r="N88" i="148" s="1"/>
  <c r="D136" i="5" s="1"/>
  <c r="N86" i="106"/>
  <c r="N88" i="106" s="1"/>
  <c r="D96" i="5" s="1"/>
  <c r="N86" i="105"/>
  <c r="N88" i="105" s="1"/>
  <c r="D95" i="5" s="1"/>
  <c r="N93" i="165"/>
  <c r="N95" i="165" s="1"/>
  <c r="D150" i="5" s="1"/>
  <c r="N86" i="35"/>
  <c r="N88" i="35" s="1"/>
  <c r="D37" i="5" s="1"/>
  <c r="N85" i="75"/>
  <c r="N87" i="75" s="1"/>
  <c r="D66" i="5" s="1"/>
  <c r="N86" i="38"/>
  <c r="N88" i="38" s="1"/>
  <c r="D29" i="5" s="1"/>
  <c r="N86" i="137"/>
  <c r="N88" i="137" s="1"/>
  <c r="D128" i="5" s="1"/>
  <c r="N86" i="89"/>
  <c r="N88" i="89" s="1"/>
  <c r="D80" i="5" s="1"/>
  <c r="N85" i="133"/>
  <c r="N87" i="133" s="1"/>
  <c r="D124" i="5" s="1"/>
  <c r="N88" i="232"/>
  <c r="N90" i="232" s="1"/>
  <c r="D192" i="5" s="1"/>
  <c r="N86" i="141"/>
  <c r="N88" i="141" s="1"/>
  <c r="D133" i="5" s="1"/>
  <c r="N86" i="140"/>
  <c r="N88" i="140" s="1"/>
  <c r="D132" i="5" s="1"/>
  <c r="N85" i="192"/>
  <c r="N87" i="192" s="1"/>
  <c r="D172" i="5" s="1"/>
  <c r="N86" i="44"/>
  <c r="N88" i="44" s="1"/>
  <c r="D35" i="5" s="1"/>
  <c r="N86" i="242"/>
  <c r="N88" i="242" s="1"/>
  <c r="D202" i="5" s="1"/>
  <c r="N93" i="221"/>
  <c r="N95" i="221" s="1"/>
  <c r="D184" i="5" s="1"/>
  <c r="N86" i="243"/>
  <c r="N88" i="243" s="1"/>
  <c r="D203" i="5" s="1"/>
  <c r="N90" i="160"/>
  <c r="N92" i="160" s="1"/>
  <c r="D147" i="5" s="1"/>
  <c r="N90" i="177"/>
  <c r="N92" i="177" s="1"/>
  <c r="N86" i="45"/>
  <c r="N88" i="45" s="1"/>
  <c r="D36" i="5" s="1"/>
  <c r="N86" i="146"/>
  <c r="N88" i="146" s="1"/>
  <c r="D138" i="5" s="1"/>
  <c r="N91" i="168"/>
  <c r="N93" i="168" s="1"/>
  <c r="D151" i="5" s="1"/>
  <c r="N91" i="176"/>
  <c r="N93" i="176" s="1"/>
  <c r="D155" i="5" s="1"/>
  <c r="N86" i="34"/>
  <c r="N88" i="34" s="1"/>
  <c r="D26" i="5" s="1"/>
  <c r="N91" i="158"/>
  <c r="N93" i="158" s="1"/>
  <c r="D146" i="5" s="1"/>
  <c r="N90" i="181"/>
  <c r="N92" i="181" s="1"/>
  <c r="D161" i="5" s="1"/>
  <c r="N86" i="40"/>
  <c r="N88" i="40" s="1"/>
  <c r="D31" i="5" s="1"/>
  <c r="N86" i="88"/>
  <c r="N88" i="88" s="1"/>
  <c r="D79" i="5" s="1"/>
  <c r="N87" i="247"/>
  <c r="N89" i="247" s="1"/>
  <c r="D207" i="5" s="1"/>
  <c r="N91" i="248"/>
  <c r="N93" i="248" s="1"/>
  <c r="D208" i="5" s="1"/>
  <c r="N91" i="186"/>
  <c r="N93" i="186" s="1"/>
  <c r="D166" i="5" s="1"/>
  <c r="D160" i="5"/>
  <c r="D159" i="5"/>
  <c r="N86" i="42"/>
  <c r="N88" i="42" s="1"/>
  <c r="D33" i="5" s="1"/>
  <c r="N86" i="90"/>
  <c r="N88" i="90" s="1"/>
  <c r="D81" i="5" s="1"/>
  <c r="N86" i="98"/>
  <c r="N88" i="98" s="1"/>
  <c r="D88" i="5" s="1"/>
  <c r="N91" i="157"/>
  <c r="N93" i="157" s="1"/>
  <c r="D145" i="5" s="1"/>
  <c r="N86" i="87"/>
  <c r="N88" i="87" s="1"/>
  <c r="N90" i="183"/>
  <c r="N92" i="183" s="1"/>
  <c r="D163" i="5" s="1"/>
  <c r="N91" i="155"/>
  <c r="N93" i="155" s="1"/>
  <c r="D144" i="5" s="1"/>
  <c r="N86" i="71"/>
  <c r="N88" i="71" s="1"/>
  <c r="D62" i="5" s="1"/>
  <c r="N86" i="80"/>
  <c r="N88" i="80" s="1"/>
  <c r="D71" i="5" s="1"/>
  <c r="N91" i="282"/>
  <c r="N93" i="282" s="1"/>
  <c r="D239" i="5" s="1"/>
  <c r="N89" i="50"/>
  <c r="N91" i="50" s="1"/>
  <c r="D42" i="5" s="1"/>
  <c r="D77" i="5"/>
  <c r="D78"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<sst xmlns="http://schemas.openxmlformats.org/spreadsheetml/2006/main" count="38555" uniqueCount="2343">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</sst>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0" fontId="5" fillId="29" borderId="3" xfId="2" applyFont="1" applyFill="1" applyBorder="1" applyAlignment="1" applyProtection="1">
      <alignment wrapText="1"/>
    </xf>
    <xf numFmtId="4" fontId="5" fillId="29" borderId="3" xfId="2" applyNumberFormat="1" applyFont="1" applyFill="1" applyBorder="1" applyProtection="1"/>
    <xf numFmtId="0" fontId="3" fillId="29" borderId="4" xfId="3" applyFill="1" applyBorder="1" applyAlignment="1" applyProtection="1">
      <alignment horizontal="left" vertical="center" wrapText="1"/>
    </xf>
    <xf numFmtId="4" fontId="3" fillId="29" borderId="4" xfId="3" applyNumberFormat="1" applyFill="1" applyBorder="1" applyProtection="1"/>
    <xf numFmtId="0" fontId="7" fillId="29" borderId="6" xfId="1" applyFont="1" applyFill="1" applyBorder="1" applyAlignment="1" applyProtection="1">
      <alignment horizontal="left" wrapText="1"/>
    </xf>
    <xf numFmtId="4" fontId="7" fillId="29" borderId="6" xfId="1" applyNumberFormat="1" applyFont="1" applyFill="1" applyBorder="1" applyProtection="1"/>
    <xf numFmtId="0" fontId="7" fillId="29" borderId="6" xfId="1" applyFont="1" applyFill="1" applyBorder="1" applyAlignment="1" applyProtection="1">
      <alignment horizontal="left" vertical="top"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PUTUMAYO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7"/>
      <c r="B32" s="667"/>
      <c r="C32" s="667"/>
      <c r="D32" s="667"/>
      <c r="E32" s="667"/>
      <c r="F32" s="667"/>
      <c r="G32" s="667"/>
      <c r="H32" s="667"/>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7"/>
      <c r="B33" s="667"/>
      <c r="C33" s="667"/>
      <c r="D33" s="667"/>
      <c r="E33" s="667"/>
      <c r="F33" s="667"/>
      <c r="G33" s="667"/>
      <c r="H33" s="667"/>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7"/>
      <c r="B34" s="667"/>
      <c r="C34" s="667"/>
      <c r="D34" s="667"/>
      <c r="E34" s="667"/>
      <c r="F34" s="667"/>
      <c r="G34" s="667"/>
      <c r="H34" s="667"/>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7"/>
      <c r="B35" s="667"/>
      <c r="C35" s="667"/>
      <c r="D35" s="667"/>
      <c r="E35" s="667"/>
      <c r="F35" s="667"/>
      <c r="G35" s="667"/>
      <c r="H35" s="667"/>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7"/>
      <c r="B36" s="667"/>
      <c r="C36" s="667"/>
      <c r="D36" s="667"/>
      <c r="E36" s="667"/>
      <c r="F36" s="667"/>
      <c r="G36" s="667"/>
      <c r="H36" s="667"/>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7"/>
      <c r="B37" s="667"/>
      <c r="C37" s="667"/>
      <c r="D37" s="667"/>
      <c r="E37" s="667"/>
      <c r="F37" s="667"/>
      <c r="G37" s="667"/>
      <c r="H37" s="667"/>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7"/>
      <c r="B38" s="667"/>
      <c r="C38" s="667"/>
      <c r="D38" s="667"/>
      <c r="E38" s="667"/>
      <c r="F38" s="667"/>
      <c r="G38" s="667"/>
      <c r="H38" s="667"/>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45" activePane="bottomRight" state="frozen"/>
      <selection activeCell="D20" sqref="D20"/>
      <selection pane="topRight" activeCell="D20" sqref="D20"/>
      <selection pane="bottomLeft" activeCell="D20" sqref="D20"/>
      <selection pane="bottomRight" activeCell="I42" sqref="I42"/>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8" t="s">
        <v>1933</v>
      </c>
      <c r="B1" s="669"/>
      <c r="C1" s="669"/>
      <c r="D1" s="670"/>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2596435.8987872023</v>
      </c>
      <c r="G3" t="s">
        <v>1064</v>
      </c>
      <c r="J3" s="1"/>
    </row>
    <row r="4" spans="1:10" ht="54" thickTop="1" thickBot="1">
      <c r="A4" s="137" t="s">
        <v>1069</v>
      </c>
      <c r="B4" s="138" t="s">
        <v>1253</v>
      </c>
      <c r="C4" s="136" t="s">
        <v>1068</v>
      </c>
      <c r="D4" s="183">
        <f>VLOOKUP('200.2'!A88,'200.2'!A37:N108,14,FALSE)</f>
        <v>219547.87376675644</v>
      </c>
      <c r="J4" s="1"/>
    </row>
    <row r="5" spans="1:10" ht="54" thickTop="1" thickBot="1">
      <c r="A5" s="137" t="s">
        <v>1070</v>
      </c>
      <c r="B5" s="138" t="s">
        <v>1254</v>
      </c>
      <c r="C5" s="139" t="s">
        <v>1071</v>
      </c>
      <c r="D5" s="183">
        <f>VLOOKUP('201.1'!A88,'201.1'!A38:N109,14,FALSE)</f>
        <v>148502.73240118174</v>
      </c>
    </row>
    <row r="6" spans="1:10" ht="54" thickTop="1" thickBot="1">
      <c r="A6" s="137" t="s">
        <v>1072</v>
      </c>
      <c r="B6" s="138" t="s">
        <v>1255</v>
      </c>
      <c r="C6" s="139" t="s">
        <v>1071</v>
      </c>
      <c r="D6" s="183">
        <f>VLOOKUP('201.2'!A88,'201.2'!A39:N110,14,FALSE)</f>
        <v>177707.67468487032</v>
      </c>
    </row>
    <row r="7" spans="1:10" ht="70.5" customHeight="1" thickTop="1" thickBot="1">
      <c r="A7" s="137" t="s">
        <v>1073</v>
      </c>
      <c r="B7" s="138" t="s">
        <v>1256</v>
      </c>
      <c r="C7" s="139" t="s">
        <v>1071</v>
      </c>
      <c r="D7" s="183">
        <f>VLOOKUP('201.3'!A88,'201.3'!A40:N111,14,FALSE)</f>
        <v>35578.121836896382</v>
      </c>
    </row>
    <row r="8" spans="1:10" ht="54" thickTop="1" thickBot="1">
      <c r="A8" s="137" t="s">
        <v>1074</v>
      </c>
      <c r="B8" s="138" t="s">
        <v>1257</v>
      </c>
      <c r="C8" s="139" t="s">
        <v>1071</v>
      </c>
      <c r="D8" s="184">
        <f>VLOOKUP('201.4'!A88,'201.4'!A41:N112,14,FALSE)</f>
        <v>69935.176490505284</v>
      </c>
    </row>
    <row r="9" spans="1:10" ht="54" thickTop="1" thickBot="1">
      <c r="A9" s="137" t="s">
        <v>1075</v>
      </c>
      <c r="B9" s="138" t="s">
        <v>1254</v>
      </c>
      <c r="C9" s="139" t="s">
        <v>1929</v>
      </c>
      <c r="D9" s="184">
        <f>VLOOKUP('201.5'!A88,'201.5'!A42:N113,14,FALSE)</f>
        <v>148502.73240118174</v>
      </c>
    </row>
    <row r="10" spans="1:10" ht="54" thickTop="1" thickBot="1">
      <c r="A10" s="137" t="s">
        <v>1076</v>
      </c>
      <c r="B10" s="138" t="s">
        <v>1255</v>
      </c>
      <c r="C10" s="139" t="s">
        <v>1929</v>
      </c>
      <c r="D10" s="184">
        <f>VLOOKUP('201.6'!A88,'201.6'!A43:N114,14,FALSE)</f>
        <v>177707.67468487032</v>
      </c>
    </row>
    <row r="11" spans="1:10" ht="54" thickTop="1" thickBot="1">
      <c r="A11" s="137" t="s">
        <v>1077</v>
      </c>
      <c r="B11" s="138" t="s">
        <v>1255</v>
      </c>
      <c r="C11" s="139" t="s">
        <v>388</v>
      </c>
      <c r="D11" s="184">
        <f>VLOOKUP('201.7'!A88,'201.7'!A44:N115,14,FALSE)</f>
        <v>174797.69917785126</v>
      </c>
    </row>
    <row r="12" spans="1:10" ht="54" thickTop="1" thickBot="1">
      <c r="A12" s="137" t="s">
        <v>1078</v>
      </c>
      <c r="B12" s="138" t="s">
        <v>1258</v>
      </c>
      <c r="C12" s="139" t="s">
        <v>233</v>
      </c>
      <c r="D12" s="184">
        <f>VLOOKUP('201.8'!A88,'201.8'!A45:N116,14,FALSE)</f>
        <v>14958.44238574263</v>
      </c>
    </row>
    <row r="13" spans="1:10" ht="54" thickTop="1" thickBot="1">
      <c r="A13" s="137" t="s">
        <v>1079</v>
      </c>
      <c r="B13" s="138" t="s">
        <v>1259</v>
      </c>
      <c r="C13" s="139" t="s">
        <v>233</v>
      </c>
      <c r="D13" s="184">
        <f>VLOOKUP('201.9'!A88,'201.9'!A46:N117,14,FALSE)</f>
        <v>14708.657781716312</v>
      </c>
    </row>
    <row r="14" spans="1:10" ht="54" thickTop="1" thickBot="1">
      <c r="A14" s="137" t="s">
        <v>1080</v>
      </c>
      <c r="B14" s="138" t="s">
        <v>1260</v>
      </c>
      <c r="C14" s="139" t="s">
        <v>144</v>
      </c>
      <c r="D14" s="184">
        <f>VLOOKUP('201.10'!A88,'201.10'!A47:N118,14,FALSE)</f>
        <v>7775.5454959627677</v>
      </c>
    </row>
    <row r="15" spans="1:10" ht="54" thickTop="1" thickBot="1">
      <c r="A15" s="137" t="s">
        <v>1081</v>
      </c>
      <c r="B15" s="138" t="s">
        <v>1261</v>
      </c>
      <c r="C15" s="139" t="s">
        <v>1082</v>
      </c>
      <c r="D15" s="184">
        <f>VLOOKUP('201.11'!A88,'201.11'!A48:N119,14,FALSE)</f>
        <v>1259.9791433981147</v>
      </c>
    </row>
    <row r="16" spans="1:10" ht="54" thickTop="1" thickBot="1">
      <c r="A16" s="137" t="s">
        <v>1083</v>
      </c>
      <c r="B16" s="138" t="s">
        <v>1262</v>
      </c>
      <c r="C16" s="139" t="s">
        <v>1929</v>
      </c>
      <c r="D16" s="184">
        <f>VLOOKUP('201.12'!A88,'201.12'!A49:N120,14,FALSE)</f>
        <v>111171.17460293893</v>
      </c>
    </row>
    <row r="17" spans="1:4" ht="67.2" thickTop="1" thickBot="1">
      <c r="A17" s="140" t="s">
        <v>1084</v>
      </c>
      <c r="B17" s="141" t="s">
        <v>1263</v>
      </c>
      <c r="C17" s="139" t="s">
        <v>1929</v>
      </c>
      <c r="D17" s="184">
        <f>VLOOKUP('201.13'!A88,'201.13'!A50:N121,14,FALSE)</f>
        <v>96517.461686706287</v>
      </c>
    </row>
    <row r="18" spans="1:4" ht="54" thickTop="1" thickBot="1">
      <c r="A18" s="137" t="s">
        <v>1085</v>
      </c>
      <c r="B18" s="138" t="s">
        <v>1264</v>
      </c>
      <c r="C18" s="139" t="s">
        <v>144</v>
      </c>
      <c r="D18" s="184">
        <f>VLOOKUP('201.14'!A88,'201.14'!A51:N122,14,FALSE)</f>
        <v>33718.72269403805</v>
      </c>
    </row>
    <row r="19" spans="1:4" ht="54" thickTop="1" thickBot="1">
      <c r="A19" s="137" t="s">
        <v>1086</v>
      </c>
      <c r="B19" s="138" t="s">
        <v>1265</v>
      </c>
      <c r="C19" s="139" t="s">
        <v>144</v>
      </c>
      <c r="D19" s="184">
        <f>VLOOKUP('201.15'!A88,'201.15'!A52:N123,14,FALSE)</f>
        <v>41274.108736092021</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97587.749086322321</v>
      </c>
    </row>
    <row r="22" spans="1:4" ht="54" thickTop="1" thickBot="1">
      <c r="A22" s="137" t="s">
        <v>1089</v>
      </c>
      <c r="B22" s="138" t="s">
        <v>1268</v>
      </c>
      <c r="C22" s="139" t="s">
        <v>1929</v>
      </c>
      <c r="D22" s="184">
        <f>VLOOKUP('201.18'!A88,'201.18'!A55:N126,14,FALSE)</f>
        <v>97587.749086322321</v>
      </c>
    </row>
    <row r="23" spans="1:4" ht="54" thickTop="1" thickBot="1">
      <c r="A23" s="137" t="s">
        <v>1090</v>
      </c>
      <c r="B23" s="138" t="s">
        <v>1269</v>
      </c>
      <c r="C23" s="139" t="s">
        <v>144</v>
      </c>
      <c r="D23" s="184">
        <f>VLOOKUP('201.19'!A88,'201.19'!A56:N127,14,FALSE)</f>
        <v>5620.7122098721175</v>
      </c>
    </row>
    <row r="24" spans="1:4" ht="54" thickTop="1" thickBot="1">
      <c r="A24" s="137" t="s">
        <v>1091</v>
      </c>
      <c r="B24" s="138" t="s">
        <v>1270</v>
      </c>
      <c r="C24" s="139" t="s">
        <v>144</v>
      </c>
      <c r="D24" s="184">
        <f>VLOOKUP('201.20'!A88,'201.20'!A57:N128,14,FALSE)</f>
        <v>817.26065623115278</v>
      </c>
    </row>
    <row r="25" spans="1:4" ht="54" thickTop="1" thickBot="1">
      <c r="A25" s="137" t="s">
        <v>1092</v>
      </c>
      <c r="B25" s="138" t="s">
        <v>1271</v>
      </c>
      <c r="C25" s="139" t="s">
        <v>144</v>
      </c>
      <c r="D25" s="184">
        <f>VLOOKUP('201.21'!A88,'201.21'!A58:N129,14,FALSE)</f>
        <v>6410.3101485578791</v>
      </c>
    </row>
    <row r="26" spans="1:4" ht="54" thickTop="1" thickBot="1">
      <c r="A26" s="137" t="s">
        <v>1509</v>
      </c>
      <c r="B26" s="138" t="s">
        <v>1497</v>
      </c>
      <c r="C26" s="139" t="s">
        <v>1929</v>
      </c>
      <c r="D26" s="184">
        <f>VLOOKUP('203.1'!A88,'203.1'!A59:N130,14,FALSE)</f>
        <v>1351278.4123842381</v>
      </c>
    </row>
    <row r="27" spans="1:4" ht="54" thickTop="1" thickBot="1">
      <c r="A27" s="137" t="s">
        <v>1510</v>
      </c>
      <c r="B27" s="138" t="s">
        <v>1501</v>
      </c>
      <c r="C27" s="139" t="s">
        <v>1929</v>
      </c>
      <c r="D27" s="184">
        <f>VLOOKUP('203.2'!A88,'203.2'!A60:N131,14,FALSE)</f>
        <v>1564152.3203161918</v>
      </c>
    </row>
    <row r="28" spans="1:4" ht="54" thickTop="1" thickBot="1">
      <c r="A28" s="137" t="s">
        <v>1511</v>
      </c>
      <c r="B28" s="138" t="s">
        <v>1502</v>
      </c>
      <c r="C28" s="139" t="s">
        <v>1929</v>
      </c>
      <c r="D28" s="184">
        <f>VLOOKUP('203.3'!A88,'203.3'!A61:N132,14,FALSE)</f>
        <v>1716205.1116961585</v>
      </c>
    </row>
    <row r="29" spans="1:4" ht="54" thickTop="1" thickBot="1">
      <c r="A29" s="137" t="s">
        <v>1512</v>
      </c>
      <c r="B29" s="138" t="s">
        <v>1503</v>
      </c>
      <c r="C29" s="139" t="s">
        <v>1929</v>
      </c>
      <c r="D29" s="184">
        <f>VLOOKUP('203.4'!A88,'203.4'!A62:N133,14,FALSE)</f>
        <v>627040.64116110152</v>
      </c>
    </row>
    <row r="30" spans="1:4" ht="54" thickTop="1" thickBot="1">
      <c r="A30" s="137" t="s">
        <v>1513</v>
      </c>
      <c r="B30" s="138" t="s">
        <v>1504</v>
      </c>
      <c r="C30" s="139" t="s">
        <v>1929</v>
      </c>
      <c r="D30" s="184">
        <f>VLOOKUP('203.5'!A88,'203.5'!A63:N134,14,FALSE)</f>
        <v>726749.48457854788</v>
      </c>
    </row>
    <row r="31" spans="1:4" ht="54" thickTop="1" thickBot="1">
      <c r="A31" s="137" t="s">
        <v>1514</v>
      </c>
      <c r="B31" s="138" t="s">
        <v>1505</v>
      </c>
      <c r="C31" s="139" t="s">
        <v>1929</v>
      </c>
      <c r="D31" s="184">
        <f>VLOOKUP('203.6'!A88,'203.6'!A64:N135,14,FALSE)</f>
        <v>790200.56675328664</v>
      </c>
    </row>
    <row r="32" spans="1:4" ht="54" thickTop="1" thickBot="1">
      <c r="A32" s="137" t="s">
        <v>1515</v>
      </c>
      <c r="B32" s="138" t="s">
        <v>1506</v>
      </c>
      <c r="C32" s="139" t="s">
        <v>1929</v>
      </c>
      <c r="D32" s="184">
        <f>VLOOKUP('203.7'!A88,'203.7'!A65:N136,14,FALSE)</f>
        <v>253471.04857696308</v>
      </c>
    </row>
    <row r="33" spans="1:4" ht="54" thickTop="1" thickBot="1">
      <c r="A33" s="137" t="s">
        <v>1516</v>
      </c>
      <c r="B33" s="138" t="s">
        <v>1955</v>
      </c>
      <c r="C33" s="139" t="s">
        <v>1929</v>
      </c>
      <c r="D33" s="184">
        <f>VLOOKUP('203.8'!A88,'203.8'!A66:N137,14,FALSE)</f>
        <v>360060.2147610166</v>
      </c>
    </row>
    <row r="34" spans="1:4" ht="54" thickTop="1" thickBot="1">
      <c r="A34" s="137" t="s">
        <v>1517</v>
      </c>
      <c r="B34" s="138" t="s">
        <v>1508</v>
      </c>
      <c r="C34" s="139" t="s">
        <v>1929</v>
      </c>
      <c r="D34" s="184">
        <f>VLOOKUP('203.9'!A88,'203.9'!A67:N138,14,FALSE)</f>
        <v>382145.05703465606</v>
      </c>
    </row>
    <row r="35" spans="1:4" ht="54" thickTop="1" thickBot="1">
      <c r="A35" s="137" t="s">
        <v>1518</v>
      </c>
      <c r="B35" s="138" t="s">
        <v>1498</v>
      </c>
      <c r="C35" s="139" t="s">
        <v>1929</v>
      </c>
      <c r="D35" s="184">
        <f>VLOOKUP('203.10'!A88,'203.10'!A68:N139,14,FALSE)</f>
        <v>197300.18159682816</v>
      </c>
    </row>
    <row r="36" spans="1:4" ht="54" thickTop="1" thickBot="1">
      <c r="A36" s="137" t="s">
        <v>1519</v>
      </c>
      <c r="B36" s="138" t="s">
        <v>1499</v>
      </c>
      <c r="C36" s="139" t="s">
        <v>1929</v>
      </c>
      <c r="D36" s="184">
        <f>VLOOKUP('203.11'!A88,'203.11'!A69:N140,14,FALSE)</f>
        <v>269713.13273249113</v>
      </c>
    </row>
    <row r="37" spans="1:4" ht="54" thickTop="1" thickBot="1">
      <c r="A37" s="137" t="s">
        <v>1520</v>
      </c>
      <c r="B37" s="225" t="s">
        <v>1500</v>
      </c>
      <c r="C37" s="139" t="s">
        <v>1929</v>
      </c>
      <c r="D37" s="184">
        <f>VLOOKUP('203.12'!A88,'203.12'!A70:N141,14,FALSE)</f>
        <v>281185.77806944668</v>
      </c>
    </row>
    <row r="38" spans="1:4" ht="54" thickTop="1" thickBot="1">
      <c r="A38" s="137" t="s">
        <v>1093</v>
      </c>
      <c r="B38" s="138" t="s">
        <v>1272</v>
      </c>
      <c r="C38" s="139" t="s">
        <v>388</v>
      </c>
      <c r="D38" s="184">
        <f>VLOOKUP('210.1.1'!A88,'210.1.1'!A71:N142,14,FALSE)</f>
        <v>11196.03743460873</v>
      </c>
    </row>
    <row r="39" spans="1:4" ht="54" thickTop="1" thickBot="1">
      <c r="A39" s="137" t="s">
        <v>1094</v>
      </c>
      <c r="B39" s="138" t="s">
        <v>1273</v>
      </c>
      <c r="C39" s="139" t="s">
        <v>388</v>
      </c>
      <c r="D39" s="184">
        <f>VLOOKUP('210.1.2'!A88,'210.1.2'!A72:N143,14,FALSE)</f>
        <v>3818.3890747324058</v>
      </c>
    </row>
    <row r="40" spans="1:4" ht="54" thickTop="1" thickBot="1">
      <c r="A40" s="137" t="s">
        <v>1095</v>
      </c>
      <c r="B40" s="138" t="s">
        <v>1274</v>
      </c>
      <c r="C40" s="139" t="s">
        <v>388</v>
      </c>
      <c r="D40" s="184">
        <f>VLOOKUP('210.2.1'!A90,'210.2.1'!A73:N144,14,FALSE)</f>
        <v>27919.256721453748</v>
      </c>
    </row>
    <row r="41" spans="1:4" ht="54" thickTop="1" thickBot="1">
      <c r="A41" s="137" t="s">
        <v>1096</v>
      </c>
      <c r="B41" s="138" t="s">
        <v>1275</v>
      </c>
      <c r="C41" s="139" t="s">
        <v>388</v>
      </c>
      <c r="D41" s="184">
        <f>VLOOKUP('210.2.2'!A88,'210.2.2'!A74:N145,14,FALSE)</f>
        <v>11196.03743460873</v>
      </c>
    </row>
    <row r="42" spans="1:4" ht="54" thickTop="1" thickBot="1">
      <c r="A42" s="137" t="s">
        <v>1097</v>
      </c>
      <c r="B42" s="138" t="s">
        <v>1276</v>
      </c>
      <c r="C42" s="139" t="s">
        <v>388</v>
      </c>
      <c r="D42" s="184">
        <f>VLOOKUP('210.2.3'!A91,'210.2.3'!A91:N146,14,FALSE)</f>
        <v>20541.608361577426</v>
      </c>
    </row>
    <row r="43" spans="1:4" ht="54" thickTop="1" thickBot="1">
      <c r="A43" s="137" t="s">
        <v>1098</v>
      </c>
      <c r="B43" s="138" t="s">
        <v>1277</v>
      </c>
      <c r="C43" s="139" t="s">
        <v>388</v>
      </c>
      <c r="D43" s="184">
        <f>VLOOKUP('210.2.4'!A88,'210.2.4'!A88:N147,14,FALSE)</f>
        <v>3818.3890747324058</v>
      </c>
    </row>
    <row r="44" spans="1:4" ht="54" thickTop="1" thickBot="1">
      <c r="A44" s="137" t="s">
        <v>1099</v>
      </c>
      <c r="B44" s="138" t="s">
        <v>1278</v>
      </c>
      <c r="C44" s="139" t="s">
        <v>388</v>
      </c>
      <c r="D44" s="184">
        <f>VLOOKUP('211.1'!A88,'211.1'!A88:N148,14,FALSE)</f>
        <v>7731.2190476838532</v>
      </c>
    </row>
    <row r="45" spans="1:4" ht="54" thickTop="1" thickBot="1">
      <c r="A45" s="137" t="s">
        <v>1100</v>
      </c>
      <c r="B45" s="138" t="s">
        <v>1279</v>
      </c>
      <c r="C45" s="139" t="s">
        <v>388</v>
      </c>
      <c r="D45" s="184">
        <f>VLOOKUP('220.1'!A88,'220.1'!A88:N149,14,FALSE)</f>
        <v>13124.356440744854</v>
      </c>
    </row>
    <row r="46" spans="1:4" ht="54" thickTop="1" thickBot="1">
      <c r="A46" s="137" t="s">
        <v>1101</v>
      </c>
      <c r="B46" s="138" t="s">
        <v>1280</v>
      </c>
      <c r="C46" s="139" t="s">
        <v>388</v>
      </c>
      <c r="D46" s="184">
        <f>VLOOKUP('221.1'!A88,'221.1'!A88:N150,14,FALSE)</f>
        <v>8574.268280297063</v>
      </c>
    </row>
    <row r="47" spans="1:4" ht="54" thickTop="1" thickBot="1">
      <c r="A47" s="137" t="s">
        <v>1102</v>
      </c>
      <c r="B47" s="138" t="s">
        <v>1281</v>
      </c>
      <c r="C47" s="139" t="s">
        <v>388</v>
      </c>
      <c r="D47" s="184">
        <f>VLOOKUP('221.2'!A88,'221.2'!A88:N151,14,FALSE)</f>
        <v>5359.6757777416024</v>
      </c>
    </row>
    <row r="48" spans="1:4" ht="67.2" thickTop="1" thickBot="1">
      <c r="A48" s="137" t="s">
        <v>1525</v>
      </c>
      <c r="B48" s="138" t="s">
        <v>1522</v>
      </c>
      <c r="C48" s="139" t="s">
        <v>233</v>
      </c>
      <c r="D48" s="184">
        <f>VLOOKUP('223.1'!A88,'223.1'!A88:N152,14,FALSE)</f>
        <v>8016.3900427424378</v>
      </c>
    </row>
    <row r="49" spans="1:4" ht="54" thickTop="1" thickBot="1">
      <c r="A49" s="137" t="s">
        <v>1526</v>
      </c>
      <c r="B49" s="138" t="s">
        <v>1523</v>
      </c>
      <c r="C49" s="139" t="s">
        <v>233</v>
      </c>
      <c r="D49" s="184">
        <f>VLOOKUP('223.2'!A88,'223.2'!A88:N153,14,FALSE)</f>
        <v>6314.7649617424368</v>
      </c>
    </row>
    <row r="50" spans="1:4" ht="54" thickTop="1" thickBot="1">
      <c r="A50" s="137" t="s">
        <v>1527</v>
      </c>
      <c r="B50" s="138" t="s">
        <v>1524</v>
      </c>
      <c r="C50" s="139" t="s">
        <v>388</v>
      </c>
      <c r="D50" s="184">
        <f>VLOOKUP('223.3.1'!A88,'223.3.1'!A88:N154,14,FALSE)</f>
        <v>55407</v>
      </c>
    </row>
    <row r="51" spans="1:4" ht="67.2" thickTop="1" thickBot="1">
      <c r="A51" s="137" t="s">
        <v>1528</v>
      </c>
      <c r="B51" s="138" t="s">
        <v>1530</v>
      </c>
      <c r="C51" s="139" t="s">
        <v>388</v>
      </c>
      <c r="D51" s="184">
        <f>VLOOKUP('223.3.2'!A88,'223.3.2'!A88:N155,14,FALSE)</f>
        <v>85553.758701131403</v>
      </c>
    </row>
    <row r="52" spans="1:4" ht="54" thickTop="1" thickBot="1">
      <c r="A52" s="137" t="s">
        <v>1529</v>
      </c>
      <c r="B52" s="138" t="s">
        <v>1531</v>
      </c>
      <c r="C52" s="139" t="s">
        <v>388</v>
      </c>
      <c r="D52" s="184">
        <f>VLOOKUP('223.3.3'!A88,'223.3.3'!A88:N156,14,FALSE)</f>
        <v>105131.78036779808</v>
      </c>
    </row>
    <row r="53" spans="1:4" ht="54" thickTop="1" thickBot="1">
      <c r="A53" s="143" t="s">
        <v>1103</v>
      </c>
      <c r="B53" s="144" t="s">
        <v>2062</v>
      </c>
      <c r="C53" s="139" t="s">
        <v>233</v>
      </c>
      <c r="D53" s="184">
        <f>VLOOKUP('230.1'!A88,'230.1'!A88:N157,14,FALSE)</f>
        <v>2852.1711613253401</v>
      </c>
    </row>
    <row r="54" spans="1:4" ht="54" thickTop="1" thickBot="1">
      <c r="A54" s="143" t="s">
        <v>1104</v>
      </c>
      <c r="B54" s="144" t="s">
        <v>1282</v>
      </c>
      <c r="C54" s="139" t="s">
        <v>233</v>
      </c>
      <c r="D54" s="184">
        <f>VLOOKUP('231.1'!A88,'231.1'!A88:N159,14,FALSE)</f>
        <v>8044.2932817424371</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8542.4449617424361</v>
      </c>
    </row>
    <row r="57" spans="1:4" ht="54" thickTop="1" thickBot="1">
      <c r="A57" s="143" t="s">
        <v>1535</v>
      </c>
      <c r="B57" s="144" t="s">
        <v>1536</v>
      </c>
      <c r="C57" s="139" t="s">
        <v>233</v>
      </c>
      <c r="D57" s="184">
        <f>VLOOKUP('233.10'!A88,'233.10'!A88:N162,14,FALSE)</f>
        <v>17850.96496174244</v>
      </c>
    </row>
    <row r="58" spans="1:4" ht="54" thickTop="1" thickBot="1">
      <c r="A58" s="143" t="s">
        <v>1106</v>
      </c>
      <c r="B58" s="144" t="s">
        <v>1537</v>
      </c>
      <c r="C58" s="139" t="s">
        <v>233</v>
      </c>
      <c r="D58" s="184">
        <f>VLOOKUP('234.1'!A88,'234.1'!A88:N163,14,FALSE)</f>
        <v>940.69294874437219</v>
      </c>
    </row>
    <row r="59" spans="1:4" ht="54" thickTop="1" thickBot="1">
      <c r="A59" s="143" t="s">
        <v>1540</v>
      </c>
      <c r="B59" s="144" t="s">
        <v>1541</v>
      </c>
      <c r="C59" s="139" t="s">
        <v>388</v>
      </c>
      <c r="D59" s="184">
        <f>VLOOKUP('235.1'!A88,'235.1'!A88:N164,14,FALSE)</f>
        <v>73382.645656549226</v>
      </c>
    </row>
    <row r="60" spans="1:4" ht="54" thickTop="1" thickBot="1">
      <c r="A60" s="145" t="s">
        <v>1542</v>
      </c>
      <c r="B60" s="144" t="s">
        <v>1543</v>
      </c>
      <c r="C60" s="139" t="s">
        <v>388</v>
      </c>
      <c r="D60" s="184">
        <f>VLOOKUP('235.10'!A88,'235.10'!A88:N165,14,FALSE)</f>
        <v>15038.645656549223</v>
      </c>
    </row>
    <row r="61" spans="1:4" ht="54" thickTop="1" thickBot="1">
      <c r="A61" s="145" t="s">
        <v>1544</v>
      </c>
      <c r="B61" s="144" t="s">
        <v>1545</v>
      </c>
      <c r="C61" s="139" t="s">
        <v>377</v>
      </c>
      <c r="D61" s="184">
        <f>VLOOKUP('235.11'!A88,'235.11'!A88:N166,14,FALSE)</f>
        <v>729.3</v>
      </c>
    </row>
    <row r="62" spans="1:4" ht="54" thickTop="1" thickBot="1">
      <c r="A62" s="145" t="s">
        <v>1546</v>
      </c>
      <c r="B62" s="144" t="s">
        <v>1957</v>
      </c>
      <c r="C62" s="139" t="s">
        <v>388</v>
      </c>
      <c r="D62" s="184">
        <f>VLOOKUP('236.1'!A88,'236.1'!A88:N167,14,FALSE)</f>
        <v>121118.64565654923</v>
      </c>
    </row>
    <row r="63" spans="1:4" ht="54" thickTop="1" thickBot="1">
      <c r="A63" s="145" t="s">
        <v>1549</v>
      </c>
      <c r="B63" s="144" t="s">
        <v>1958</v>
      </c>
      <c r="C63" s="139" t="s">
        <v>388</v>
      </c>
      <c r="D63" s="184">
        <f>VLOOKUP('236.10'!A87,'236.10'!A87:N168,14,FALSE)</f>
        <v>15038.645656549223</v>
      </c>
    </row>
    <row r="64" spans="1:4" ht="54" thickTop="1" thickBot="1">
      <c r="A64" s="145" t="s">
        <v>1550</v>
      </c>
      <c r="B64" s="146" t="s">
        <v>1551</v>
      </c>
      <c r="C64" s="180" t="s">
        <v>377</v>
      </c>
      <c r="D64" s="184">
        <f>VLOOKUP('236.11'!A88,'236.11'!A88:N169,14,FALSE)</f>
        <v>1326</v>
      </c>
    </row>
    <row r="65" spans="1:4" ht="54" thickTop="1" thickBot="1">
      <c r="A65" s="143" t="s">
        <v>1107</v>
      </c>
      <c r="B65" s="144" t="s">
        <v>1283</v>
      </c>
      <c r="C65" s="139" t="s">
        <v>233</v>
      </c>
      <c r="D65" s="184">
        <f>VLOOKUP('310.1'!A87,'310.1'!A87:N170,14,FALSE)</f>
        <v>965.96668524230529</v>
      </c>
    </row>
    <row r="66" spans="1:4" ht="54" thickTop="1" thickBot="1">
      <c r="A66" s="143" t="s">
        <v>1108</v>
      </c>
      <c r="B66" s="144" t="s">
        <v>1284</v>
      </c>
      <c r="C66" s="139" t="s">
        <v>388</v>
      </c>
      <c r="D66" s="184">
        <f>VLOOKUP('311.1'!A87,'311.1'!A87:N171,14,FALSE)</f>
        <v>71980.902177316064</v>
      </c>
    </row>
    <row r="67" spans="1:4" ht="54" thickTop="1" thickBot="1">
      <c r="A67" s="143" t="s">
        <v>1109</v>
      </c>
      <c r="B67" s="144" t="s">
        <v>1285</v>
      </c>
      <c r="C67" s="139" t="s">
        <v>1082</v>
      </c>
      <c r="D67" s="184">
        <f>VLOOKUP('312.1'!A88,'312.1'!A88:N172,14,FALSE)</f>
        <v>7156.4063536396634</v>
      </c>
    </row>
    <row r="68" spans="1:4" ht="54" thickTop="1" thickBot="1">
      <c r="A68" s="143" t="s">
        <v>1110</v>
      </c>
      <c r="B68" s="144" t="s">
        <v>1286</v>
      </c>
      <c r="C68" s="139" t="s">
        <v>1082</v>
      </c>
      <c r="D68" s="184">
        <f>VLOOKUP('312.2'!A88,'312.2'!A88:N173,14,FALSE)</f>
        <v>4472.7539710247902</v>
      </c>
    </row>
    <row r="69" spans="1:4" ht="54" thickTop="1" thickBot="1">
      <c r="A69" s="143" t="s">
        <v>1111</v>
      </c>
      <c r="B69" s="144" t="s">
        <v>1287</v>
      </c>
      <c r="C69" s="139" t="s">
        <v>1548</v>
      </c>
      <c r="D69" s="184">
        <f>VLOOKUP('312.3'!A87,'312.3'!A87:N174,14,FALSE)</f>
        <v>1668.0934295689244</v>
      </c>
    </row>
    <row r="70" spans="1:4" ht="54" thickTop="1" thickBot="1">
      <c r="A70" s="143" t="s">
        <v>1112</v>
      </c>
      <c r="B70" s="144" t="s">
        <v>1288</v>
      </c>
      <c r="C70" s="139" t="s">
        <v>388</v>
      </c>
      <c r="D70" s="185">
        <f>VLOOKUP('312.4'!A88,'312.4'!A88:N175,14,FALSE)</f>
        <v>71973.525803230732</v>
      </c>
    </row>
    <row r="71" spans="1:4" ht="54" thickTop="1" thickBot="1">
      <c r="A71" s="143" t="s">
        <v>1113</v>
      </c>
      <c r="B71" s="144" t="s">
        <v>1553</v>
      </c>
      <c r="C71" s="139" t="s">
        <v>388</v>
      </c>
      <c r="D71" s="185">
        <f>VLOOKUP('320.1'!A88,'320.1'!A88:N176,14,FALSE)</f>
        <v>87483.764269897394</v>
      </c>
    </row>
    <row r="72" spans="1:4" ht="54" thickTop="1" thickBot="1">
      <c r="A72" s="143" t="s">
        <v>1114</v>
      </c>
      <c r="B72" s="144" t="s">
        <v>1554</v>
      </c>
      <c r="C72" s="139" t="s">
        <v>388</v>
      </c>
      <c r="D72" s="185">
        <f>VLOOKUP('320.2'!A88,'320.2'!A88:N177,14,FALSE)</f>
        <v>85555.981269897398</v>
      </c>
    </row>
    <row r="73" spans="1:4" ht="54" thickTop="1" thickBot="1">
      <c r="A73" s="143" t="s">
        <v>1557</v>
      </c>
      <c r="B73" s="144" t="s">
        <v>1558</v>
      </c>
      <c r="C73" s="139" t="s">
        <v>388</v>
      </c>
      <c r="D73" s="185">
        <f>VLOOKUP('320.3'!A88,'320.3'!A88:N178,14,FALSE)</f>
        <v>85555.981269897398</v>
      </c>
    </row>
    <row r="74" spans="1:4" ht="54" thickTop="1" thickBot="1">
      <c r="A74" s="143" t="s">
        <v>1559</v>
      </c>
      <c r="B74" s="144" t="s">
        <v>1560</v>
      </c>
      <c r="C74" s="139" t="s">
        <v>388</v>
      </c>
      <c r="D74" s="185">
        <f>VLOOKUP('320.4'!A88,'320.4'!A88:N179,14,FALSE)</f>
        <v>104491.59115122686</v>
      </c>
    </row>
    <row r="75" spans="1:4" ht="54" thickTop="1" thickBot="1">
      <c r="A75" s="143" t="s">
        <v>1561</v>
      </c>
      <c r="B75" s="144" t="s">
        <v>1562</v>
      </c>
      <c r="C75" s="139" t="s">
        <v>388</v>
      </c>
      <c r="D75" s="185">
        <f>VLOOKUP('320.5'!A88,'320.5'!A88:N180,14,FALSE)</f>
        <v>102563.80815122687</v>
      </c>
    </row>
    <row r="76" spans="1:4" ht="54" thickTop="1" thickBot="1">
      <c r="A76" s="143" t="s">
        <v>1563</v>
      </c>
      <c r="B76" s="144" t="s">
        <v>1564</v>
      </c>
      <c r="C76" s="139" t="s">
        <v>388</v>
      </c>
      <c r="D76" s="185">
        <f>VLOOKUP('320.6'!A88,'320.6'!A88:N181,14,FALSE)</f>
        <v>102563.80815122687</v>
      </c>
    </row>
    <row r="77" spans="1:4" ht="54" thickTop="1" thickBot="1">
      <c r="A77" s="143" t="s">
        <v>1115</v>
      </c>
      <c r="B77" s="144" t="s">
        <v>1565</v>
      </c>
      <c r="C77" s="139" t="s">
        <v>388</v>
      </c>
      <c r="D77" s="185">
        <f>VLOOKUP('330.1'!A88,'330.1'!A88:N182,14,FALSE)</f>
        <v>105917.12380323076</v>
      </c>
    </row>
    <row r="78" spans="1:4" ht="54" thickTop="1" thickBot="1">
      <c r="A78" s="145" t="s">
        <v>1116</v>
      </c>
      <c r="B78" s="144" t="s">
        <v>1566</v>
      </c>
      <c r="C78" s="139" t="s">
        <v>388</v>
      </c>
      <c r="D78" s="185">
        <f>VLOOKUP('330.2'!A88,'330.1'!A88:N183,14,FALSE)</f>
        <v>105917.12380323076</v>
      </c>
    </row>
    <row r="79" spans="1:4" ht="54" thickTop="1" thickBot="1">
      <c r="A79" s="145" t="s">
        <v>1567</v>
      </c>
      <c r="B79" s="146" t="s">
        <v>1568</v>
      </c>
      <c r="C79" s="139" t="s">
        <v>388</v>
      </c>
      <c r="D79" s="185">
        <f>VLOOKUP('330.3'!A88,'330.3'!A88:N184,14,FALSE)</f>
        <v>105917.12380323076</v>
      </c>
    </row>
    <row r="80" spans="1:4" ht="54" thickTop="1" thickBot="1">
      <c r="A80" s="145" t="s">
        <v>1569</v>
      </c>
      <c r="B80" s="146" t="s">
        <v>1570</v>
      </c>
      <c r="C80" s="139" t="s">
        <v>388</v>
      </c>
      <c r="D80" s="185">
        <f>VLOOKUP('330.4'!A88,'330.4'!A88:N185,14,FALSE)</f>
        <v>122924.95068456022</v>
      </c>
    </row>
    <row r="81" spans="1:4" ht="54" thickTop="1" thickBot="1">
      <c r="A81" s="145" t="s">
        <v>1571</v>
      </c>
      <c r="B81" s="146" t="s">
        <v>1572</v>
      </c>
      <c r="C81" s="139" t="s">
        <v>388</v>
      </c>
      <c r="D81" s="185">
        <f>VLOOKUP('330.5'!A88,'330.5'!A88:N186,14,FALSE)</f>
        <v>122924.95068456022</v>
      </c>
    </row>
    <row r="82" spans="1:4" ht="54" thickTop="1" thickBot="1">
      <c r="A82" s="145" t="s">
        <v>1573</v>
      </c>
      <c r="B82" s="146" t="s">
        <v>1574</v>
      </c>
      <c r="C82" s="139" t="s">
        <v>388</v>
      </c>
      <c r="D82" s="185">
        <f>VLOOKUP('330.6'!A88,'330.6'!A88:N187,14,FALSE)</f>
        <v>122924.95068456022</v>
      </c>
    </row>
    <row r="83" spans="1:4" ht="54" thickTop="1" thickBot="1">
      <c r="A83" s="143" t="s">
        <v>1117</v>
      </c>
      <c r="B83" s="144" t="s">
        <v>1575</v>
      </c>
      <c r="C83" s="139" t="s">
        <v>388</v>
      </c>
      <c r="D83" s="185">
        <f>VLOOKUP('340.1'!A88,'340.1'!A88:N188,14,FALSE)</f>
        <v>105453.81787802777</v>
      </c>
    </row>
    <row r="84" spans="1:4" ht="54" thickTop="1" thickBot="1">
      <c r="A84" s="143" t="s">
        <v>1118</v>
      </c>
      <c r="B84" s="144" t="s">
        <v>1576</v>
      </c>
      <c r="C84" s="139" t="s">
        <v>388</v>
      </c>
      <c r="D84" s="185">
        <f>VLOOKUP('340.2'!A88,'340.2'!A88:N190,14,FALSE)</f>
        <v>105453.81787802777</v>
      </c>
    </row>
    <row r="85" spans="1:4" ht="54" thickTop="1" thickBot="1">
      <c r="A85" s="143" t="s">
        <v>1119</v>
      </c>
      <c r="B85" s="144" t="s">
        <v>1577</v>
      </c>
      <c r="C85" s="139" t="s">
        <v>388</v>
      </c>
      <c r="D85" s="185">
        <f>VLOOKUP('340.3'!A88,'340.3'!A88:N191,14,FALSE)</f>
        <v>105453.81787802777</v>
      </c>
    </row>
    <row r="86" spans="1:4" ht="54" thickTop="1" thickBot="1">
      <c r="A86" s="143" t="s">
        <v>1578</v>
      </c>
      <c r="B86" s="144" t="s">
        <v>2127</v>
      </c>
      <c r="C86" s="139" t="s">
        <v>388</v>
      </c>
      <c r="D86" s="185">
        <f>VLOOKUP('350.1'!A88,'350.1'!A88:N192,14,FALSE)</f>
        <v>168901.19734608615</v>
      </c>
    </row>
    <row r="87" spans="1:4" ht="54" thickTop="1" thickBot="1">
      <c r="A87" s="203" t="s">
        <v>1579</v>
      </c>
      <c r="B87" s="144" t="s">
        <v>2128</v>
      </c>
      <c r="C87" s="139" t="s">
        <v>388</v>
      </c>
      <c r="D87" s="185">
        <f>VLOOKUP('350.2'!A88,'350.2'!A88:N193,14,FALSE)</f>
        <v>168901.19734608615</v>
      </c>
    </row>
    <row r="88" spans="1:4" ht="54" thickTop="1" thickBot="1">
      <c r="A88" s="145" t="s">
        <v>1580</v>
      </c>
      <c r="B88" s="146" t="s">
        <v>1581</v>
      </c>
      <c r="C88" s="139" t="s">
        <v>388</v>
      </c>
      <c r="D88" s="185">
        <f>VLOOKUP('350.3'!A88,'350.3'!A88:N194,14,FALSE)</f>
        <v>168901.19734608615</v>
      </c>
    </row>
    <row r="89" spans="1:4" ht="54" thickTop="1" thickBot="1">
      <c r="A89" s="143" t="s">
        <v>1582</v>
      </c>
      <c r="B89" s="144" t="s">
        <v>1583</v>
      </c>
      <c r="C89" s="139" t="s">
        <v>388</v>
      </c>
      <c r="D89" s="185">
        <f>VLOOKUP('350.4'!A88,'350.4'!A88:N195,14,FALSE)</f>
        <v>168901.19734608615</v>
      </c>
    </row>
    <row r="90" spans="1:4" ht="54" thickTop="1" thickBot="1">
      <c r="A90" s="145" t="s">
        <v>1584</v>
      </c>
      <c r="B90" s="146" t="s">
        <v>1585</v>
      </c>
      <c r="C90" s="139" t="s">
        <v>388</v>
      </c>
      <c r="D90" s="185">
        <f>VLOOKUP('350.10'!A88,'350.10'!A88:N196,14,FALSE)</f>
        <v>103264.19734608615</v>
      </c>
    </row>
    <row r="91" spans="1:4" ht="54" thickTop="1" thickBot="1">
      <c r="A91" s="145" t="s">
        <v>1586</v>
      </c>
      <c r="B91" s="146" t="s">
        <v>1587</v>
      </c>
      <c r="C91" s="139" t="s">
        <v>388</v>
      </c>
      <c r="D91" s="185">
        <f>VLOOKUP('350.11'!A88,'350.11'!A88:N197,14,FALSE)</f>
        <v>103264.19734608615</v>
      </c>
    </row>
    <row r="92" spans="1:4" ht="54" thickTop="1" thickBot="1">
      <c r="A92" s="145" t="s">
        <v>1588</v>
      </c>
      <c r="B92" s="146" t="s">
        <v>1589</v>
      </c>
      <c r="C92" s="139" t="s">
        <v>388</v>
      </c>
      <c r="D92" s="185">
        <f>VLOOKUP('350.12'!A88,'350.12'!A88:N198,14,FALSE)</f>
        <v>103264.19734608615</v>
      </c>
    </row>
    <row r="93" spans="1:4" ht="54" thickTop="1" thickBot="1">
      <c r="A93" s="145" t="s">
        <v>1590</v>
      </c>
      <c r="B93" s="146" t="s">
        <v>1591</v>
      </c>
      <c r="C93" s="139" t="s">
        <v>388</v>
      </c>
      <c r="D93" s="185">
        <f>VLOOKUP('350.13'!A88,'350.13'!A88:N199,14,FALSE)</f>
        <v>103264.19734608615</v>
      </c>
    </row>
    <row r="94" spans="1:4" ht="54" thickTop="1" thickBot="1">
      <c r="A94" s="143" t="s">
        <v>1592</v>
      </c>
      <c r="B94" s="144" t="s">
        <v>1593</v>
      </c>
      <c r="C94" s="139" t="s">
        <v>1082</v>
      </c>
      <c r="D94" s="185">
        <f>VLOOKUP('350.14'!A88,'350.14'!A88:N200,14,FALSE)</f>
        <v>729.3</v>
      </c>
    </row>
    <row r="95" spans="1:4" ht="54" thickTop="1" thickBot="1">
      <c r="A95" s="145" t="s">
        <v>1594</v>
      </c>
      <c r="B95" s="146" t="s">
        <v>1595</v>
      </c>
      <c r="C95" s="139" t="s">
        <v>388</v>
      </c>
      <c r="D95" s="185">
        <f>VLOOKUP('351.1'!A88,'351.1'!A88:N201,14,FALSE)</f>
        <v>168901.19734608615</v>
      </c>
    </row>
    <row r="96" spans="1:4" ht="54" thickTop="1" thickBot="1">
      <c r="A96" s="145" t="s">
        <v>1596</v>
      </c>
      <c r="B96" s="146" t="s">
        <v>1597</v>
      </c>
      <c r="C96" s="139" t="s">
        <v>388</v>
      </c>
      <c r="D96" s="185">
        <f>VLOOKUP('351.2'!A88,'351.2'!A88:N202,14,FALSE)</f>
        <v>168901.19734608615</v>
      </c>
    </row>
    <row r="97" spans="1:4" ht="54" thickTop="1" thickBot="1">
      <c r="A97" s="145" t="s">
        <v>1598</v>
      </c>
      <c r="B97" s="146" t="s">
        <v>1599</v>
      </c>
      <c r="C97" s="139" t="s">
        <v>388</v>
      </c>
      <c r="D97" s="185">
        <f>VLOOKUP('351.10'!A88,'351.10'!A88:N203,14,FALSE)</f>
        <v>103264.19734608615</v>
      </c>
    </row>
    <row r="98" spans="1:4" ht="54" thickTop="1" thickBot="1">
      <c r="A98" s="145" t="s">
        <v>1600</v>
      </c>
      <c r="B98" s="146" t="s">
        <v>1601</v>
      </c>
      <c r="C98" s="139" t="s">
        <v>388</v>
      </c>
      <c r="D98" s="185">
        <f>VLOOKUP('351.11'!A88,'351.11'!A88:N204,14,FALSE)</f>
        <v>103264.19734608615</v>
      </c>
    </row>
    <row r="99" spans="1:4" ht="54" thickTop="1" thickBot="1">
      <c r="A99" s="145" t="s">
        <v>1602</v>
      </c>
      <c r="B99" s="146" t="s">
        <v>1603</v>
      </c>
      <c r="C99" s="139" t="s">
        <v>1082</v>
      </c>
      <c r="D99" s="185">
        <f>VLOOKUP('351.12'!A88,'351.12'!A88:N205,14,FALSE)</f>
        <v>729.3</v>
      </c>
    </row>
    <row r="100" spans="1:4" ht="54" thickTop="1" thickBot="1">
      <c r="A100" s="145" t="s">
        <v>1606</v>
      </c>
      <c r="B100" s="146" t="s">
        <v>1604</v>
      </c>
      <c r="C100" s="139" t="s">
        <v>1082</v>
      </c>
      <c r="D100" s="185">
        <f>VLOOKUP('410.1'!A88,'410.1'!A88:N206,14,FALSE)</f>
        <v>2177.3804</v>
      </c>
    </row>
    <row r="101" spans="1:4" ht="54" thickTop="1" thickBot="1">
      <c r="A101" s="145" t="s">
        <v>1607</v>
      </c>
      <c r="B101" s="146" t="s">
        <v>1605</v>
      </c>
      <c r="C101" s="139" t="s">
        <v>1082</v>
      </c>
      <c r="D101" s="185">
        <f>VLOOKUP('410.2'!A88,'410.2'!A88:N207,14,FALSE)</f>
        <v>2003.7186000000002</v>
      </c>
    </row>
    <row r="102" spans="1:4" ht="54" thickTop="1" thickBot="1">
      <c r="A102" s="145" t="s">
        <v>1609</v>
      </c>
      <c r="B102" s="146" t="s">
        <v>1608</v>
      </c>
      <c r="C102" s="139" t="s">
        <v>377</v>
      </c>
      <c r="D102" s="185">
        <f>VLOOKUP('410.3'!A88,'410.3'!A88:N208,14,FALSE)</f>
        <v>2003.7186000000002</v>
      </c>
    </row>
    <row r="103" spans="1:4" ht="54" thickTop="1" thickBot="1">
      <c r="A103" s="145" t="s">
        <v>1611</v>
      </c>
      <c r="B103" s="146" t="s">
        <v>1610</v>
      </c>
      <c r="C103" s="139" t="s">
        <v>1548</v>
      </c>
      <c r="D103" s="185">
        <f>VLOOKUP('411.1'!A88,'411.1'!A88:N209,14,FALSE)</f>
        <v>1608.4380000000001</v>
      </c>
    </row>
    <row r="104" spans="1:4" ht="54" thickTop="1" thickBot="1">
      <c r="A104" s="143" t="s">
        <v>1120</v>
      </c>
      <c r="B104" s="144" t="s">
        <v>2064</v>
      </c>
      <c r="C104" s="139" t="s">
        <v>1548</v>
      </c>
      <c r="D104" s="185">
        <f>VLOOKUP('411.2'!A88,'411.2'!A88:N210,14,FALSE)</f>
        <v>2658.1822878620092</v>
      </c>
    </row>
    <row r="105" spans="1:4" ht="54" thickTop="1" thickBot="1">
      <c r="A105" s="143" t="s">
        <v>1121</v>
      </c>
      <c r="B105" s="144" t="s">
        <v>2160</v>
      </c>
      <c r="C105" s="139" t="s">
        <v>1548</v>
      </c>
      <c r="D105" s="185">
        <f>VLOOKUP('411.3'!A88,'411.3'!A88:N211,14,FALSE)</f>
        <v>1975.74</v>
      </c>
    </row>
    <row r="106" spans="1:4" ht="54" thickTop="1" thickBot="1">
      <c r="A106" s="143" t="s">
        <v>1612</v>
      </c>
      <c r="B106" s="144" t="s">
        <v>2161</v>
      </c>
      <c r="C106" s="139" t="s">
        <v>1548</v>
      </c>
      <c r="D106" s="185">
        <f>VLOOKUP('411.4'!A88,'411.4'!A88:N212,14,FALSE)</f>
        <v>1580.5920000000001</v>
      </c>
    </row>
    <row r="107" spans="1:4" ht="54" thickTop="1" thickBot="1">
      <c r="A107" s="143" t="s">
        <v>1619</v>
      </c>
      <c r="B107" s="199" t="s">
        <v>1690</v>
      </c>
      <c r="C107" s="139" t="s">
        <v>1082</v>
      </c>
      <c r="D107" s="185">
        <f>VLOOKUP('413.1'!A88,'413.1'!A88:N213,14,FALSE)</f>
        <v>3895.6244263764302</v>
      </c>
    </row>
    <row r="108" spans="1:4" ht="54" thickTop="1" thickBot="1">
      <c r="A108" s="143" t="s">
        <v>1621</v>
      </c>
      <c r="B108" s="144" t="s">
        <v>1691</v>
      </c>
      <c r="C108" s="139" t="s">
        <v>1082</v>
      </c>
      <c r="D108" s="185">
        <f>VLOOKUP('413.2'!A88,'413.2'!A88:N214,14,FALSE)</f>
        <v>3176.7625159330705</v>
      </c>
    </row>
    <row r="109" spans="1:4" ht="54" thickTop="1" thickBot="1">
      <c r="A109" s="143" t="s">
        <v>1623</v>
      </c>
      <c r="B109" s="144" t="s">
        <v>1692</v>
      </c>
      <c r="C109" s="139" t="s">
        <v>1082</v>
      </c>
      <c r="D109" s="185">
        <f>VLOOKUP('413.3'!A88,'413.3'!A88:N215,14,FALSE)</f>
        <v>3386.9037467288877</v>
      </c>
    </row>
    <row r="110" spans="1:4" ht="54" thickTop="1" thickBot="1">
      <c r="A110" s="143" t="s">
        <v>1122</v>
      </c>
      <c r="B110" s="144" t="s">
        <v>1289</v>
      </c>
      <c r="C110" s="139" t="s">
        <v>1082</v>
      </c>
      <c r="D110" s="185">
        <f>VLOOKUP('414.1'!A88,'414.1'!A88:N216,14,FALSE)</f>
        <v>3347.3513589604881</v>
      </c>
    </row>
    <row r="111" spans="1:4" ht="54" thickTop="1" thickBot="1">
      <c r="A111" s="143" t="s">
        <v>1123</v>
      </c>
      <c r="B111" s="144" t="s">
        <v>2065</v>
      </c>
      <c r="C111" s="139" t="s">
        <v>1082</v>
      </c>
      <c r="D111" s="185">
        <f>VLOOKUP('414.2'!A88,'414.2'!A88:N217,14,FALSE)</f>
        <v>3347.3513589604881</v>
      </c>
    </row>
    <row r="112" spans="1:4" ht="54" thickTop="1" thickBot="1">
      <c r="A112" s="143" t="s">
        <v>1124</v>
      </c>
      <c r="B112" s="144" t="s">
        <v>2066</v>
      </c>
      <c r="C112" s="139" t="s">
        <v>1082</v>
      </c>
      <c r="D112" s="185">
        <f>VLOOKUP('414.3'!A88,'414.3'!A88:N218,14,FALSE)</f>
        <v>3347.3513589604881</v>
      </c>
    </row>
    <row r="113" spans="1:4" ht="54" thickTop="1" thickBot="1">
      <c r="A113" s="143" t="s">
        <v>1125</v>
      </c>
      <c r="B113" s="144" t="s">
        <v>1290</v>
      </c>
      <c r="C113" s="139" t="s">
        <v>1082</v>
      </c>
      <c r="D113" s="185">
        <f>VLOOKUP('414.4'!A88,'414.4'!A88:N219,14,FALSE)</f>
        <v>3347.3513589604881</v>
      </c>
    </row>
    <row r="114" spans="1:4" ht="54" thickTop="1" thickBot="1">
      <c r="A114" s="143" t="s">
        <v>1126</v>
      </c>
      <c r="B114" s="144" t="s">
        <v>1291</v>
      </c>
      <c r="C114" s="139" t="s">
        <v>1082</v>
      </c>
      <c r="D114" s="185">
        <f>VLOOKUP('414.5'!A88,'414.5'!A88:N220,14,FALSE)</f>
        <v>3347.3513589604881</v>
      </c>
    </row>
    <row r="115" spans="1:4" ht="54" thickTop="1" thickBot="1">
      <c r="A115" s="143" t="s">
        <v>1630</v>
      </c>
      <c r="B115" s="144" t="s">
        <v>2162</v>
      </c>
      <c r="C115" s="139" t="s">
        <v>1082</v>
      </c>
      <c r="D115" s="185">
        <f>VLOOKUP('414.6'!A88,'414.6'!A88:N221,14,FALSE)</f>
        <v>4472.7539710247902</v>
      </c>
    </row>
    <row r="116" spans="1:4" ht="54" thickTop="1" thickBot="1">
      <c r="A116" s="143" t="s">
        <v>1127</v>
      </c>
      <c r="B116" s="144" t="s">
        <v>2067</v>
      </c>
      <c r="C116" s="139" t="s">
        <v>1548</v>
      </c>
      <c r="D116" s="185">
        <f>VLOOKUP('415.1'!A88,'415.1'!A88:N222,14,FALSE)</f>
        <v>3096.7920333637003</v>
      </c>
    </row>
    <row r="117" spans="1:4" ht="54" thickTop="1" thickBot="1">
      <c r="A117" s="143" t="s">
        <v>1128</v>
      </c>
      <c r="B117" s="144" t="s">
        <v>2164</v>
      </c>
      <c r="C117" s="139" t="s">
        <v>233</v>
      </c>
      <c r="D117" s="185">
        <f>VLOOKUP('420.1'!A87,'420.1'!A87:N223,14,FALSE)</f>
        <v>1883.5690357458561</v>
      </c>
    </row>
    <row r="118" spans="1:4" ht="54" thickTop="1" thickBot="1">
      <c r="A118" s="143" t="s">
        <v>1129</v>
      </c>
      <c r="B118" s="144" t="s">
        <v>2163</v>
      </c>
      <c r="C118" s="148" t="s">
        <v>233</v>
      </c>
      <c r="D118" s="185">
        <f>VLOOKUP('420.2 '!A88,'420.2 '!A59:N107,14,FALSE)</f>
        <v>1883.5690357458561</v>
      </c>
    </row>
    <row r="119" spans="1:4" ht="54" thickTop="1" thickBot="1">
      <c r="A119" s="143" t="s">
        <v>1635</v>
      </c>
      <c r="B119" s="144" t="s">
        <v>1636</v>
      </c>
      <c r="C119" s="139" t="s">
        <v>233</v>
      </c>
      <c r="D119" s="185">
        <f>VLOOKUP('420.3'!A88,'420.3'!A88:N225,14,FALSE)</f>
        <v>3804.3021560901348</v>
      </c>
    </row>
    <row r="120" spans="1:4" ht="54" thickTop="1" thickBot="1">
      <c r="A120" s="143" t="s">
        <v>1130</v>
      </c>
      <c r="B120" s="144" t="s">
        <v>1292</v>
      </c>
      <c r="C120" s="139" t="s">
        <v>233</v>
      </c>
      <c r="D120" s="185">
        <f>VLOOKUP('421.1'!A88,'421.1'!A88:N226,14,FALSE)</f>
        <v>1111.8370357458564</v>
      </c>
    </row>
    <row r="121" spans="1:4" ht="54" thickTop="1" thickBot="1">
      <c r="A121" s="143" t="s">
        <v>1131</v>
      </c>
      <c r="B121" s="144" t="s">
        <v>1293</v>
      </c>
      <c r="C121" s="139" t="s">
        <v>233</v>
      </c>
      <c r="D121" s="185">
        <f>VLOOKUP('421.2'!A88,'421.2'!A88:N227,14,FALSE)</f>
        <v>1044.2110357458564</v>
      </c>
    </row>
    <row r="122" spans="1:4" ht="54" thickTop="1" thickBot="1">
      <c r="A122" s="143" t="s">
        <v>1132</v>
      </c>
      <c r="B122" s="144" t="s">
        <v>2068</v>
      </c>
      <c r="C122" s="139" t="s">
        <v>233</v>
      </c>
      <c r="D122" s="185">
        <f>VLOOKUP('421.3'!A88,'421.3'!A88:N228,14,FALSE)</f>
        <v>1452.6521857458565</v>
      </c>
    </row>
    <row r="123" spans="1:4" ht="54" thickTop="1" thickBot="1">
      <c r="A123" s="143" t="s">
        <v>1133</v>
      </c>
      <c r="B123" s="144" t="s">
        <v>2069</v>
      </c>
      <c r="C123" s="139" t="s">
        <v>233</v>
      </c>
      <c r="D123" s="185">
        <f>VLOOKUP('421.4'!A88,'421.4'!A88:N229,14,FALSE)</f>
        <v>1306.7590357458564</v>
      </c>
    </row>
    <row r="124" spans="1:4" ht="54" thickTop="1" thickBot="1">
      <c r="A124" s="143" t="s">
        <v>1640</v>
      </c>
      <c r="B124" s="146" t="s">
        <v>1641</v>
      </c>
      <c r="C124" s="139" t="s">
        <v>233</v>
      </c>
      <c r="D124" s="185">
        <f>VLOOKUP('430.1.1'!A87,'430.1.1'!A87:N230,14,FALSE)</f>
        <v>5061.3577520984163</v>
      </c>
    </row>
    <row r="125" spans="1:4" ht="54" thickTop="1" thickBot="1">
      <c r="A125" s="143" t="s">
        <v>1642</v>
      </c>
      <c r="B125" s="144" t="s">
        <v>1643</v>
      </c>
      <c r="C125" s="139" t="s">
        <v>233</v>
      </c>
      <c r="D125" s="185">
        <f>VLOOKUP('430.1.2'!A88,'430.1.2'!A88:N231,14,FALSE)</f>
        <v>4202.2969520984161</v>
      </c>
    </row>
    <row r="126" spans="1:4" ht="54" thickTop="1" thickBot="1">
      <c r="A126" s="143" t="s">
        <v>1644</v>
      </c>
      <c r="B126" s="144" t="s">
        <v>1693</v>
      </c>
      <c r="C126" s="139" t="s">
        <v>233</v>
      </c>
      <c r="D126" s="185">
        <f>VLOOKUP('430.2.1'!A88,'430.2.1'!A88:N232,14,FALSE)</f>
        <v>5061.3577520984163</v>
      </c>
    </row>
    <row r="127" spans="1:4" ht="54" thickTop="1" thickBot="1">
      <c r="A127" s="143" t="s">
        <v>1646</v>
      </c>
      <c r="B127" s="144" t="s">
        <v>1694</v>
      </c>
      <c r="C127" s="139" t="s">
        <v>233</v>
      </c>
      <c r="D127" s="185">
        <f>VLOOKUP('430.2.2'!A88,'430.2.2'!A88:N233,14,FALSE)</f>
        <v>4202.2969520984161</v>
      </c>
    </row>
    <row r="128" spans="1:4" ht="54" thickTop="1" thickBot="1">
      <c r="A128" s="143" t="s">
        <v>1647</v>
      </c>
      <c r="B128" s="144" t="s">
        <v>1695</v>
      </c>
      <c r="C128" s="139" t="s">
        <v>233</v>
      </c>
      <c r="D128" s="185">
        <f>VLOOKUP('431.1.1'!A88,'431.1.1'!A88:N234,14,FALSE)</f>
        <v>10129.182330324968</v>
      </c>
    </row>
    <row r="129" spans="1:4" ht="54" thickTop="1" thickBot="1">
      <c r="A129" s="143" t="s">
        <v>1649</v>
      </c>
      <c r="B129" s="144" t="s">
        <v>1696</v>
      </c>
      <c r="C129" s="139" t="s">
        <v>233</v>
      </c>
      <c r="D129" s="185">
        <f>VLOOKUP('431.1.2'!A88,'431.1.2'!A88:N235,14,FALSE)</f>
        <v>8197.7463303249679</v>
      </c>
    </row>
    <row r="130" spans="1:4" ht="54" thickTop="1" thickBot="1">
      <c r="A130" s="143" t="s">
        <v>1652</v>
      </c>
      <c r="B130" s="144" t="s">
        <v>1697</v>
      </c>
      <c r="C130" s="139" t="s">
        <v>233</v>
      </c>
      <c r="D130" s="185">
        <f>VLOOKUP('431.2.1'!A88,'431.2.1'!A88:N236,14,FALSE)</f>
        <v>12602.967930324969</v>
      </c>
    </row>
    <row r="131" spans="1:4" ht="54" thickTop="1" thickBot="1">
      <c r="A131" s="143" t="s">
        <v>1653</v>
      </c>
      <c r="B131" s="144" t="s">
        <v>1698</v>
      </c>
      <c r="C131" s="139" t="s">
        <v>233</v>
      </c>
      <c r="D131" s="185">
        <f>VLOOKUP('431.2.2'!A88,'431.2.2'!A88:N237,14,FALSE)</f>
        <v>10088.091930324968</v>
      </c>
    </row>
    <row r="132" spans="1:4" ht="54" thickTop="1" thickBot="1">
      <c r="A132" s="143" t="s">
        <v>1134</v>
      </c>
      <c r="B132" s="144" t="s">
        <v>1294</v>
      </c>
      <c r="C132" s="139" t="s">
        <v>233</v>
      </c>
      <c r="D132" s="185">
        <f>VLOOKUP('432.1'!A88,'432.1'!A88:N238,14,FALSE)</f>
        <v>3363.0174568418934</v>
      </c>
    </row>
    <row r="133" spans="1:4" ht="54" thickTop="1" thickBot="1">
      <c r="A133" s="143" t="s">
        <v>1135</v>
      </c>
      <c r="B133" s="144" t="s">
        <v>2070</v>
      </c>
      <c r="C133" s="139" t="s">
        <v>233</v>
      </c>
      <c r="D133" s="185">
        <f>VLOOKUP('432.2'!A88,'432.2'!A88:N239,14,FALSE)</f>
        <v>3550.8674568418937</v>
      </c>
    </row>
    <row r="134" spans="1:4" ht="54" thickTop="1" thickBot="1">
      <c r="A134" s="143" t="s">
        <v>1136</v>
      </c>
      <c r="B134" s="144" t="s">
        <v>2071</v>
      </c>
      <c r="C134" s="139" t="s">
        <v>233</v>
      </c>
      <c r="D134" s="185">
        <f>VLOOKUP('433.1'!A88,'433.1'!A88:N240,14,FALSE)</f>
        <v>3876.9604025636104</v>
      </c>
    </row>
    <row r="135" spans="1:4" ht="54" thickTop="1" thickBot="1">
      <c r="A135" s="143" t="s">
        <v>1137</v>
      </c>
      <c r="B135" s="144" t="s">
        <v>2072</v>
      </c>
      <c r="C135" s="139" t="s">
        <v>233</v>
      </c>
      <c r="D135" s="185">
        <f>VLOOKUP('433.2'!A88,'433.2'!A88:N241,14,FALSE)</f>
        <v>3479.9053741862413</v>
      </c>
    </row>
    <row r="136" spans="1:4" ht="54" thickTop="1" thickBot="1">
      <c r="A136" s="143" t="s">
        <v>1138</v>
      </c>
      <c r="B136" s="144" t="s">
        <v>2073</v>
      </c>
      <c r="C136" s="139" t="s">
        <v>233</v>
      </c>
      <c r="D136" s="185">
        <f>VLOOKUP('433.3'!A88,'433.3'!A88:N242,14,FALSE)</f>
        <v>4026.5349978831623</v>
      </c>
    </row>
    <row r="137" spans="1:4" ht="54" thickTop="1" thickBot="1">
      <c r="A137" s="143" t="s">
        <v>1139</v>
      </c>
      <c r="B137" s="144" t="s">
        <v>1295</v>
      </c>
      <c r="C137" s="139" t="s">
        <v>233</v>
      </c>
      <c r="D137" s="185">
        <f>VLOOKUP('433.4'!A88,'433.4'!A88:N243,14,FALSE)</f>
        <v>2556.3954663713012</v>
      </c>
    </row>
    <row r="138" spans="1:4" ht="54" thickTop="1" thickBot="1">
      <c r="A138" s="143" t="s">
        <v>1140</v>
      </c>
      <c r="B138" s="144" t="s">
        <v>2074</v>
      </c>
      <c r="C138" s="139" t="s">
        <v>233</v>
      </c>
      <c r="D138" s="185">
        <f>VLOOKUP('433.5'!A88,'433.5'!A88:N244,14,FALSE)</f>
        <v>4454.8643525636107</v>
      </c>
    </row>
    <row r="139" spans="1:4" ht="54" thickTop="1" thickBot="1">
      <c r="A139" s="143" t="s">
        <v>1141</v>
      </c>
      <c r="B139" s="144" t="s">
        <v>2075</v>
      </c>
      <c r="C139" s="139" t="s">
        <v>233</v>
      </c>
      <c r="D139" s="185">
        <f>VLOOKUP('433.6'!A88,'433.6'!A88:N245,14,FALSE)</f>
        <v>4037.3604151862414</v>
      </c>
    </row>
    <row r="140" spans="1:4" ht="54" thickTop="1" thickBot="1">
      <c r="A140" s="143" t="s">
        <v>1142</v>
      </c>
      <c r="B140" s="144" t="s">
        <v>2076</v>
      </c>
      <c r="C140" s="139" t="s">
        <v>233</v>
      </c>
      <c r="D140" s="185">
        <f>VLOOKUP('433.7'!A88,'433.7'!A88:N246,14,FALSE)</f>
        <v>4702.2380778831621</v>
      </c>
    </row>
    <row r="141" spans="1:4" ht="54" thickTop="1" thickBot="1">
      <c r="A141" s="143" t="s">
        <v>1143</v>
      </c>
      <c r="B141" s="144" t="s">
        <v>1296</v>
      </c>
      <c r="C141" s="139" t="s">
        <v>233</v>
      </c>
      <c r="D141" s="185">
        <f>VLOOKUP('433.8'!A88,'433.8'!A88:N247,14,FALSE)</f>
        <v>2978.7098913713012</v>
      </c>
    </row>
    <row r="142" spans="1:4" ht="54" thickTop="1" thickBot="1">
      <c r="A142" s="143" t="s">
        <v>1144</v>
      </c>
      <c r="B142" s="144" t="s">
        <v>2077</v>
      </c>
      <c r="C142" s="139" t="s">
        <v>388</v>
      </c>
      <c r="D142" s="185">
        <f>VLOOKUP('440.1'!A89,'440.1'!A89:N248,14,FALSE)</f>
        <v>249957.24637225817</v>
      </c>
    </row>
    <row r="143" spans="1:4" ht="54" thickTop="1" thickBot="1">
      <c r="A143" s="143" t="s">
        <v>1145</v>
      </c>
      <c r="B143" s="144" t="s">
        <v>2078</v>
      </c>
      <c r="C143" s="139" t="s">
        <v>388</v>
      </c>
      <c r="D143" s="185">
        <f>VLOOKUP('440.2'!A93,'440.2'!A93:N250,14,FALSE)</f>
        <v>249957.24637225817</v>
      </c>
    </row>
    <row r="144" spans="1:4" ht="54" thickTop="1" thickBot="1">
      <c r="A144" s="143" t="s">
        <v>1146</v>
      </c>
      <c r="B144" s="144" t="s">
        <v>2079</v>
      </c>
      <c r="C144" s="139" t="s">
        <v>388</v>
      </c>
      <c r="D144" s="185">
        <f>VLOOKUP('440.3'!A93,'440.3'!A93:N252,14,FALSE)</f>
        <v>249957.24637225817</v>
      </c>
    </row>
    <row r="145" spans="1:4" ht="54" thickTop="1" thickBot="1">
      <c r="A145" s="143" t="s">
        <v>1147</v>
      </c>
      <c r="B145" s="144" t="s">
        <v>1297</v>
      </c>
      <c r="C145" s="139" t="s">
        <v>388</v>
      </c>
      <c r="D145" s="185">
        <f>VLOOKUP('440.4'!A93,'440.4'!A93:N254,14,FALSE)</f>
        <v>268383.78836022597</v>
      </c>
    </row>
    <row r="146" spans="1:4" ht="54" thickTop="1" thickBot="1">
      <c r="A146" s="143" t="s">
        <v>1148</v>
      </c>
      <c r="B146" s="144" t="s">
        <v>2080</v>
      </c>
      <c r="C146" s="139" t="s">
        <v>388</v>
      </c>
      <c r="D146" s="185">
        <f>VLOOKUP('441.1'!A93,'441.1'!A93:N256,14,FALSE)</f>
        <v>249488.90783600783</v>
      </c>
    </row>
    <row r="147" spans="1:4" ht="54" thickTop="1" thickBot="1">
      <c r="A147" s="143" t="s">
        <v>1149</v>
      </c>
      <c r="B147" s="144" t="s">
        <v>2081</v>
      </c>
      <c r="C147" s="139" t="s">
        <v>388</v>
      </c>
      <c r="D147" s="185">
        <f>VLOOKUP('441.2'!A92,'441.2'!A92:N258,14,FALSE)</f>
        <v>249957.24637225817</v>
      </c>
    </row>
    <row r="148" spans="1:4" ht="54" thickTop="1" thickBot="1">
      <c r="A148" s="143" t="s">
        <v>1150</v>
      </c>
      <c r="B148" s="144" t="s">
        <v>2082</v>
      </c>
      <c r="C148" s="139" t="s">
        <v>388</v>
      </c>
      <c r="D148" s="185">
        <f>VLOOKUP('441.3'!A93,'441.3'!A93:N260,14,FALSE)</f>
        <v>250444.74637225817</v>
      </c>
    </row>
    <row r="149" spans="1:4" ht="54" thickTop="1" thickBot="1">
      <c r="A149" s="143" t="s">
        <v>1151</v>
      </c>
      <c r="B149" s="144" t="s">
        <v>2083</v>
      </c>
      <c r="C149" s="139" t="s">
        <v>388</v>
      </c>
      <c r="D149" s="185">
        <f>VLOOKUP('441.4'!A92,'441.4'!A92:N262,14,FALSE)</f>
        <v>268871.28836022597</v>
      </c>
    </row>
    <row r="150" spans="1:4" ht="54" thickTop="1" thickBot="1">
      <c r="A150" s="143" t="s">
        <v>1152</v>
      </c>
      <c r="B150" s="144" t="s">
        <v>2063</v>
      </c>
      <c r="C150" s="139" t="s">
        <v>388</v>
      </c>
      <c r="D150" s="185">
        <f>VLOOKUP('450.1'!A95,'450.1'!A95:N264,14,FALSE)</f>
        <v>279422.92250567587</v>
      </c>
    </row>
    <row r="151" spans="1:4" ht="54" thickTop="1" thickBot="1">
      <c r="A151" s="143" t="s">
        <v>1153</v>
      </c>
      <c r="B151" s="144" t="s">
        <v>2084</v>
      </c>
      <c r="C151" s="139" t="s">
        <v>388</v>
      </c>
      <c r="D151" s="185">
        <f>VLOOKUP('450.2'!A93,'450.2'!A93:N266,14,FALSE)</f>
        <v>278935.42250567587</v>
      </c>
    </row>
    <row r="152" spans="1:4" ht="54" thickTop="1" thickBot="1">
      <c r="A152" s="143" t="s">
        <v>1154</v>
      </c>
      <c r="B152" s="144" t="s">
        <v>2085</v>
      </c>
      <c r="C152" s="139" t="s">
        <v>388</v>
      </c>
      <c r="D152" s="185">
        <f>VLOOKUP('450.3'!A93,'450.3'!A93:N268,14,FALSE)</f>
        <v>278935.42250567587</v>
      </c>
    </row>
    <row r="153" spans="1:4" ht="54" thickTop="1" thickBot="1">
      <c r="A153" s="143" t="s">
        <v>1155</v>
      </c>
      <c r="B153" s="144" t="s">
        <v>2086</v>
      </c>
      <c r="C153" s="139" t="s">
        <v>388</v>
      </c>
      <c r="D153" s="185">
        <f>VLOOKUP('450.4'!A92,'450.4'!A92:N270,14,FALSE)</f>
        <v>279422.92250567587</v>
      </c>
    </row>
    <row r="154" spans="1:4" ht="63.75" customHeight="1" thickTop="1" thickBot="1">
      <c r="A154" s="143" t="s">
        <v>1156</v>
      </c>
      <c r="B154" s="144" t="s">
        <v>2087</v>
      </c>
      <c r="C154" s="139" t="s">
        <v>388</v>
      </c>
      <c r="D154" s="185">
        <f>VLOOKUP('450.5'!A92,'450.5'!A92:N272,14,FALSE)</f>
        <v>278935.42250567587</v>
      </c>
    </row>
    <row r="155" spans="1:4" ht="54" thickTop="1" thickBot="1">
      <c r="A155" s="143" t="s">
        <v>1157</v>
      </c>
      <c r="B155" s="144" t="s">
        <v>2088</v>
      </c>
      <c r="C155" s="139" t="s">
        <v>388</v>
      </c>
      <c r="D155" s="185">
        <f>VLOOKUP('450.6'!A93,'450.6'!A93:N274,14,FALSE)</f>
        <v>278935.42250567587</v>
      </c>
    </row>
    <row r="156" spans="1:4" ht="54" thickTop="1" thickBot="1">
      <c r="A156" s="143" t="s">
        <v>1158</v>
      </c>
      <c r="B156" s="144" t="s">
        <v>2089</v>
      </c>
      <c r="C156" s="139" t="s">
        <v>388</v>
      </c>
      <c r="D156" s="185">
        <f>VLOOKUP('450.7'!A93,'450.7'!A93:N275,14,FALSE)</f>
        <v>278935.42250567587</v>
      </c>
    </row>
    <row r="157" spans="1:4" ht="54" thickTop="1" thickBot="1">
      <c r="A157" s="143" t="s">
        <v>1159</v>
      </c>
      <c r="B157" s="144" t="s">
        <v>2090</v>
      </c>
      <c r="C157" s="139" t="s">
        <v>388</v>
      </c>
      <c r="D157" s="185">
        <f>VLOOKUP('450.8'!A93,'450.8'!A93:N276,14,FALSE)</f>
        <v>278935.42250567587</v>
      </c>
    </row>
    <row r="158" spans="1:4" ht="54" thickTop="1" thickBot="1">
      <c r="A158" s="143" t="s">
        <v>1668</v>
      </c>
      <c r="B158" s="144" t="s">
        <v>1699</v>
      </c>
      <c r="C158" s="139" t="s">
        <v>388</v>
      </c>
      <c r="D158" s="185">
        <f>VLOOKUP('450.10'!A92,'450.10'!A92:N277,14,FALSE)</f>
        <v>313618.79183974158</v>
      </c>
    </row>
    <row r="159" spans="1:4" ht="54" thickTop="1" thickBot="1">
      <c r="A159" s="143" t="s">
        <v>1670</v>
      </c>
      <c r="B159" s="144" t="s">
        <v>1700</v>
      </c>
      <c r="C159" s="139" t="s">
        <v>388</v>
      </c>
      <c r="D159" s="185">
        <f>VLOOKUP('450.11'!A92,'450.11'!A92:N278,14,FALSE)</f>
        <v>313131.29183974158</v>
      </c>
    </row>
    <row r="160" spans="1:4" ht="54" thickTop="1" thickBot="1">
      <c r="A160" s="143" t="s">
        <v>1672</v>
      </c>
      <c r="B160" s="144" t="s">
        <v>1701</v>
      </c>
      <c r="C160" s="139" t="s">
        <v>388</v>
      </c>
      <c r="D160" s="185">
        <f>VLOOKUP('450.12'!A92,'450.11'!A92:N279,14,FALSE)</f>
        <v>313131.29183974158</v>
      </c>
    </row>
    <row r="161" spans="1:4" ht="54" thickTop="1" thickBot="1">
      <c r="A161" s="143" t="s">
        <v>1160</v>
      </c>
      <c r="B161" s="144" t="s">
        <v>2091</v>
      </c>
      <c r="C161" s="139" t="s">
        <v>388</v>
      </c>
      <c r="D161" s="185">
        <f>VLOOKUP('451.1'!A92,'451.1'!A92:N280,14,FALSE)</f>
        <v>278935.42250567587</v>
      </c>
    </row>
    <row r="162" spans="1:4" ht="54" thickTop="1" thickBot="1">
      <c r="A162" s="143" t="s">
        <v>1161</v>
      </c>
      <c r="B162" s="144" t="s">
        <v>2092</v>
      </c>
      <c r="C162" s="139" t="s">
        <v>388</v>
      </c>
      <c r="D162" s="185">
        <f>VLOOKUP('451.2'!A93,'451.2'!A93:N281,14,FALSE)</f>
        <v>278935.42250567587</v>
      </c>
    </row>
    <row r="163" spans="1:4" ht="54" thickTop="1" thickBot="1">
      <c r="A163" s="143" t="s">
        <v>1162</v>
      </c>
      <c r="B163" s="144" t="s">
        <v>2093</v>
      </c>
      <c r="C163" s="139" t="s">
        <v>388</v>
      </c>
      <c r="D163" s="185">
        <f>VLOOKUP('451.3'!A92,'451.3'!A92:N282,14,FALSE)</f>
        <v>278935.42250567587</v>
      </c>
    </row>
    <row r="164" spans="1:4" ht="54" thickTop="1" thickBot="1">
      <c r="A164" s="143" t="s">
        <v>1163</v>
      </c>
      <c r="B164" s="144" t="s">
        <v>2094</v>
      </c>
      <c r="C164" s="139" t="s">
        <v>388</v>
      </c>
      <c r="D164" s="185">
        <f>VLOOKUP('451.4'!A92,'451.4'!A92:N283,14,FALSE)</f>
        <v>313131.29183974158</v>
      </c>
    </row>
    <row r="165" spans="1:4" ht="54" thickTop="1" thickBot="1">
      <c r="A165" s="143" t="s">
        <v>1164</v>
      </c>
      <c r="B165" s="144" t="s">
        <v>2095</v>
      </c>
      <c r="C165" s="139" t="s">
        <v>388</v>
      </c>
      <c r="D165" s="185">
        <f>VLOOKUP('452.1'!A93,'452.1'!A93:N284,14,FALSE)</f>
        <v>278467.08396942553</v>
      </c>
    </row>
    <row r="166" spans="1:4" ht="54" thickTop="1" thickBot="1">
      <c r="A166" s="143" t="s">
        <v>1165</v>
      </c>
      <c r="B166" s="144" t="s">
        <v>2096</v>
      </c>
      <c r="C166" s="139" t="s">
        <v>388</v>
      </c>
      <c r="D166" s="185">
        <f>VLOOKUP('452.2'!A93,'452.2'!A93:N285,14,FALSE)</f>
        <v>278467.08396942553</v>
      </c>
    </row>
    <row r="167" spans="1:4" ht="54" thickTop="1" thickBot="1">
      <c r="A167" s="143" t="s">
        <v>1166</v>
      </c>
      <c r="B167" s="144" t="s">
        <v>2097</v>
      </c>
      <c r="C167" s="139" t="s">
        <v>388</v>
      </c>
      <c r="D167" s="185">
        <f>VLOOKUP('452.3'!A92,'452.3'!A92:N286,14,FALSE)</f>
        <v>278467.08396942553</v>
      </c>
    </row>
    <row r="168" spans="1:4" ht="54" thickTop="1" thickBot="1">
      <c r="A168" s="143" t="s">
        <v>1167</v>
      </c>
      <c r="B168" s="144" t="s">
        <v>2098</v>
      </c>
      <c r="C168" s="139" t="s">
        <v>388</v>
      </c>
      <c r="D168" s="185">
        <f>VLOOKUP('452.4'!A93,'452.4'!A93:N287,14,FALSE)</f>
        <v>278467.08396942553</v>
      </c>
    </row>
    <row r="169" spans="1:4" ht="54" thickTop="1" thickBot="1">
      <c r="A169" s="143" t="s">
        <v>1168</v>
      </c>
      <c r="B169" s="144" t="s">
        <v>1298</v>
      </c>
      <c r="C169" s="139" t="s">
        <v>388</v>
      </c>
      <c r="D169" s="185">
        <f>VLOOKUP('453.1'!A92,'453.1'!A92:N288,14,FALSE)</f>
        <v>282267.10487179115</v>
      </c>
    </row>
    <row r="170" spans="1:4" ht="54" thickTop="1" thickBot="1">
      <c r="A170" s="143" t="s">
        <v>1169</v>
      </c>
      <c r="B170" s="144" t="s">
        <v>2099</v>
      </c>
      <c r="C170" s="139" t="s">
        <v>233</v>
      </c>
      <c r="D170" s="185">
        <f>VLOOKUP('460.1'!A87,'460.1'!A87:N289,14,FALSE)</f>
        <v>4740.1474102427528</v>
      </c>
    </row>
    <row r="171" spans="1:4" ht="54" thickTop="1" thickBot="1">
      <c r="A171" s="204" t="s">
        <v>2123</v>
      </c>
      <c r="B171" s="144" t="s">
        <v>2179</v>
      </c>
      <c r="C171" s="139" t="s">
        <v>233</v>
      </c>
      <c r="D171" s="185">
        <f>VLOOKUP('460.2'!A87,'460.2'!A87:N290,14,FALSE)</f>
        <v>2370.0737051213764</v>
      </c>
    </row>
    <row r="172" spans="1:4" ht="51.75" customHeight="1" thickTop="1" thickBot="1">
      <c r="A172" s="143" t="s">
        <v>1170</v>
      </c>
      <c r="B172" s="144" t="s">
        <v>1299</v>
      </c>
      <c r="C172" s="139" t="s">
        <v>388</v>
      </c>
      <c r="D172" s="185">
        <f>VLOOKUP('461.1'!A87,'461.1'!A87:N291,14,FALSE)</f>
        <v>87499.118849028455</v>
      </c>
    </row>
    <row r="173" spans="1:4" ht="54" thickTop="1" thickBot="1">
      <c r="A173" s="143" t="s">
        <v>1171</v>
      </c>
      <c r="B173" s="144" t="s">
        <v>1300</v>
      </c>
      <c r="C173" s="139" t="s">
        <v>388</v>
      </c>
      <c r="D173" s="185">
        <f>VLOOKUP('461.2'!A89,'461.2'!A89:N294,14,FALSE)</f>
        <v>106733.7047243022</v>
      </c>
    </row>
    <row r="174" spans="1:4" ht="54" thickTop="1" thickBot="1">
      <c r="A174" s="143" t="s">
        <v>1682</v>
      </c>
      <c r="B174" s="144" t="s">
        <v>2184</v>
      </c>
      <c r="C174" s="139" t="s">
        <v>388</v>
      </c>
      <c r="D174" s="185">
        <f>VLOOKUP('462.1.1'!A88,'462.1.1'!A88:N293,14,FALSE)</f>
        <v>136048.00884902847</v>
      </c>
    </row>
    <row r="175" spans="1:4" ht="54" thickTop="1" thickBot="1">
      <c r="A175" s="143" t="s">
        <v>1683</v>
      </c>
      <c r="B175" s="144" t="s">
        <v>2185</v>
      </c>
      <c r="C175" s="139" t="s">
        <v>388</v>
      </c>
      <c r="D175" s="185">
        <f>VLOOKUP('462.1.2'!A88,'462.1.2'!A88:N294,14,FALSE)</f>
        <v>138017.11884902848</v>
      </c>
    </row>
    <row r="176" spans="1:4" ht="54" thickTop="1" thickBot="1">
      <c r="A176" s="143" t="s">
        <v>1684</v>
      </c>
      <c r="B176" s="144" t="s">
        <v>2188</v>
      </c>
      <c r="C176" s="139" t="s">
        <v>388</v>
      </c>
      <c r="D176" s="185">
        <f>VLOOKUP('462.2.1'!A88,'462.2.1'!A88:N295,14,FALSE)</f>
        <v>149402.23661883417</v>
      </c>
    </row>
    <row r="177" spans="1:4" ht="54" thickTop="1" thickBot="1">
      <c r="A177" s="143" t="s">
        <v>1685</v>
      </c>
      <c r="B177" s="144" t="s">
        <v>2189</v>
      </c>
      <c r="C177" s="139" t="s">
        <v>388</v>
      </c>
      <c r="D177" s="185">
        <f>VLOOKUP('462.2.2'!A88,'462.2.2'!A88:N296,14,FALSE)</f>
        <v>151371.34661883416</v>
      </c>
    </row>
    <row r="178" spans="1:4" ht="54" thickTop="1" thickBot="1">
      <c r="A178" s="143" t="s">
        <v>1172</v>
      </c>
      <c r="B178" s="144" t="s">
        <v>1702</v>
      </c>
      <c r="C178" s="139" t="s">
        <v>233</v>
      </c>
      <c r="D178" s="185">
        <f>VLOOKUP('464.1'!A88,'464.1'!A88:N297,14,FALSE)</f>
        <v>11710.610442784873</v>
      </c>
    </row>
    <row r="179" spans="1:4" ht="54" thickTop="1" thickBot="1">
      <c r="A179" s="143" t="s">
        <v>1173</v>
      </c>
      <c r="B179" s="144" t="s">
        <v>1703</v>
      </c>
      <c r="C179" s="139" t="s">
        <v>388</v>
      </c>
      <c r="D179" s="185">
        <f>VLOOKUP('465.1'!A92,'465.1'!A92:N298,14,FALSE)</f>
        <v>86546.98689974063</v>
      </c>
    </row>
    <row r="180" spans="1:4" ht="54" thickTop="1" thickBot="1">
      <c r="A180" s="143" t="s">
        <v>1686</v>
      </c>
      <c r="B180" s="144" t="s">
        <v>1704</v>
      </c>
      <c r="C180" s="139" t="s">
        <v>388</v>
      </c>
      <c r="D180" s="185">
        <f>VLOOKUP('465.2'!A92,'465.2'!A92:N299,14,FALSE)</f>
        <v>23341.869446427074</v>
      </c>
    </row>
    <row r="181" spans="1:4" ht="54" thickTop="1" thickBot="1">
      <c r="A181" s="143" t="s">
        <v>1174</v>
      </c>
      <c r="B181" s="144" t="s">
        <v>1705</v>
      </c>
      <c r="C181" s="139" t="s">
        <v>144</v>
      </c>
      <c r="D181" s="185">
        <f>VLOOKUP('466.1'!A92,'466.1'!A92:N300,14,FALSE)</f>
        <v>3341.7322584704716</v>
      </c>
    </row>
    <row r="182" spans="1:4" ht="54" thickTop="1" thickBot="1">
      <c r="A182" s="143" t="s">
        <v>1175</v>
      </c>
      <c r="B182" s="144" t="s">
        <v>1706</v>
      </c>
      <c r="C182" s="139" t="s">
        <v>144</v>
      </c>
      <c r="D182" s="185">
        <f>VLOOKUP('466.2'!A96,'466.2'!A96:N301,14,FALSE)</f>
        <v>3925.3228110449018</v>
      </c>
    </row>
    <row r="183" spans="1:4" ht="54" thickTop="1" thickBot="1">
      <c r="A183" s="145" t="s">
        <v>1176</v>
      </c>
      <c r="B183" s="146" t="s">
        <v>1819</v>
      </c>
      <c r="C183" s="139" t="s">
        <v>388</v>
      </c>
      <c r="D183" s="185">
        <f>VLOOKUP('500.1'!A95,'500.1'!A95:N302,14,FALSE)</f>
        <v>522254.52624590957</v>
      </c>
    </row>
    <row r="184" spans="1:4" ht="54" thickTop="1" thickBot="1">
      <c r="A184" s="143" t="s">
        <v>1708</v>
      </c>
      <c r="B184" s="144" t="s">
        <v>1820</v>
      </c>
      <c r="C184" s="139" t="s">
        <v>388</v>
      </c>
      <c r="D184" s="185">
        <f>VLOOKUP('500.2'!A95,'500.2'!A95:N303,14,FALSE)</f>
        <v>540367.04976590956</v>
      </c>
    </row>
    <row r="185" spans="1:4" ht="54" thickTop="1" thickBot="1">
      <c r="A185" s="143" t="s">
        <v>1177</v>
      </c>
      <c r="B185" s="144" t="s">
        <v>1959</v>
      </c>
      <c r="C185" s="139" t="s">
        <v>377</v>
      </c>
      <c r="D185" s="185">
        <f>VLOOKUP('501.1'!A88,'501.1'!A88:N304,14,FALSE)</f>
        <v>865.69431697254004</v>
      </c>
    </row>
    <row r="186" spans="1:4" ht="55.2" thickTop="1" thickBot="1">
      <c r="A186" s="143" t="s">
        <v>1710</v>
      </c>
      <c r="B186" s="144" t="s">
        <v>1960</v>
      </c>
      <c r="C186" s="139" t="s">
        <v>377</v>
      </c>
      <c r="D186" s="185">
        <f>VLOOKUP('501.10'!A88,'501.10'!A88:N305,14,FALSE)</f>
        <v>770.14997723442411</v>
      </c>
    </row>
    <row r="187" spans="1:4" ht="55.2" thickTop="1" thickBot="1">
      <c r="A187" s="143" t="s">
        <v>1711</v>
      </c>
      <c r="B187" s="144" t="s">
        <v>1961</v>
      </c>
      <c r="C187" s="139" t="s">
        <v>377</v>
      </c>
      <c r="D187" s="185">
        <f>VLOOKUP('501.20'!A88,'501.20'!A88:N306,14,FALSE)</f>
        <v>729.3</v>
      </c>
    </row>
    <row r="188" spans="1:4" ht="54" thickTop="1" thickBot="1">
      <c r="A188" s="143" t="s">
        <v>1712</v>
      </c>
      <c r="B188" s="144" t="s">
        <v>1821</v>
      </c>
      <c r="C188" s="139" t="s">
        <v>388</v>
      </c>
      <c r="D188" s="185">
        <f>VLOOKUP('505.1'!A84,'505.1'!A84:N307,14,FALSE)</f>
        <v>473182.8769165579</v>
      </c>
    </row>
    <row r="189" spans="1:4" ht="54" thickTop="1" thickBot="1">
      <c r="A189" s="143" t="s">
        <v>1178</v>
      </c>
      <c r="B189" s="144" t="s">
        <v>1822</v>
      </c>
      <c r="C189" s="139" t="s">
        <v>233</v>
      </c>
      <c r="D189" s="185">
        <f>VLOOKUP('510.1'!A84,'510.1'!A84:N308,14,FALSE)</f>
        <v>113701.48899517927</v>
      </c>
    </row>
    <row r="190" spans="1:4" ht="54" thickTop="1" thickBot="1">
      <c r="A190" s="143" t="s">
        <v>1716</v>
      </c>
      <c r="B190" s="144" t="s">
        <v>1301</v>
      </c>
      <c r="C190" s="139" t="s">
        <v>388</v>
      </c>
      <c r="D190" s="185">
        <f>VLOOKUP('600.1.1'!A85,'600.1.1'!A85:N311,14,FALSE)</f>
        <v>20941.525801012544</v>
      </c>
    </row>
    <row r="191" spans="1:4" ht="54" thickTop="1" thickBot="1">
      <c r="A191" s="143" t="s">
        <v>1717</v>
      </c>
      <c r="B191" s="144" t="s">
        <v>1823</v>
      </c>
      <c r="C191" s="139" t="s">
        <v>388</v>
      </c>
      <c r="D191" s="185">
        <f>VLOOKUP('600.2.1'!A88,'600.2.1'!A88:N310,14,FALSE)</f>
        <v>102921.28808313339</v>
      </c>
    </row>
    <row r="192" spans="1:4" ht="54" thickTop="1" thickBot="1">
      <c r="A192" s="143" t="s">
        <v>1718</v>
      </c>
      <c r="B192" s="144" t="s">
        <v>1824</v>
      </c>
      <c r="C192" s="139" t="s">
        <v>388</v>
      </c>
      <c r="D192" s="185">
        <f>VLOOKUP('600.2.2'!A90,'600.2.2'!A90:N312,14,FALSE)</f>
        <v>143525.43363652806</v>
      </c>
    </row>
    <row r="193" spans="1:4" ht="54" thickTop="1" thickBot="1">
      <c r="A193" s="143" t="s">
        <v>1719</v>
      </c>
      <c r="B193" s="144" t="s">
        <v>1825</v>
      </c>
      <c r="C193" s="139" t="s">
        <v>388</v>
      </c>
      <c r="D193" s="185">
        <f>VLOOKUP('600.2.3'!A89,'600.2.3'!A89:N312,14,FALSE)</f>
        <v>18969.264536286784</v>
      </c>
    </row>
    <row r="194" spans="1:4" ht="54" thickTop="1" thickBot="1">
      <c r="A194" s="143" t="s">
        <v>1720</v>
      </c>
      <c r="B194" s="144" t="s">
        <v>1826</v>
      </c>
      <c r="C194" s="139" t="s">
        <v>388</v>
      </c>
      <c r="D194" s="185">
        <f>VLOOKUP('600.2.4'!A88,'600.2.4'!A88:N312,14,FALSE)</f>
        <v>24868.291306397219</v>
      </c>
    </row>
    <row r="195" spans="1:4" ht="54" thickTop="1" thickBot="1">
      <c r="A195" s="143" t="s">
        <v>1179</v>
      </c>
      <c r="B195" s="144" t="s">
        <v>2200</v>
      </c>
      <c r="C195" s="139" t="s">
        <v>388</v>
      </c>
      <c r="D195" s="185">
        <f>VLOOKUP('610.1'!A89,'610.1'!A89:N314,14,FALSE)</f>
        <v>61102.352418611241</v>
      </c>
    </row>
    <row r="196" spans="1:4" ht="54" thickTop="1" thickBot="1">
      <c r="A196" s="143" t="s">
        <v>1180</v>
      </c>
      <c r="B196" s="144" t="s">
        <v>1827</v>
      </c>
      <c r="C196" s="139" t="s">
        <v>388</v>
      </c>
      <c r="D196" s="185">
        <f>VLOOKUP('610.2'!A89,'610.2'!A89:N315,14,FALSE)</f>
        <v>61102.352418611241</v>
      </c>
    </row>
    <row r="197" spans="1:4" ht="54" thickTop="1" thickBot="1">
      <c r="A197" s="143" t="s">
        <v>1722</v>
      </c>
      <c r="B197" s="144" t="s">
        <v>1828</v>
      </c>
      <c r="C197" s="139" t="s">
        <v>388</v>
      </c>
      <c r="D197" s="185">
        <f>VLOOKUP('610.3'!A89,'610.3'!A89:N316,14,FALSE)</f>
        <v>95578.352418611219</v>
      </c>
    </row>
    <row r="198" spans="1:4" ht="54" thickTop="1" thickBot="1">
      <c r="A198" s="143" t="s">
        <v>1724</v>
      </c>
      <c r="B198" s="144" t="s">
        <v>1829</v>
      </c>
      <c r="C198" s="139" t="s">
        <v>388</v>
      </c>
      <c r="D198" s="185">
        <f>VLOOKUP('610.4'!A89,'610.4'!A89:N317,14,FALSE)</f>
        <v>115689.35241861122</v>
      </c>
    </row>
    <row r="199" spans="1:4" ht="54" thickTop="1" thickBot="1">
      <c r="A199" s="143" t="s">
        <v>1726</v>
      </c>
      <c r="B199" s="144" t="s">
        <v>1302</v>
      </c>
      <c r="C199" s="139" t="s">
        <v>388</v>
      </c>
      <c r="D199" s="185">
        <f>VLOOKUP('610.5'!A89,'610.5'!A89:N318,14,FALSE)</f>
        <v>64198.010265948978</v>
      </c>
    </row>
    <row r="200" spans="1:4" ht="54" thickTop="1" thickBot="1">
      <c r="A200" s="143" t="s">
        <v>1728</v>
      </c>
      <c r="B200" s="144" t="s">
        <v>1830</v>
      </c>
      <c r="C200" s="139" t="s">
        <v>388</v>
      </c>
      <c r="D200" s="185">
        <f>VLOOKUP('610.6'!A89,'610.6'!A89:N319,14,FALSE)</f>
        <v>106143.81026594897</v>
      </c>
    </row>
    <row r="201" spans="1:4" ht="54" thickTop="1" thickBot="1">
      <c r="A201" s="143" t="s">
        <v>1730</v>
      </c>
      <c r="B201" s="144" t="s">
        <v>1831</v>
      </c>
      <c r="C201" s="139" t="s">
        <v>388</v>
      </c>
      <c r="D201" s="185">
        <f>VLOOKUP('610.7'!A89,'610.7'!A89:N320,14,FALSE)</f>
        <v>97487.073510632676</v>
      </c>
    </row>
    <row r="202" spans="1:4" ht="54" thickTop="1" thickBot="1">
      <c r="A202" s="143" t="s">
        <v>1181</v>
      </c>
      <c r="B202" s="144" t="s">
        <v>1832</v>
      </c>
      <c r="C202" s="139" t="s">
        <v>144</v>
      </c>
      <c r="D202" s="185">
        <f>VLOOKUP('620.1'!A88,'620.1'!A88:N321,14,FALSE)</f>
        <v>344516.36271344562</v>
      </c>
    </row>
    <row r="203" spans="1:4" ht="54" thickTop="1" thickBot="1">
      <c r="A203" s="143" t="s">
        <v>1182</v>
      </c>
      <c r="B203" s="144" t="s">
        <v>1962</v>
      </c>
      <c r="C203" s="139" t="s">
        <v>144</v>
      </c>
      <c r="D203" s="185">
        <f>VLOOKUP('620.2'!A88,'620.2'!A88:N322,14,FALSE)</f>
        <v>344516.36271344562</v>
      </c>
    </row>
    <row r="204" spans="1:4" ht="54" thickTop="1" thickBot="1">
      <c r="A204" s="143" t="s">
        <v>1183</v>
      </c>
      <c r="B204" s="144" t="s">
        <v>1833</v>
      </c>
      <c r="C204" s="139" t="s">
        <v>1929</v>
      </c>
      <c r="D204" s="185">
        <f>VLOOKUP('620.3'!A93,'620.3'!A93:N323,14,FALSE)</f>
        <v>64021162.472663581</v>
      </c>
    </row>
    <row r="205" spans="1:4" ht="54" thickTop="1" thickBot="1">
      <c r="A205" s="143" t="s">
        <v>1734</v>
      </c>
      <c r="B205" s="144" t="s">
        <v>1834</v>
      </c>
      <c r="C205" s="139" t="s">
        <v>144</v>
      </c>
      <c r="D205" s="185">
        <f>VLOOKUP('621.1.1'!A95,'621.1.1'!A95:N325,14,FALSE)</f>
        <v>2383775.760016399</v>
      </c>
    </row>
    <row r="206" spans="1:4" ht="54" thickTop="1" thickBot="1">
      <c r="A206" s="143" t="s">
        <v>1736</v>
      </c>
      <c r="B206" s="144" t="s">
        <v>1835</v>
      </c>
      <c r="C206" s="139" t="s">
        <v>144</v>
      </c>
      <c r="D206" s="185">
        <f>VLOOKUP('621.1.2'!A99,'621.1.2'!A99:N326,14,FALSE)</f>
        <v>3500038.4168910664</v>
      </c>
    </row>
    <row r="207" spans="1:4" ht="54" thickTop="1" thickBot="1">
      <c r="A207" s="143" t="s">
        <v>1184</v>
      </c>
      <c r="B207" s="144" t="s">
        <v>1836</v>
      </c>
      <c r="C207" s="139" t="s">
        <v>388</v>
      </c>
      <c r="D207" s="185">
        <f>VLOOKUP('621.2'!A89,'621.2'!A89:N326,14,FALSE)</f>
        <v>2447165.3707267963</v>
      </c>
    </row>
    <row r="208" spans="1:4" ht="54" thickTop="1" thickBot="1">
      <c r="A208" s="143" t="s">
        <v>1185</v>
      </c>
      <c r="B208" s="144" t="s">
        <v>1837</v>
      </c>
      <c r="C208" s="139" t="s">
        <v>144</v>
      </c>
      <c r="D208" s="185">
        <f>VLOOKUP('621.3'!A93,'621.3'!A93:N327,14,FALSE)</f>
        <v>64826101.18129386</v>
      </c>
    </row>
    <row r="209" spans="1:4" ht="54" thickTop="1" thickBot="1">
      <c r="A209" s="143" t="s">
        <v>1186</v>
      </c>
      <c r="B209" s="144" t="s">
        <v>1838</v>
      </c>
      <c r="C209" s="139" t="s">
        <v>388</v>
      </c>
      <c r="D209" s="185">
        <f>VLOOKUP('621.4'!A93,'621.4'!A93:N328,14,FALSE)</f>
        <v>56975727.91189526</v>
      </c>
    </row>
    <row r="210" spans="1:4" ht="54" thickTop="1" thickBot="1">
      <c r="A210" s="143" t="s">
        <v>1187</v>
      </c>
      <c r="B210" s="144" t="s">
        <v>1839</v>
      </c>
      <c r="C210" s="139" t="s">
        <v>144</v>
      </c>
      <c r="D210" s="185">
        <f>VLOOKUP('621.5'!A89,'621.5'!A89:N329,14,FALSE)</f>
        <v>3745315.5617524819</v>
      </c>
    </row>
    <row r="211" spans="1:4" ht="54" thickTop="1" thickBot="1">
      <c r="A211" s="143" t="s">
        <v>1740</v>
      </c>
      <c r="B211" s="144" t="s">
        <v>1840</v>
      </c>
      <c r="C211" s="139" t="s">
        <v>144</v>
      </c>
      <c r="D211" s="185">
        <f>VLOOKUP('621.5.1'!A89,'621.5.1'!A89:N330,14,FALSE)</f>
        <v>543280.90924872539</v>
      </c>
    </row>
    <row r="212" spans="1:4" ht="54" thickTop="1" thickBot="1">
      <c r="A212" s="143" t="s">
        <v>1188</v>
      </c>
      <c r="B212" s="144" t="s">
        <v>1841</v>
      </c>
      <c r="C212" s="139" t="s">
        <v>1929</v>
      </c>
      <c r="D212" s="185">
        <f>VLOOKUP('621.6'!A98,'621.6'!A98:N331,14,FALSE)</f>
        <v>63589045.344774894</v>
      </c>
    </row>
    <row r="213" spans="1:4" ht="54" thickTop="1" thickBot="1">
      <c r="A213" s="143" t="s">
        <v>1815</v>
      </c>
      <c r="B213" s="144" t="s">
        <v>1842</v>
      </c>
      <c r="C213" s="139" t="s">
        <v>1929</v>
      </c>
      <c r="D213" s="185">
        <f>VLOOKUP('621.7'!A89,'621.7'!A89:N332,14,FALSE)</f>
        <v>2643133.3630991587</v>
      </c>
    </row>
    <row r="214" spans="1:4" ht="54" thickTop="1" thickBot="1">
      <c r="A214" s="143" t="s">
        <v>1189</v>
      </c>
      <c r="B214" s="144" t="s">
        <v>2100</v>
      </c>
      <c r="C214" s="139" t="s">
        <v>233</v>
      </c>
      <c r="D214" s="185">
        <f>VLOOKUP('622.1'!A89,'622.1'!A89:N333,14,FALSE)</f>
        <v>101018.20182585622</v>
      </c>
    </row>
    <row r="215" spans="1:4" ht="54" thickTop="1" thickBot="1">
      <c r="A215" s="143" t="s">
        <v>1190</v>
      </c>
      <c r="B215" s="144" t="s">
        <v>1843</v>
      </c>
      <c r="C215" s="139" t="s">
        <v>233</v>
      </c>
      <c r="D215" s="185">
        <f>VLOOKUP('622.2'!A89,'622.2'!A89:N335,14,FALSE)</f>
        <v>337173.31971620268</v>
      </c>
    </row>
    <row r="216" spans="1:4" ht="54" thickTop="1" thickBot="1">
      <c r="A216" s="143" t="s">
        <v>1191</v>
      </c>
      <c r="B216" s="144" t="s">
        <v>1844</v>
      </c>
      <c r="C216" s="139" t="s">
        <v>233</v>
      </c>
      <c r="D216" s="185">
        <f>VLOOKUP('622.3'!A89,'622.3'!A89:N336,14,FALSE)</f>
        <v>790945.06960751349</v>
      </c>
    </row>
    <row r="217" spans="1:4" ht="54" thickTop="1" thickBot="1">
      <c r="A217" s="143" t="s">
        <v>1192</v>
      </c>
      <c r="B217" s="144" t="s">
        <v>1845</v>
      </c>
      <c r="C217" s="139" t="s">
        <v>233</v>
      </c>
      <c r="D217" s="185">
        <f>VLOOKUP('622.4'!A89,'622.4'!A89:N337,14,FALSE)</f>
        <v>801136.87135751336</v>
      </c>
    </row>
    <row r="218" spans="1:4" ht="54" thickTop="1" thickBot="1">
      <c r="A218" s="143" t="s">
        <v>1193</v>
      </c>
      <c r="B218" s="144" t="s">
        <v>1846</v>
      </c>
      <c r="C218" s="139" t="s">
        <v>144</v>
      </c>
      <c r="D218" s="185">
        <f>VLOOKUP('622.5'!A89,'622.5'!A89:N338,14,FALSE)</f>
        <v>74119.661432880384</v>
      </c>
    </row>
    <row r="219" spans="1:4" ht="54" thickTop="1" thickBot="1">
      <c r="A219" s="143" t="s">
        <v>1194</v>
      </c>
      <c r="B219" s="144" t="s">
        <v>1847</v>
      </c>
      <c r="C219" s="139" t="s">
        <v>144</v>
      </c>
      <c r="D219" s="185">
        <f>VLOOKUP('623.1'!A103,'623.1'!A103:N339,14,FALSE)</f>
        <v>451498.44664131338</v>
      </c>
    </row>
    <row r="220" spans="1:4" ht="54" thickTop="1" thickBot="1">
      <c r="A220" s="143" t="s">
        <v>1195</v>
      </c>
      <c r="B220" s="144" t="s">
        <v>1303</v>
      </c>
      <c r="C220" s="139" t="s">
        <v>2101</v>
      </c>
      <c r="D220" s="185">
        <f>VLOOKUP('623.2'!A89,'623.2'!A89:N340,14,FALSE)</f>
        <v>2703804.2730102642</v>
      </c>
    </row>
    <row r="221" spans="1:4" ht="54" thickTop="1" thickBot="1">
      <c r="A221" s="143" t="s">
        <v>1196</v>
      </c>
      <c r="B221" s="144" t="s">
        <v>2220</v>
      </c>
      <c r="C221" s="139" t="s">
        <v>388</v>
      </c>
      <c r="D221" s="185">
        <f>VLOOKUP('630.1'!A89,'630.1'!A89:N341,14,FALSE)</f>
        <v>1040050.9356123882</v>
      </c>
    </row>
    <row r="222" spans="1:4" ht="54" thickTop="1" thickBot="1">
      <c r="A222" s="143" t="s">
        <v>1197</v>
      </c>
      <c r="B222" s="144" t="s">
        <v>2221</v>
      </c>
      <c r="C222" s="139" t="s">
        <v>388</v>
      </c>
      <c r="D222" s="185">
        <f>VLOOKUP('630.2'!A89,'630.2'!A89:N342,14,FALSE)</f>
        <v>1006603.7157240972</v>
      </c>
    </row>
    <row r="223" spans="1:4" ht="54" thickTop="1" thickBot="1">
      <c r="A223" s="143" t="s">
        <v>1198</v>
      </c>
      <c r="B223" s="144" t="s">
        <v>2222</v>
      </c>
      <c r="C223" s="139" t="s">
        <v>388</v>
      </c>
      <c r="D223" s="185">
        <f>VLOOKUP('630.3'!A89,'630.3'!A89:N343,14,FALSE)</f>
        <v>653145.82405454817</v>
      </c>
    </row>
    <row r="224" spans="1:4" ht="54" thickTop="1" thickBot="1">
      <c r="A224" s="143" t="s">
        <v>1199</v>
      </c>
      <c r="B224" s="144" t="s">
        <v>2223</v>
      </c>
      <c r="C224" s="139" t="s">
        <v>388</v>
      </c>
      <c r="D224" s="185">
        <f>VLOOKUP('630.4'!A89,'630.4'!A89:N344,14,FALSE)</f>
        <v>512794.9415212149</v>
      </c>
    </row>
    <row r="225" spans="1:4" ht="54" thickTop="1" thickBot="1">
      <c r="A225" s="143" t="s">
        <v>1200</v>
      </c>
      <c r="B225" s="144" t="s">
        <v>2224</v>
      </c>
      <c r="C225" s="139" t="s">
        <v>388</v>
      </c>
      <c r="D225" s="185">
        <f>VLOOKUP('630.5'!A93,'630.5'!A93:N345,14,FALSE)</f>
        <v>443425.18191690726</v>
      </c>
    </row>
    <row r="226" spans="1:4" ht="54" thickTop="1" thickBot="1">
      <c r="A226" s="143" t="s">
        <v>1201</v>
      </c>
      <c r="B226" s="144" t="s">
        <v>2225</v>
      </c>
      <c r="C226" s="139" t="s">
        <v>388</v>
      </c>
      <c r="D226" s="185">
        <f>VLOOKUP('630.6'!A93,'630.6'!A89:N346,14,FALSE)</f>
        <v>397009.92324437434</v>
      </c>
    </row>
    <row r="227" spans="1:4" ht="54" thickTop="1" thickBot="1">
      <c r="A227" s="143" t="s">
        <v>1202</v>
      </c>
      <c r="B227" s="144" t="s">
        <v>2226</v>
      </c>
      <c r="C227" s="139" t="s">
        <v>388</v>
      </c>
      <c r="D227" s="185">
        <f>VLOOKUP('630.7'!A93,'630.7'!A90:N347,14,FALSE)</f>
        <v>276700.87546779268</v>
      </c>
    </row>
    <row r="228" spans="1:4" ht="54" thickTop="1" thickBot="1">
      <c r="A228" s="143" t="s">
        <v>1203</v>
      </c>
      <c r="B228" s="144" t="s">
        <v>1848</v>
      </c>
      <c r="C228" s="139" t="s">
        <v>144</v>
      </c>
      <c r="D228" s="185">
        <f>VLOOKUP('632.1'!A90,'632.1'!A90:N349,14,FALSE)</f>
        <v>332186.73929376132</v>
      </c>
    </row>
    <row r="229" spans="1:4" ht="54" thickTop="1" thickBot="1">
      <c r="A229" s="143" t="s">
        <v>1743</v>
      </c>
      <c r="B229" s="144" t="s">
        <v>1849</v>
      </c>
      <c r="C229" s="139" t="s">
        <v>144</v>
      </c>
      <c r="D229" s="185">
        <f>VLOOKUP('632.2'!A90,'632.2'!A90:N350,14,FALSE)</f>
        <v>340706.19514776132</v>
      </c>
    </row>
    <row r="230" spans="1:4" ht="54" thickTop="1" thickBot="1">
      <c r="A230" s="143" t="s">
        <v>1746</v>
      </c>
      <c r="B230" s="144" t="s">
        <v>1850</v>
      </c>
      <c r="C230" s="139" t="s">
        <v>377</v>
      </c>
      <c r="D230" s="185">
        <f>VLOOKUP('640.1'!A90,'640.1'!A90:N351,14,FALSE)</f>
        <v>5607.845136469894</v>
      </c>
    </row>
    <row r="231" spans="1:4" ht="54" thickTop="1" thickBot="1">
      <c r="A231" s="143" t="s">
        <v>1747</v>
      </c>
      <c r="B231" s="144" t="s">
        <v>1851</v>
      </c>
      <c r="C231" s="139" t="s">
        <v>377</v>
      </c>
      <c r="D231" s="185">
        <f>VLOOKUP('640.2'!A90,'640.2'!A90:N352,14,FALSE)</f>
        <v>5662.1743972936129</v>
      </c>
    </row>
    <row r="232" spans="1:4" ht="54" thickTop="1" thickBot="1">
      <c r="A232" s="143" t="s">
        <v>1204</v>
      </c>
      <c r="B232" s="144" t="s">
        <v>1852</v>
      </c>
      <c r="C232" s="139" t="s">
        <v>1748</v>
      </c>
      <c r="D232" s="185">
        <f>VLOOKUP('641.1'!A90,'641.1'!A90:N353,14,FALSE)</f>
        <v>1823.2976092995268</v>
      </c>
    </row>
    <row r="233" spans="1:4" ht="54" thickTop="1" thickBot="1">
      <c r="A233" s="143" t="s">
        <v>1205</v>
      </c>
      <c r="B233" s="144" t="s">
        <v>1852</v>
      </c>
      <c r="C233" s="139" t="s">
        <v>377</v>
      </c>
      <c r="D233" s="185">
        <f>VLOOKUP('641.2'!A90,'641.2'!A90:N354,14,FALSE)</f>
        <v>38747.324463970785</v>
      </c>
    </row>
    <row r="234" spans="1:4" ht="54" thickTop="1" thickBot="1">
      <c r="A234" s="143" t="s">
        <v>1206</v>
      </c>
      <c r="B234" s="144" t="s">
        <v>1853</v>
      </c>
      <c r="C234" s="139" t="s">
        <v>1929</v>
      </c>
      <c r="D234" s="185">
        <f>VLOOKUP('642.1'!A90,'642.1'!A90:N355,14,FALSE)</f>
        <v>490461.15126361279</v>
      </c>
    </row>
    <row r="235" spans="1:4" ht="54" thickTop="1" thickBot="1">
      <c r="A235" s="143" t="s">
        <v>1207</v>
      </c>
      <c r="B235" s="144" t="s">
        <v>1854</v>
      </c>
      <c r="C235" s="139" t="s">
        <v>144</v>
      </c>
      <c r="D235" s="185">
        <f>VLOOKUP('642.2'!A90,'642.2'!A90:N356,14,FALSE)</f>
        <v>42217.608302126529</v>
      </c>
    </row>
    <row r="236" spans="1:4" ht="54" thickTop="1" thickBot="1">
      <c r="A236" s="143" t="s">
        <v>1208</v>
      </c>
      <c r="B236" s="144" t="s">
        <v>1855</v>
      </c>
      <c r="C236" s="139" t="s">
        <v>377</v>
      </c>
      <c r="D236" s="185">
        <f>VLOOKUP('650.1'!A95,'650.1'!A95:N358,14,FALSE)</f>
        <v>12449.316012748788</v>
      </c>
    </row>
    <row r="237" spans="1:4" ht="54" thickTop="1" thickBot="1">
      <c r="A237" s="143" t="s">
        <v>1209</v>
      </c>
      <c r="B237" s="144" t="s">
        <v>2233</v>
      </c>
      <c r="C237" s="139" t="s">
        <v>377</v>
      </c>
      <c r="D237" s="185">
        <f>VLOOKUP('650.2'!A93,'650.2'!A93:N359,14,FALSE)</f>
        <v>10503.915408611643</v>
      </c>
    </row>
    <row r="238" spans="1:4" ht="54" thickTop="1" thickBot="1">
      <c r="A238" s="143" t="s">
        <v>1210</v>
      </c>
      <c r="B238" s="144" t="s">
        <v>1856</v>
      </c>
      <c r="C238" s="139" t="s">
        <v>377</v>
      </c>
      <c r="D238" s="210">
        <f>VLOOKUP('650.3'!A90,'650.3'!A90:N360,14,FALSE)</f>
        <v>0.57165920442358054</v>
      </c>
    </row>
    <row r="239" spans="1:4" ht="54" thickTop="1" thickBot="1">
      <c r="A239" s="143" t="s">
        <v>1211</v>
      </c>
      <c r="B239" s="144" t="s">
        <v>2237</v>
      </c>
      <c r="C239" s="139" t="s">
        <v>377</v>
      </c>
      <c r="D239" s="185">
        <f>VLOOKUP('650.4'!A93,'650.4'!A93:N361,14,FALSE)</f>
        <v>4224.7425048933328</v>
      </c>
    </row>
    <row r="240" spans="1:4" ht="55.2" thickTop="1" thickBot="1">
      <c r="A240" s="143" t="s">
        <v>1212</v>
      </c>
      <c r="B240" s="144" t="s">
        <v>1857</v>
      </c>
      <c r="C240" s="139" t="s">
        <v>233</v>
      </c>
      <c r="D240" s="185">
        <f>VLOOKUP('660.1'!A87,'660.1'!A87:N362,14,FALSE)</f>
        <v>315268.083001639</v>
      </c>
    </row>
    <row r="241" spans="1:4" ht="73.2" thickTop="1" thickBot="1">
      <c r="A241" s="143" t="s">
        <v>1213</v>
      </c>
      <c r="B241" s="144" t="s">
        <v>1964</v>
      </c>
      <c r="C241" s="139" t="s">
        <v>144</v>
      </c>
      <c r="D241" s="185">
        <f>VLOOKUP('660.2'!A87,'660.2'!A87:N363,14,FALSE)</f>
        <v>365736.37893163902</v>
      </c>
    </row>
    <row r="242" spans="1:4" ht="54" thickTop="1" thickBot="1">
      <c r="A242" s="143" t="s">
        <v>1761</v>
      </c>
      <c r="B242" s="144" t="s">
        <v>1858</v>
      </c>
      <c r="C242" s="139" t="s">
        <v>144</v>
      </c>
      <c r="D242" s="185">
        <f>VLOOKUP('661.1'!A87,'661.1'!A87:N364,14,FALSE)</f>
        <v>516113.70645602082</v>
      </c>
    </row>
    <row r="243" spans="1:4" ht="54" thickTop="1" thickBot="1">
      <c r="A243" s="143" t="s">
        <v>1214</v>
      </c>
      <c r="B243" s="144" t="s">
        <v>1859</v>
      </c>
      <c r="C243" s="139" t="s">
        <v>144</v>
      </c>
      <c r="D243" s="185">
        <f>VLOOKUP('662.1'!A87,'662.1'!A87:N365,14,FALSE)</f>
        <v>385941.59316324431</v>
      </c>
    </row>
    <row r="244" spans="1:4" ht="54" thickTop="1" thickBot="1">
      <c r="A244" s="143" t="s">
        <v>1215</v>
      </c>
      <c r="B244" s="144" t="s">
        <v>1860</v>
      </c>
      <c r="C244" s="139" t="s">
        <v>144</v>
      </c>
      <c r="D244" s="185">
        <f>VLOOKUP('662.2'!A87,'662.2'!A87:N366,14,FALSE)</f>
        <v>385941.59316324431</v>
      </c>
    </row>
    <row r="245" spans="1:4" ht="54" thickTop="1" thickBot="1">
      <c r="A245" s="143" t="s">
        <v>1762</v>
      </c>
      <c r="B245" s="144" t="s">
        <v>1861</v>
      </c>
      <c r="C245" s="139" t="s">
        <v>144</v>
      </c>
      <c r="D245" s="185">
        <f>VLOOKUP('663.1'!A87,'663.1'!A87:N367,14,FALSE)</f>
        <v>19896.795150489444</v>
      </c>
    </row>
    <row r="246" spans="1:4" ht="54" thickTop="1" thickBot="1">
      <c r="A246" s="143" t="s">
        <v>1216</v>
      </c>
      <c r="B246" s="144" t="s">
        <v>1862</v>
      </c>
      <c r="C246" s="139" t="s">
        <v>388</v>
      </c>
      <c r="D246" s="185">
        <f>VLOOKUP('670.1'!A87,'670.1'!A87:N368,14,FALSE)</f>
        <v>294182.99434307823</v>
      </c>
    </row>
    <row r="247" spans="1:4" ht="54" thickTop="1" thickBot="1">
      <c r="A247" s="143" t="s">
        <v>1217</v>
      </c>
      <c r="B247" s="144" t="s">
        <v>1863</v>
      </c>
      <c r="C247" s="139" t="s">
        <v>388</v>
      </c>
      <c r="D247" s="185">
        <f>VLOOKUP('670.2'!A87,'670.2'!A87:N369,14,FALSE)</f>
        <v>248014.48908024226</v>
      </c>
    </row>
    <row r="248" spans="1:4" ht="54" thickTop="1" thickBot="1">
      <c r="A248" s="143" t="s">
        <v>1764</v>
      </c>
      <c r="B248" s="144" t="s">
        <v>1864</v>
      </c>
      <c r="C248" s="139" t="s">
        <v>388</v>
      </c>
      <c r="D248" s="185">
        <f>VLOOKUP('670.3'!A87,'670.3'!A87:N370,14,FALSE)</f>
        <v>253060.09092886918</v>
      </c>
    </row>
    <row r="249" spans="1:4" ht="54" thickTop="1" thickBot="1">
      <c r="A249" s="143" t="s">
        <v>1765</v>
      </c>
      <c r="B249" s="144" t="s">
        <v>1865</v>
      </c>
      <c r="C249" s="139" t="s">
        <v>388</v>
      </c>
      <c r="D249" s="185">
        <f>VLOOKUP('670.4'!A87,'670.4'!A87:N371,14,FALSE)</f>
        <v>255523.02020676801</v>
      </c>
    </row>
    <row r="250" spans="1:4" ht="54" thickTop="1" thickBot="1">
      <c r="A250" s="143" t="s">
        <v>1766</v>
      </c>
      <c r="B250" s="144" t="s">
        <v>1866</v>
      </c>
      <c r="C250" s="139" t="s">
        <v>388</v>
      </c>
      <c r="D250" s="185">
        <f>VLOOKUP('670.5'!A89,'670.5'!A89:N372,14,FALSE)</f>
        <v>298389.02857770765</v>
      </c>
    </row>
    <row r="251" spans="1:4" ht="54" thickTop="1" thickBot="1">
      <c r="A251" s="143" t="s">
        <v>1218</v>
      </c>
      <c r="B251" s="144" t="s">
        <v>1867</v>
      </c>
      <c r="C251" s="139" t="s">
        <v>388</v>
      </c>
      <c r="D251" s="185">
        <f>VLOOKUP('671.1'!A89,'671.1'!A89:N373,14,FALSE)</f>
        <v>516511.62255316332</v>
      </c>
    </row>
    <row r="252" spans="1:4" ht="54" thickTop="1" thickBot="1">
      <c r="A252" s="143" t="s">
        <v>1219</v>
      </c>
      <c r="B252" s="144" t="s">
        <v>1868</v>
      </c>
      <c r="C252" s="139" t="s">
        <v>144</v>
      </c>
      <c r="D252" s="185">
        <f>VLOOKUP('671.2'!A89,'671.2'!A89:N374,14,FALSE)</f>
        <v>46600.662060755465</v>
      </c>
    </row>
    <row r="253" spans="1:4" ht="54" thickTop="1" thickBot="1">
      <c r="A253" s="143" t="s">
        <v>1767</v>
      </c>
      <c r="B253" s="144" t="s">
        <v>1869</v>
      </c>
      <c r="C253" s="139" t="s">
        <v>388</v>
      </c>
      <c r="D253" s="185">
        <f>VLOOKUP('671.3'!A87,'671.3'!A87:N375,14,FALSE)</f>
        <v>553406.30116146873</v>
      </c>
    </row>
    <row r="254" spans="1:4" ht="54" thickTop="1" thickBot="1">
      <c r="A254" s="143" t="s">
        <v>1768</v>
      </c>
      <c r="B254" s="144" t="s">
        <v>1870</v>
      </c>
      <c r="C254" s="139" t="s">
        <v>144</v>
      </c>
      <c r="D254" s="185">
        <f>VLOOKUP('671.4'!A87,'671.4'!A87:N376,14,FALSE)</f>
        <v>49601.973967975828</v>
      </c>
    </row>
    <row r="255" spans="1:4" ht="54" thickTop="1" thickBot="1">
      <c r="A255" s="143" t="s">
        <v>1220</v>
      </c>
      <c r="B255" s="144" t="s">
        <v>1871</v>
      </c>
      <c r="C255" s="139" t="s">
        <v>144</v>
      </c>
      <c r="D255" s="185">
        <f>VLOOKUP('672.1'!A87,'672.1'!A87:N377,14,FALSE)</f>
        <v>37393.074255316329</v>
      </c>
    </row>
    <row r="256" spans="1:4" ht="54" thickTop="1" thickBot="1">
      <c r="A256" s="143" t="s">
        <v>1769</v>
      </c>
      <c r="B256" s="144" t="s">
        <v>1872</v>
      </c>
      <c r="C256" s="139" t="s">
        <v>144</v>
      </c>
      <c r="D256" s="185">
        <f>VLOOKUP('672.2'!A87,'672.2'!A87:N378,14,FALSE)</f>
        <v>59871.346269502043</v>
      </c>
    </row>
    <row r="257" spans="1:4" ht="54" thickTop="1" thickBot="1">
      <c r="A257" s="143" t="s">
        <v>1770</v>
      </c>
      <c r="B257" s="144" t="s">
        <v>1873</v>
      </c>
      <c r="C257" s="139" t="s">
        <v>144</v>
      </c>
      <c r="D257" s="185">
        <f>VLOOKUP('672.3'!A87,'672.3'!A87:N379,14,FALSE)</f>
        <v>39202.914722379595</v>
      </c>
    </row>
    <row r="258" spans="1:4" ht="54" thickTop="1" thickBot="1">
      <c r="A258" s="143" t="s">
        <v>1771</v>
      </c>
      <c r="B258" s="144" t="s">
        <v>1874</v>
      </c>
      <c r="C258" s="139" t="s">
        <v>144</v>
      </c>
      <c r="D258" s="185">
        <f>VLOOKUP('672.4'!A87,'672.3'!A87:N380,14,FALSE)</f>
        <v>39202.914722379595</v>
      </c>
    </row>
    <row r="259" spans="1:4" ht="54" thickTop="1" thickBot="1">
      <c r="A259" s="143" t="s">
        <v>1816</v>
      </c>
      <c r="B259" s="144" t="s">
        <v>1875</v>
      </c>
      <c r="C259" s="139" t="s">
        <v>233</v>
      </c>
      <c r="D259" s="185">
        <f>VLOOKUP('673.1.1'!A87,'673.1.1'!A87:N381,14,FALSE)</f>
        <v>7137.0460662193882</v>
      </c>
    </row>
    <row r="260" spans="1:4" ht="54" thickTop="1" thickBot="1">
      <c r="A260" s="143" t="s">
        <v>1817</v>
      </c>
      <c r="B260" s="144" t="s">
        <v>2152</v>
      </c>
      <c r="C260" s="139" t="s">
        <v>233</v>
      </c>
      <c r="D260" s="185">
        <f>VLOOKUP('673.1.2'!A87,'673.1.2'!A87:N382,14,FALSE)</f>
        <v>7708.9704192193885</v>
      </c>
    </row>
    <row r="261" spans="1:4" ht="54" thickTop="1" thickBot="1">
      <c r="A261" s="143" t="s">
        <v>1221</v>
      </c>
      <c r="B261" s="144" t="s">
        <v>1876</v>
      </c>
      <c r="C261" s="139" t="s">
        <v>388</v>
      </c>
      <c r="D261" s="185">
        <f>VLOOKUP('673.2'!A87,'673.2'!A87:N383,14,FALSE)</f>
        <v>68424.808212759177</v>
      </c>
    </row>
    <row r="262" spans="1:4" ht="54" thickTop="1" thickBot="1">
      <c r="A262" s="143" t="s">
        <v>1222</v>
      </c>
      <c r="B262" s="144" t="s">
        <v>1877</v>
      </c>
      <c r="C262" s="139" t="s">
        <v>388</v>
      </c>
      <c r="D262" s="185">
        <f>VLOOKUP('673.3'!A89,'673.3'!A89:N384,14,FALSE)</f>
        <v>81504.179281660268</v>
      </c>
    </row>
    <row r="263" spans="1:4" ht="54" thickTop="1" thickBot="1">
      <c r="A263" s="143" t="s">
        <v>1223</v>
      </c>
      <c r="B263" s="144" t="s">
        <v>2102</v>
      </c>
      <c r="C263" s="139" t="s">
        <v>144</v>
      </c>
      <c r="D263" s="185">
        <f>VLOOKUP('674.1'!A89,'674.1'!A89:N385,14,FALSE)</f>
        <v>91207.960195842592</v>
      </c>
    </row>
    <row r="264" spans="1:4" ht="54" thickTop="1" thickBot="1">
      <c r="A264" s="143" t="s">
        <v>1224</v>
      </c>
      <c r="B264" s="144" t="s">
        <v>1878</v>
      </c>
      <c r="C264" s="139" t="s">
        <v>144</v>
      </c>
      <c r="D264" s="185">
        <f>VLOOKUP('674.2'!A89,'674.2'!A89:N386,14,FALSE)</f>
        <v>179342.14390231782</v>
      </c>
    </row>
    <row r="265" spans="1:4" ht="54" thickTop="1" thickBot="1">
      <c r="A265" s="143" t="s">
        <v>1225</v>
      </c>
      <c r="B265" s="144" t="s">
        <v>1879</v>
      </c>
      <c r="C265" s="139" t="s">
        <v>233</v>
      </c>
      <c r="D265" s="185">
        <f>VLOOKUP('680.1'!A87,'680.1'!A87:N387,14,FALSE)</f>
        <v>139393.41667911891</v>
      </c>
    </row>
    <row r="266" spans="1:4" ht="54" thickTop="1" thickBot="1">
      <c r="A266" s="143" t="s">
        <v>1226</v>
      </c>
      <c r="B266" s="144" t="s">
        <v>1880</v>
      </c>
      <c r="C266" s="139" t="s">
        <v>144</v>
      </c>
      <c r="D266" s="185">
        <f>VLOOKUP('680.2'!A87,'680.2'!A87:N388,14,FALSE)</f>
        <v>9957.159108675387</v>
      </c>
    </row>
    <row r="267" spans="1:4" ht="54" thickTop="1" thickBot="1">
      <c r="A267" s="143" t="s">
        <v>1227</v>
      </c>
      <c r="B267" s="144" t="s">
        <v>1881</v>
      </c>
      <c r="C267" s="139" t="s">
        <v>388</v>
      </c>
      <c r="D267" s="185">
        <f>VLOOKUP('680.3'!A89,'680.3'!A89:N389,14,FALSE)</f>
        <v>62859.032157354704</v>
      </c>
    </row>
    <row r="268" spans="1:4" ht="54" thickTop="1" thickBot="1">
      <c r="A268" s="143" t="s">
        <v>1228</v>
      </c>
      <c r="B268" s="144" t="s">
        <v>1882</v>
      </c>
      <c r="C268" s="139" t="s">
        <v>388</v>
      </c>
      <c r="D268" s="185">
        <f>VLOOKUP('681.1'!A89,'681.1'!A89:N390,14,FALSE)</f>
        <v>193746.69986523126</v>
      </c>
    </row>
    <row r="269" spans="1:4" ht="54" thickTop="1" thickBot="1">
      <c r="A269" s="143" t="s">
        <v>1776</v>
      </c>
      <c r="B269" s="144" t="s">
        <v>1883</v>
      </c>
      <c r="C269" s="139" t="s">
        <v>388</v>
      </c>
      <c r="D269" s="185">
        <f>VLOOKUP('681.2'!A89,'681.2'!A89:N391,14,FALSE)</f>
        <v>147578.19460239529</v>
      </c>
    </row>
    <row r="270" spans="1:4" ht="54" thickTop="1" thickBot="1">
      <c r="A270" s="143" t="s">
        <v>1777</v>
      </c>
      <c r="B270" s="144" t="s">
        <v>1884</v>
      </c>
      <c r="C270" s="139" t="s">
        <v>388</v>
      </c>
      <c r="D270" s="185">
        <f>VLOOKUP('681.3'!A89,'681.3'!A89:N392,14,FALSE)</f>
        <v>152623.79645102224</v>
      </c>
    </row>
    <row r="271" spans="1:4" ht="54" thickTop="1" thickBot="1">
      <c r="A271" s="143" t="s">
        <v>1778</v>
      </c>
      <c r="B271" s="144" t="s">
        <v>1885</v>
      </c>
      <c r="C271" s="139" t="s">
        <v>388</v>
      </c>
      <c r="D271" s="185">
        <f>VLOOKUP('681.4'!A89,'681.4'!A89:N393,14,FALSE)</f>
        <v>155086.72572892113</v>
      </c>
    </row>
    <row r="272" spans="1:4" ht="54" thickTop="1" thickBot="1">
      <c r="A272" s="143" t="s">
        <v>1229</v>
      </c>
      <c r="B272" s="144" t="s">
        <v>1886</v>
      </c>
      <c r="C272" s="139" t="s">
        <v>388</v>
      </c>
      <c r="D272" s="185">
        <f>VLOOKUP('682.1'!A89,'682.1'!A89:N394,14,FALSE)</f>
        <v>270695.95319856459</v>
      </c>
    </row>
    <row r="273" spans="1:4" ht="54" thickTop="1" thickBot="1">
      <c r="A273" s="143" t="s">
        <v>1779</v>
      </c>
      <c r="B273" s="144" t="s">
        <v>1887</v>
      </c>
      <c r="C273" s="139" t="s">
        <v>388</v>
      </c>
      <c r="D273" s="185">
        <f>VLOOKUP('682.2'!A89,'682.2'!A89:N395,14,FALSE)</f>
        <v>270695.95319856459</v>
      </c>
    </row>
    <row r="274" spans="1:4" ht="54" thickTop="1" thickBot="1">
      <c r="A274" s="143" t="s">
        <v>1781</v>
      </c>
      <c r="B274" s="144" t="s">
        <v>1888</v>
      </c>
      <c r="C274" s="139" t="s">
        <v>388</v>
      </c>
      <c r="D274" s="185">
        <f>VLOOKUP('682.3'!A89,'682.3'!A89:N396,14,FALSE)</f>
        <v>270695.95319856459</v>
      </c>
    </row>
    <row r="275" spans="1:4" ht="54" thickTop="1" thickBot="1">
      <c r="A275" s="143" t="s">
        <v>1783</v>
      </c>
      <c r="B275" s="144" t="s">
        <v>2103</v>
      </c>
      <c r="C275" s="139" t="s">
        <v>388</v>
      </c>
      <c r="D275" s="185">
        <f>VLOOKUP('682.4'!A89,'682.4'!A89:N397,14,FALSE)</f>
        <v>270695.95319856459</v>
      </c>
    </row>
    <row r="276" spans="1:4" ht="54" thickTop="1" thickBot="1">
      <c r="A276" s="143" t="s">
        <v>1785</v>
      </c>
      <c r="B276" s="144" t="s">
        <v>1889</v>
      </c>
      <c r="C276" s="139" t="s">
        <v>233</v>
      </c>
      <c r="D276" s="185">
        <f>VLOOKUP('683.1'!A89,'683.1'!A89:N398,14,FALSE)</f>
        <v>9576.3410030379018</v>
      </c>
    </row>
    <row r="277" spans="1:4" ht="54" thickTop="1" thickBot="1">
      <c r="A277" s="143" t="s">
        <v>1787</v>
      </c>
      <c r="B277" s="144" t="s">
        <v>1890</v>
      </c>
      <c r="C277" s="139" t="s">
        <v>233</v>
      </c>
      <c r="D277" s="185">
        <f>VLOOKUP('683.2'!A89,'683.2'!A89:N399,14,FALSE)</f>
        <v>19574.381003037899</v>
      </c>
    </row>
    <row r="278" spans="1:4" ht="54" thickTop="1" thickBot="1">
      <c r="A278" s="143" t="s">
        <v>1789</v>
      </c>
      <c r="B278" s="144" t="s">
        <v>1891</v>
      </c>
      <c r="C278" s="139" t="s">
        <v>233</v>
      </c>
      <c r="D278" s="185">
        <f>VLOOKUP('683.3'!A89,'683.3'!A89:N400,14,FALSE)</f>
        <v>9576.3410030379018</v>
      </c>
    </row>
    <row r="279" spans="1:4" ht="54" thickTop="1" thickBot="1">
      <c r="A279" s="143" t="s">
        <v>1790</v>
      </c>
      <c r="B279" s="144" t="s">
        <v>1892</v>
      </c>
      <c r="C279" s="139" t="s">
        <v>233</v>
      </c>
      <c r="D279" s="185">
        <f>VLOOKUP('683.4'!A89,'683.4'!A89:N401,14,FALSE)</f>
        <v>19574.381003037899</v>
      </c>
    </row>
    <row r="280" spans="1:4" ht="54" thickTop="1" thickBot="1">
      <c r="A280" s="143" t="s">
        <v>1791</v>
      </c>
      <c r="B280" s="144" t="s">
        <v>1893</v>
      </c>
      <c r="C280" s="139" t="s">
        <v>233</v>
      </c>
      <c r="D280" s="185">
        <f>VLOOKUP('683.5'!A87,'683.5'!A87:N402,14,FALSE)</f>
        <v>72519.190865796962</v>
      </c>
    </row>
    <row r="281" spans="1:4" ht="54" thickTop="1" thickBot="1">
      <c r="A281" s="143" t="s">
        <v>2153</v>
      </c>
      <c r="B281" s="144" t="s">
        <v>1894</v>
      </c>
      <c r="C281" s="139" t="s">
        <v>233</v>
      </c>
      <c r="D281" s="185">
        <f>VLOOKUP('690.1.1'!A89,'690.1.1'!A89:N403,14,FALSE)</f>
        <v>14038.67220425306</v>
      </c>
    </row>
    <row r="282" spans="1:4" ht="54" thickTop="1" thickBot="1">
      <c r="A282" s="143" t="s">
        <v>1794</v>
      </c>
      <c r="B282" s="144" t="s">
        <v>1895</v>
      </c>
      <c r="C282" s="139" t="s">
        <v>233</v>
      </c>
      <c r="D282" s="185">
        <f>VLOOKUP('690.1.2'!A89,'690.1.2'!A89:N404,14,FALSE)</f>
        <v>33994.136647079773</v>
      </c>
    </row>
    <row r="283" spans="1:4" ht="54" thickTop="1" thickBot="1">
      <c r="A283" s="143" t="s">
        <v>1230</v>
      </c>
      <c r="B283" s="144" t="s">
        <v>1896</v>
      </c>
      <c r="C283" s="139" t="s">
        <v>144</v>
      </c>
      <c r="D283" s="185">
        <f>VLOOKUP('700.1'!A89,'700.1'!A89:N405,14,FALSE)</f>
        <v>1903.4485492565559</v>
      </c>
    </row>
    <row r="284" spans="1:4" ht="54" thickTop="1" thickBot="1">
      <c r="A284" s="143" t="s">
        <v>1231</v>
      </c>
      <c r="B284" s="144" t="s">
        <v>1897</v>
      </c>
      <c r="C284" s="139" t="s">
        <v>144</v>
      </c>
      <c r="D284" s="185">
        <f>VLOOKUP('700.2'!A89,'700.2'!A89:N406,14,FALSE)</f>
        <v>1136.0754115094089</v>
      </c>
    </row>
    <row r="285" spans="1:4" ht="54" thickTop="1" thickBot="1">
      <c r="A285" s="143" t="s">
        <v>1232</v>
      </c>
      <c r="B285" s="144" t="s">
        <v>1898</v>
      </c>
      <c r="C285" s="139" t="s">
        <v>233</v>
      </c>
      <c r="D285" s="185">
        <f>VLOOKUP('700.3'!A89,'700.3'!A89:N407,14,FALSE)</f>
        <v>40002.568974022055</v>
      </c>
    </row>
    <row r="286" spans="1:4" ht="54" thickTop="1" thickBot="1">
      <c r="A286" s="143" t="s">
        <v>1233</v>
      </c>
      <c r="B286" s="144" t="s">
        <v>1899</v>
      </c>
      <c r="C286" s="139" t="s">
        <v>233</v>
      </c>
      <c r="D286" s="185">
        <f>VLOOKUP('700.4'!A89,'700.4'!A89:N408,14,FALSE)</f>
        <v>39616.483111515525</v>
      </c>
    </row>
    <row r="287" spans="1:4" ht="54" thickTop="1" thickBot="1">
      <c r="A287" s="143" t="s">
        <v>1234</v>
      </c>
      <c r="B287" s="144" t="s">
        <v>1900</v>
      </c>
      <c r="C287" s="139" t="s">
        <v>1929</v>
      </c>
      <c r="D287" s="185">
        <f>VLOOKUP('701.1'!A89,'701.1'!A89:N409,14,FALSE)</f>
        <v>6575.9646103290761</v>
      </c>
    </row>
    <row r="288" spans="1:4" ht="54" thickTop="1" thickBot="1">
      <c r="A288" s="143" t="s">
        <v>1797</v>
      </c>
      <c r="B288" s="144" t="s">
        <v>1901</v>
      </c>
      <c r="C288" s="139" t="s">
        <v>1929</v>
      </c>
      <c r="D288" s="185">
        <f>VLOOKUP('710.1'!A89,'710.1'!A89:N410,14,FALSE)</f>
        <v>385046.34103929263</v>
      </c>
    </row>
    <row r="289" spans="1:4" ht="54" thickTop="1" thickBot="1">
      <c r="A289" s="143" t="s">
        <v>1235</v>
      </c>
      <c r="B289" s="144" t="s">
        <v>1902</v>
      </c>
      <c r="C289" s="139" t="s">
        <v>233</v>
      </c>
      <c r="D289" s="185">
        <f>VLOOKUP('710.2'!A89,'710.2'!A89:N411,14,FALSE)</f>
        <v>471236.34103929263</v>
      </c>
    </row>
    <row r="290" spans="1:4" ht="54" thickTop="1" thickBot="1">
      <c r="A290" s="143" t="s">
        <v>1236</v>
      </c>
      <c r="B290" s="144" t="s">
        <v>1903</v>
      </c>
      <c r="C290" s="139" t="s">
        <v>1929</v>
      </c>
      <c r="D290" s="185">
        <f>VLOOKUP('720.1'!A89,'720.1'!A89:N412,14,FALSE)</f>
        <v>201930.44816966463</v>
      </c>
    </row>
    <row r="291" spans="1:4" ht="54" thickTop="1" thickBot="1">
      <c r="A291" s="143" t="s">
        <v>1237</v>
      </c>
      <c r="B291" s="144" t="s">
        <v>1904</v>
      </c>
      <c r="C291" s="139" t="s">
        <v>144</v>
      </c>
      <c r="D291" s="185">
        <f>VLOOKUP('730.1'!A89,'730.1'!A89:N413,14,FALSE)</f>
        <v>174082.24452596801</v>
      </c>
    </row>
    <row r="292" spans="1:4" ht="54" thickTop="1" thickBot="1">
      <c r="A292" s="143" t="s">
        <v>1238</v>
      </c>
      <c r="B292" s="144" t="s">
        <v>1905</v>
      </c>
      <c r="C292" s="139" t="s">
        <v>1929</v>
      </c>
      <c r="D292" s="185">
        <f>VLOOKUP('730.2'!A89,'730.2'!A89:N414,14,FALSE)</f>
        <v>91004.842695707281</v>
      </c>
    </row>
    <row r="293" spans="1:4" ht="54" thickTop="1" thickBot="1">
      <c r="A293" s="143" t="s">
        <v>1239</v>
      </c>
      <c r="B293" s="144" t="s">
        <v>1906</v>
      </c>
      <c r="C293" s="139" t="s">
        <v>1929</v>
      </c>
      <c r="D293" s="185">
        <f>VLOOKUP('730.3'!A89,'730.3'!A89:N415,14,FALSE)</f>
        <v>91193.655175571897</v>
      </c>
    </row>
    <row r="294" spans="1:4" ht="54" thickTop="1" thickBot="1">
      <c r="A294" s="143" t="s">
        <v>1798</v>
      </c>
      <c r="B294" s="144" t="s">
        <v>1907</v>
      </c>
      <c r="C294" s="139" t="s">
        <v>1929</v>
      </c>
      <c r="D294" s="185">
        <f>VLOOKUP('730.4'!A89,'730.4'!A89:N416,14,FALSE)</f>
        <v>51785.623478317881</v>
      </c>
    </row>
    <row r="295" spans="1:4" ht="54" thickTop="1" thickBot="1">
      <c r="A295" s="143" t="s">
        <v>1240</v>
      </c>
      <c r="B295" s="144" t="s">
        <v>1908</v>
      </c>
      <c r="C295" s="139" t="s">
        <v>144</v>
      </c>
      <c r="D295" s="185">
        <f>VLOOKUP('731.1'!A89,'731.1'!A89:N417,14,FALSE)</f>
        <v>140449.53393633736</v>
      </c>
    </row>
    <row r="296" spans="1:4" ht="54" thickTop="1" thickBot="1">
      <c r="A296" s="143" t="s">
        <v>1241</v>
      </c>
      <c r="B296" s="144" t="s">
        <v>1909</v>
      </c>
      <c r="C296" s="139" t="s">
        <v>2101</v>
      </c>
      <c r="D296" s="185">
        <f>VLOOKUP('740.1'!A89,'740.1'!A89:N418,14,FALSE)</f>
        <v>10902.874863365847</v>
      </c>
    </row>
    <row r="297" spans="1:4" ht="54" thickTop="1" thickBot="1">
      <c r="A297" s="143" t="s">
        <v>1801</v>
      </c>
      <c r="B297" s="144" t="s">
        <v>1910</v>
      </c>
      <c r="C297" s="139" t="s">
        <v>1929</v>
      </c>
      <c r="D297" s="185">
        <f>VLOOKUP('741.1'!A89,'741.1'!A89:N419,14,FALSE)</f>
        <v>51016.591426103027</v>
      </c>
    </row>
    <row r="298" spans="1:4" ht="54" thickTop="1" thickBot="1">
      <c r="A298" s="143" t="s">
        <v>1242</v>
      </c>
      <c r="B298" s="144" t="s">
        <v>1911</v>
      </c>
      <c r="C298" s="139" t="s">
        <v>144</v>
      </c>
      <c r="D298" s="185">
        <f>VLOOKUP('800.1'!A89,'800.1'!A89:N420,14,FALSE)</f>
        <v>11694.833379262975</v>
      </c>
    </row>
    <row r="299" spans="1:4" ht="54" thickTop="1" thickBot="1">
      <c r="A299" s="143" t="s">
        <v>1243</v>
      </c>
      <c r="B299" s="144" t="s">
        <v>1912</v>
      </c>
      <c r="C299" s="139" t="s">
        <v>144</v>
      </c>
      <c r="D299" s="185">
        <f>VLOOKUP('800.2'!A89,'800.2'!A89:N421,14,FALSE)</f>
        <v>17797.801327041067</v>
      </c>
    </row>
    <row r="300" spans="1:4" ht="54" thickTop="1" thickBot="1">
      <c r="A300" s="143" t="s">
        <v>1244</v>
      </c>
      <c r="B300" s="144" t="s">
        <v>1913</v>
      </c>
      <c r="C300" s="139" t="s">
        <v>144</v>
      </c>
      <c r="D300" s="185">
        <f>VLOOKUP('800.3'!A89,'800.3'!A89:N422,14,FALSE)</f>
        <v>44895.586977051891</v>
      </c>
    </row>
    <row r="301" spans="1:4" ht="54" thickTop="1" thickBot="1">
      <c r="A301" s="143" t="s">
        <v>1245</v>
      </c>
      <c r="B301" s="144" t="s">
        <v>1914</v>
      </c>
      <c r="C301" s="139" t="s">
        <v>144</v>
      </c>
      <c r="D301" s="185">
        <f>VLOOKUP('800.4'!A89,'800.4'!A89:N423,14,FALSE)</f>
        <v>50708.602924829982</v>
      </c>
    </row>
    <row r="302" spans="1:4" ht="54" thickTop="1" thickBot="1">
      <c r="A302" s="143" t="s">
        <v>1802</v>
      </c>
      <c r="B302" s="144" t="s">
        <v>1915</v>
      </c>
      <c r="C302" s="139" t="s">
        <v>1929</v>
      </c>
      <c r="D302" s="185">
        <f>VLOOKUP('802.1'!A89,'802.1'!A89:N424,14,FALSE)</f>
        <v>372668.19200285641</v>
      </c>
    </row>
    <row r="303" spans="1:4" ht="54" thickTop="1" thickBot="1">
      <c r="A303" s="143" t="s">
        <v>1803</v>
      </c>
      <c r="B303" s="144" t="s">
        <v>1965</v>
      </c>
      <c r="C303" s="139" t="s">
        <v>1929</v>
      </c>
      <c r="D303" s="185">
        <f>VLOOKUP('802.2'!A89,'802.2'!A89:N425,14,FALSE)</f>
        <v>65517.305167615305</v>
      </c>
    </row>
    <row r="304" spans="1:4" ht="54" thickTop="1" thickBot="1">
      <c r="A304" s="143" t="s">
        <v>1804</v>
      </c>
      <c r="B304" s="144" t="s">
        <v>1916</v>
      </c>
      <c r="C304" s="139" t="s">
        <v>1929</v>
      </c>
      <c r="D304" s="185">
        <f>VLOOKUP('802.3'!A89,'802.3'!A89:N426,14,FALSE)</f>
        <v>41175.270686040982</v>
      </c>
    </row>
    <row r="305" spans="1:4" ht="54" thickTop="1" thickBot="1">
      <c r="A305" s="143" t="s">
        <v>1805</v>
      </c>
      <c r="B305" s="144" t="s">
        <v>1917</v>
      </c>
      <c r="C305" s="139" t="s">
        <v>1929</v>
      </c>
      <c r="D305" s="185">
        <f>VLOOKUP('802.4'!A89,'802.4'!A89:N427,14,FALSE)</f>
        <v>34813.148037447689</v>
      </c>
    </row>
    <row r="306" spans="1:4" ht="54" thickTop="1" thickBot="1">
      <c r="A306" s="143" t="s">
        <v>1806</v>
      </c>
      <c r="B306" s="144" t="s">
        <v>1918</v>
      </c>
      <c r="C306" s="139" t="s">
        <v>1929</v>
      </c>
      <c r="D306" s="185">
        <f>VLOOKUP('802.5'!A89,'802.5'!A89:N428,14,FALSE)</f>
        <v>617198.17116046278</v>
      </c>
    </row>
    <row r="307" spans="1:4" ht="54" thickTop="1" thickBot="1">
      <c r="A307" s="143" t="s">
        <v>1807</v>
      </c>
      <c r="B307" s="144" t="s">
        <v>1919</v>
      </c>
      <c r="C307" s="139" t="s">
        <v>1929</v>
      </c>
      <c r="D307" s="185">
        <f>VLOOKUP('802.6'!A89,'802.6'!A89:N429,14,FALSE)</f>
        <v>593648.41116046265</v>
      </c>
    </row>
    <row r="308" spans="1:4" ht="54" thickTop="1" thickBot="1">
      <c r="A308" s="143" t="s">
        <v>1808</v>
      </c>
      <c r="B308" s="144" t="s">
        <v>1920</v>
      </c>
      <c r="C308" s="139" t="s">
        <v>1929</v>
      </c>
      <c r="D308" s="185">
        <f>VLOOKUP('802.7'!A89,'802.7'!A89:N430,14,FALSE)</f>
        <v>388286.62156949501</v>
      </c>
    </row>
    <row r="309" spans="1:4" ht="54" thickTop="1" thickBot="1">
      <c r="A309" s="143" t="s">
        <v>1809</v>
      </c>
      <c r="B309" s="144" t="s">
        <v>1921</v>
      </c>
      <c r="C309" s="139" t="s">
        <v>1929</v>
      </c>
      <c r="D309" s="185">
        <f>VLOOKUP('802.8'!A89,'802.8'!A89:N431,14,FALSE)</f>
        <v>328469.80438925826</v>
      </c>
    </row>
    <row r="310" spans="1:4" ht="54" thickTop="1" thickBot="1">
      <c r="A310" s="143" t="s">
        <v>1246</v>
      </c>
      <c r="B310" s="144" t="s">
        <v>1922</v>
      </c>
      <c r="C310" s="139" t="s">
        <v>233</v>
      </c>
      <c r="D310" s="185">
        <f>VLOOKUP('810.1'!A89,'810.1'!A89:N432,14,FALSE)</f>
        <v>22424.82612877334</v>
      </c>
    </row>
    <row r="311" spans="1:4" ht="54" thickTop="1" thickBot="1">
      <c r="A311" s="143" t="s">
        <v>1247</v>
      </c>
      <c r="B311" s="144" t="s">
        <v>1923</v>
      </c>
      <c r="C311" s="139" t="s">
        <v>233</v>
      </c>
      <c r="D311" s="185">
        <f>VLOOKUP('810.2'!A89,'810.2'!A89:N433,14,FALSE)</f>
        <v>22241.321811138703</v>
      </c>
    </row>
    <row r="312" spans="1:4" ht="54" thickTop="1" thickBot="1">
      <c r="A312" s="143" t="s">
        <v>1248</v>
      </c>
      <c r="B312" s="144" t="s">
        <v>1924</v>
      </c>
      <c r="C312" s="139" t="s">
        <v>233</v>
      </c>
      <c r="D312" s="185">
        <f>VLOOKUP('810.3'!A89,'810.3'!A89:N435,14,FALSE)</f>
        <v>4663.26010064005</v>
      </c>
    </row>
    <row r="313" spans="1:4" ht="55.2" thickTop="1" thickBot="1">
      <c r="A313" s="143" t="s">
        <v>1810</v>
      </c>
      <c r="B313" s="144" t="s">
        <v>2156</v>
      </c>
      <c r="C313" s="139" t="s">
        <v>233</v>
      </c>
      <c r="D313" s="185">
        <f>VLOOKUP('811.1'!A89,'811.1'!A89:N436,14,FALSE)</f>
        <v>31028.751571306093</v>
      </c>
    </row>
    <row r="314" spans="1:4" ht="55.2" thickTop="1" thickBot="1">
      <c r="A314" s="143" t="s">
        <v>1811</v>
      </c>
      <c r="B314" s="144" t="s">
        <v>2157</v>
      </c>
      <c r="C314" s="139" t="s">
        <v>233</v>
      </c>
      <c r="D314" s="185">
        <f>VLOOKUP('811.2'!A89,'811.2'!A89:N437,14,FALSE)</f>
        <v>35930.69568177082</v>
      </c>
    </row>
    <row r="315" spans="1:4" ht="54" thickTop="1" thickBot="1">
      <c r="A315" s="143" t="s">
        <v>1249</v>
      </c>
      <c r="B315" s="144" t="s">
        <v>2159</v>
      </c>
      <c r="C315" s="139" t="s">
        <v>233</v>
      </c>
      <c r="D315" s="185">
        <f>VLOOKUP('812.1'!A89,'812.1'!A89:N438,14,FALSE)</f>
        <v>67596.938784646947</v>
      </c>
    </row>
    <row r="316" spans="1:4" ht="54" thickTop="1" thickBot="1">
      <c r="A316" s="143" t="s">
        <v>1812</v>
      </c>
      <c r="B316" s="144" t="s">
        <v>1925</v>
      </c>
      <c r="C316" s="139" t="s">
        <v>2101</v>
      </c>
      <c r="D316" s="185">
        <f>VLOOKUP('820.1'!A89,'820.1'!A89:N439,14,FALSE)</f>
        <v>151239.47351063267</v>
      </c>
    </row>
    <row r="317" spans="1:4" ht="54" thickTop="1" thickBot="1">
      <c r="A317" s="143" t="s">
        <v>1813</v>
      </c>
      <c r="B317" s="144" t="s">
        <v>1926</v>
      </c>
      <c r="C317" s="139" t="s">
        <v>1068</v>
      </c>
      <c r="D317" s="185">
        <f>VLOOKUP('820.1.2'!A88,'820.1.2'!A88:N440,14,FALSE)</f>
        <v>24202557.836877551</v>
      </c>
    </row>
    <row r="318" spans="1:4" ht="54" thickTop="1" thickBot="1">
      <c r="A318" s="143" t="s">
        <v>1250</v>
      </c>
      <c r="B318" s="144" t="s">
        <v>1927</v>
      </c>
      <c r="C318" s="139" t="s">
        <v>2104</v>
      </c>
      <c r="D318" s="185">
        <f>VLOOKUP('900.1'!A88,'900.1'!A88:N441,14,FALSE)</f>
        <v>969.18188511093831</v>
      </c>
    </row>
    <row r="319" spans="1:4" ht="55.2" thickTop="1" thickBot="1">
      <c r="A319" s="143" t="s">
        <v>1251</v>
      </c>
      <c r="B319" s="144" t="s">
        <v>2301</v>
      </c>
      <c r="C319" s="139" t="s">
        <v>2105</v>
      </c>
      <c r="D319" s="185">
        <f>VLOOKUP('900.2'!A88,'900.2'!A88:N442,14,FALSE)</f>
        <v>1189.4504953634244</v>
      </c>
    </row>
    <row r="320" spans="1:4" ht="54" thickTop="1" thickBot="1">
      <c r="A320" s="143" t="s">
        <v>1252</v>
      </c>
      <c r="B320" s="144" t="s">
        <v>1928</v>
      </c>
      <c r="C320" s="139" t="s">
        <v>2105</v>
      </c>
      <c r="D320" s="185">
        <f>VLOOKUP('900.3'!A88,'900.3'!A88:N443,14,FALSE)</f>
        <v>1189.4504953634244</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G13" sqref="G13"/>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72" t="s">
        <v>1934</v>
      </c>
      <c r="B1" s="673"/>
      <c r="C1" s="673"/>
      <c r="D1" s="674"/>
    </row>
    <row r="2" spans="1:4" ht="20.25" customHeight="1" thickBot="1">
      <c r="A2" s="675"/>
      <c r="B2" s="676"/>
      <c r="C2" s="676"/>
      <c r="D2" s="677"/>
    </row>
    <row r="3" spans="1:4" ht="15.6" thickTop="1" thickBot="1">
      <c r="A3" s="671" t="s">
        <v>2329</v>
      </c>
      <c r="B3" s="671"/>
      <c r="C3" s="671"/>
      <c r="D3" s="671"/>
    </row>
    <row r="4" spans="1:4" ht="15.6" thickTop="1" thickBot="1">
      <c r="A4" s="671"/>
      <c r="B4" s="671"/>
      <c r="C4" s="671"/>
      <c r="D4" s="671"/>
    </row>
    <row r="5" spans="1:4" ht="15.6" thickTop="1" thickBot="1">
      <c r="A5" s="671"/>
      <c r="B5" s="671"/>
      <c r="C5" s="671"/>
      <c r="D5" s="671"/>
    </row>
    <row r="6" spans="1:4" ht="15.6" thickTop="1" thickBot="1">
      <c r="A6" s="6"/>
      <c r="B6" s="7"/>
      <c r="C6" s="8"/>
      <c r="D6" s="190"/>
    </row>
    <row r="7" spans="1:4" ht="15.6" thickTop="1" thickBot="1">
      <c r="A7" s="6"/>
      <c r="B7" s="7"/>
      <c r="C7" s="8"/>
      <c r="D7" s="191" t="s">
        <v>1932</v>
      </c>
    </row>
    <row r="8" spans="1:4" ht="15.6" thickTop="1" thickBot="1">
      <c r="A8" s="9" t="s">
        <v>98</v>
      </c>
      <c r="B8" s="10" t="s">
        <v>1966</v>
      </c>
      <c r="C8" s="660" t="s">
        <v>99</v>
      </c>
      <c r="D8" s="661">
        <v>56173.925726710004</v>
      </c>
    </row>
    <row r="9" spans="1:4" ht="15.6" thickTop="1" thickBot="1">
      <c r="A9" s="9" t="s">
        <v>102</v>
      </c>
      <c r="B9" s="10" t="s">
        <v>1966</v>
      </c>
      <c r="C9" s="660" t="s">
        <v>103</v>
      </c>
      <c r="D9" s="661">
        <v>51067.205206099999</v>
      </c>
    </row>
    <row r="10" spans="1:4" ht="15.6" thickTop="1" thickBot="1">
      <c r="A10" s="9" t="s">
        <v>0</v>
      </c>
      <c r="B10" s="10" t="s">
        <v>1966</v>
      </c>
      <c r="C10" s="660" t="s">
        <v>1</v>
      </c>
      <c r="D10" s="661">
        <v>66387.366767929998</v>
      </c>
    </row>
    <row r="11" spans="1:4" ht="15.6" thickTop="1" thickBot="1">
      <c r="A11" s="9" t="s">
        <v>1758</v>
      </c>
      <c r="B11" s="10" t="s">
        <v>1966</v>
      </c>
      <c r="C11" s="660" t="s">
        <v>1757</v>
      </c>
      <c r="D11" s="661">
        <v>306403.23123659997</v>
      </c>
    </row>
    <row r="12" spans="1:4" ht="15.6" thickTop="1" thickBot="1">
      <c r="A12" s="9" t="s">
        <v>100</v>
      </c>
      <c r="B12" s="10" t="s">
        <v>1966</v>
      </c>
      <c r="C12" s="660" t="s">
        <v>101</v>
      </c>
      <c r="D12" s="661">
        <v>76600.807809149992</v>
      </c>
    </row>
    <row r="13" spans="1:4" ht="15.6" thickTop="1" thickBot="1">
      <c r="A13" s="9" t="s">
        <v>62</v>
      </c>
      <c r="B13" s="10" t="s">
        <v>1966</v>
      </c>
      <c r="C13" s="660" t="s">
        <v>63</v>
      </c>
      <c r="D13" s="661">
        <v>561739.25726709992</v>
      </c>
    </row>
    <row r="14" spans="1:4" ht="15.6" thickTop="1" thickBot="1">
      <c r="A14" s="9" t="s">
        <v>108</v>
      </c>
      <c r="B14" s="10" t="s">
        <v>1966</v>
      </c>
      <c r="C14" s="11" t="s">
        <v>109</v>
      </c>
      <c r="D14" s="656">
        <v>306403.23123659997</v>
      </c>
    </row>
    <row r="15" spans="1:4" ht="15.6" thickTop="1" thickBot="1">
      <c r="A15" s="9" t="s">
        <v>41</v>
      </c>
      <c r="B15" s="10" t="s">
        <v>1966</v>
      </c>
      <c r="C15" s="660" t="s">
        <v>42</v>
      </c>
      <c r="D15" s="661">
        <v>204268.8208244</v>
      </c>
    </row>
    <row r="16" spans="1:4" ht="15.6" thickTop="1" thickBot="1">
      <c r="A16" s="9" t="s">
        <v>43</v>
      </c>
      <c r="B16" s="10" t="s">
        <v>1966</v>
      </c>
      <c r="C16" s="660" t="s">
        <v>44</v>
      </c>
      <c r="D16" s="661">
        <v>306403.23123659997</v>
      </c>
    </row>
    <row r="17" spans="1:4" ht="15.6" thickTop="1" thickBot="1">
      <c r="A17" s="9" t="s">
        <v>106</v>
      </c>
      <c r="B17" s="10" t="s">
        <v>1966</v>
      </c>
      <c r="C17" s="660" t="s">
        <v>107</v>
      </c>
      <c r="D17" s="661">
        <v>102134.4104122</v>
      </c>
    </row>
    <row r="18" spans="1:4" ht="15.6" thickTop="1" thickBot="1">
      <c r="A18" s="9" t="s">
        <v>1759</v>
      </c>
      <c r="B18" s="10" t="s">
        <v>1966</v>
      </c>
      <c r="C18" s="660" t="s">
        <v>2106</v>
      </c>
      <c r="D18" s="661">
        <v>91920.96937097999</v>
      </c>
    </row>
    <row r="19" spans="1:4" ht="15.6" thickTop="1" thickBot="1">
      <c r="A19" s="9" t="s">
        <v>96</v>
      </c>
      <c r="B19" s="10" t="s">
        <v>92</v>
      </c>
      <c r="C19" s="660" t="s">
        <v>97</v>
      </c>
      <c r="D19" s="661">
        <v>2042688.2082439999</v>
      </c>
    </row>
    <row r="20" spans="1:4" ht="15.6" thickTop="1" thickBot="1">
      <c r="A20" s="9" t="s">
        <v>76</v>
      </c>
      <c r="B20" s="10" t="s">
        <v>1966</v>
      </c>
      <c r="C20" s="660" t="s">
        <v>77</v>
      </c>
      <c r="D20" s="661">
        <v>465180.576</v>
      </c>
    </row>
    <row r="21" spans="1:4" ht="15.6" thickTop="1" thickBot="1">
      <c r="A21" s="9" t="s">
        <v>74</v>
      </c>
      <c r="B21" s="10" t="s">
        <v>1966</v>
      </c>
      <c r="C21" s="11" t="s">
        <v>75</v>
      </c>
      <c r="D21" s="656">
        <v>456873.78</v>
      </c>
    </row>
    <row r="22" spans="1:4" ht="15.6" thickTop="1" thickBot="1">
      <c r="A22" s="9" t="s">
        <v>84</v>
      </c>
      <c r="B22" s="10" t="s">
        <v>1966</v>
      </c>
      <c r="C22" s="11" t="s">
        <v>85</v>
      </c>
      <c r="D22" s="656">
        <v>521251.44899999996</v>
      </c>
    </row>
    <row r="23" spans="1:4" ht="15.6" thickTop="1" thickBot="1">
      <c r="A23" s="9" t="s">
        <v>78</v>
      </c>
      <c r="B23" s="10" t="s">
        <v>1966</v>
      </c>
      <c r="C23" s="11" t="s">
        <v>79</v>
      </c>
      <c r="D23" s="656">
        <v>579399.02099999995</v>
      </c>
    </row>
    <row r="24" spans="1:4" ht="15.6" thickTop="1" thickBot="1">
      <c r="A24" s="9" t="s">
        <v>64</v>
      </c>
      <c r="B24" s="10" t="s">
        <v>1966</v>
      </c>
      <c r="C24" s="11" t="s">
        <v>65</v>
      </c>
      <c r="D24" s="656">
        <v>448566.984</v>
      </c>
    </row>
    <row r="25" spans="1:4" ht="15.6" thickTop="1" thickBot="1">
      <c r="A25" s="9" t="s">
        <v>80</v>
      </c>
      <c r="B25" s="10" t="s">
        <v>1966</v>
      </c>
      <c r="C25" s="11" t="s">
        <v>81</v>
      </c>
      <c r="D25" s="656">
        <v>533711.64300000004</v>
      </c>
    </row>
    <row r="26" spans="1:4" ht="15.6" thickTop="1" thickBot="1">
      <c r="A26" s="9" t="s">
        <v>82</v>
      </c>
      <c r="B26" s="10" t="s">
        <v>1966</v>
      </c>
      <c r="C26" s="11" t="s">
        <v>83</v>
      </c>
      <c r="D26" s="656">
        <v>552401.93400000001</v>
      </c>
    </row>
    <row r="27" spans="1:4" ht="15.6" thickTop="1" thickBot="1">
      <c r="A27" s="9" t="s">
        <v>104</v>
      </c>
      <c r="B27" s="10" t="s">
        <v>1966</v>
      </c>
      <c r="C27" s="11" t="s">
        <v>105</v>
      </c>
      <c r="D27" s="656">
        <v>139138.83299999998</v>
      </c>
    </row>
    <row r="28" spans="1:4" ht="15.6" thickTop="1" thickBot="1">
      <c r="A28" s="9" t="s">
        <v>4</v>
      </c>
      <c r="B28" s="10" t="s">
        <v>1966</v>
      </c>
      <c r="C28" s="11" t="s">
        <v>5</v>
      </c>
      <c r="D28" s="656">
        <v>155752.42500000002</v>
      </c>
    </row>
    <row r="29" spans="1:4" ht="16.5" customHeight="1" thickTop="1" thickBot="1">
      <c r="A29" s="9" t="s">
        <v>45</v>
      </c>
      <c r="B29" s="10" t="s">
        <v>1966</v>
      </c>
      <c r="C29" s="11" t="s">
        <v>2332</v>
      </c>
      <c r="D29" s="656">
        <v>153201.61561829998</v>
      </c>
    </row>
    <row r="30" spans="1:4" ht="15.6" thickTop="1" thickBot="1">
      <c r="A30" s="9" t="s">
        <v>66</v>
      </c>
      <c r="B30" s="10" t="s">
        <v>1966</v>
      </c>
      <c r="C30" s="11" t="s">
        <v>67</v>
      </c>
      <c r="D30" s="656">
        <v>153201.61561829998</v>
      </c>
    </row>
    <row r="31" spans="1:4" ht="15.6" thickTop="1" thickBot="1">
      <c r="A31" s="9" t="s">
        <v>23</v>
      </c>
      <c r="B31" s="10" t="s">
        <v>1966</v>
      </c>
      <c r="C31" s="11" t="s">
        <v>24</v>
      </c>
      <c r="D31" s="656">
        <v>510672.05206099997</v>
      </c>
    </row>
    <row r="32" spans="1:4" ht="15.6" thickTop="1" thickBot="1">
      <c r="A32" s="9" t="s">
        <v>7</v>
      </c>
      <c r="B32" s="10" t="s">
        <v>1966</v>
      </c>
      <c r="C32" s="11" t="s">
        <v>8</v>
      </c>
      <c r="D32" s="656">
        <v>102134.4104122</v>
      </c>
    </row>
    <row r="33" spans="1:4" ht="15.6" thickTop="1" thickBot="1">
      <c r="A33" s="9" t="s">
        <v>9</v>
      </c>
      <c r="B33" s="10" t="s">
        <v>1966</v>
      </c>
      <c r="C33" s="11" t="s">
        <v>10</v>
      </c>
      <c r="D33" s="656">
        <v>153201.61561829998</v>
      </c>
    </row>
    <row r="34" spans="1:4" ht="15.6" thickTop="1" thickBot="1">
      <c r="A34" s="9" t="s">
        <v>11</v>
      </c>
      <c r="B34" s="10" t="s">
        <v>1966</v>
      </c>
      <c r="C34" s="11" t="s">
        <v>12</v>
      </c>
      <c r="D34" s="656">
        <v>204268.8208244</v>
      </c>
    </row>
    <row r="35" spans="1:4" ht="15.6" thickTop="1" thickBot="1">
      <c r="A35" s="9" t="s">
        <v>13</v>
      </c>
      <c r="B35" s="10" t="s">
        <v>1966</v>
      </c>
      <c r="C35" s="11" t="s">
        <v>14</v>
      </c>
      <c r="D35" s="656">
        <v>255336.02603049998</v>
      </c>
    </row>
    <row r="36" spans="1:4" ht="15.6" thickTop="1" thickBot="1">
      <c r="A36" s="9" t="s">
        <v>15</v>
      </c>
      <c r="B36" s="10" t="s">
        <v>1966</v>
      </c>
      <c r="C36" s="11" t="s">
        <v>16</v>
      </c>
      <c r="D36" s="656">
        <v>306403.23123659997</v>
      </c>
    </row>
    <row r="37" spans="1:4" ht="15.6" thickTop="1" thickBot="1">
      <c r="A37" s="9" t="s">
        <v>17</v>
      </c>
      <c r="B37" s="10" t="s">
        <v>1966</v>
      </c>
      <c r="C37" s="11" t="s">
        <v>18</v>
      </c>
      <c r="D37" s="656">
        <v>357470.43644269998</v>
      </c>
    </row>
    <row r="38" spans="1:4" ht="15.6" thickTop="1" thickBot="1">
      <c r="A38" s="9" t="s">
        <v>19</v>
      </c>
      <c r="B38" s="10" t="s">
        <v>1966</v>
      </c>
      <c r="C38" s="11" t="s">
        <v>20</v>
      </c>
      <c r="D38" s="656">
        <v>408537.6416488</v>
      </c>
    </row>
    <row r="39" spans="1:4" ht="15.6" thickTop="1" thickBot="1">
      <c r="A39" s="9" t="s">
        <v>21</v>
      </c>
      <c r="B39" s="10" t="s">
        <v>1966</v>
      </c>
      <c r="C39" s="11" t="s">
        <v>22</v>
      </c>
      <c r="D39" s="656">
        <v>459604.84685490001</v>
      </c>
    </row>
    <row r="40" spans="1:4" ht="15.6" thickTop="1" thickBot="1">
      <c r="A40" s="9" t="s">
        <v>72</v>
      </c>
      <c r="B40" s="10" t="s">
        <v>1966</v>
      </c>
      <c r="C40" s="11" t="s">
        <v>73</v>
      </c>
      <c r="D40" s="656">
        <v>56173.925726710004</v>
      </c>
    </row>
    <row r="41" spans="1:4" ht="15.6" thickTop="1" thickBot="1">
      <c r="A41" s="9" t="s">
        <v>27</v>
      </c>
      <c r="B41" s="10" t="s">
        <v>1966</v>
      </c>
      <c r="C41" s="11" t="s">
        <v>28</v>
      </c>
      <c r="D41" s="656">
        <v>112347.85145342001</v>
      </c>
    </row>
    <row r="42" spans="1:4" ht="15.6" thickTop="1" thickBot="1">
      <c r="A42" s="9" t="s">
        <v>25</v>
      </c>
      <c r="B42" s="10" t="s">
        <v>1966</v>
      </c>
      <c r="C42" s="11" t="s">
        <v>26</v>
      </c>
      <c r="D42" s="656">
        <v>112347.85145342001</v>
      </c>
    </row>
    <row r="43" spans="1:4" ht="15.6" thickTop="1" thickBot="1">
      <c r="A43" s="9" t="s">
        <v>30</v>
      </c>
      <c r="B43" s="10" t="s">
        <v>1966</v>
      </c>
      <c r="C43" s="11" t="s">
        <v>31</v>
      </c>
      <c r="D43" s="656">
        <v>102134.4104122</v>
      </c>
    </row>
    <row r="44" spans="1:4" ht="17.25" customHeight="1" thickTop="1" thickBot="1">
      <c r="A44" s="9" t="s">
        <v>40</v>
      </c>
      <c r="B44" s="10" t="s">
        <v>1966</v>
      </c>
      <c r="C44" s="11" t="s">
        <v>2331</v>
      </c>
      <c r="D44" s="656">
        <v>255336.02603049998</v>
      </c>
    </row>
    <row r="45" spans="1:4" ht="15.6" thickTop="1" thickBot="1">
      <c r="A45" s="9" t="s">
        <v>32</v>
      </c>
      <c r="B45" s="10" t="s">
        <v>1966</v>
      </c>
      <c r="C45" s="11" t="s">
        <v>33</v>
      </c>
      <c r="D45" s="656">
        <v>204268.8208244</v>
      </c>
    </row>
    <row r="46" spans="1:4" ht="15.6" thickTop="1" thickBot="1">
      <c r="A46" s="9" t="s">
        <v>34</v>
      </c>
      <c r="B46" s="10" t="s">
        <v>1966</v>
      </c>
      <c r="C46" s="11" t="s">
        <v>35</v>
      </c>
      <c r="D46" s="656">
        <v>306403.23123659997</v>
      </c>
    </row>
    <row r="47" spans="1:4" ht="15.6" thickTop="1" thickBot="1">
      <c r="A47" s="9" t="s">
        <v>70</v>
      </c>
      <c r="B47" s="10" t="s">
        <v>1966</v>
      </c>
      <c r="C47" s="11" t="s">
        <v>71</v>
      </c>
      <c r="D47" s="656">
        <v>270656.18759232998</v>
      </c>
    </row>
    <row r="48" spans="1:4" ht="15.6" thickTop="1" thickBot="1">
      <c r="A48" s="9" t="s">
        <v>36</v>
      </c>
      <c r="B48" s="10" t="s">
        <v>1966</v>
      </c>
      <c r="C48" s="11" t="s">
        <v>37</v>
      </c>
      <c r="D48" s="656">
        <v>112347.85145342001</v>
      </c>
    </row>
    <row r="49" spans="1:4" ht="15.6" thickTop="1" thickBot="1">
      <c r="A49" s="9" t="s">
        <v>38</v>
      </c>
      <c r="B49" s="10" t="s">
        <v>1966</v>
      </c>
      <c r="C49" s="11" t="s">
        <v>39</v>
      </c>
      <c r="D49" s="656">
        <v>122561.29249463999</v>
      </c>
    </row>
    <row r="50" spans="1:4" ht="15.6" thickTop="1" thickBot="1">
      <c r="A50" s="9" t="s">
        <v>89</v>
      </c>
      <c r="B50" s="10" t="s">
        <v>1966</v>
      </c>
      <c r="C50" s="11" t="s">
        <v>90</v>
      </c>
      <c r="D50" s="656">
        <v>127668.01301524999</v>
      </c>
    </row>
    <row r="51" spans="1:4" ht="15.6" thickTop="1" thickBot="1">
      <c r="A51" s="9" t="s">
        <v>46</v>
      </c>
      <c r="B51" s="10" t="s">
        <v>1966</v>
      </c>
      <c r="C51" s="11" t="s">
        <v>47</v>
      </c>
      <c r="D51" s="656">
        <v>51067.205206099999</v>
      </c>
    </row>
    <row r="52" spans="1:4" ht="15.6" thickTop="1" thickBot="1">
      <c r="A52" s="9" t="s">
        <v>48</v>
      </c>
      <c r="B52" s="10" t="s">
        <v>1966</v>
      </c>
      <c r="C52" s="11" t="s">
        <v>49</v>
      </c>
      <c r="D52" s="656">
        <v>102134.4104122</v>
      </c>
    </row>
    <row r="53" spans="1:4" ht="15.6" thickTop="1" thickBot="1">
      <c r="A53" s="9" t="s">
        <v>50</v>
      </c>
      <c r="B53" s="10" t="s">
        <v>1966</v>
      </c>
      <c r="C53" s="11" t="s">
        <v>51</v>
      </c>
      <c r="D53" s="656">
        <v>102134.4104122</v>
      </c>
    </row>
    <row r="54" spans="1:4" ht="15.6" thickTop="1" thickBot="1">
      <c r="A54" s="9" t="s">
        <v>68</v>
      </c>
      <c r="B54" s="10" t="s">
        <v>1966</v>
      </c>
      <c r="C54" s="11" t="s">
        <v>69</v>
      </c>
      <c r="D54" s="656">
        <v>204268.8208244</v>
      </c>
    </row>
    <row r="55" spans="1:4" ht="44.4" thickTop="1" thickBot="1">
      <c r="A55" s="9" t="s">
        <v>29</v>
      </c>
      <c r="B55" s="10" t="s">
        <v>1966</v>
      </c>
      <c r="C55" s="11" t="s">
        <v>1967</v>
      </c>
      <c r="D55" s="656">
        <v>766008.07809149986</v>
      </c>
    </row>
    <row r="56" spans="1:4" ht="15.6" thickTop="1" thickBot="1">
      <c r="A56" s="9" t="s">
        <v>52</v>
      </c>
      <c r="B56" s="10" t="s">
        <v>1966</v>
      </c>
      <c r="C56" s="11" t="s">
        <v>53</v>
      </c>
      <c r="D56" s="656">
        <v>76600.807809149992</v>
      </c>
    </row>
    <row r="57" spans="1:4" ht="15.6" thickTop="1" thickBot="1">
      <c r="A57" s="9" t="s">
        <v>54</v>
      </c>
      <c r="B57" s="10" t="s">
        <v>1966</v>
      </c>
      <c r="C57" s="11" t="s">
        <v>55</v>
      </c>
      <c r="D57" s="656">
        <v>153201.61561829998</v>
      </c>
    </row>
    <row r="58" spans="1:4" ht="15.6" thickTop="1" thickBot="1">
      <c r="A58" s="9" t="s">
        <v>56</v>
      </c>
      <c r="B58" s="10" t="s">
        <v>1966</v>
      </c>
      <c r="C58" s="11" t="s">
        <v>57</v>
      </c>
      <c r="D58" s="656">
        <v>102134.4104122</v>
      </c>
    </row>
    <row r="59" spans="1:4" ht="15.6" thickTop="1" thickBot="1">
      <c r="A59" s="9" t="s">
        <v>2</v>
      </c>
      <c r="B59" s="10" t="s">
        <v>1966</v>
      </c>
      <c r="C59" s="11" t="s">
        <v>3</v>
      </c>
      <c r="D59" s="656">
        <v>204268.8208244</v>
      </c>
    </row>
    <row r="60" spans="1:4" ht="15.6" thickTop="1" thickBot="1">
      <c r="A60" s="9" t="s">
        <v>58</v>
      </c>
      <c r="B60" s="10" t="s">
        <v>1966</v>
      </c>
      <c r="C60" s="11" t="s">
        <v>59</v>
      </c>
      <c r="D60" s="656">
        <v>127668.01301524999</v>
      </c>
    </row>
    <row r="61" spans="1:4" ht="15.6" thickTop="1" thickBot="1">
      <c r="A61" s="9" t="s">
        <v>86</v>
      </c>
      <c r="B61" s="10" t="s">
        <v>1966</v>
      </c>
      <c r="C61" s="11" t="s">
        <v>87</v>
      </c>
      <c r="D61" s="656">
        <v>153201.61561829998</v>
      </c>
    </row>
    <row r="62" spans="1:4" ht="15.6" thickTop="1" thickBot="1">
      <c r="A62" s="9" t="s">
        <v>88</v>
      </c>
      <c r="B62" s="10" t="s">
        <v>1966</v>
      </c>
      <c r="C62" s="11" t="s">
        <v>87</v>
      </c>
      <c r="D62" s="656">
        <v>153201.61561829998</v>
      </c>
    </row>
    <row r="63" spans="1:4" ht="15.6" thickTop="1" thickBot="1">
      <c r="A63" s="9" t="s">
        <v>60</v>
      </c>
      <c r="B63" s="10" t="s">
        <v>1966</v>
      </c>
      <c r="C63" s="11" t="s">
        <v>61</v>
      </c>
      <c r="D63" s="656">
        <v>153201.61561829998</v>
      </c>
    </row>
    <row r="64" spans="1:4" ht="17.25" customHeight="1" thickTop="1" thickBot="1">
      <c r="A64" s="9" t="s">
        <v>6</v>
      </c>
      <c r="B64" s="10" t="s">
        <v>1966</v>
      </c>
      <c r="C64" s="11" t="s">
        <v>2330</v>
      </c>
      <c r="D64" s="656">
        <v>51067.205206099999</v>
      </c>
    </row>
    <row r="65" spans="1:4" ht="15.6" thickTop="1" thickBot="1">
      <c r="A65" s="9" t="s">
        <v>91</v>
      </c>
      <c r="B65" s="10" t="s">
        <v>92</v>
      </c>
      <c r="C65" s="11" t="s">
        <v>93</v>
      </c>
      <c r="D65" s="656">
        <v>510672.05206099997</v>
      </c>
    </row>
    <row r="66" spans="1:4" ht="15.6" thickTop="1" thickBot="1">
      <c r="A66" s="9" t="s">
        <v>94</v>
      </c>
      <c r="B66" s="10" t="s">
        <v>92</v>
      </c>
      <c r="C66" s="11" t="s">
        <v>95</v>
      </c>
      <c r="D66" s="656">
        <v>255336.02603049998</v>
      </c>
    </row>
    <row r="67" spans="1:4" ht="15.6" thickTop="1" thickBot="1">
      <c r="A67" s="9" t="s">
        <v>2334</v>
      </c>
      <c r="B67" s="10" t="s">
        <v>1966</v>
      </c>
      <c r="C67" s="11" t="s">
        <v>2333</v>
      </c>
      <c r="D67" s="656">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8" sqref="F8"/>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81" t="s">
        <v>1934</v>
      </c>
      <c r="B1" s="682"/>
      <c r="C1" s="682"/>
      <c r="D1" s="683"/>
    </row>
    <row r="2" spans="1:4" ht="89.25" customHeight="1" thickBot="1">
      <c r="A2" s="684"/>
      <c r="B2" s="685"/>
      <c r="C2" s="685"/>
      <c r="D2" s="686"/>
    </row>
    <row r="3" spans="1:4" ht="53.25" customHeight="1" thickTop="1" thickBot="1">
      <c r="A3" s="678" t="s">
        <v>110</v>
      </c>
      <c r="B3" s="679"/>
      <c r="C3" s="679"/>
      <c r="D3" s="680"/>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7">
        <v>46751.056352792111</v>
      </c>
    </row>
    <row r="8" spans="1:4" ht="30" customHeight="1" thickTop="1" thickBot="1">
      <c r="A8" s="16" t="s">
        <v>112</v>
      </c>
      <c r="B8" s="14" t="s">
        <v>113</v>
      </c>
      <c r="C8" s="662" t="s">
        <v>114</v>
      </c>
      <c r="D8" s="663">
        <v>3115.161382233503</v>
      </c>
    </row>
    <row r="9" spans="1:4" ht="30" customHeight="1" thickTop="1" thickBot="1">
      <c r="A9" s="16" t="s">
        <v>117</v>
      </c>
      <c r="B9" s="14" t="s">
        <v>113</v>
      </c>
      <c r="C9" s="17" t="s">
        <v>118</v>
      </c>
      <c r="D9" s="657">
        <v>70874.086100066532</v>
      </c>
    </row>
    <row r="10" spans="1:4" ht="30" customHeight="1" thickTop="1" thickBot="1">
      <c r="A10" s="16" t="s">
        <v>119</v>
      </c>
      <c r="B10" s="14" t="s">
        <v>113</v>
      </c>
      <c r="C10" s="17" t="s">
        <v>120</v>
      </c>
      <c r="D10" s="657">
        <v>45236.692788200373</v>
      </c>
    </row>
    <row r="11" spans="1:4" ht="30" customHeight="1" thickTop="1" thickBot="1">
      <c r="A11" s="16" t="s">
        <v>123</v>
      </c>
      <c r="B11" s="14" t="s">
        <v>113</v>
      </c>
      <c r="C11" s="17" t="s">
        <v>124</v>
      </c>
      <c r="D11" s="657">
        <v>22218.430446812483</v>
      </c>
    </row>
    <row r="12" spans="1:4" ht="30" customHeight="1" thickTop="1" thickBot="1">
      <c r="A12" s="16" t="s">
        <v>121</v>
      </c>
      <c r="B12" s="14" t="s">
        <v>113</v>
      </c>
      <c r="C12" s="17" t="s">
        <v>122</v>
      </c>
      <c r="D12" s="657">
        <v>67675.631632746561</v>
      </c>
    </row>
    <row r="13" spans="1:4" ht="30" customHeight="1" thickTop="1" thickBot="1">
      <c r="A13" s="16" t="s">
        <v>125</v>
      </c>
      <c r="B13" s="14" t="s">
        <v>113</v>
      </c>
      <c r="C13" s="17" t="s">
        <v>126</v>
      </c>
      <c r="D13" s="657">
        <v>38882.253281921847</v>
      </c>
    </row>
    <row r="14" spans="1:4" ht="30" customHeight="1" thickTop="1" thickBot="1">
      <c r="A14" s="16" t="s">
        <v>131</v>
      </c>
      <c r="B14" s="14" t="s">
        <v>113</v>
      </c>
      <c r="C14" s="662" t="s">
        <v>132</v>
      </c>
      <c r="D14" s="663">
        <v>206670.96737077218</v>
      </c>
    </row>
    <row r="15" spans="1:4" ht="30" customHeight="1" thickTop="1" thickBot="1">
      <c r="A15" s="16" t="s">
        <v>129</v>
      </c>
      <c r="B15" s="14" t="s">
        <v>113</v>
      </c>
      <c r="C15" s="662" t="s">
        <v>130</v>
      </c>
      <c r="D15" s="663">
        <v>145762.89890130027</v>
      </c>
    </row>
    <row r="16" spans="1:4" ht="30" customHeight="1" thickTop="1" thickBot="1">
      <c r="A16" s="16" t="s">
        <v>127</v>
      </c>
      <c r="B16" s="14" t="s">
        <v>113</v>
      </c>
      <c r="C16" s="662" t="s">
        <v>128</v>
      </c>
      <c r="D16" s="663">
        <v>124939.62762968596</v>
      </c>
    </row>
    <row r="17" spans="1:4" ht="30" customHeight="1" thickTop="1" thickBot="1">
      <c r="A17" s="16" t="s">
        <v>1795</v>
      </c>
      <c r="B17" s="14" t="s">
        <v>113</v>
      </c>
      <c r="C17" s="17" t="s">
        <v>1796</v>
      </c>
      <c r="D17" s="657">
        <v>43961.874794917108</v>
      </c>
    </row>
    <row r="18" spans="1:4" ht="30" customHeight="1" thickTop="1" thickBot="1">
      <c r="A18" s="16" t="s">
        <v>133</v>
      </c>
      <c r="B18" s="14" t="s">
        <v>113</v>
      </c>
      <c r="C18" s="17" t="s">
        <v>134</v>
      </c>
      <c r="D18" s="657">
        <v>80169.594395715161</v>
      </c>
    </row>
    <row r="19" spans="1:4" ht="30" customHeight="1" thickTop="1" thickBot="1">
      <c r="A19" s="16" t="s">
        <v>146</v>
      </c>
      <c r="B19" s="14" t="s">
        <v>113</v>
      </c>
      <c r="C19" s="662" t="s">
        <v>147</v>
      </c>
      <c r="D19" s="663">
        <v>208232.71271614326</v>
      </c>
    </row>
    <row r="20" spans="1:4" ht="30" customHeight="1" thickTop="1" thickBot="1">
      <c r="A20" s="16" t="s">
        <v>135</v>
      </c>
      <c r="B20" s="14" t="s">
        <v>113</v>
      </c>
      <c r="C20" s="662" t="s">
        <v>1968</v>
      </c>
      <c r="D20" s="663">
        <v>56222.832433358679</v>
      </c>
    </row>
    <row r="21" spans="1:4" ht="30" customHeight="1" thickTop="1" thickBot="1">
      <c r="A21" s="16" t="s">
        <v>136</v>
      </c>
      <c r="B21" s="14" t="s">
        <v>113</v>
      </c>
      <c r="C21" s="17" t="s">
        <v>137</v>
      </c>
      <c r="D21" s="657">
        <v>152113.99663914266</v>
      </c>
    </row>
    <row r="22" spans="1:4" ht="30" customHeight="1" thickTop="1" thickBot="1">
      <c r="A22" s="16" t="s">
        <v>138</v>
      </c>
      <c r="B22" s="14" t="s">
        <v>113</v>
      </c>
      <c r="C22" s="662" t="s">
        <v>139</v>
      </c>
      <c r="D22" s="663">
        <v>51017.014615455097</v>
      </c>
    </row>
    <row r="23" spans="1:4" ht="30" customHeight="1" thickTop="1" thickBot="1">
      <c r="A23" s="16" t="s">
        <v>143</v>
      </c>
      <c r="B23" s="14" t="s">
        <v>144</v>
      </c>
      <c r="C23" s="17" t="s">
        <v>145</v>
      </c>
      <c r="D23" s="657">
        <v>34742.99033998949</v>
      </c>
    </row>
    <row r="24" spans="1:4" ht="30" customHeight="1" thickTop="1" thickBot="1">
      <c r="A24" s="16" t="s">
        <v>140</v>
      </c>
      <c r="B24" s="14" t="s">
        <v>1082</v>
      </c>
      <c r="C24" s="17" t="s">
        <v>142</v>
      </c>
      <c r="D24" s="657">
        <v>25732.548953748457</v>
      </c>
    </row>
    <row r="25" spans="1:4" ht="30" customHeight="1" thickTop="1" thickBot="1">
      <c r="A25" s="16" t="s">
        <v>148</v>
      </c>
      <c r="B25" s="14" t="s">
        <v>113</v>
      </c>
      <c r="C25" s="662" t="s">
        <v>149</v>
      </c>
      <c r="D25" s="663">
        <v>98910.53854016804</v>
      </c>
    </row>
    <row r="26" spans="1:4" ht="30" customHeight="1" thickTop="1" thickBot="1">
      <c r="A26" s="16" t="s">
        <v>150</v>
      </c>
      <c r="B26" s="14" t="s">
        <v>113</v>
      </c>
      <c r="C26" s="662" t="s">
        <v>151</v>
      </c>
      <c r="D26" s="663">
        <v>114527.99199387879</v>
      </c>
    </row>
    <row r="27" spans="1:4" ht="30" customHeight="1" thickTop="1" thickBot="1">
      <c r="A27" s="16" t="s">
        <v>152</v>
      </c>
      <c r="B27" s="14" t="s">
        <v>113</v>
      </c>
      <c r="C27" s="662" t="s">
        <v>153</v>
      </c>
      <c r="D27" s="663">
        <v>61879.167699009151</v>
      </c>
    </row>
    <row r="28" spans="1:4" ht="30" customHeight="1" thickTop="1" thickBot="1">
      <c r="A28" s="16" t="s">
        <v>154</v>
      </c>
      <c r="B28" s="14" t="s">
        <v>113</v>
      </c>
      <c r="C28" s="662" t="s">
        <v>155</v>
      </c>
      <c r="D28" s="663">
        <v>88498.90290436089</v>
      </c>
    </row>
    <row r="29" spans="1:4" ht="30" customHeight="1" thickTop="1" thickBot="1">
      <c r="A29" s="16" t="s">
        <v>156</v>
      </c>
      <c r="B29" s="14" t="s">
        <v>113</v>
      </c>
      <c r="C29" s="662" t="s">
        <v>157</v>
      </c>
      <c r="D29" s="663">
        <v>700.63689673924523</v>
      </c>
    </row>
    <row r="30" spans="1:4" ht="30" customHeight="1" thickTop="1" thickBot="1">
      <c r="A30" s="16" t="s">
        <v>166</v>
      </c>
      <c r="B30" s="14" t="s">
        <v>113</v>
      </c>
      <c r="C30" s="662" t="s">
        <v>167</v>
      </c>
      <c r="D30" s="663">
        <v>76645.657329555688</v>
      </c>
    </row>
    <row r="31" spans="1:4" ht="30" customHeight="1" thickTop="1" thickBot="1">
      <c r="A31" s="16" t="s">
        <v>162</v>
      </c>
      <c r="B31" s="14" t="s">
        <v>113</v>
      </c>
      <c r="C31" s="662" t="s">
        <v>163</v>
      </c>
      <c r="D31" s="663">
        <v>12806.311832042813</v>
      </c>
    </row>
    <row r="32" spans="1:4" ht="30" customHeight="1" thickTop="1" thickBot="1">
      <c r="A32" s="16" t="s">
        <v>164</v>
      </c>
      <c r="B32" s="14" t="s">
        <v>113</v>
      </c>
      <c r="C32" s="17" t="s">
        <v>165</v>
      </c>
      <c r="D32" s="657">
        <v>15708.437074434998</v>
      </c>
    </row>
    <row r="33" spans="1:4" ht="30" customHeight="1" thickTop="1" thickBot="1">
      <c r="A33" s="16" t="s">
        <v>171</v>
      </c>
      <c r="B33" s="14" t="s">
        <v>113</v>
      </c>
      <c r="C33" s="662" t="s">
        <v>172</v>
      </c>
      <c r="D33" s="663">
        <v>12806.311832042813</v>
      </c>
    </row>
    <row r="34" spans="1:4" ht="30" customHeight="1" thickTop="1" thickBot="1">
      <c r="A34" s="16" t="s">
        <v>160</v>
      </c>
      <c r="B34" s="14" t="s">
        <v>113</v>
      </c>
      <c r="C34" s="662" t="s">
        <v>161</v>
      </c>
      <c r="D34" s="663">
        <v>6445.5111413846798</v>
      </c>
    </row>
    <row r="35" spans="1:4" ht="30" customHeight="1" thickTop="1" thickBot="1">
      <c r="A35" s="16" t="s">
        <v>173</v>
      </c>
      <c r="B35" s="14" t="s">
        <v>113</v>
      </c>
      <c r="C35" s="17" t="s">
        <v>1970</v>
      </c>
      <c r="D35" s="657">
        <v>124939.62762968596</v>
      </c>
    </row>
    <row r="36" spans="1:4" ht="30" customHeight="1" thickTop="1" thickBot="1">
      <c r="A36" s="16" t="s">
        <v>170</v>
      </c>
      <c r="B36" s="14" t="s">
        <v>113</v>
      </c>
      <c r="C36" s="662" t="s">
        <v>1969</v>
      </c>
      <c r="D36" s="663">
        <v>88498.90290436089</v>
      </c>
    </row>
    <row r="37" spans="1:4" ht="30" customHeight="1" thickTop="1" thickBot="1">
      <c r="A37" s="16" t="s">
        <v>168</v>
      </c>
      <c r="B37" s="14" t="s">
        <v>113</v>
      </c>
      <c r="C37" s="662" t="s">
        <v>169</v>
      </c>
      <c r="D37" s="663">
        <v>88498.90290436089</v>
      </c>
    </row>
    <row r="38" spans="1:4" ht="30" customHeight="1" thickTop="1" thickBot="1">
      <c r="A38" s="16" t="s">
        <v>174</v>
      </c>
      <c r="B38" s="14" t="s">
        <v>113</v>
      </c>
      <c r="C38" s="17" t="s">
        <v>175</v>
      </c>
      <c r="D38" s="657">
        <v>55702.25065156832</v>
      </c>
    </row>
    <row r="39" spans="1:4" ht="30" customHeight="1" thickTop="1" thickBot="1">
      <c r="A39" s="16" t="s">
        <v>176</v>
      </c>
      <c r="B39" s="14" t="s">
        <v>113</v>
      </c>
      <c r="C39" s="662" t="s">
        <v>177</v>
      </c>
      <c r="D39" s="663">
        <v>67011.787599580304</v>
      </c>
    </row>
    <row r="40" spans="1:4" ht="30" customHeight="1" thickTop="1" thickBot="1">
      <c r="A40" s="16" t="s">
        <v>180</v>
      </c>
      <c r="B40" s="14" t="s">
        <v>113</v>
      </c>
      <c r="C40" s="662" t="s">
        <v>181</v>
      </c>
      <c r="D40" s="663">
        <v>104116.35635807163</v>
      </c>
    </row>
    <row r="41" spans="1:4" ht="30" customHeight="1" thickTop="1" thickBot="1">
      <c r="A41" s="16" t="s">
        <v>178</v>
      </c>
      <c r="B41" s="14" t="s">
        <v>113</v>
      </c>
      <c r="C41" s="17" t="s">
        <v>179</v>
      </c>
      <c r="D41" s="657">
        <v>83293.0850864573</v>
      </c>
    </row>
    <row r="42" spans="1:4" ht="30" customHeight="1" thickTop="1" thickBot="1">
      <c r="A42" s="16" t="s">
        <v>182</v>
      </c>
      <c r="B42" s="14" t="s">
        <v>113</v>
      </c>
      <c r="C42" s="17" t="s">
        <v>183</v>
      </c>
      <c r="D42" s="657">
        <v>74276.156386404138</v>
      </c>
    </row>
    <row r="43" spans="1:4" ht="30" customHeight="1" thickTop="1" thickBot="1">
      <c r="A43" s="16" t="s">
        <v>1756</v>
      </c>
      <c r="B43" s="14" t="s">
        <v>113</v>
      </c>
      <c r="C43" s="662" t="s">
        <v>1755</v>
      </c>
      <c r="D43" s="663">
        <v>8299.8221114565767</v>
      </c>
    </row>
    <row r="44" spans="1:4" ht="30" customHeight="1" thickTop="1" thickBot="1">
      <c r="A44" s="16" t="s">
        <v>184</v>
      </c>
      <c r="B44" s="14" t="s">
        <v>113</v>
      </c>
      <c r="C44" s="662" t="s">
        <v>185</v>
      </c>
      <c r="D44" s="663">
        <v>20422.300538716645</v>
      </c>
    </row>
    <row r="45" spans="1:4" ht="30" customHeight="1" thickTop="1" thickBot="1">
      <c r="A45" s="16" t="s">
        <v>1687</v>
      </c>
      <c r="B45" s="14" t="s">
        <v>113</v>
      </c>
      <c r="C45" s="17" t="s">
        <v>1688</v>
      </c>
      <c r="D45" s="657">
        <v>2344.4715965531191</v>
      </c>
    </row>
    <row r="46" spans="1:4" ht="30" customHeight="1" thickTop="1" thickBot="1">
      <c r="A46" s="16" t="s">
        <v>188</v>
      </c>
      <c r="B46" s="14" t="s">
        <v>113</v>
      </c>
      <c r="C46" s="662" t="s">
        <v>189</v>
      </c>
      <c r="D46" s="663">
        <v>2390.7207698180678</v>
      </c>
    </row>
    <row r="47" spans="1:4" ht="30" customHeight="1" thickTop="1" thickBot="1">
      <c r="A47" s="16" t="s">
        <v>186</v>
      </c>
      <c r="B47" s="14" t="s">
        <v>113</v>
      </c>
      <c r="C47" s="662" t="s">
        <v>187</v>
      </c>
      <c r="D47" s="663">
        <v>4372.8869670390077</v>
      </c>
    </row>
    <row r="48" spans="1:4" ht="30" customHeight="1" thickTop="1" thickBot="1">
      <c r="A48" s="16" t="s">
        <v>190</v>
      </c>
      <c r="B48" s="14" t="s">
        <v>113</v>
      </c>
      <c r="C48" s="662" t="s">
        <v>191</v>
      </c>
      <c r="D48" s="663">
        <v>4893.4687488293657</v>
      </c>
    </row>
    <row r="49" spans="1:4" ht="30" customHeight="1" thickTop="1" thickBot="1">
      <c r="A49" s="16" t="s">
        <v>201</v>
      </c>
      <c r="B49" s="14" t="s">
        <v>113</v>
      </c>
      <c r="C49" s="662" t="s">
        <v>1972</v>
      </c>
      <c r="D49" s="663">
        <v>81612.37802310838</v>
      </c>
    </row>
    <row r="50" spans="1:4" ht="30" customHeight="1" thickTop="1" thickBot="1">
      <c r="A50" s="16" t="s">
        <v>192</v>
      </c>
      <c r="B50" s="14" t="s">
        <v>113</v>
      </c>
      <c r="C50" s="17" t="s">
        <v>193</v>
      </c>
      <c r="D50" s="657">
        <v>31234.906907421489</v>
      </c>
    </row>
    <row r="51" spans="1:4" ht="30" customHeight="1" thickTop="1" thickBot="1">
      <c r="A51" s="16" t="s">
        <v>194</v>
      </c>
      <c r="B51" s="14" t="s">
        <v>113</v>
      </c>
      <c r="C51" s="17" t="s">
        <v>1971</v>
      </c>
      <c r="D51" s="657">
        <v>1967.7991351675539</v>
      </c>
    </row>
    <row r="52" spans="1:4" ht="30" customHeight="1" thickTop="1" thickBot="1">
      <c r="A52" s="16" t="s">
        <v>224</v>
      </c>
      <c r="B52" s="14" t="s">
        <v>92</v>
      </c>
      <c r="C52" s="17" t="s">
        <v>1975</v>
      </c>
      <c r="D52" s="657">
        <v>152365.55577548718</v>
      </c>
    </row>
    <row r="53" spans="1:4" ht="30" customHeight="1" thickTop="1" thickBot="1">
      <c r="A53" s="16" t="s">
        <v>195</v>
      </c>
      <c r="B53" s="14" t="s">
        <v>113</v>
      </c>
      <c r="C53" s="662" t="s">
        <v>196</v>
      </c>
      <c r="D53" s="663">
        <v>15376.982319870069</v>
      </c>
    </row>
    <row r="54" spans="1:4" ht="30" customHeight="1" thickTop="1" thickBot="1">
      <c r="A54" s="16" t="s">
        <v>214</v>
      </c>
      <c r="B54" s="14" t="s">
        <v>113</v>
      </c>
      <c r="C54" s="662" t="s">
        <v>215</v>
      </c>
      <c r="D54" s="663">
        <v>10058.93976856128</v>
      </c>
    </row>
    <row r="55" spans="1:4" ht="30" customHeight="1" thickTop="1" thickBot="1">
      <c r="A55" s="16" t="s">
        <v>197</v>
      </c>
      <c r="B55" s="14" t="s">
        <v>113</v>
      </c>
      <c r="C55" s="17" t="s">
        <v>198</v>
      </c>
      <c r="D55" s="657">
        <v>135975.96140364156</v>
      </c>
    </row>
    <row r="56" spans="1:4" ht="30" customHeight="1" thickTop="1" thickBot="1">
      <c r="A56" s="16" t="s">
        <v>199</v>
      </c>
      <c r="B56" s="14" t="s">
        <v>113</v>
      </c>
      <c r="C56" s="662" t="s">
        <v>200</v>
      </c>
      <c r="D56" s="663">
        <v>15649.964092526774</v>
      </c>
    </row>
    <row r="57" spans="1:4" ht="30" customHeight="1" thickTop="1" thickBot="1">
      <c r="A57" s="16" t="s">
        <v>202</v>
      </c>
      <c r="B57" s="14" t="s">
        <v>113</v>
      </c>
      <c r="C57" s="17" t="s">
        <v>203</v>
      </c>
      <c r="D57" s="657">
        <v>65067.070216733482</v>
      </c>
    </row>
    <row r="58" spans="1:4" ht="30" customHeight="1" thickTop="1" thickBot="1">
      <c r="A58" s="16" t="s">
        <v>212</v>
      </c>
      <c r="B58" s="14" t="s">
        <v>113</v>
      </c>
      <c r="C58" s="17" t="s">
        <v>213</v>
      </c>
      <c r="D58" s="657">
        <v>37065.422863473497</v>
      </c>
    </row>
    <row r="59" spans="1:4" ht="30" customHeight="1" thickTop="1" thickBot="1">
      <c r="A59" s="16" t="s">
        <v>206</v>
      </c>
      <c r="B59" s="14" t="s">
        <v>113</v>
      </c>
      <c r="C59" s="662" t="s">
        <v>207</v>
      </c>
      <c r="D59" s="663">
        <v>7038.6777767235408</v>
      </c>
    </row>
    <row r="60" spans="1:4" ht="30" customHeight="1" thickTop="1" thickBot="1">
      <c r="A60" s="16" t="s">
        <v>204</v>
      </c>
      <c r="B60" s="14" t="s">
        <v>113</v>
      </c>
      <c r="C60" s="662" t="s">
        <v>205</v>
      </c>
      <c r="D60" s="663">
        <v>14457.652416624887</v>
      </c>
    </row>
    <row r="61" spans="1:4" ht="30" customHeight="1" thickTop="1" thickBot="1">
      <c r="A61" s="16" t="s">
        <v>208</v>
      </c>
      <c r="B61" s="14" t="s">
        <v>113</v>
      </c>
      <c r="C61" s="662" t="s">
        <v>209</v>
      </c>
      <c r="D61" s="663">
        <v>15377.226464915075</v>
      </c>
    </row>
    <row r="62" spans="1:4" ht="30" customHeight="1" thickTop="1" thickBot="1">
      <c r="A62" s="16" t="s">
        <v>210</v>
      </c>
      <c r="B62" s="14" t="s">
        <v>113</v>
      </c>
      <c r="C62" s="662" t="s">
        <v>211</v>
      </c>
      <c r="D62" s="663">
        <v>17792.843881388475</v>
      </c>
    </row>
    <row r="63" spans="1:4" ht="30" customHeight="1" thickTop="1" thickBot="1">
      <c r="A63" s="16" t="s">
        <v>217</v>
      </c>
      <c r="B63" s="14" t="s">
        <v>113</v>
      </c>
      <c r="C63" s="662" t="s">
        <v>218</v>
      </c>
      <c r="D63" s="663">
        <v>22905.598398775761</v>
      </c>
    </row>
    <row r="64" spans="1:4" ht="30" customHeight="1" thickTop="1" thickBot="1">
      <c r="A64" s="16" t="s">
        <v>219</v>
      </c>
      <c r="B64" s="14" t="s">
        <v>113</v>
      </c>
      <c r="C64" s="662" t="s">
        <v>220</v>
      </c>
      <c r="D64" s="663">
        <v>11470.458271978881</v>
      </c>
    </row>
    <row r="65" spans="1:4" ht="30" customHeight="1" thickTop="1" thickBot="1">
      <c r="A65" s="16" t="s">
        <v>216</v>
      </c>
      <c r="B65" s="14" t="s">
        <v>113</v>
      </c>
      <c r="C65" s="662" t="s">
        <v>1973</v>
      </c>
      <c r="D65" s="663">
        <v>20302.68948982397</v>
      </c>
    </row>
    <row r="66" spans="1:4" ht="30" customHeight="1" thickTop="1" thickBot="1">
      <c r="A66" s="16" t="s">
        <v>221</v>
      </c>
      <c r="B66" s="14" t="s">
        <v>113</v>
      </c>
      <c r="C66" s="662" t="s">
        <v>1974</v>
      </c>
      <c r="D66" s="663">
        <v>61633.576209504099</v>
      </c>
    </row>
    <row r="67" spans="1:4" ht="30" customHeight="1" thickTop="1" thickBot="1">
      <c r="A67" s="16" t="s">
        <v>222</v>
      </c>
      <c r="B67" s="14" t="s">
        <v>113</v>
      </c>
      <c r="C67" s="17" t="s">
        <v>223</v>
      </c>
      <c r="D67" s="657">
        <v>36440.724725325068</v>
      </c>
    </row>
    <row r="68" spans="1:4" ht="30" customHeight="1" thickTop="1" thickBot="1">
      <c r="A68" s="16" t="s">
        <v>225</v>
      </c>
      <c r="B68" s="14" t="s">
        <v>113</v>
      </c>
      <c r="C68" s="17" t="s">
        <v>226</v>
      </c>
      <c r="D68" s="657">
        <v>93704.720722264465</v>
      </c>
    </row>
    <row r="69" spans="1:4" ht="30" customHeight="1" thickTop="1" thickBot="1">
      <c r="A69" s="16" t="s">
        <v>227</v>
      </c>
      <c r="B69" s="14" t="s">
        <v>113</v>
      </c>
      <c r="C69" s="662" t="s">
        <v>1976</v>
      </c>
      <c r="D69" s="663">
        <v>23946.761962356475</v>
      </c>
    </row>
    <row r="70" spans="1:4" ht="30" customHeight="1" thickTop="1" thickBot="1">
      <c r="A70" s="16" t="s">
        <v>232</v>
      </c>
      <c r="B70" s="14" t="s">
        <v>233</v>
      </c>
      <c r="C70" s="662" t="s">
        <v>1979</v>
      </c>
      <c r="D70" s="663">
        <v>3889.4870017319599</v>
      </c>
    </row>
    <row r="71" spans="1:4" ht="30" customHeight="1" thickTop="1" thickBot="1">
      <c r="A71" s="16" t="s">
        <v>228</v>
      </c>
      <c r="B71" s="14" t="s">
        <v>113</v>
      </c>
      <c r="C71" s="662" t="s">
        <v>1977</v>
      </c>
      <c r="D71" s="663">
        <v>4586.3552596548061</v>
      </c>
    </row>
    <row r="72" spans="1:4" ht="30" customHeight="1" thickTop="1" thickBot="1">
      <c r="A72" s="16" t="s">
        <v>229</v>
      </c>
      <c r="B72" s="14" t="s">
        <v>113</v>
      </c>
      <c r="C72" s="662" t="s">
        <v>1978</v>
      </c>
      <c r="D72" s="663">
        <v>9531.9251466108053</v>
      </c>
    </row>
    <row r="73" spans="1:4" ht="30" customHeight="1" thickTop="1" thickBot="1">
      <c r="A73" s="16" t="s">
        <v>230</v>
      </c>
      <c r="B73" s="14" t="s">
        <v>113</v>
      </c>
      <c r="C73" s="17" t="s">
        <v>231</v>
      </c>
      <c r="D73" s="657">
        <v>3854.8774006934027</v>
      </c>
    </row>
    <row r="74" spans="1:4" ht="30" customHeight="1" thickTop="1" thickBot="1">
      <c r="A74" s="16" t="s">
        <v>234</v>
      </c>
      <c r="B74" s="14" t="s">
        <v>113</v>
      </c>
      <c r="C74" s="17" t="s">
        <v>235</v>
      </c>
      <c r="D74" s="657">
        <v>17179.198799081816</v>
      </c>
    </row>
    <row r="75" spans="1:4" ht="30" customHeight="1" thickTop="1" thickBot="1">
      <c r="A75" s="16" t="s">
        <v>236</v>
      </c>
      <c r="B75" s="14" t="s">
        <v>113</v>
      </c>
      <c r="C75" s="662" t="s">
        <v>237</v>
      </c>
      <c r="D75" s="663">
        <v>327966.52252792561</v>
      </c>
    </row>
    <row r="76" spans="1:4" ht="30" customHeight="1" thickTop="1" thickBot="1">
      <c r="A76" s="16" t="s">
        <v>238</v>
      </c>
      <c r="B76" s="14" t="s">
        <v>113</v>
      </c>
      <c r="C76" s="17" t="s">
        <v>239</v>
      </c>
      <c r="D76" s="657">
        <v>458111.96797551517</v>
      </c>
    </row>
    <row r="77" spans="1:4" ht="30" customHeight="1" thickTop="1" thickBot="1">
      <c r="A77" s="16" t="s">
        <v>240</v>
      </c>
      <c r="B77" s="14" t="s">
        <v>113</v>
      </c>
      <c r="C77" s="17" t="s">
        <v>1980</v>
      </c>
      <c r="D77" s="657">
        <v>156174.53453710745</v>
      </c>
    </row>
    <row r="78" spans="1:4" ht="30" customHeight="1" thickTop="1" thickBot="1">
      <c r="A78" s="16" t="s">
        <v>241</v>
      </c>
      <c r="B78" s="14" t="s">
        <v>113</v>
      </c>
      <c r="C78" s="17" t="s">
        <v>1981</v>
      </c>
      <c r="D78" s="657">
        <v>167627.33373649535</v>
      </c>
    </row>
    <row r="79" spans="1:4" ht="30" customHeight="1" thickTop="1" thickBot="1">
      <c r="A79" s="16" t="s">
        <v>246</v>
      </c>
      <c r="B79" s="14" t="s">
        <v>113</v>
      </c>
      <c r="C79" s="17" t="s">
        <v>1986</v>
      </c>
      <c r="D79" s="657">
        <v>107668.78030605766</v>
      </c>
    </row>
    <row r="80" spans="1:4" ht="30" customHeight="1" thickTop="1" thickBot="1">
      <c r="A80" s="16" t="s">
        <v>243</v>
      </c>
      <c r="B80" s="14" t="s">
        <v>113</v>
      </c>
      <c r="C80" s="17" t="s">
        <v>1983</v>
      </c>
      <c r="D80" s="657">
        <v>135351.26326549312</v>
      </c>
    </row>
    <row r="81" spans="1:4" ht="30" customHeight="1" thickTop="1" thickBot="1">
      <c r="A81" s="16" t="s">
        <v>244</v>
      </c>
      <c r="B81" s="14" t="s">
        <v>113</v>
      </c>
      <c r="C81" s="17" t="s">
        <v>1984</v>
      </c>
      <c r="D81" s="657">
        <v>256450.99221767546</v>
      </c>
    </row>
    <row r="82" spans="1:4" ht="30" customHeight="1" thickTop="1" thickBot="1">
      <c r="A82" s="16" t="s">
        <v>245</v>
      </c>
      <c r="B82" s="14" t="s">
        <v>113</v>
      </c>
      <c r="C82" s="17" t="s">
        <v>1985</v>
      </c>
      <c r="D82" s="657">
        <v>131861.25780003201</v>
      </c>
    </row>
    <row r="83" spans="1:4" ht="30" customHeight="1" thickTop="1" thickBot="1">
      <c r="A83" s="16" t="s">
        <v>247</v>
      </c>
      <c r="B83" s="14" t="s">
        <v>113</v>
      </c>
      <c r="C83" s="17" t="s">
        <v>1987</v>
      </c>
      <c r="D83" s="657">
        <v>118475.36730843557</v>
      </c>
    </row>
    <row r="84" spans="1:4" ht="30" customHeight="1" thickTop="1" thickBot="1">
      <c r="A84" s="16" t="s">
        <v>242</v>
      </c>
      <c r="B84" s="14" t="s">
        <v>113</v>
      </c>
      <c r="C84" s="17" t="s">
        <v>1982</v>
      </c>
      <c r="D84" s="657">
        <v>197821.07708033608</v>
      </c>
    </row>
    <row r="85" spans="1:4" ht="30" customHeight="1" thickTop="1" thickBot="1">
      <c r="A85" s="16" t="s">
        <v>248</v>
      </c>
      <c r="B85" s="14" t="s">
        <v>113</v>
      </c>
      <c r="C85" s="17" t="s">
        <v>1988</v>
      </c>
      <c r="D85" s="657">
        <v>239467.61962356474</v>
      </c>
    </row>
    <row r="86" spans="1:4" ht="30" customHeight="1" thickTop="1" thickBot="1">
      <c r="A86" s="16" t="s">
        <v>249</v>
      </c>
      <c r="B86" s="14" t="s">
        <v>113</v>
      </c>
      <c r="C86" s="662" t="s">
        <v>250</v>
      </c>
      <c r="D86" s="663">
        <v>5324.973976499673</v>
      </c>
    </row>
    <row r="87" spans="1:4" ht="30" customHeight="1" thickTop="1" thickBot="1">
      <c r="A87" s="16" t="s">
        <v>255</v>
      </c>
      <c r="B87" s="14" t="s">
        <v>113</v>
      </c>
      <c r="C87" s="17" t="s">
        <v>256</v>
      </c>
      <c r="D87" s="657">
        <v>1265491.8757281068</v>
      </c>
    </row>
    <row r="88" spans="1:4" ht="30" customHeight="1" thickTop="1" thickBot="1">
      <c r="A88" s="16" t="s">
        <v>253</v>
      </c>
      <c r="B88" s="14" t="s">
        <v>113</v>
      </c>
      <c r="C88" s="17" t="s">
        <v>254</v>
      </c>
      <c r="D88" s="657">
        <v>23435.438752097169</v>
      </c>
    </row>
    <row r="89" spans="1:4" ht="30" customHeight="1" thickTop="1" thickBot="1">
      <c r="A89" s="16" t="s">
        <v>251</v>
      </c>
      <c r="B89" s="14" t="s">
        <v>113</v>
      </c>
      <c r="C89" s="662" t="s">
        <v>252</v>
      </c>
      <c r="D89" s="663">
        <v>17760.625664902225</v>
      </c>
    </row>
    <row r="90" spans="1:4" ht="30" customHeight="1" thickTop="1" thickBot="1">
      <c r="A90" s="16" t="s">
        <v>257</v>
      </c>
      <c r="B90" s="14" t="s">
        <v>113</v>
      </c>
      <c r="C90" s="662" t="s">
        <v>258</v>
      </c>
      <c r="D90" s="663">
        <v>6675.8418165124258</v>
      </c>
    </row>
    <row r="91" spans="1:4" ht="30" customHeight="1" thickTop="1" thickBot="1">
      <c r="A91" s="16" t="s">
        <v>259</v>
      </c>
      <c r="B91" s="14" t="s">
        <v>113</v>
      </c>
      <c r="C91" s="17" t="s">
        <v>260</v>
      </c>
      <c r="D91" s="657">
        <v>69757.958759907997</v>
      </c>
    </row>
    <row r="92" spans="1:4" ht="30" customHeight="1" thickTop="1" thickBot="1">
      <c r="A92" s="16" t="s">
        <v>261</v>
      </c>
      <c r="B92" s="14" t="s">
        <v>113</v>
      </c>
      <c r="C92" s="662" t="s">
        <v>262</v>
      </c>
      <c r="D92" s="663">
        <v>10459.440967397793</v>
      </c>
    </row>
    <row r="93" spans="1:4" ht="30" customHeight="1" thickTop="1" thickBot="1">
      <c r="A93" s="16" t="s">
        <v>263</v>
      </c>
      <c r="B93" s="14" t="s">
        <v>113</v>
      </c>
      <c r="C93" s="662" t="s">
        <v>264</v>
      </c>
      <c r="D93" s="663">
        <v>10012.61887234019</v>
      </c>
    </row>
    <row r="94" spans="1:4" ht="30" customHeight="1" thickTop="1" thickBot="1">
      <c r="A94" s="16" t="s">
        <v>265</v>
      </c>
      <c r="B94" s="14" t="s">
        <v>113</v>
      </c>
      <c r="C94" s="17" t="s">
        <v>266</v>
      </c>
      <c r="D94" s="657">
        <v>21022.30368917669</v>
      </c>
    </row>
    <row r="95" spans="1:4" ht="30" customHeight="1" thickTop="1" thickBot="1">
      <c r="A95" s="16" t="s">
        <v>267</v>
      </c>
      <c r="B95" s="14" t="s">
        <v>113</v>
      </c>
      <c r="C95" s="17" t="s">
        <v>268</v>
      </c>
      <c r="D95" s="657">
        <v>84854.830431828377</v>
      </c>
    </row>
    <row r="96" spans="1:4" ht="30" customHeight="1" thickTop="1" thickBot="1">
      <c r="A96" s="16" t="s">
        <v>269</v>
      </c>
      <c r="B96" s="14" t="s">
        <v>113</v>
      </c>
      <c r="C96" s="17" t="s">
        <v>270</v>
      </c>
      <c r="D96" s="657">
        <v>179080.13293588319</v>
      </c>
    </row>
    <row r="97" spans="1:4" ht="30" customHeight="1" thickTop="1" thickBot="1">
      <c r="A97" s="16" t="s">
        <v>271</v>
      </c>
      <c r="B97" s="14" t="s">
        <v>113</v>
      </c>
      <c r="C97" s="662" t="s">
        <v>272</v>
      </c>
      <c r="D97" s="663">
        <v>135351.26326549312</v>
      </c>
    </row>
    <row r="98" spans="1:4" ht="30" customHeight="1" thickTop="1" thickBot="1">
      <c r="A98" s="16" t="s">
        <v>273</v>
      </c>
      <c r="B98" s="14" t="s">
        <v>113</v>
      </c>
      <c r="C98" s="662" t="s">
        <v>274</v>
      </c>
      <c r="D98" s="663">
        <v>7323.9989239878787</v>
      </c>
    </row>
    <row r="99" spans="1:4" ht="30" customHeight="1" thickTop="1" thickBot="1">
      <c r="A99" s="16" t="s">
        <v>275</v>
      </c>
      <c r="B99" s="14" t="s">
        <v>113</v>
      </c>
      <c r="C99" s="17" t="s">
        <v>276</v>
      </c>
      <c r="D99" s="657">
        <v>14055.70810833967</v>
      </c>
    </row>
    <row r="100" spans="1:4" ht="30" customHeight="1" thickTop="1" thickBot="1">
      <c r="A100" s="16" t="s">
        <v>277</v>
      </c>
      <c r="B100" s="14" t="s">
        <v>113</v>
      </c>
      <c r="C100" s="17" t="s">
        <v>278</v>
      </c>
      <c r="D100" s="657">
        <v>390436.33634276863</v>
      </c>
    </row>
    <row r="101" spans="1:4" ht="30" customHeight="1" thickTop="1" thickBot="1">
      <c r="A101" s="16" t="s">
        <v>279</v>
      </c>
      <c r="B101" s="14" t="s">
        <v>113</v>
      </c>
      <c r="C101" s="17" t="s">
        <v>1989</v>
      </c>
      <c r="D101" s="657">
        <v>423753.57037735148</v>
      </c>
    </row>
    <row r="102" spans="1:4" ht="30" customHeight="1" thickTop="1" thickBot="1">
      <c r="A102" s="16" t="s">
        <v>280</v>
      </c>
      <c r="B102" s="14" t="s">
        <v>113</v>
      </c>
      <c r="C102" s="17" t="s">
        <v>281</v>
      </c>
      <c r="D102" s="657">
        <v>368080.90300275339</v>
      </c>
    </row>
    <row r="103" spans="1:4" ht="30" customHeight="1" thickTop="1" thickBot="1">
      <c r="A103" s="16" t="s">
        <v>282</v>
      </c>
      <c r="B103" s="14" t="s">
        <v>113</v>
      </c>
      <c r="C103" s="17" t="s">
        <v>283</v>
      </c>
      <c r="D103" s="657">
        <v>583051.59560520109</v>
      </c>
    </row>
    <row r="104" spans="1:4" ht="30" customHeight="1" thickTop="1" thickBot="1">
      <c r="A104" s="16" t="s">
        <v>284</v>
      </c>
      <c r="B104" s="14" t="s">
        <v>113</v>
      </c>
      <c r="C104" s="17" t="s">
        <v>285</v>
      </c>
      <c r="D104" s="657">
        <v>562228.32433358673</v>
      </c>
    </row>
    <row r="105" spans="1:4" ht="30" customHeight="1" thickTop="1" thickBot="1">
      <c r="A105" s="16" t="s">
        <v>286</v>
      </c>
      <c r="B105" s="14" t="s">
        <v>113</v>
      </c>
      <c r="C105" s="17" t="s">
        <v>287</v>
      </c>
      <c r="D105" s="657">
        <v>239467.61962356474</v>
      </c>
    </row>
    <row r="106" spans="1:4" ht="30" customHeight="1" thickTop="1" thickBot="1">
      <c r="A106" s="16" t="s">
        <v>288</v>
      </c>
      <c r="B106" s="14" t="s">
        <v>113</v>
      </c>
      <c r="C106" s="662" t="s">
        <v>289</v>
      </c>
      <c r="D106" s="663">
        <v>13305.664601563783</v>
      </c>
    </row>
    <row r="107" spans="1:4" ht="30" customHeight="1" thickTop="1" thickBot="1">
      <c r="A107" s="16" t="s">
        <v>290</v>
      </c>
      <c r="B107" s="14" t="s">
        <v>113</v>
      </c>
      <c r="C107" s="17" t="s">
        <v>291</v>
      </c>
      <c r="D107" s="657">
        <v>451864.98659403087</v>
      </c>
    </row>
    <row r="108" spans="1:4" ht="30" customHeight="1" thickTop="1" thickBot="1">
      <c r="A108" s="16" t="s">
        <v>292</v>
      </c>
      <c r="B108" s="14" t="s">
        <v>113</v>
      </c>
      <c r="C108" s="662" t="s">
        <v>293</v>
      </c>
      <c r="D108" s="663">
        <v>8869.5857240412242</v>
      </c>
    </row>
    <row r="109" spans="1:4" ht="30" customHeight="1" thickTop="1" thickBot="1">
      <c r="A109" s="16" t="s">
        <v>294</v>
      </c>
      <c r="B109" s="14" t="s">
        <v>113</v>
      </c>
      <c r="C109" s="17" t="s">
        <v>1990</v>
      </c>
      <c r="D109" s="657">
        <v>592248.89249412704</v>
      </c>
    </row>
    <row r="110" spans="1:4" ht="30" customHeight="1" thickTop="1" thickBot="1">
      <c r="A110" s="16" t="s">
        <v>295</v>
      </c>
      <c r="B110" s="14" t="s">
        <v>113</v>
      </c>
      <c r="C110" s="662" t="s">
        <v>296</v>
      </c>
      <c r="D110" s="663">
        <v>3610.0666784434948</v>
      </c>
    </row>
    <row r="111" spans="1:4" ht="30" customHeight="1" thickTop="1" thickBot="1">
      <c r="A111" s="16" t="s">
        <v>297</v>
      </c>
      <c r="B111" s="14" t="s">
        <v>113</v>
      </c>
      <c r="C111" s="17" t="s">
        <v>298</v>
      </c>
      <c r="D111" s="657">
        <v>133268.93613833169</v>
      </c>
    </row>
    <row r="112" spans="1:4" ht="30" customHeight="1" thickTop="1" thickBot="1">
      <c r="A112" s="16" t="s">
        <v>299</v>
      </c>
      <c r="B112" s="14" t="s">
        <v>113</v>
      </c>
      <c r="C112" s="17" t="s">
        <v>300</v>
      </c>
      <c r="D112" s="657">
        <v>444576.84164896584</v>
      </c>
    </row>
    <row r="113" spans="1:4" ht="30" customHeight="1" thickTop="1" thickBot="1">
      <c r="A113" s="16" t="s">
        <v>301</v>
      </c>
      <c r="B113" s="14" t="s">
        <v>113</v>
      </c>
      <c r="C113" s="662" t="s">
        <v>302</v>
      </c>
      <c r="D113" s="663">
        <v>9062.8377061281026</v>
      </c>
    </row>
    <row r="114" spans="1:4" ht="30" customHeight="1" thickTop="1" thickBot="1">
      <c r="A114" s="16" t="s">
        <v>305</v>
      </c>
      <c r="B114" s="14" t="s">
        <v>113</v>
      </c>
      <c r="C114" s="662" t="s">
        <v>306</v>
      </c>
      <c r="D114" s="663">
        <v>116361.64974670824</v>
      </c>
    </row>
    <row r="115" spans="1:4" ht="30" customHeight="1" thickTop="1" thickBot="1">
      <c r="A115" s="16" t="s">
        <v>303</v>
      </c>
      <c r="B115" s="14" t="s">
        <v>113</v>
      </c>
      <c r="C115" s="17" t="s">
        <v>304</v>
      </c>
      <c r="D115" s="657">
        <v>93704.720722264465</v>
      </c>
    </row>
    <row r="116" spans="1:4" ht="30" customHeight="1" thickTop="1" thickBot="1">
      <c r="A116" s="16" t="s">
        <v>309</v>
      </c>
      <c r="B116" s="14" t="s">
        <v>113</v>
      </c>
      <c r="C116" s="662" t="s">
        <v>1991</v>
      </c>
      <c r="D116" s="663">
        <v>120347.19305505529</v>
      </c>
    </row>
    <row r="117" spans="1:4" ht="30" customHeight="1" thickTop="1" thickBot="1">
      <c r="A117" s="16" t="s">
        <v>310</v>
      </c>
      <c r="B117" s="14" t="s">
        <v>113</v>
      </c>
      <c r="C117" s="17" t="s">
        <v>311</v>
      </c>
      <c r="D117" s="657">
        <v>192615.25926243252</v>
      </c>
    </row>
    <row r="118" spans="1:4" ht="30" customHeight="1" thickTop="1" thickBot="1">
      <c r="A118" s="16" t="s">
        <v>313</v>
      </c>
      <c r="B118" s="14" t="s">
        <v>113</v>
      </c>
      <c r="C118" s="662" t="s">
        <v>1993</v>
      </c>
      <c r="D118" s="663">
        <v>234261.80180566115</v>
      </c>
    </row>
    <row r="119" spans="1:4" ht="30" customHeight="1" thickTop="1" thickBot="1">
      <c r="A119" s="16" t="s">
        <v>318</v>
      </c>
      <c r="B119" s="14" t="s">
        <v>113</v>
      </c>
      <c r="C119" s="662" t="s">
        <v>319</v>
      </c>
      <c r="D119" s="663">
        <v>167106.75195470496</v>
      </c>
    </row>
    <row r="120" spans="1:4" ht="30" customHeight="1" thickTop="1" thickBot="1">
      <c r="A120" s="16" t="s">
        <v>314</v>
      </c>
      <c r="B120" s="14" t="s">
        <v>113</v>
      </c>
      <c r="C120" s="662" t="s">
        <v>315</v>
      </c>
      <c r="D120" s="663">
        <v>119733.80981178237</v>
      </c>
    </row>
    <row r="121" spans="1:4" ht="30" customHeight="1" thickTop="1" thickBot="1">
      <c r="A121" s="16" t="s">
        <v>1732</v>
      </c>
      <c r="B121" s="14" t="s">
        <v>113</v>
      </c>
      <c r="C121" s="662" t="s">
        <v>1733</v>
      </c>
      <c r="D121" s="663">
        <v>93704.720722264465</v>
      </c>
    </row>
    <row r="122" spans="1:4" ht="30" customHeight="1" thickTop="1" thickBot="1">
      <c r="A122" s="16" t="s">
        <v>322</v>
      </c>
      <c r="B122" s="14" t="s">
        <v>113</v>
      </c>
      <c r="C122" s="17" t="s">
        <v>323</v>
      </c>
      <c r="D122" s="657">
        <v>93704.720722264465</v>
      </c>
    </row>
    <row r="123" spans="1:4" ht="30" customHeight="1" thickTop="1" thickBot="1">
      <c r="A123" s="16" t="s">
        <v>320</v>
      </c>
      <c r="B123" s="14" t="s">
        <v>113</v>
      </c>
      <c r="C123" s="17" t="s">
        <v>321</v>
      </c>
      <c r="D123" s="657">
        <v>93704.720722264465</v>
      </c>
    </row>
    <row r="124" spans="1:4" ht="30" customHeight="1" thickTop="1" thickBot="1">
      <c r="A124" s="16" t="s">
        <v>312</v>
      </c>
      <c r="B124" s="14" t="s">
        <v>113</v>
      </c>
      <c r="C124" s="17" t="s">
        <v>1992</v>
      </c>
      <c r="D124" s="657">
        <v>187409.44144452893</v>
      </c>
    </row>
    <row r="125" spans="1:4" ht="30" customHeight="1" thickTop="1" thickBot="1">
      <c r="A125" s="16" t="s">
        <v>316</v>
      </c>
      <c r="B125" s="14" t="s">
        <v>113</v>
      </c>
      <c r="C125" s="17" t="s">
        <v>317</v>
      </c>
      <c r="D125" s="657">
        <v>161380.35235501101</v>
      </c>
    </row>
    <row r="126" spans="1:4" ht="30" customHeight="1" thickTop="1" thickBot="1">
      <c r="A126" s="16" t="s">
        <v>307</v>
      </c>
      <c r="B126" s="14" t="s">
        <v>113</v>
      </c>
      <c r="C126" s="662" t="s">
        <v>308</v>
      </c>
      <c r="D126" s="663">
        <v>99431.120321958399</v>
      </c>
    </row>
    <row r="127" spans="1:4" ht="30" customHeight="1" thickTop="1" thickBot="1">
      <c r="A127" s="16" t="s">
        <v>324</v>
      </c>
      <c r="B127" s="14" t="s">
        <v>113</v>
      </c>
      <c r="C127" s="17" t="s">
        <v>325</v>
      </c>
      <c r="D127" s="657">
        <v>4439.7485803582813</v>
      </c>
    </row>
    <row r="128" spans="1:4" ht="30" customHeight="1" thickTop="1" thickBot="1">
      <c r="A128" s="16" t="s">
        <v>326</v>
      </c>
      <c r="B128" s="14" t="s">
        <v>113</v>
      </c>
      <c r="C128" s="17" t="s">
        <v>327</v>
      </c>
      <c r="D128" s="657">
        <v>86421.104562941982</v>
      </c>
    </row>
    <row r="129" spans="1:4" ht="30" customHeight="1" thickTop="1" thickBot="1">
      <c r="A129" s="16" t="s">
        <v>328</v>
      </c>
      <c r="B129" s="14" t="s">
        <v>113</v>
      </c>
      <c r="C129" s="17" t="s">
        <v>329</v>
      </c>
      <c r="D129" s="657">
        <v>78.032293318174752</v>
      </c>
    </row>
    <row r="130" spans="1:4" ht="30" customHeight="1" thickTop="1" thickBot="1">
      <c r="A130" s="16" t="s">
        <v>330</v>
      </c>
      <c r="B130" s="14" t="s">
        <v>113</v>
      </c>
      <c r="C130" s="17" t="s">
        <v>331</v>
      </c>
      <c r="D130" s="657">
        <v>2446.7343744146829</v>
      </c>
    </row>
    <row r="131" spans="1:4" ht="30" customHeight="1" thickTop="1" thickBot="1">
      <c r="A131" s="16" t="s">
        <v>332</v>
      </c>
      <c r="B131" s="14" t="s">
        <v>113</v>
      </c>
      <c r="C131" s="17" t="s">
        <v>333</v>
      </c>
      <c r="D131" s="657">
        <v>2602.9089089517906</v>
      </c>
    </row>
    <row r="132" spans="1:4" ht="30" customHeight="1" thickTop="1" thickBot="1">
      <c r="A132" s="16" t="s">
        <v>334</v>
      </c>
      <c r="B132" s="14" t="s">
        <v>113</v>
      </c>
      <c r="C132" s="17" t="s">
        <v>1760</v>
      </c>
      <c r="D132" s="657">
        <v>3020.2786507152546</v>
      </c>
    </row>
    <row r="133" spans="1:4" ht="30" customHeight="1" thickTop="1" thickBot="1">
      <c r="A133" s="16" t="s">
        <v>335</v>
      </c>
      <c r="B133" s="14" t="s">
        <v>92</v>
      </c>
      <c r="C133" s="17" t="s">
        <v>1994</v>
      </c>
      <c r="D133" s="657">
        <v>240177.35065914021</v>
      </c>
    </row>
    <row r="134" spans="1:4" ht="30" customHeight="1" thickTop="1" thickBot="1">
      <c r="A134" s="16" t="s">
        <v>336</v>
      </c>
      <c r="B134" s="14" t="s">
        <v>113</v>
      </c>
      <c r="C134" s="17" t="s">
        <v>337</v>
      </c>
      <c r="D134" s="657">
        <v>58305.159560520115</v>
      </c>
    </row>
    <row r="135" spans="1:4" ht="30" customHeight="1" thickTop="1" thickBot="1">
      <c r="A135" s="16" t="s">
        <v>338</v>
      </c>
      <c r="B135" s="14" t="s">
        <v>339</v>
      </c>
      <c r="C135" s="662" t="s">
        <v>340</v>
      </c>
      <c r="D135" s="663">
        <v>1249.3962762968595</v>
      </c>
    </row>
    <row r="136" spans="1:4" ht="30" customHeight="1" thickTop="1" thickBot="1">
      <c r="A136" s="16" t="s">
        <v>352</v>
      </c>
      <c r="B136" s="14" t="s">
        <v>339</v>
      </c>
      <c r="C136" s="17" t="s">
        <v>353</v>
      </c>
      <c r="D136" s="657">
        <v>1096.3902849592744</v>
      </c>
    </row>
    <row r="137" spans="1:4" ht="30" customHeight="1" thickTop="1" thickBot="1">
      <c r="A137" s="16" t="s">
        <v>343</v>
      </c>
      <c r="B137" s="14" t="s">
        <v>344</v>
      </c>
      <c r="C137" s="17" t="s">
        <v>345</v>
      </c>
      <c r="D137" s="657">
        <v>0.3110113795480049</v>
      </c>
    </row>
    <row r="138" spans="1:4" ht="30" customHeight="1" thickTop="1" thickBot="1">
      <c r="A138" s="16" t="s">
        <v>346</v>
      </c>
      <c r="B138" s="14" t="s">
        <v>344</v>
      </c>
      <c r="C138" s="17" t="s">
        <v>347</v>
      </c>
      <c r="D138" s="657">
        <v>0.37304947842590269</v>
      </c>
    </row>
    <row r="139" spans="1:4" ht="30" customHeight="1" thickTop="1" thickBot="1">
      <c r="A139" s="16" t="s">
        <v>350</v>
      </c>
      <c r="B139" s="14" t="s">
        <v>339</v>
      </c>
      <c r="C139" s="17" t="s">
        <v>351</v>
      </c>
      <c r="D139" s="657">
        <v>1353.5126326549312</v>
      </c>
    </row>
    <row r="140" spans="1:4" ht="30" customHeight="1" thickTop="1" thickBot="1">
      <c r="A140" s="16" t="s">
        <v>348</v>
      </c>
      <c r="B140" s="14" t="s">
        <v>339</v>
      </c>
      <c r="C140" s="662" t="s">
        <v>349</v>
      </c>
      <c r="D140" s="663">
        <v>1353.5126326549312</v>
      </c>
    </row>
    <row r="141" spans="1:4" ht="30" customHeight="1" thickTop="1" thickBot="1">
      <c r="A141" s="16" t="s">
        <v>356</v>
      </c>
      <c r="B141" s="14" t="s">
        <v>113</v>
      </c>
      <c r="C141" s="17" t="s">
        <v>357</v>
      </c>
      <c r="D141" s="657">
        <v>53137.86217653528</v>
      </c>
    </row>
    <row r="142" spans="1:4" ht="30" customHeight="1" thickTop="1" thickBot="1">
      <c r="A142" s="16" t="s">
        <v>341</v>
      </c>
      <c r="B142" s="14" t="s">
        <v>339</v>
      </c>
      <c r="C142" s="662" t="s">
        <v>342</v>
      </c>
      <c r="D142" s="663">
        <v>1353.5126326549312</v>
      </c>
    </row>
    <row r="143" spans="1:4" ht="30" customHeight="1" thickTop="1" thickBot="1">
      <c r="A143" s="16" t="s">
        <v>354</v>
      </c>
      <c r="B143" s="14" t="s">
        <v>113</v>
      </c>
      <c r="C143" s="17" t="s">
        <v>355</v>
      </c>
      <c r="D143" s="657">
        <v>46934.41503770421</v>
      </c>
    </row>
    <row r="144" spans="1:4" ht="30" customHeight="1" thickTop="1" thickBot="1">
      <c r="A144" s="16" t="s">
        <v>359</v>
      </c>
      <c r="B144" s="14" t="s">
        <v>113</v>
      </c>
      <c r="C144" s="17" t="s">
        <v>360</v>
      </c>
      <c r="D144" s="657">
        <v>114527.99199387879</v>
      </c>
    </row>
    <row r="145" spans="1:4" ht="68.25" customHeight="1" thickTop="1" thickBot="1">
      <c r="A145" s="16" t="s">
        <v>358</v>
      </c>
      <c r="B145" s="14" t="s">
        <v>113</v>
      </c>
      <c r="C145" s="17" t="s">
        <v>2303</v>
      </c>
      <c r="D145" s="657">
        <v>187409.44144452893</v>
      </c>
    </row>
    <row r="146" spans="1:4" ht="30" customHeight="1" thickTop="1" thickBot="1">
      <c r="A146" s="16" t="s">
        <v>361</v>
      </c>
      <c r="B146" s="14" t="s">
        <v>113</v>
      </c>
      <c r="C146" s="662" t="s">
        <v>1995</v>
      </c>
      <c r="D146" s="663">
        <v>134310.0997019124</v>
      </c>
    </row>
    <row r="147" spans="1:4" ht="30" customHeight="1" thickTop="1" thickBot="1">
      <c r="A147" s="16" t="s">
        <v>362</v>
      </c>
      <c r="B147" s="14" t="s">
        <v>113</v>
      </c>
      <c r="C147" s="17" t="s">
        <v>1996</v>
      </c>
      <c r="D147" s="657">
        <v>161380.35235501101</v>
      </c>
    </row>
    <row r="148" spans="1:4" ht="30" customHeight="1" thickTop="1" thickBot="1">
      <c r="A148" s="16" t="s">
        <v>367</v>
      </c>
      <c r="B148" s="14" t="s">
        <v>113</v>
      </c>
      <c r="C148" s="17" t="s">
        <v>368</v>
      </c>
      <c r="D148" s="657">
        <v>8751.2111305060171</v>
      </c>
    </row>
    <row r="149" spans="1:4" ht="30" customHeight="1" thickTop="1" thickBot="1">
      <c r="A149" s="16" t="s">
        <v>363</v>
      </c>
      <c r="B149" s="14" t="s">
        <v>113</v>
      </c>
      <c r="C149" s="662" t="s">
        <v>364</v>
      </c>
      <c r="D149" s="663">
        <v>7393.9624660510044</v>
      </c>
    </row>
    <row r="150" spans="1:4" ht="30" customHeight="1" thickTop="1" thickBot="1">
      <c r="A150" s="16" t="s">
        <v>158</v>
      </c>
      <c r="B150" s="14" t="s">
        <v>113</v>
      </c>
      <c r="C150" s="662" t="s">
        <v>159</v>
      </c>
      <c r="D150" s="663">
        <v>62469.813814842979</v>
      </c>
    </row>
    <row r="151" spans="1:4" ht="30" customHeight="1" thickTop="1" thickBot="1">
      <c r="A151" s="16" t="s">
        <v>369</v>
      </c>
      <c r="B151" s="14" t="s">
        <v>113</v>
      </c>
      <c r="C151" s="662" t="s">
        <v>370</v>
      </c>
      <c r="D151" s="663">
        <v>98910.53854016804</v>
      </c>
    </row>
    <row r="152" spans="1:4" ht="30" customHeight="1" thickTop="1" thickBot="1">
      <c r="A152" s="16" t="s">
        <v>371</v>
      </c>
      <c r="B152" s="14" t="s">
        <v>113</v>
      </c>
      <c r="C152" s="662" t="s">
        <v>372</v>
      </c>
      <c r="D152" s="663">
        <v>128063.1183204281</v>
      </c>
    </row>
    <row r="153" spans="1:4" ht="30" customHeight="1" thickTop="1" thickBot="1">
      <c r="A153" s="16" t="s">
        <v>365</v>
      </c>
      <c r="B153" s="14" t="s">
        <v>113</v>
      </c>
      <c r="C153" s="662" t="s">
        <v>366</v>
      </c>
      <c r="D153" s="663">
        <v>98910.53854016804</v>
      </c>
    </row>
    <row r="154" spans="1:4" ht="30" customHeight="1" thickTop="1" thickBot="1">
      <c r="A154" s="16" t="s">
        <v>373</v>
      </c>
      <c r="B154" s="14" t="s">
        <v>113</v>
      </c>
      <c r="C154" s="662" t="s">
        <v>374</v>
      </c>
      <c r="D154" s="663">
        <v>60387.486687681543</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12" sqref="F12"/>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8" t="s">
        <v>1934</v>
      </c>
      <c r="B1" s="689"/>
      <c r="C1" s="689"/>
      <c r="D1" s="690"/>
    </row>
    <row r="2" spans="1:4" ht="60.75" customHeight="1" thickTop="1" thickBot="1">
      <c r="A2" s="687" t="s">
        <v>375</v>
      </c>
      <c r="B2" s="687"/>
      <c r="C2" s="687"/>
      <c r="D2" s="687"/>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8">
        <v>3773.5393303931228</v>
      </c>
    </row>
    <row r="7" spans="1:4" ht="15.6" thickTop="1" thickBot="1">
      <c r="A7" s="200" t="s">
        <v>814</v>
      </c>
      <c r="B7" s="200" t="s">
        <v>377</v>
      </c>
      <c r="C7" s="205" t="s">
        <v>815</v>
      </c>
      <c r="D7" s="658">
        <v>2996.6341741357155</v>
      </c>
    </row>
    <row r="8" spans="1:4" ht="15.6" thickTop="1" thickBot="1">
      <c r="A8" s="200" t="s">
        <v>810</v>
      </c>
      <c r="B8" s="200" t="s">
        <v>377</v>
      </c>
      <c r="C8" s="205" t="s">
        <v>811</v>
      </c>
      <c r="D8" s="658">
        <v>3263.0016562811129</v>
      </c>
    </row>
    <row r="9" spans="1:4" ht="15.6" thickTop="1" thickBot="1">
      <c r="A9" s="200" t="s">
        <v>812</v>
      </c>
      <c r="B9" s="200" t="s">
        <v>377</v>
      </c>
      <c r="C9" s="664" t="s">
        <v>813</v>
      </c>
      <c r="D9" s="665">
        <v>3223.2000000000003</v>
      </c>
    </row>
    <row r="10" spans="1:4" ht="15.6" thickTop="1" thickBot="1">
      <c r="A10" s="200" t="s">
        <v>1752</v>
      </c>
      <c r="B10" s="200" t="s">
        <v>377</v>
      </c>
      <c r="C10" s="205" t="s">
        <v>1751</v>
      </c>
      <c r="D10" s="658">
        <v>3107.6206250296304</v>
      </c>
    </row>
    <row r="11" spans="1:4" ht="15.6" thickTop="1" thickBot="1">
      <c r="A11" s="200" t="s">
        <v>818</v>
      </c>
      <c r="B11" s="200" t="s">
        <v>377</v>
      </c>
      <c r="C11" s="664" t="s">
        <v>819</v>
      </c>
      <c r="D11" s="665">
        <v>12439.92</v>
      </c>
    </row>
    <row r="12" spans="1:4" ht="15.6" thickTop="1" thickBot="1">
      <c r="A12" s="200" t="s">
        <v>816</v>
      </c>
      <c r="B12" s="200" t="s">
        <v>377</v>
      </c>
      <c r="C12" s="664" t="s">
        <v>817</v>
      </c>
      <c r="D12" s="665">
        <v>5447.4800000000005</v>
      </c>
    </row>
    <row r="13" spans="1:4" ht="15.6" thickTop="1" thickBot="1">
      <c r="A13" s="200" t="s">
        <v>820</v>
      </c>
      <c r="B13" s="200" t="s">
        <v>92</v>
      </c>
      <c r="C13" s="205" t="s">
        <v>2029</v>
      </c>
      <c r="D13" s="658">
        <v>1127.036200437941</v>
      </c>
    </row>
    <row r="14" spans="1:4" ht="15.6" thickTop="1" thickBot="1">
      <c r="A14" s="200" t="s">
        <v>822</v>
      </c>
      <c r="B14" s="200" t="s">
        <v>233</v>
      </c>
      <c r="C14" s="664" t="s">
        <v>2031</v>
      </c>
      <c r="D14" s="665">
        <v>65373.840000000004</v>
      </c>
    </row>
    <row r="15" spans="1:4" ht="15.6" thickTop="1" thickBot="1">
      <c r="A15" s="200" t="s">
        <v>823</v>
      </c>
      <c r="B15" s="200" t="s">
        <v>92</v>
      </c>
      <c r="C15" s="664" t="s">
        <v>2032</v>
      </c>
      <c r="D15" s="665">
        <v>1115.0557965239832</v>
      </c>
    </row>
    <row r="16" spans="1:4" ht="15.6" thickTop="1" thickBot="1">
      <c r="A16" s="200" t="s">
        <v>821</v>
      </c>
      <c r="B16" s="200" t="s">
        <v>233</v>
      </c>
      <c r="C16" s="664" t="s">
        <v>2030</v>
      </c>
      <c r="D16" s="665">
        <v>58719.700000000004</v>
      </c>
    </row>
    <row r="17" spans="1:4" ht="15.6" thickTop="1" thickBot="1">
      <c r="A17" s="200" t="s">
        <v>847</v>
      </c>
      <c r="B17" s="200" t="s">
        <v>425</v>
      </c>
      <c r="C17" s="205" t="s">
        <v>848</v>
      </c>
      <c r="D17" s="658">
        <v>9626.6671351297464</v>
      </c>
    </row>
    <row r="18" spans="1:4" ht="15.6" thickTop="1" thickBot="1">
      <c r="A18" s="200" t="s">
        <v>824</v>
      </c>
      <c r="B18" s="200" t="s">
        <v>388</v>
      </c>
      <c r="C18" s="664" t="s">
        <v>2033</v>
      </c>
      <c r="D18" s="665">
        <v>51000</v>
      </c>
    </row>
    <row r="19" spans="1:4" ht="30" thickTop="1" thickBot="1">
      <c r="A19" s="200" t="s">
        <v>825</v>
      </c>
      <c r="B19" s="200" t="s">
        <v>388</v>
      </c>
      <c r="C19" s="205" t="s">
        <v>826</v>
      </c>
      <c r="D19" s="658">
        <v>55080</v>
      </c>
    </row>
    <row r="20" spans="1:4" ht="15.6" thickTop="1" thickBot="1">
      <c r="A20" s="200" t="s">
        <v>831</v>
      </c>
      <c r="B20" s="200" t="s">
        <v>388</v>
      </c>
      <c r="C20" s="205" t="s">
        <v>832</v>
      </c>
      <c r="D20" s="658">
        <v>55080</v>
      </c>
    </row>
    <row r="21" spans="1:4" ht="30" thickTop="1" thickBot="1">
      <c r="A21" s="200" t="s">
        <v>827</v>
      </c>
      <c r="B21" s="200" t="s">
        <v>388</v>
      </c>
      <c r="C21" s="205" t="s">
        <v>828</v>
      </c>
      <c r="D21" s="658">
        <v>55080</v>
      </c>
    </row>
    <row r="22" spans="1:4" ht="30" thickTop="1" thickBot="1">
      <c r="A22" s="200" t="s">
        <v>829</v>
      </c>
      <c r="B22" s="200" t="s">
        <v>388</v>
      </c>
      <c r="C22" s="205" t="s">
        <v>830</v>
      </c>
      <c r="D22" s="658">
        <v>55080</v>
      </c>
    </row>
    <row r="23" spans="1:4" ht="15.6" thickTop="1" thickBot="1">
      <c r="A23" s="200" t="s">
        <v>833</v>
      </c>
      <c r="B23" s="200" t="s">
        <v>388</v>
      </c>
      <c r="C23" s="205" t="s">
        <v>834</v>
      </c>
      <c r="D23" s="658">
        <v>55080</v>
      </c>
    </row>
    <row r="24" spans="1:4" ht="15.6" thickTop="1" thickBot="1">
      <c r="A24" s="200" t="s">
        <v>843</v>
      </c>
      <c r="B24" s="200" t="s">
        <v>388</v>
      </c>
      <c r="C24" s="664" t="s">
        <v>844</v>
      </c>
      <c r="D24" s="665">
        <v>55080</v>
      </c>
    </row>
    <row r="25" spans="1:4" ht="15.6" thickTop="1" thickBot="1">
      <c r="A25" s="200" t="s">
        <v>835</v>
      </c>
      <c r="B25" s="200" t="s">
        <v>388</v>
      </c>
      <c r="C25" s="205" t="s">
        <v>836</v>
      </c>
      <c r="D25" s="658">
        <v>55080</v>
      </c>
    </row>
    <row r="26" spans="1:4" ht="15.6" thickTop="1" thickBot="1">
      <c r="A26" s="200" t="s">
        <v>838</v>
      </c>
      <c r="B26" s="200" t="s">
        <v>388</v>
      </c>
      <c r="C26" s="205" t="s">
        <v>2108</v>
      </c>
      <c r="D26" s="658">
        <v>55080</v>
      </c>
    </row>
    <row r="27" spans="1:4" ht="15.6" thickTop="1" thickBot="1">
      <c r="A27" s="200" t="s">
        <v>837</v>
      </c>
      <c r="B27" s="200" t="s">
        <v>388</v>
      </c>
      <c r="C27" s="205" t="s">
        <v>2110</v>
      </c>
      <c r="D27" s="658">
        <v>61042.547991653468</v>
      </c>
    </row>
    <row r="28" spans="1:4" ht="15.6" thickTop="1" thickBot="1">
      <c r="A28" s="200" t="s">
        <v>840</v>
      </c>
      <c r="B28" s="200" t="s">
        <v>388</v>
      </c>
      <c r="C28" s="205" t="s">
        <v>2109</v>
      </c>
      <c r="D28" s="658">
        <v>49056.011295110598</v>
      </c>
    </row>
    <row r="29" spans="1:4" ht="15.6" thickTop="1" thickBot="1">
      <c r="A29" s="200" t="s">
        <v>839</v>
      </c>
      <c r="B29" s="200" t="s">
        <v>388</v>
      </c>
      <c r="C29" s="205" t="s">
        <v>2107</v>
      </c>
      <c r="D29" s="658">
        <v>61042.547991653468</v>
      </c>
    </row>
    <row r="30" spans="1:4" ht="30" thickTop="1" thickBot="1">
      <c r="A30" s="200" t="s">
        <v>841</v>
      </c>
      <c r="B30" s="200" t="s">
        <v>388</v>
      </c>
      <c r="C30" s="664" t="s">
        <v>842</v>
      </c>
      <c r="D30" s="665">
        <v>55080</v>
      </c>
    </row>
    <row r="31" spans="1:4" ht="15.6" thickTop="1" thickBot="1">
      <c r="A31" s="200" t="s">
        <v>845</v>
      </c>
      <c r="B31" s="200" t="s">
        <v>425</v>
      </c>
      <c r="C31" s="205" t="s">
        <v>846</v>
      </c>
      <c r="D31" s="658">
        <v>44.54</v>
      </c>
    </row>
    <row r="32" spans="1:4" ht="15.6" thickTop="1" thickBot="1">
      <c r="A32" s="200" t="s">
        <v>850</v>
      </c>
      <c r="B32" s="200" t="s">
        <v>144</v>
      </c>
      <c r="C32" s="205" t="s">
        <v>2035</v>
      </c>
      <c r="D32" s="658">
        <v>408</v>
      </c>
    </row>
    <row r="33" spans="1:4" ht="15.6" thickTop="1" thickBot="1">
      <c r="A33" s="200" t="s">
        <v>851</v>
      </c>
      <c r="B33" s="200" t="s">
        <v>377</v>
      </c>
      <c r="C33" s="205" t="s">
        <v>852</v>
      </c>
      <c r="D33" s="658">
        <v>5916</v>
      </c>
    </row>
    <row r="34" spans="1:4" ht="15.6" thickTop="1" thickBot="1">
      <c r="A34" s="200" t="s">
        <v>857</v>
      </c>
      <c r="B34" s="200" t="s">
        <v>377</v>
      </c>
      <c r="C34" s="205" t="s">
        <v>858</v>
      </c>
      <c r="D34" s="658">
        <v>5259.8</v>
      </c>
    </row>
    <row r="35" spans="1:4" ht="15.6" thickTop="1" thickBot="1">
      <c r="A35" s="200" t="s">
        <v>853</v>
      </c>
      <c r="B35" s="200" t="s">
        <v>377</v>
      </c>
      <c r="C35" s="664" t="s">
        <v>854</v>
      </c>
      <c r="D35" s="665">
        <v>4998</v>
      </c>
    </row>
    <row r="36" spans="1:4" ht="15.6" thickTop="1" thickBot="1">
      <c r="A36" s="200" t="s">
        <v>855</v>
      </c>
      <c r="B36" s="200" t="s">
        <v>377</v>
      </c>
      <c r="C36" s="205" t="s">
        <v>856</v>
      </c>
      <c r="D36" s="658">
        <v>5549.3225446957695</v>
      </c>
    </row>
    <row r="37" spans="1:4" ht="15.6" thickTop="1" thickBot="1">
      <c r="A37" s="200" t="s">
        <v>976</v>
      </c>
      <c r="B37" s="200" t="s">
        <v>377</v>
      </c>
      <c r="C37" s="664" t="s">
        <v>977</v>
      </c>
      <c r="D37" s="665">
        <v>4301</v>
      </c>
    </row>
    <row r="38" spans="1:4" ht="15.6" thickTop="1" thickBot="1">
      <c r="A38" s="200" t="s">
        <v>859</v>
      </c>
      <c r="B38" s="200" t="s">
        <v>377</v>
      </c>
      <c r="C38" s="664" t="s">
        <v>860</v>
      </c>
      <c r="D38" s="665">
        <v>4301</v>
      </c>
    </row>
    <row r="39" spans="1:4" ht="30" thickTop="1" thickBot="1">
      <c r="A39" s="200" t="s">
        <v>999</v>
      </c>
      <c r="B39" s="200" t="s">
        <v>92</v>
      </c>
      <c r="C39" s="205" t="s">
        <v>1000</v>
      </c>
      <c r="D39" s="658">
        <v>375666</v>
      </c>
    </row>
    <row r="40" spans="1:4" ht="15.6" thickTop="1" thickBot="1">
      <c r="A40" s="200" t="s">
        <v>974</v>
      </c>
      <c r="B40" s="200" t="s">
        <v>92</v>
      </c>
      <c r="C40" s="664" t="s">
        <v>975</v>
      </c>
      <c r="D40" s="665">
        <v>36278</v>
      </c>
    </row>
    <row r="41" spans="1:4" ht="15.6" thickTop="1" thickBot="1">
      <c r="A41" s="200" t="s">
        <v>899</v>
      </c>
      <c r="B41" s="200" t="s">
        <v>92</v>
      </c>
      <c r="C41" s="205" t="s">
        <v>900</v>
      </c>
      <c r="D41" s="658">
        <v>874.4814877847715</v>
      </c>
    </row>
    <row r="42" spans="1:4" ht="15.6" thickTop="1" thickBot="1">
      <c r="A42" s="200" t="s">
        <v>437</v>
      </c>
      <c r="B42" s="200" t="s">
        <v>92</v>
      </c>
      <c r="C42" s="205" t="s">
        <v>438</v>
      </c>
      <c r="D42" s="658">
        <v>18312.764397496037</v>
      </c>
    </row>
    <row r="43" spans="1:4" ht="15.6" thickTop="1" thickBot="1">
      <c r="A43" s="200" t="s">
        <v>376</v>
      </c>
      <c r="B43" s="200" t="s">
        <v>377</v>
      </c>
      <c r="C43" s="664" t="s">
        <v>378</v>
      </c>
      <c r="D43" s="665">
        <v>3884.5257812870386</v>
      </c>
    </row>
    <row r="44" spans="1:4" ht="30" thickTop="1" thickBot="1">
      <c r="A44" s="200" t="s">
        <v>379</v>
      </c>
      <c r="B44" s="200" t="s">
        <v>144</v>
      </c>
      <c r="C44" s="664" t="s">
        <v>380</v>
      </c>
      <c r="D44" s="665">
        <v>9505.89</v>
      </c>
    </row>
    <row r="45" spans="1:4" ht="15.6" thickTop="1" thickBot="1">
      <c r="A45" s="200" t="s">
        <v>849</v>
      </c>
      <c r="B45" s="200" t="s">
        <v>377</v>
      </c>
      <c r="C45" s="664" t="s">
        <v>2034</v>
      </c>
      <c r="D45" s="665">
        <v>5420.96</v>
      </c>
    </row>
    <row r="46" spans="1:4" ht="15.6" thickTop="1" thickBot="1">
      <c r="A46" s="200" t="s">
        <v>995</v>
      </c>
      <c r="B46" s="200" t="s">
        <v>92</v>
      </c>
      <c r="C46" s="205" t="s">
        <v>2060</v>
      </c>
      <c r="D46" s="658">
        <v>15300</v>
      </c>
    </row>
    <row r="47" spans="1:4" ht="15.6" thickTop="1" thickBot="1">
      <c r="A47" s="200" t="s">
        <v>996</v>
      </c>
      <c r="B47" s="200" t="s">
        <v>92</v>
      </c>
      <c r="C47" s="205" t="s">
        <v>2061</v>
      </c>
      <c r="D47" s="658">
        <v>20400</v>
      </c>
    </row>
    <row r="48" spans="1:4" ht="15.6" thickTop="1" thickBot="1">
      <c r="A48" s="200" t="s">
        <v>868</v>
      </c>
      <c r="B48" s="200" t="s">
        <v>388</v>
      </c>
      <c r="C48" s="664" t="s">
        <v>869</v>
      </c>
      <c r="D48" s="665">
        <v>56100</v>
      </c>
    </row>
    <row r="49" spans="1:4" ht="15.6" thickTop="1" thickBot="1">
      <c r="A49" s="200" t="s">
        <v>871</v>
      </c>
      <c r="B49" s="200" t="s">
        <v>388</v>
      </c>
      <c r="C49" s="664" t="s">
        <v>872</v>
      </c>
      <c r="D49" s="665">
        <v>52360</v>
      </c>
    </row>
    <row r="50" spans="1:4" ht="15.6" thickTop="1" thickBot="1">
      <c r="A50" s="200" t="s">
        <v>870</v>
      </c>
      <c r="B50" s="200" t="s">
        <v>388</v>
      </c>
      <c r="C50" s="664" t="s">
        <v>2037</v>
      </c>
      <c r="D50" s="665">
        <v>52360</v>
      </c>
    </row>
    <row r="51" spans="1:4" ht="15.6" thickTop="1" thickBot="1">
      <c r="A51" s="200" t="s">
        <v>867</v>
      </c>
      <c r="B51" s="200" t="s">
        <v>388</v>
      </c>
      <c r="C51" s="205" t="s">
        <v>2036</v>
      </c>
      <c r="D51" s="658">
        <v>52360</v>
      </c>
    </row>
    <row r="52" spans="1:4" ht="15.6" thickTop="1" thickBot="1">
      <c r="A52" s="200" t="s">
        <v>873</v>
      </c>
      <c r="B52" s="200" t="s">
        <v>388</v>
      </c>
      <c r="C52" s="664" t="s">
        <v>874</v>
      </c>
      <c r="D52" s="665">
        <v>52360</v>
      </c>
    </row>
    <row r="53" spans="1:4" ht="15.6" thickTop="1" thickBot="1">
      <c r="A53" s="200" t="s">
        <v>381</v>
      </c>
      <c r="B53" s="200" t="s">
        <v>144</v>
      </c>
      <c r="C53" s="205" t="s">
        <v>382</v>
      </c>
      <c r="D53" s="658">
        <v>3629.6139032524288</v>
      </c>
    </row>
    <row r="54" spans="1:4" ht="15.6" thickTop="1" thickBot="1">
      <c r="A54" s="200" t="s">
        <v>865</v>
      </c>
      <c r="B54" s="200" t="s">
        <v>377</v>
      </c>
      <c r="C54" s="664" t="s">
        <v>866</v>
      </c>
      <c r="D54" s="665">
        <v>3264</v>
      </c>
    </row>
    <row r="55" spans="1:4" ht="15.6" thickTop="1" thickBot="1">
      <c r="A55" s="200" t="s">
        <v>861</v>
      </c>
      <c r="B55" s="200" t="s">
        <v>425</v>
      </c>
      <c r="C55" s="205" t="s">
        <v>862</v>
      </c>
      <c r="D55" s="658">
        <v>3135.0310615666554</v>
      </c>
    </row>
    <row r="56" spans="1:4" ht="15.6" thickTop="1" thickBot="1">
      <c r="A56" s="200" t="s">
        <v>863</v>
      </c>
      <c r="B56" s="200" t="s">
        <v>637</v>
      </c>
      <c r="C56" s="205" t="s">
        <v>864</v>
      </c>
      <c r="D56" s="658">
        <v>8545.9567188314832</v>
      </c>
    </row>
    <row r="57" spans="1:4" ht="15.6" thickTop="1" thickBot="1">
      <c r="A57" s="200" t="s">
        <v>383</v>
      </c>
      <c r="B57" s="200" t="s">
        <v>377</v>
      </c>
      <c r="C57" s="664" t="s">
        <v>384</v>
      </c>
      <c r="D57" s="665">
        <v>3162</v>
      </c>
    </row>
    <row r="58" spans="1:4" ht="15.6" thickTop="1" thickBot="1">
      <c r="A58" s="200" t="s">
        <v>385</v>
      </c>
      <c r="B58" s="200" t="s">
        <v>377</v>
      </c>
      <c r="C58" s="205" t="s">
        <v>386</v>
      </c>
      <c r="D58" s="658">
        <v>2778.82</v>
      </c>
    </row>
    <row r="59" spans="1:4" ht="30" thickTop="1" thickBot="1">
      <c r="A59" s="200" t="s">
        <v>387</v>
      </c>
      <c r="B59" s="200" t="s">
        <v>388</v>
      </c>
      <c r="C59" s="205" t="s">
        <v>389</v>
      </c>
      <c r="D59" s="658">
        <v>23393.118384221063</v>
      </c>
    </row>
    <row r="60" spans="1:4" ht="15.6" thickTop="1" thickBot="1">
      <c r="A60" s="200" t="s">
        <v>390</v>
      </c>
      <c r="B60" s="200" t="s">
        <v>377</v>
      </c>
      <c r="C60" s="205" t="s">
        <v>391</v>
      </c>
      <c r="D60" s="658">
        <v>8878.9160715132311</v>
      </c>
    </row>
    <row r="61" spans="1:4" ht="15.6" thickTop="1" thickBot="1">
      <c r="A61" s="200" t="s">
        <v>392</v>
      </c>
      <c r="B61" s="200" t="s">
        <v>233</v>
      </c>
      <c r="C61" s="205" t="s">
        <v>393</v>
      </c>
      <c r="D61" s="658">
        <v>77040.652178386168</v>
      </c>
    </row>
    <row r="62" spans="1:4" ht="15.6" thickTop="1" thickBot="1">
      <c r="A62" s="200" t="s">
        <v>400</v>
      </c>
      <c r="B62" s="200" t="s">
        <v>233</v>
      </c>
      <c r="C62" s="205" t="s">
        <v>401</v>
      </c>
      <c r="D62" s="658">
        <v>3716.3378824907022</v>
      </c>
    </row>
    <row r="63" spans="1:4" ht="15.6" thickTop="1" thickBot="1">
      <c r="A63" s="200" t="s">
        <v>394</v>
      </c>
      <c r="B63" s="200" t="s">
        <v>388</v>
      </c>
      <c r="C63" s="664" t="s">
        <v>395</v>
      </c>
      <c r="D63" s="665">
        <v>20096.988600000001</v>
      </c>
    </row>
    <row r="64" spans="1:4" ht="15.6" thickTop="1" thickBot="1">
      <c r="A64" s="200" t="s">
        <v>402</v>
      </c>
      <c r="B64" s="200" t="s">
        <v>92</v>
      </c>
      <c r="C64" s="205" t="s">
        <v>403</v>
      </c>
      <c r="D64" s="658">
        <v>35700</v>
      </c>
    </row>
    <row r="65" spans="1:4" ht="15.6" thickTop="1" thickBot="1">
      <c r="A65" s="200" t="s">
        <v>396</v>
      </c>
      <c r="B65" s="200" t="s">
        <v>92</v>
      </c>
      <c r="C65" s="664" t="s">
        <v>397</v>
      </c>
      <c r="D65" s="665">
        <v>64668</v>
      </c>
    </row>
    <row r="66" spans="1:4" ht="15.6" thickTop="1" thickBot="1">
      <c r="A66" s="200" t="s">
        <v>398</v>
      </c>
      <c r="B66" s="200" t="s">
        <v>92</v>
      </c>
      <c r="C66" s="205" t="s">
        <v>399</v>
      </c>
      <c r="D66" s="658">
        <v>59546.293441647838</v>
      </c>
    </row>
    <row r="67" spans="1:4" ht="15.6" thickTop="1" thickBot="1">
      <c r="A67" s="200" t="s">
        <v>1001</v>
      </c>
      <c r="B67" s="200" t="s">
        <v>144</v>
      </c>
      <c r="C67" s="205" t="s">
        <v>1002</v>
      </c>
      <c r="D67" s="658">
        <v>13318.374107269845</v>
      </c>
    </row>
    <row r="68" spans="1:4" ht="15.6" thickTop="1" thickBot="1">
      <c r="A68" s="200" t="s">
        <v>404</v>
      </c>
      <c r="B68" s="200" t="s">
        <v>377</v>
      </c>
      <c r="C68" s="664" t="s">
        <v>405</v>
      </c>
      <c r="D68" s="665">
        <v>1020</v>
      </c>
    </row>
    <row r="69" spans="1:4" ht="15.6" thickTop="1" thickBot="1">
      <c r="A69" s="200" t="s">
        <v>406</v>
      </c>
      <c r="B69" s="200" t="s">
        <v>377</v>
      </c>
      <c r="C69" s="205" t="s">
        <v>407</v>
      </c>
      <c r="D69" s="658">
        <v>8878.9160715132311</v>
      </c>
    </row>
    <row r="70" spans="1:4" ht="15.6" thickTop="1" thickBot="1">
      <c r="A70" s="200" t="s">
        <v>408</v>
      </c>
      <c r="B70" s="200" t="s">
        <v>144</v>
      </c>
      <c r="C70" s="205" t="s">
        <v>409</v>
      </c>
      <c r="D70" s="658">
        <v>54383.36093801853</v>
      </c>
    </row>
    <row r="71" spans="1:4" ht="15.6" thickTop="1" thickBot="1">
      <c r="A71" s="200" t="s">
        <v>410</v>
      </c>
      <c r="B71" s="200" t="s">
        <v>92</v>
      </c>
      <c r="C71" s="664" t="s">
        <v>411</v>
      </c>
      <c r="D71" s="665">
        <v>7650</v>
      </c>
    </row>
    <row r="72" spans="1:4" ht="15.6" thickTop="1" thickBot="1">
      <c r="A72" s="200" t="s">
        <v>412</v>
      </c>
      <c r="B72" s="200" t="s">
        <v>92</v>
      </c>
      <c r="C72" s="205" t="s">
        <v>413</v>
      </c>
      <c r="D72" s="658">
        <v>14785368.88530587</v>
      </c>
    </row>
    <row r="73" spans="1:4" ht="15.6" thickTop="1" thickBot="1">
      <c r="A73" s="200" t="s">
        <v>882</v>
      </c>
      <c r="B73" s="200" t="s">
        <v>377</v>
      </c>
      <c r="C73" s="205" t="s">
        <v>883</v>
      </c>
      <c r="D73" s="658">
        <v>1674.9079999999999</v>
      </c>
    </row>
    <row r="74" spans="1:4" ht="15.6" thickTop="1" thickBot="1">
      <c r="A74" s="200" t="s">
        <v>877</v>
      </c>
      <c r="B74" s="200" t="s">
        <v>377</v>
      </c>
      <c r="C74" s="205" t="s">
        <v>878</v>
      </c>
      <c r="D74" s="658">
        <v>1541.3220000000001</v>
      </c>
    </row>
    <row r="75" spans="1:4" ht="15.6" thickTop="1" thickBot="1">
      <c r="A75" s="200" t="s">
        <v>880</v>
      </c>
      <c r="B75" s="200" t="s">
        <v>377</v>
      </c>
      <c r="C75" s="205" t="s">
        <v>881</v>
      </c>
      <c r="D75" s="658">
        <v>1541.3220000000001</v>
      </c>
    </row>
    <row r="76" spans="1:4" ht="15.6" thickTop="1" thickBot="1">
      <c r="A76" s="200" t="s">
        <v>894</v>
      </c>
      <c r="B76" s="200" t="s">
        <v>377</v>
      </c>
      <c r="C76" s="205" t="s">
        <v>895</v>
      </c>
      <c r="D76" s="658">
        <v>2160.4279999999999</v>
      </c>
    </row>
    <row r="77" spans="1:4" ht="15.6" thickTop="1" thickBot="1">
      <c r="A77" s="200" t="s">
        <v>879</v>
      </c>
      <c r="B77" s="200" t="s">
        <v>377</v>
      </c>
      <c r="C77" s="205" t="s">
        <v>2143</v>
      </c>
      <c r="D77" s="658">
        <v>1027.48</v>
      </c>
    </row>
    <row r="78" spans="1:4" ht="15.6" thickTop="1" thickBot="1">
      <c r="A78" s="200" t="s">
        <v>889</v>
      </c>
      <c r="B78" s="200" t="s">
        <v>377</v>
      </c>
      <c r="C78" s="205" t="s">
        <v>890</v>
      </c>
      <c r="D78" s="658">
        <v>2996.6341741357155</v>
      </c>
    </row>
    <row r="79" spans="1:4" ht="15.6" thickTop="1" thickBot="1">
      <c r="A79" s="200" t="s">
        <v>891</v>
      </c>
      <c r="B79" s="200" t="s">
        <v>377</v>
      </c>
      <c r="C79" s="205" t="s">
        <v>2129</v>
      </c>
      <c r="D79" s="658">
        <v>2443.6634737946697</v>
      </c>
    </row>
    <row r="80" spans="1:4" ht="15.6" thickTop="1" thickBot="1">
      <c r="A80" s="200" t="s">
        <v>892</v>
      </c>
      <c r="B80" s="200" t="s">
        <v>377</v>
      </c>
      <c r="C80" s="205" t="s">
        <v>2130</v>
      </c>
      <c r="D80" s="658">
        <v>2605.3105744068366</v>
      </c>
    </row>
    <row r="81" spans="1:4" ht="30" thickTop="1" thickBot="1">
      <c r="A81" s="200" t="s">
        <v>884</v>
      </c>
      <c r="B81" s="200" t="s">
        <v>377</v>
      </c>
      <c r="C81" s="205" t="s">
        <v>2038</v>
      </c>
      <c r="D81" s="658">
        <v>2574.885660738837</v>
      </c>
    </row>
    <row r="82" spans="1:4" ht="30" thickTop="1" thickBot="1">
      <c r="A82" s="200" t="s">
        <v>885</v>
      </c>
      <c r="B82" s="200" t="s">
        <v>377</v>
      </c>
      <c r="C82" s="205" t="s">
        <v>2039</v>
      </c>
      <c r="D82" s="658">
        <v>2574.885660738837</v>
      </c>
    </row>
    <row r="83" spans="1:4" ht="30" thickTop="1" thickBot="1">
      <c r="A83" s="200" t="s">
        <v>886</v>
      </c>
      <c r="B83" s="200" t="s">
        <v>377</v>
      </c>
      <c r="C83" s="205" t="s">
        <v>2040</v>
      </c>
      <c r="D83" s="658">
        <v>2574.885660738837</v>
      </c>
    </row>
    <row r="84" spans="1:4" ht="30" thickTop="1" thickBot="1">
      <c r="A84" s="200" t="s">
        <v>887</v>
      </c>
      <c r="B84" s="200" t="s">
        <v>377</v>
      </c>
      <c r="C84" s="205" t="s">
        <v>2041</v>
      </c>
      <c r="D84" s="658">
        <v>2574.885660738837</v>
      </c>
    </row>
    <row r="85" spans="1:4" ht="15.6" thickTop="1" thickBot="1">
      <c r="A85" s="200" t="s">
        <v>893</v>
      </c>
      <c r="B85" s="200" t="s">
        <v>377</v>
      </c>
      <c r="C85" s="205" t="s">
        <v>2043</v>
      </c>
      <c r="D85" s="658">
        <v>3440.5799777113771</v>
      </c>
    </row>
    <row r="86" spans="1:4" ht="30" thickTop="1" thickBot="1">
      <c r="A86" s="200" t="s">
        <v>888</v>
      </c>
      <c r="B86" s="200" t="s">
        <v>377</v>
      </c>
      <c r="C86" s="205" t="s">
        <v>2042</v>
      </c>
      <c r="D86" s="658">
        <v>3440.5799777113771</v>
      </c>
    </row>
    <row r="87" spans="1:4" ht="30" thickTop="1" thickBot="1">
      <c r="A87" s="200" t="s">
        <v>875</v>
      </c>
      <c r="B87" s="200" t="s">
        <v>377</v>
      </c>
      <c r="C87" s="664" t="s">
        <v>876</v>
      </c>
      <c r="D87" s="665">
        <v>561</v>
      </c>
    </row>
    <row r="88" spans="1:4" ht="15.6" thickTop="1" thickBot="1">
      <c r="A88" s="200" t="s">
        <v>898</v>
      </c>
      <c r="B88" s="200" t="s">
        <v>377</v>
      </c>
      <c r="C88" s="205" t="s">
        <v>2044</v>
      </c>
      <c r="D88" s="658">
        <v>592.42305941109544</v>
      </c>
    </row>
    <row r="89" spans="1:4" ht="15.6" thickTop="1" thickBot="1">
      <c r="A89" s="200" t="s">
        <v>896</v>
      </c>
      <c r="B89" s="200" t="s">
        <v>377</v>
      </c>
      <c r="C89" s="205" t="s">
        <v>897</v>
      </c>
      <c r="D89" s="658">
        <v>665.91870536349234</v>
      </c>
    </row>
    <row r="90" spans="1:4" ht="15.6" thickTop="1" thickBot="1">
      <c r="A90" s="200" t="s">
        <v>997</v>
      </c>
      <c r="B90" s="200" t="s">
        <v>233</v>
      </c>
      <c r="C90" s="205" t="s">
        <v>998</v>
      </c>
      <c r="D90" s="658">
        <v>5160.8699665670665</v>
      </c>
    </row>
    <row r="91" spans="1:4" ht="30" thickTop="1" thickBot="1">
      <c r="A91" s="200" t="s">
        <v>414</v>
      </c>
      <c r="B91" s="200" t="s">
        <v>377</v>
      </c>
      <c r="C91" s="205" t="s">
        <v>415</v>
      </c>
      <c r="D91" s="658">
        <v>12097.523147436779</v>
      </c>
    </row>
    <row r="92" spans="1:4" ht="15.6" thickTop="1" thickBot="1">
      <c r="A92" s="200" t="s">
        <v>416</v>
      </c>
      <c r="B92" s="200" t="s">
        <v>144</v>
      </c>
      <c r="C92" s="205" t="s">
        <v>417</v>
      </c>
      <c r="D92" s="658">
        <v>29907.306666666664</v>
      </c>
    </row>
    <row r="93" spans="1:4" ht="15.6" thickTop="1" thickBot="1">
      <c r="A93" s="200" t="s">
        <v>418</v>
      </c>
      <c r="B93" s="200" t="s">
        <v>144</v>
      </c>
      <c r="C93" s="205" t="s">
        <v>419</v>
      </c>
      <c r="D93" s="658">
        <v>789.48</v>
      </c>
    </row>
    <row r="94" spans="1:4" ht="15.6" thickTop="1" thickBot="1">
      <c r="A94" s="200" t="s">
        <v>420</v>
      </c>
      <c r="B94" s="200" t="s">
        <v>144</v>
      </c>
      <c r="C94" s="205" t="s">
        <v>421</v>
      </c>
      <c r="D94" s="658">
        <v>789.48</v>
      </c>
    </row>
    <row r="95" spans="1:4" ht="15.6" thickTop="1" thickBot="1">
      <c r="A95" s="200" t="s">
        <v>422</v>
      </c>
      <c r="B95" s="200" t="s">
        <v>377</v>
      </c>
      <c r="C95" s="205" t="s">
        <v>423</v>
      </c>
      <c r="D95" s="658">
        <v>3704.6273651770771</v>
      </c>
    </row>
    <row r="96" spans="1:4" ht="15.6" thickTop="1" thickBot="1">
      <c r="A96" s="200" t="s">
        <v>441</v>
      </c>
      <c r="B96" s="200" t="s">
        <v>377</v>
      </c>
      <c r="C96" s="205" t="s">
        <v>442</v>
      </c>
      <c r="D96" s="658">
        <v>3440.5799777113771</v>
      </c>
    </row>
    <row r="97" spans="1:4" ht="15.6" thickTop="1" thickBot="1">
      <c r="A97" s="200" t="s">
        <v>439</v>
      </c>
      <c r="B97" s="200" t="s">
        <v>377</v>
      </c>
      <c r="C97" s="205" t="s">
        <v>440</v>
      </c>
      <c r="D97" s="658">
        <v>5504.9279643382024</v>
      </c>
    </row>
    <row r="98" spans="1:4" ht="15.6" thickTop="1" thickBot="1">
      <c r="A98" s="200" t="s">
        <v>424</v>
      </c>
      <c r="B98" s="200" t="s">
        <v>425</v>
      </c>
      <c r="C98" s="205" t="s">
        <v>426</v>
      </c>
      <c r="D98" s="658">
        <v>3440.5799777113771</v>
      </c>
    </row>
    <row r="99" spans="1:4" ht="30" thickTop="1" thickBot="1">
      <c r="A99" s="200" t="s">
        <v>907</v>
      </c>
      <c r="B99" s="200" t="s">
        <v>388</v>
      </c>
      <c r="C99" s="205" t="s">
        <v>2045</v>
      </c>
      <c r="D99" s="658">
        <v>280165.19405173376</v>
      </c>
    </row>
    <row r="100" spans="1:4" ht="30" thickTop="1" thickBot="1">
      <c r="A100" s="200" t="s">
        <v>908</v>
      </c>
      <c r="B100" s="200" t="s">
        <v>388</v>
      </c>
      <c r="C100" s="205" t="s">
        <v>2046</v>
      </c>
      <c r="D100" s="658">
        <v>306508.03842587391</v>
      </c>
    </row>
    <row r="101" spans="1:4" ht="30" thickTop="1" thickBot="1">
      <c r="A101" s="200" t="s">
        <v>909</v>
      </c>
      <c r="B101" s="200" t="s">
        <v>388</v>
      </c>
      <c r="C101" s="205" t="s">
        <v>2047</v>
      </c>
      <c r="D101" s="658">
        <v>390573.80558631913</v>
      </c>
    </row>
    <row r="102" spans="1:4" ht="30" thickTop="1" thickBot="1">
      <c r="A102" s="200" t="s">
        <v>910</v>
      </c>
      <c r="B102" s="200" t="s">
        <v>388</v>
      </c>
      <c r="C102" s="205" t="s">
        <v>2048</v>
      </c>
      <c r="D102" s="658">
        <v>342294.55664090731</v>
      </c>
    </row>
    <row r="103" spans="1:4" ht="30" thickTop="1" thickBot="1">
      <c r="A103" s="200" t="s">
        <v>911</v>
      </c>
      <c r="B103" s="200" t="s">
        <v>388</v>
      </c>
      <c r="C103" s="205" t="s">
        <v>2049</v>
      </c>
      <c r="D103" s="658">
        <v>358116.50618061848</v>
      </c>
    </row>
    <row r="104" spans="1:4" ht="15.6" thickTop="1" thickBot="1">
      <c r="A104" s="200" t="s">
        <v>905</v>
      </c>
      <c r="B104" s="200" t="s">
        <v>388</v>
      </c>
      <c r="C104" s="205" t="s">
        <v>2112</v>
      </c>
      <c r="D104" s="658">
        <v>363788.10000000003</v>
      </c>
    </row>
    <row r="105" spans="1:4" ht="15.6" thickTop="1" thickBot="1">
      <c r="A105" s="200" t="s">
        <v>904</v>
      </c>
      <c r="B105" s="200" t="s">
        <v>388</v>
      </c>
      <c r="C105" s="205" t="s">
        <v>2113</v>
      </c>
      <c r="D105" s="658">
        <v>347632.32</v>
      </c>
    </row>
    <row r="106" spans="1:4" ht="15.6" thickTop="1" thickBot="1">
      <c r="A106" s="200" t="s">
        <v>1745</v>
      </c>
      <c r="B106" s="200" t="s">
        <v>388</v>
      </c>
      <c r="C106" s="205" t="s">
        <v>2111</v>
      </c>
      <c r="D106" s="658">
        <v>399643.65</v>
      </c>
    </row>
    <row r="107" spans="1:4" ht="15.6" thickTop="1" thickBot="1">
      <c r="A107" s="200" t="s">
        <v>901</v>
      </c>
      <c r="B107" s="200" t="s">
        <v>388</v>
      </c>
      <c r="C107" s="205" t="s">
        <v>2111</v>
      </c>
      <c r="D107" s="658">
        <v>433410.24</v>
      </c>
    </row>
    <row r="108" spans="1:4" ht="15.6" thickTop="1" thickBot="1">
      <c r="A108" s="200" t="s">
        <v>903</v>
      </c>
      <c r="B108" s="200" t="s">
        <v>388</v>
      </c>
      <c r="C108" s="205" t="s">
        <v>2114</v>
      </c>
      <c r="D108" s="658">
        <v>460753.38</v>
      </c>
    </row>
    <row r="109" spans="1:4" ht="15.6" thickTop="1" thickBot="1">
      <c r="A109" s="200" t="s">
        <v>902</v>
      </c>
      <c r="B109" s="200" t="s">
        <v>388</v>
      </c>
      <c r="C109" s="205" t="s">
        <v>2115</v>
      </c>
      <c r="D109" s="658">
        <v>479779.44</v>
      </c>
    </row>
    <row r="110" spans="1:4" ht="15.6" thickTop="1" thickBot="1">
      <c r="A110" s="200" t="s">
        <v>906</v>
      </c>
      <c r="B110" s="200" t="s">
        <v>388</v>
      </c>
      <c r="C110" s="205" t="s">
        <v>2116</v>
      </c>
      <c r="D110" s="658">
        <v>345526.58678971766</v>
      </c>
    </row>
    <row r="111" spans="1:4" ht="15.6" thickTop="1" thickBot="1">
      <c r="A111" s="200" t="s">
        <v>427</v>
      </c>
      <c r="B111" s="200" t="s">
        <v>144</v>
      </c>
      <c r="C111" s="205" t="s">
        <v>428</v>
      </c>
      <c r="D111" s="658">
        <v>2154.7825521095388</v>
      </c>
    </row>
    <row r="112" spans="1:4" ht="15.6" thickTop="1" thickBot="1">
      <c r="A112" s="200" t="s">
        <v>429</v>
      </c>
      <c r="B112" s="200" t="s">
        <v>233</v>
      </c>
      <c r="C112" s="205" t="s">
        <v>430</v>
      </c>
      <c r="D112" s="658">
        <v>1109.8645089391539</v>
      </c>
    </row>
    <row r="113" spans="1:4" ht="30" thickTop="1" thickBot="1">
      <c r="A113" s="200" t="s">
        <v>431</v>
      </c>
      <c r="B113" s="200" t="s">
        <v>92</v>
      </c>
      <c r="C113" s="205" t="s">
        <v>432</v>
      </c>
      <c r="D113" s="658">
        <v>816</v>
      </c>
    </row>
    <row r="114" spans="1:4" ht="30" thickTop="1" thickBot="1">
      <c r="A114" s="200" t="s">
        <v>433</v>
      </c>
      <c r="B114" s="200" t="s">
        <v>144</v>
      </c>
      <c r="C114" s="205" t="s">
        <v>434</v>
      </c>
      <c r="D114" s="658">
        <v>34339.715277887255</v>
      </c>
    </row>
    <row r="115" spans="1:4" ht="15.6" thickTop="1" thickBot="1">
      <c r="A115" s="200" t="s">
        <v>435</v>
      </c>
      <c r="B115" s="200" t="s">
        <v>92</v>
      </c>
      <c r="C115" s="655" t="s">
        <v>436</v>
      </c>
      <c r="D115" s="658">
        <v>36625.528794992075</v>
      </c>
    </row>
    <row r="116" spans="1:4" ht="15.6" thickTop="1" thickBot="1">
      <c r="A116" s="200" t="s">
        <v>443</v>
      </c>
      <c r="B116" s="200" t="s">
        <v>92</v>
      </c>
      <c r="C116" s="664" t="s">
        <v>1997</v>
      </c>
      <c r="D116" s="665">
        <v>352410</v>
      </c>
    </row>
    <row r="117" spans="1:4" ht="15.6" thickTop="1" thickBot="1">
      <c r="A117" s="200" t="s">
        <v>446</v>
      </c>
      <c r="B117" s="200" t="s">
        <v>92</v>
      </c>
      <c r="C117" s="664" t="s">
        <v>447</v>
      </c>
      <c r="D117" s="665">
        <v>42485.613402190807</v>
      </c>
    </row>
    <row r="118" spans="1:4" ht="30" thickTop="1" thickBot="1">
      <c r="A118" s="200" t="s">
        <v>444</v>
      </c>
      <c r="B118" s="200" t="s">
        <v>92</v>
      </c>
      <c r="C118" s="666" t="s">
        <v>445</v>
      </c>
      <c r="D118" s="665">
        <v>26076.862127705455</v>
      </c>
    </row>
    <row r="119" spans="1:4" ht="30" thickTop="1" thickBot="1">
      <c r="A119" s="200" t="s">
        <v>449</v>
      </c>
      <c r="B119" s="200" t="s">
        <v>388</v>
      </c>
      <c r="C119" s="205" t="s">
        <v>450</v>
      </c>
      <c r="D119" s="658">
        <v>4217.4851339687839</v>
      </c>
    </row>
    <row r="120" spans="1:4" ht="30" thickTop="1" thickBot="1">
      <c r="A120" s="200" t="s">
        <v>448</v>
      </c>
      <c r="B120" s="200" t="s">
        <v>388</v>
      </c>
      <c r="C120" s="205" t="s">
        <v>1998</v>
      </c>
      <c r="D120" s="658">
        <v>4217.4851339687839</v>
      </c>
    </row>
    <row r="121" spans="1:4" ht="30" thickTop="1" thickBot="1">
      <c r="A121" s="200" t="s">
        <v>912</v>
      </c>
      <c r="B121" s="200" t="s">
        <v>637</v>
      </c>
      <c r="C121" s="664" t="s">
        <v>913</v>
      </c>
      <c r="D121" s="665">
        <v>17340</v>
      </c>
    </row>
    <row r="122" spans="1:4" ht="15.6" thickTop="1" thickBot="1">
      <c r="A122" s="200" t="s">
        <v>914</v>
      </c>
      <c r="B122" s="200" t="s">
        <v>637</v>
      </c>
      <c r="C122" s="205" t="s">
        <v>2050</v>
      </c>
      <c r="D122" s="658">
        <v>25500</v>
      </c>
    </row>
    <row r="123" spans="1:4" ht="15.6" thickTop="1" thickBot="1">
      <c r="A123" s="200" t="s">
        <v>451</v>
      </c>
      <c r="B123" s="200" t="s">
        <v>388</v>
      </c>
      <c r="C123" s="205" t="s">
        <v>1999</v>
      </c>
      <c r="D123" s="658">
        <v>2795.4473156025401</v>
      </c>
    </row>
    <row r="124" spans="1:4" ht="15.6" thickTop="1" thickBot="1">
      <c r="A124" s="200" t="s">
        <v>452</v>
      </c>
      <c r="B124" s="200" t="s">
        <v>144</v>
      </c>
      <c r="C124" s="205" t="s">
        <v>453</v>
      </c>
      <c r="D124" s="658">
        <v>17424.872790344718</v>
      </c>
    </row>
    <row r="125" spans="1:4" ht="15.6" thickTop="1" thickBot="1">
      <c r="A125" s="200" t="s">
        <v>939</v>
      </c>
      <c r="B125" s="200" t="s">
        <v>425</v>
      </c>
      <c r="C125" s="205" t="s">
        <v>2052</v>
      </c>
      <c r="D125" s="658">
        <v>2044.7556060476993</v>
      </c>
    </row>
    <row r="126" spans="1:4" ht="15.6" thickTop="1" thickBot="1">
      <c r="A126" s="200" t="s">
        <v>940</v>
      </c>
      <c r="B126" s="200" t="s">
        <v>425</v>
      </c>
      <c r="C126" s="205" t="s">
        <v>2053</v>
      </c>
      <c r="D126" s="658">
        <v>2382.1477179720773</v>
      </c>
    </row>
    <row r="127" spans="1:4" ht="30" thickTop="1" thickBot="1">
      <c r="A127" s="200" t="s">
        <v>938</v>
      </c>
      <c r="B127" s="200" t="s">
        <v>425</v>
      </c>
      <c r="C127" s="205" t="s">
        <v>2051</v>
      </c>
      <c r="D127" s="658">
        <v>2326.4610707684756</v>
      </c>
    </row>
    <row r="128" spans="1:4" ht="15.6" thickTop="1" thickBot="1">
      <c r="A128" s="200" t="s">
        <v>920</v>
      </c>
      <c r="B128" s="200" t="s">
        <v>425</v>
      </c>
      <c r="C128" s="205" t="s">
        <v>921</v>
      </c>
      <c r="D128" s="658">
        <v>1086.3</v>
      </c>
    </row>
    <row r="129" spans="1:4" ht="15.6" thickTop="1" thickBot="1">
      <c r="A129" s="200" t="s">
        <v>922</v>
      </c>
      <c r="B129" s="200" t="s">
        <v>425</v>
      </c>
      <c r="C129" s="664" t="s">
        <v>923</v>
      </c>
      <c r="D129" s="665">
        <v>1086.3</v>
      </c>
    </row>
    <row r="130" spans="1:4" ht="15.6" thickTop="1" thickBot="1">
      <c r="A130" s="200" t="s">
        <v>924</v>
      </c>
      <c r="B130" s="200" t="s">
        <v>425</v>
      </c>
      <c r="C130" s="205" t="s">
        <v>925</v>
      </c>
      <c r="D130" s="658">
        <v>1215.8399999999999</v>
      </c>
    </row>
    <row r="131" spans="1:4" ht="15.6" thickTop="1" thickBot="1">
      <c r="A131" s="200" t="s">
        <v>926</v>
      </c>
      <c r="B131" s="200" t="s">
        <v>425</v>
      </c>
      <c r="C131" s="205" t="s">
        <v>927</v>
      </c>
      <c r="D131" s="658">
        <v>1519.8</v>
      </c>
    </row>
    <row r="132" spans="1:4" ht="15.6" thickTop="1" thickBot="1">
      <c r="A132" s="200" t="s">
        <v>928</v>
      </c>
      <c r="B132" s="200" t="s">
        <v>425</v>
      </c>
      <c r="C132" s="205" t="s">
        <v>929</v>
      </c>
      <c r="D132" s="658">
        <v>1237.26</v>
      </c>
    </row>
    <row r="133" spans="1:4" ht="15.6" thickTop="1" thickBot="1">
      <c r="A133" s="200" t="s">
        <v>932</v>
      </c>
      <c r="B133" s="200" t="s">
        <v>425</v>
      </c>
      <c r="C133" s="205" t="s">
        <v>933</v>
      </c>
      <c r="D133" s="658">
        <v>1094.8</v>
      </c>
    </row>
    <row r="134" spans="1:4" ht="15.6" thickTop="1" thickBot="1">
      <c r="A134" s="200" t="s">
        <v>930</v>
      </c>
      <c r="B134" s="200" t="s">
        <v>425</v>
      </c>
      <c r="C134" s="205" t="s">
        <v>931</v>
      </c>
      <c r="D134" s="658">
        <v>1677.39</v>
      </c>
    </row>
    <row r="135" spans="1:4" ht="15.6" thickTop="1" thickBot="1">
      <c r="A135" s="200" t="s">
        <v>934</v>
      </c>
      <c r="B135" s="200" t="s">
        <v>425</v>
      </c>
      <c r="C135" s="205" t="s">
        <v>935</v>
      </c>
      <c r="D135" s="658">
        <v>979.2</v>
      </c>
    </row>
    <row r="136" spans="1:4" ht="15.6" thickTop="1" thickBot="1">
      <c r="A136" s="200" t="s">
        <v>936</v>
      </c>
      <c r="B136" s="200" t="s">
        <v>425</v>
      </c>
      <c r="C136" s="205" t="s">
        <v>937</v>
      </c>
      <c r="D136" s="658">
        <v>1428</v>
      </c>
    </row>
    <row r="137" spans="1:4" ht="30" thickTop="1" thickBot="1">
      <c r="A137" s="200" t="s">
        <v>918</v>
      </c>
      <c r="B137" s="200" t="s">
        <v>377</v>
      </c>
      <c r="C137" s="205" t="s">
        <v>919</v>
      </c>
      <c r="D137" s="658">
        <v>5909.6293779168145</v>
      </c>
    </row>
    <row r="138" spans="1:4" ht="30" thickTop="1" thickBot="1">
      <c r="A138" s="200" t="s">
        <v>915</v>
      </c>
      <c r="B138" s="200" t="s">
        <v>916</v>
      </c>
      <c r="C138" s="205" t="s">
        <v>917</v>
      </c>
      <c r="D138" s="658">
        <v>3.1847855698677811E-2</v>
      </c>
    </row>
    <row r="139" spans="1:4" ht="15.6" thickTop="1" thickBot="1">
      <c r="A139" s="200" t="s">
        <v>454</v>
      </c>
      <c r="B139" s="200" t="s">
        <v>377</v>
      </c>
      <c r="C139" s="205" t="s">
        <v>455</v>
      </c>
      <c r="D139" s="658">
        <v>3604</v>
      </c>
    </row>
    <row r="140" spans="1:4" ht="30" thickTop="1" thickBot="1">
      <c r="A140" s="200" t="s">
        <v>456</v>
      </c>
      <c r="B140" s="200" t="s">
        <v>457</v>
      </c>
      <c r="C140" s="205" t="s">
        <v>458</v>
      </c>
      <c r="D140" s="658">
        <v>14603</v>
      </c>
    </row>
    <row r="141" spans="1:4" ht="30" thickTop="1" thickBot="1">
      <c r="A141" s="200" t="s">
        <v>459</v>
      </c>
      <c r="B141" s="200" t="s">
        <v>144</v>
      </c>
      <c r="C141" s="205" t="s">
        <v>2000</v>
      </c>
      <c r="D141" s="658">
        <v>11427.74</v>
      </c>
    </row>
    <row r="142" spans="1:4" ht="30" thickTop="1" thickBot="1">
      <c r="A142" s="200" t="s">
        <v>460</v>
      </c>
      <c r="B142" s="200" t="s">
        <v>92</v>
      </c>
      <c r="C142" s="664" t="s">
        <v>461</v>
      </c>
      <c r="D142" s="665">
        <v>6508.62</v>
      </c>
    </row>
    <row r="143" spans="1:4" ht="15.6" thickTop="1" thickBot="1">
      <c r="A143" s="200" t="s">
        <v>462</v>
      </c>
      <c r="B143" s="200" t="s">
        <v>463</v>
      </c>
      <c r="C143" s="664" t="s">
        <v>464</v>
      </c>
      <c r="D143" s="665">
        <v>9418.8026537969981</v>
      </c>
    </row>
    <row r="144" spans="1:4" ht="15.6" thickTop="1" thickBot="1">
      <c r="A144" s="200" t="s">
        <v>465</v>
      </c>
      <c r="B144" s="200" t="s">
        <v>425</v>
      </c>
      <c r="C144" s="205" t="s">
        <v>466</v>
      </c>
      <c r="D144" s="658">
        <v>26636.74821453969</v>
      </c>
    </row>
    <row r="145" spans="1:4" ht="15.6" thickTop="1" thickBot="1">
      <c r="A145" s="200" t="s">
        <v>951</v>
      </c>
      <c r="B145" s="200" t="s">
        <v>233</v>
      </c>
      <c r="C145" s="205" t="s">
        <v>953</v>
      </c>
      <c r="D145" s="658">
        <v>6461.7</v>
      </c>
    </row>
    <row r="146" spans="1:4" ht="44.4" thickTop="1" thickBot="1">
      <c r="A146" s="200" t="s">
        <v>941</v>
      </c>
      <c r="B146" s="200" t="s">
        <v>233</v>
      </c>
      <c r="C146" s="205" t="s">
        <v>942</v>
      </c>
      <c r="D146" s="658">
        <v>1639.0266666666666</v>
      </c>
    </row>
    <row r="147" spans="1:4" ht="30" thickTop="1" thickBot="1">
      <c r="A147" s="200" t="s">
        <v>943</v>
      </c>
      <c r="B147" s="200" t="s">
        <v>233</v>
      </c>
      <c r="C147" s="205" t="s">
        <v>944</v>
      </c>
      <c r="D147" s="658">
        <v>8389.3724999999995</v>
      </c>
    </row>
    <row r="148" spans="1:4" ht="15.6" thickTop="1" thickBot="1">
      <c r="A148" s="200" t="s">
        <v>1775</v>
      </c>
      <c r="B148" s="200" t="s">
        <v>233</v>
      </c>
      <c r="C148" s="205" t="s">
        <v>2054</v>
      </c>
      <c r="D148" s="658">
        <v>4300.5749999999998</v>
      </c>
    </row>
    <row r="149" spans="1:4" ht="30" thickTop="1" thickBot="1">
      <c r="A149" s="200" t="s">
        <v>945</v>
      </c>
      <c r="B149" s="200" t="s">
        <v>144</v>
      </c>
      <c r="C149" s="205" t="s">
        <v>946</v>
      </c>
      <c r="D149" s="658">
        <v>6840.12</v>
      </c>
    </row>
    <row r="150" spans="1:4" ht="15.6" thickTop="1" thickBot="1">
      <c r="A150" s="200" t="s">
        <v>947</v>
      </c>
      <c r="B150" s="200" t="s">
        <v>233</v>
      </c>
      <c r="C150" s="205" t="s">
        <v>948</v>
      </c>
      <c r="D150" s="658">
        <v>3612.7550000000001</v>
      </c>
    </row>
    <row r="151" spans="1:4" ht="30" thickTop="1" thickBot="1">
      <c r="A151" s="200" t="s">
        <v>949</v>
      </c>
      <c r="B151" s="200" t="s">
        <v>457</v>
      </c>
      <c r="C151" s="205" t="s">
        <v>950</v>
      </c>
      <c r="D151" s="658">
        <v>289545.02</v>
      </c>
    </row>
    <row r="152" spans="1:4" ht="15.6" thickTop="1" thickBot="1">
      <c r="A152" s="200" t="s">
        <v>467</v>
      </c>
      <c r="B152" s="200" t="s">
        <v>92</v>
      </c>
      <c r="C152" s="205" t="s">
        <v>468</v>
      </c>
      <c r="D152" s="658">
        <v>1113.5</v>
      </c>
    </row>
    <row r="153" spans="1:4" ht="15.6" thickTop="1" thickBot="1">
      <c r="A153" s="200" t="s">
        <v>469</v>
      </c>
      <c r="B153" s="200" t="s">
        <v>377</v>
      </c>
      <c r="C153" s="205" t="s">
        <v>470</v>
      </c>
      <c r="D153" s="658">
        <v>31972.58</v>
      </c>
    </row>
    <row r="154" spans="1:4" ht="15.6" thickTop="1" thickBot="1">
      <c r="A154" s="200" t="s">
        <v>471</v>
      </c>
      <c r="B154" s="200" t="s">
        <v>377</v>
      </c>
      <c r="C154" s="205" t="s">
        <v>472</v>
      </c>
      <c r="D154" s="658">
        <v>3431.96</v>
      </c>
    </row>
    <row r="155" spans="1:4" ht="30" thickTop="1" thickBot="1">
      <c r="A155" s="200" t="s">
        <v>987</v>
      </c>
      <c r="B155" s="200" t="s">
        <v>144</v>
      </c>
      <c r="C155" s="664" t="s">
        <v>988</v>
      </c>
      <c r="D155" s="665">
        <v>51071.4</v>
      </c>
    </row>
    <row r="156" spans="1:4" ht="30" thickTop="1" thickBot="1">
      <c r="A156" s="200" t="s">
        <v>989</v>
      </c>
      <c r="B156" s="200" t="s">
        <v>144</v>
      </c>
      <c r="C156" s="664" t="s">
        <v>990</v>
      </c>
      <c r="D156" s="665">
        <v>18549.7863</v>
      </c>
    </row>
    <row r="157" spans="1:4" ht="30" thickTop="1" thickBot="1">
      <c r="A157" s="200" t="s">
        <v>991</v>
      </c>
      <c r="B157" s="200" t="s">
        <v>144</v>
      </c>
      <c r="C157" s="664" t="s">
        <v>992</v>
      </c>
      <c r="D157" s="665">
        <v>30787.0255</v>
      </c>
    </row>
    <row r="158" spans="1:4" ht="30" thickTop="1" thickBot="1">
      <c r="A158" s="200" t="s">
        <v>993</v>
      </c>
      <c r="B158" s="200" t="s">
        <v>144</v>
      </c>
      <c r="C158" s="664" t="s">
        <v>994</v>
      </c>
      <c r="D158" s="665">
        <v>55950.920199999993</v>
      </c>
    </row>
    <row r="159" spans="1:4" ht="15.6" thickTop="1" thickBot="1">
      <c r="A159" s="200" t="s">
        <v>475</v>
      </c>
      <c r="B159" s="200" t="s">
        <v>233</v>
      </c>
      <c r="C159" s="205" t="s">
        <v>476</v>
      </c>
      <c r="D159" s="658">
        <v>5304</v>
      </c>
    </row>
    <row r="160" spans="1:4" ht="15.6" thickTop="1" thickBot="1">
      <c r="A160" s="200" t="s">
        <v>980</v>
      </c>
      <c r="B160" s="200" t="s">
        <v>233</v>
      </c>
      <c r="C160" s="664" t="s">
        <v>476</v>
      </c>
      <c r="D160" s="665">
        <v>3366</v>
      </c>
    </row>
    <row r="161" spans="1:4" ht="15.6" thickTop="1" thickBot="1">
      <c r="A161" s="200" t="s">
        <v>477</v>
      </c>
      <c r="B161" s="200" t="s">
        <v>233</v>
      </c>
      <c r="C161" s="664" t="s">
        <v>478</v>
      </c>
      <c r="D161" s="665">
        <v>8364</v>
      </c>
    </row>
    <row r="162" spans="1:4" ht="15.6" thickTop="1" thickBot="1">
      <c r="A162" s="200" t="s">
        <v>981</v>
      </c>
      <c r="B162" s="200" t="s">
        <v>233</v>
      </c>
      <c r="C162" s="205" t="s">
        <v>478</v>
      </c>
      <c r="D162" s="658">
        <v>8364</v>
      </c>
    </row>
    <row r="163" spans="1:4" ht="15.6" thickTop="1" thickBot="1">
      <c r="A163" s="200" t="s">
        <v>972</v>
      </c>
      <c r="B163" s="200" t="s">
        <v>233</v>
      </c>
      <c r="C163" s="664" t="s">
        <v>973</v>
      </c>
      <c r="D163" s="665">
        <v>6120</v>
      </c>
    </row>
    <row r="164" spans="1:4" ht="15.6" thickTop="1" thickBot="1">
      <c r="A164" s="200" t="s">
        <v>978</v>
      </c>
      <c r="B164" s="200" t="s">
        <v>233</v>
      </c>
      <c r="C164" s="205" t="s">
        <v>973</v>
      </c>
      <c r="D164" s="658">
        <v>8160</v>
      </c>
    </row>
    <row r="165" spans="1:4" ht="15.6" thickTop="1" thickBot="1">
      <c r="A165" s="200" t="s">
        <v>985</v>
      </c>
      <c r="B165" s="200" t="s">
        <v>952</v>
      </c>
      <c r="C165" s="664" t="s">
        <v>986</v>
      </c>
      <c r="D165" s="665">
        <v>10404</v>
      </c>
    </row>
    <row r="166" spans="1:4" ht="15.6" thickTop="1" thickBot="1">
      <c r="A166" s="200" t="s">
        <v>983</v>
      </c>
      <c r="B166" s="200" t="s">
        <v>233</v>
      </c>
      <c r="C166" s="664" t="s">
        <v>984</v>
      </c>
      <c r="D166" s="665">
        <v>7038</v>
      </c>
    </row>
    <row r="167" spans="1:4" ht="15.6" thickTop="1" thickBot="1">
      <c r="A167" s="200" t="s">
        <v>479</v>
      </c>
      <c r="B167" s="200" t="s">
        <v>233</v>
      </c>
      <c r="C167" s="664" t="s">
        <v>480</v>
      </c>
      <c r="D167" s="665">
        <v>3876</v>
      </c>
    </row>
    <row r="168" spans="1:4" ht="15.6" thickTop="1" thickBot="1">
      <c r="A168" s="200" t="s">
        <v>982</v>
      </c>
      <c r="B168" s="200" t="s">
        <v>233</v>
      </c>
      <c r="C168" s="664" t="s">
        <v>480</v>
      </c>
      <c r="D168" s="665">
        <v>10876.672187603706</v>
      </c>
    </row>
    <row r="169" spans="1:4" ht="15.6" thickTop="1" thickBot="1">
      <c r="A169" s="200" t="s">
        <v>473</v>
      </c>
      <c r="B169" s="200" t="s">
        <v>233</v>
      </c>
      <c r="C169" s="664" t="s">
        <v>474</v>
      </c>
      <c r="D169" s="665">
        <v>11934</v>
      </c>
    </row>
    <row r="170" spans="1:4" ht="15.6" thickTop="1" thickBot="1">
      <c r="A170" s="200" t="s">
        <v>979</v>
      </c>
      <c r="B170" s="200" t="s">
        <v>233</v>
      </c>
      <c r="C170" s="664" t="s">
        <v>474</v>
      </c>
      <c r="D170" s="665">
        <v>11934</v>
      </c>
    </row>
    <row r="171" spans="1:4" ht="15.6" thickTop="1" thickBot="1">
      <c r="A171" s="200" t="s">
        <v>955</v>
      </c>
      <c r="B171" s="200" t="s">
        <v>233</v>
      </c>
      <c r="C171" s="664" t="s">
        <v>956</v>
      </c>
      <c r="D171" s="665">
        <v>8874</v>
      </c>
    </row>
    <row r="172" spans="1:4" ht="15.6" thickTop="1" thickBot="1">
      <c r="A172" s="200" t="s">
        <v>968</v>
      </c>
      <c r="B172" s="200" t="s">
        <v>952</v>
      </c>
      <c r="C172" s="664" t="s">
        <v>969</v>
      </c>
      <c r="D172" s="665">
        <v>15094.157321572491</v>
      </c>
    </row>
    <row r="173" spans="1:4" ht="15.6" thickTop="1" thickBot="1">
      <c r="A173" s="200" t="s">
        <v>970</v>
      </c>
      <c r="B173" s="200" t="s">
        <v>952</v>
      </c>
      <c r="C173" s="664" t="s">
        <v>971</v>
      </c>
      <c r="D173" s="665">
        <v>4488</v>
      </c>
    </row>
    <row r="174" spans="1:4" ht="15.6" thickTop="1" thickBot="1">
      <c r="A174" s="200" t="s">
        <v>957</v>
      </c>
      <c r="B174" s="200" t="s">
        <v>233</v>
      </c>
      <c r="C174" s="664" t="s">
        <v>958</v>
      </c>
      <c r="D174" s="665">
        <v>2040</v>
      </c>
    </row>
    <row r="175" spans="1:4" ht="15.6" thickTop="1" thickBot="1">
      <c r="A175" s="200" t="s">
        <v>959</v>
      </c>
      <c r="B175" s="200" t="s">
        <v>233</v>
      </c>
      <c r="C175" s="664" t="s">
        <v>960</v>
      </c>
      <c r="D175" s="665">
        <v>5874.5812000000005</v>
      </c>
    </row>
    <row r="176" spans="1:4" ht="30" thickTop="1" thickBot="1">
      <c r="A176" s="200" t="s">
        <v>965</v>
      </c>
      <c r="B176" s="200" t="s">
        <v>233</v>
      </c>
      <c r="C176" s="664" t="s">
        <v>2058</v>
      </c>
      <c r="D176" s="665">
        <v>8147.4301999999998</v>
      </c>
    </row>
    <row r="177" spans="1:4" ht="15.6" thickTop="1" thickBot="1">
      <c r="A177" s="200" t="s">
        <v>961</v>
      </c>
      <c r="B177" s="200" t="s">
        <v>233</v>
      </c>
      <c r="C177" s="664" t="s">
        <v>2056</v>
      </c>
      <c r="D177" s="665">
        <v>4584.7249000000002</v>
      </c>
    </row>
    <row r="178" spans="1:4" ht="30" thickTop="1" thickBot="1">
      <c r="A178" s="200" t="s">
        <v>962</v>
      </c>
      <c r="B178" s="200" t="s">
        <v>233</v>
      </c>
      <c r="C178" s="664" t="s">
        <v>2057</v>
      </c>
      <c r="D178" s="665">
        <v>5656.510299999999</v>
      </c>
    </row>
    <row r="179" spans="1:4" ht="30" thickTop="1" thickBot="1">
      <c r="A179" s="200" t="s">
        <v>967</v>
      </c>
      <c r="B179" s="200" t="s">
        <v>233</v>
      </c>
      <c r="C179" s="664" t="s">
        <v>2059</v>
      </c>
      <c r="D179" s="665">
        <v>4455.0506000000005</v>
      </c>
    </row>
    <row r="180" spans="1:4" ht="30" thickTop="1" thickBot="1">
      <c r="A180" s="200" t="s">
        <v>954</v>
      </c>
      <c r="B180" s="200" t="s">
        <v>233</v>
      </c>
      <c r="C180" s="664" t="s">
        <v>2055</v>
      </c>
      <c r="D180" s="665">
        <v>4984.6720000000005</v>
      </c>
    </row>
    <row r="181" spans="1:4" ht="15.6" thickTop="1" thickBot="1">
      <c r="A181" s="200" t="s">
        <v>963</v>
      </c>
      <c r="B181" s="200" t="s">
        <v>233</v>
      </c>
      <c r="C181" s="664" t="s">
        <v>964</v>
      </c>
      <c r="D181" s="665">
        <v>4368.8707999999997</v>
      </c>
    </row>
    <row r="182" spans="1:4" ht="15.6" thickTop="1" thickBot="1">
      <c r="A182" s="200" t="s">
        <v>966</v>
      </c>
      <c r="B182" s="200" t="s">
        <v>233</v>
      </c>
      <c r="C182" s="664" t="s">
        <v>964</v>
      </c>
      <c r="D182" s="665">
        <v>4996.0007999999998</v>
      </c>
    </row>
    <row r="183" spans="1:4" ht="15.6" thickTop="1" thickBot="1">
      <c r="A183" s="200" t="s">
        <v>481</v>
      </c>
      <c r="B183" s="200" t="s">
        <v>377</v>
      </c>
      <c r="C183" s="664" t="s">
        <v>482</v>
      </c>
      <c r="D183" s="665">
        <v>5576</v>
      </c>
    </row>
    <row r="184" spans="1:4" ht="15.6" thickTop="1" thickBot="1">
      <c r="A184" s="200" t="s">
        <v>485</v>
      </c>
      <c r="B184" s="200" t="s">
        <v>92</v>
      </c>
      <c r="C184" s="664" t="s">
        <v>486</v>
      </c>
      <c r="D184" s="665">
        <v>8704</v>
      </c>
    </row>
    <row r="185" spans="1:4" ht="15.6" thickTop="1" thickBot="1">
      <c r="A185" s="200" t="s">
        <v>483</v>
      </c>
      <c r="B185" s="200" t="s">
        <v>388</v>
      </c>
      <c r="C185" s="664" t="s">
        <v>484</v>
      </c>
      <c r="D185" s="665">
        <v>55420</v>
      </c>
    </row>
    <row r="186" spans="1:4" ht="15.6" thickTop="1" thickBot="1">
      <c r="A186" s="200" t="s">
        <v>487</v>
      </c>
      <c r="B186" s="200" t="s">
        <v>144</v>
      </c>
      <c r="C186" s="205" t="s">
        <v>2001</v>
      </c>
      <c r="D186" s="658">
        <v>1997.5</v>
      </c>
    </row>
    <row r="187" spans="1:4" ht="15.6" thickTop="1" thickBot="1">
      <c r="A187" s="200" t="s">
        <v>1539</v>
      </c>
      <c r="B187" s="200" t="s">
        <v>377</v>
      </c>
      <c r="C187" s="664" t="s">
        <v>1538</v>
      </c>
      <c r="D187" s="665">
        <v>12363.08</v>
      </c>
    </row>
    <row r="188" spans="1:4" ht="15.6" thickTop="1" thickBot="1">
      <c r="A188" s="200" t="s">
        <v>1793</v>
      </c>
      <c r="B188" s="200" t="s">
        <v>377</v>
      </c>
      <c r="C188" s="664" t="s">
        <v>1792</v>
      </c>
      <c r="D188" s="665">
        <v>12363.08</v>
      </c>
    </row>
    <row r="189" spans="1:4" ht="15.6" thickTop="1" thickBot="1">
      <c r="A189" s="200" t="s">
        <v>488</v>
      </c>
      <c r="B189" s="200" t="s">
        <v>377</v>
      </c>
      <c r="C189" s="205" t="s">
        <v>489</v>
      </c>
      <c r="D189" s="658">
        <v>63724.5</v>
      </c>
    </row>
    <row r="190" spans="1:4" ht="15.6" thickTop="1" thickBot="1">
      <c r="A190" s="200" t="s">
        <v>1750</v>
      </c>
      <c r="B190" s="200" t="s">
        <v>144</v>
      </c>
      <c r="C190" s="205" t="s">
        <v>1749</v>
      </c>
      <c r="D190" s="658">
        <v>1249980.08</v>
      </c>
    </row>
    <row r="191" spans="1:4" ht="15.6" thickTop="1" thickBot="1">
      <c r="A191" s="200" t="s">
        <v>498</v>
      </c>
      <c r="B191" s="200" t="s">
        <v>92</v>
      </c>
      <c r="C191" s="205" t="s">
        <v>499</v>
      </c>
      <c r="D191" s="658">
        <v>822409.60112391296</v>
      </c>
    </row>
    <row r="192" spans="1:4" ht="15.6" thickTop="1" thickBot="1">
      <c r="A192" s="200" t="s">
        <v>500</v>
      </c>
      <c r="B192" s="200" t="s">
        <v>92</v>
      </c>
      <c r="C192" s="205" t="s">
        <v>501</v>
      </c>
      <c r="D192" s="658">
        <v>441726.07455778326</v>
      </c>
    </row>
    <row r="193" spans="1:4" ht="15.6" thickTop="1" thickBot="1">
      <c r="A193" s="200" t="s">
        <v>490</v>
      </c>
      <c r="B193" s="200" t="s">
        <v>233</v>
      </c>
      <c r="C193" s="205" t="s">
        <v>491</v>
      </c>
      <c r="D193" s="658">
        <v>2552.688370560054</v>
      </c>
    </row>
    <row r="194" spans="1:4" ht="15.6" thickTop="1" thickBot="1">
      <c r="A194" s="200" t="s">
        <v>502</v>
      </c>
      <c r="B194" s="200" t="s">
        <v>92</v>
      </c>
      <c r="C194" s="205" t="s">
        <v>503</v>
      </c>
      <c r="D194" s="658">
        <v>1065.4699285815875</v>
      </c>
    </row>
    <row r="195" spans="1:4" ht="30" thickTop="1" thickBot="1">
      <c r="A195" s="200" t="s">
        <v>492</v>
      </c>
      <c r="B195" s="200" t="s">
        <v>425</v>
      </c>
      <c r="C195" s="205" t="s">
        <v>493</v>
      </c>
      <c r="D195" s="658">
        <v>1127.2126072153508</v>
      </c>
    </row>
    <row r="196" spans="1:4" ht="15.6" thickTop="1" thickBot="1">
      <c r="A196" s="200" t="s">
        <v>494</v>
      </c>
      <c r="B196" s="200" t="s">
        <v>92</v>
      </c>
      <c r="C196" s="664" t="s">
        <v>495</v>
      </c>
      <c r="D196" s="665">
        <v>38760</v>
      </c>
    </row>
    <row r="197" spans="1:4" ht="15.6" thickTop="1" thickBot="1">
      <c r="A197" s="200" t="s">
        <v>496</v>
      </c>
      <c r="B197" s="200" t="s">
        <v>144</v>
      </c>
      <c r="C197" s="205" t="s">
        <v>497</v>
      </c>
      <c r="D197" s="658">
        <v>2176</v>
      </c>
    </row>
    <row r="198" spans="1:4" ht="15.6" thickTop="1" thickBot="1">
      <c r="A198" s="200" t="s">
        <v>504</v>
      </c>
      <c r="B198" s="200" t="s">
        <v>92</v>
      </c>
      <c r="C198" s="205" t="s">
        <v>505</v>
      </c>
      <c r="D198" s="658">
        <v>24650.377400000001</v>
      </c>
    </row>
    <row r="199" spans="1:4" ht="15.6" thickTop="1" thickBot="1">
      <c r="A199" s="200" t="s">
        <v>1009</v>
      </c>
      <c r="B199" s="200" t="s">
        <v>92</v>
      </c>
      <c r="C199" s="205" t="s">
        <v>1010</v>
      </c>
      <c r="D199" s="658">
        <v>102371.53036486774</v>
      </c>
    </row>
    <row r="200" spans="1:4" ht="30" thickTop="1" thickBot="1">
      <c r="A200" s="200" t="s">
        <v>1013</v>
      </c>
      <c r="B200" s="200" t="s">
        <v>92</v>
      </c>
      <c r="C200" s="205" t="s">
        <v>1014</v>
      </c>
      <c r="D200" s="658">
        <v>113923.11671336897</v>
      </c>
    </row>
    <row r="201" spans="1:4" ht="15.6" thickTop="1" thickBot="1">
      <c r="A201" s="200" t="s">
        <v>1011</v>
      </c>
      <c r="B201" s="200" t="s">
        <v>92</v>
      </c>
      <c r="C201" s="205" t="s">
        <v>1012</v>
      </c>
      <c r="D201" s="658">
        <v>110133.99474737071</v>
      </c>
    </row>
    <row r="202" spans="1:4" ht="15.6" thickTop="1" thickBot="1">
      <c r="A202" s="200" t="s">
        <v>1015</v>
      </c>
      <c r="B202" s="200" t="s">
        <v>233</v>
      </c>
      <c r="C202" s="205" t="s">
        <v>1016</v>
      </c>
      <c r="D202" s="658">
        <v>5549.3225446957695</v>
      </c>
    </row>
    <row r="203" spans="1:4" ht="30" thickTop="1" thickBot="1">
      <c r="A203" s="200" t="s">
        <v>1003</v>
      </c>
      <c r="B203" s="200" t="s">
        <v>233</v>
      </c>
      <c r="C203" s="205" t="s">
        <v>1004</v>
      </c>
      <c r="D203" s="658">
        <v>15379.362799999999</v>
      </c>
    </row>
    <row r="204" spans="1:4" ht="15.6" thickTop="1" thickBot="1">
      <c r="A204" s="200" t="s">
        <v>1007</v>
      </c>
      <c r="B204" s="200" t="s">
        <v>92</v>
      </c>
      <c r="C204" s="205" t="s">
        <v>1008</v>
      </c>
      <c r="D204" s="658">
        <v>150779.46</v>
      </c>
    </row>
    <row r="205" spans="1:4" ht="15.6" thickTop="1" thickBot="1">
      <c r="A205" s="200" t="s">
        <v>1005</v>
      </c>
      <c r="B205" s="200" t="s">
        <v>92</v>
      </c>
      <c r="C205" s="664" t="s">
        <v>1006</v>
      </c>
      <c r="D205" s="665">
        <v>173400</v>
      </c>
    </row>
    <row r="206" spans="1:4" ht="15.6" thickTop="1" thickBot="1">
      <c r="A206" s="200" t="s">
        <v>506</v>
      </c>
      <c r="B206" s="200" t="s">
        <v>144</v>
      </c>
      <c r="C206" s="205" t="s">
        <v>2002</v>
      </c>
      <c r="D206" s="658">
        <v>15300</v>
      </c>
    </row>
    <row r="207" spans="1:4" ht="15.6" thickTop="1" thickBot="1">
      <c r="A207" s="200" t="s">
        <v>515</v>
      </c>
      <c r="B207" s="200" t="s">
        <v>144</v>
      </c>
      <c r="C207" s="205" t="s">
        <v>516</v>
      </c>
      <c r="D207" s="658">
        <v>15300</v>
      </c>
    </row>
    <row r="208" spans="1:4" ht="15.6" thickTop="1" thickBot="1">
      <c r="A208" s="200" t="s">
        <v>517</v>
      </c>
      <c r="B208" s="200" t="s">
        <v>144</v>
      </c>
      <c r="C208" s="205" t="s">
        <v>518</v>
      </c>
      <c r="D208" s="658">
        <v>10812</v>
      </c>
    </row>
    <row r="209" spans="1:4" ht="15.6" thickTop="1" thickBot="1">
      <c r="A209" s="200" t="s">
        <v>519</v>
      </c>
      <c r="B209" s="200" t="s">
        <v>233</v>
      </c>
      <c r="C209" s="205" t="s">
        <v>520</v>
      </c>
      <c r="D209" s="658">
        <v>10767.24871711917</v>
      </c>
    </row>
    <row r="210" spans="1:4" ht="15.6" thickTop="1" thickBot="1">
      <c r="A210" s="200" t="s">
        <v>522</v>
      </c>
      <c r="B210" s="200" t="s">
        <v>233</v>
      </c>
      <c r="C210" s="205" t="s">
        <v>2004</v>
      </c>
      <c r="D210" s="658">
        <v>7441.1049644363502</v>
      </c>
    </row>
    <row r="211" spans="1:4" ht="15.6" thickTop="1" thickBot="1">
      <c r="A211" s="200" t="s">
        <v>521</v>
      </c>
      <c r="B211" s="200" t="s">
        <v>233</v>
      </c>
      <c r="C211" s="205" t="s">
        <v>2003</v>
      </c>
      <c r="D211" s="658">
        <v>3849.9371179420459</v>
      </c>
    </row>
    <row r="212" spans="1:4" ht="15.6" thickTop="1" thickBot="1">
      <c r="A212" s="200" t="s">
        <v>529</v>
      </c>
      <c r="B212" s="200" t="s">
        <v>388</v>
      </c>
      <c r="C212" s="664" t="s">
        <v>530</v>
      </c>
      <c r="D212" s="665">
        <v>35700</v>
      </c>
    </row>
    <row r="213" spans="1:4" ht="15.6" thickTop="1" thickBot="1">
      <c r="A213" s="200" t="s">
        <v>525</v>
      </c>
      <c r="B213" s="200" t="s">
        <v>388</v>
      </c>
      <c r="C213" s="205" t="s">
        <v>526</v>
      </c>
      <c r="D213" s="658">
        <v>44200</v>
      </c>
    </row>
    <row r="214" spans="1:4" ht="15.6" thickTop="1" thickBot="1">
      <c r="A214" s="200" t="s">
        <v>523</v>
      </c>
      <c r="B214" s="200" t="s">
        <v>388</v>
      </c>
      <c r="C214" s="664" t="s">
        <v>524</v>
      </c>
      <c r="D214" s="665">
        <v>42500</v>
      </c>
    </row>
    <row r="215" spans="1:4" ht="15.6" thickTop="1" thickBot="1">
      <c r="A215" s="200" t="s">
        <v>531</v>
      </c>
      <c r="B215" s="200" t="s">
        <v>388</v>
      </c>
      <c r="C215" s="664" t="s">
        <v>532</v>
      </c>
      <c r="D215" s="665">
        <v>54400</v>
      </c>
    </row>
    <row r="216" spans="1:4" ht="15.6" thickTop="1" thickBot="1">
      <c r="A216" s="200" t="s">
        <v>535</v>
      </c>
      <c r="B216" s="200" t="s">
        <v>388</v>
      </c>
      <c r="C216" s="205" t="s">
        <v>536</v>
      </c>
      <c r="D216" s="658">
        <v>54400</v>
      </c>
    </row>
    <row r="217" spans="1:4" ht="15.6" thickTop="1" thickBot="1">
      <c r="A217" s="200" t="s">
        <v>537</v>
      </c>
      <c r="B217" s="200" t="s">
        <v>388</v>
      </c>
      <c r="C217" s="205" t="s">
        <v>538</v>
      </c>
      <c r="D217" s="658">
        <v>54400</v>
      </c>
    </row>
    <row r="218" spans="1:4" ht="15.6" thickTop="1" thickBot="1">
      <c r="A218" s="200" t="s">
        <v>539</v>
      </c>
      <c r="B218" s="200" t="s">
        <v>388</v>
      </c>
      <c r="C218" s="205" t="s">
        <v>540</v>
      </c>
      <c r="D218" s="658">
        <v>54400</v>
      </c>
    </row>
    <row r="219" spans="1:4" ht="15.6" thickTop="1" thickBot="1">
      <c r="A219" s="200" t="s">
        <v>541</v>
      </c>
      <c r="B219" s="200" t="s">
        <v>388</v>
      </c>
      <c r="C219" s="664" t="s">
        <v>542</v>
      </c>
      <c r="D219" s="665">
        <v>54400</v>
      </c>
    </row>
    <row r="220" spans="1:4" ht="15.6" thickTop="1" thickBot="1">
      <c r="A220" s="200" t="s">
        <v>533</v>
      </c>
      <c r="B220" s="200" t="s">
        <v>388</v>
      </c>
      <c r="C220" s="205" t="s">
        <v>534</v>
      </c>
      <c r="D220" s="658">
        <v>54400</v>
      </c>
    </row>
    <row r="221" spans="1:4" ht="15.6" thickTop="1" thickBot="1">
      <c r="A221" s="200" t="s">
        <v>543</v>
      </c>
      <c r="B221" s="200" t="s">
        <v>388</v>
      </c>
      <c r="C221" s="205" t="s">
        <v>544</v>
      </c>
      <c r="D221" s="658">
        <v>33295.935268174617</v>
      </c>
    </row>
    <row r="222" spans="1:4" ht="15.6" thickTop="1" thickBot="1">
      <c r="A222" s="200" t="s">
        <v>554</v>
      </c>
      <c r="B222" s="200" t="s">
        <v>388</v>
      </c>
      <c r="C222" s="664" t="s">
        <v>555</v>
      </c>
      <c r="D222" s="665">
        <v>23800</v>
      </c>
    </row>
    <row r="223" spans="1:4" ht="15.6" thickTop="1" thickBot="1">
      <c r="A223" s="200" t="s">
        <v>566</v>
      </c>
      <c r="B223" s="200" t="s">
        <v>388</v>
      </c>
      <c r="C223" s="205" t="s">
        <v>1940</v>
      </c>
      <c r="D223" s="658">
        <v>8670</v>
      </c>
    </row>
    <row r="224" spans="1:4" ht="30" thickTop="1" thickBot="1">
      <c r="A224" s="200" t="s">
        <v>545</v>
      </c>
      <c r="B224" s="200" t="s">
        <v>388</v>
      </c>
      <c r="C224" s="664" t="s">
        <v>546</v>
      </c>
      <c r="D224" s="665">
        <v>43492.686666666661</v>
      </c>
    </row>
    <row r="225" spans="1:4" ht="30" thickTop="1" thickBot="1">
      <c r="A225" s="200" t="s">
        <v>547</v>
      </c>
      <c r="B225" s="200" t="s">
        <v>388</v>
      </c>
      <c r="C225" s="205" t="s">
        <v>548</v>
      </c>
      <c r="D225" s="658">
        <v>42351.986666666664</v>
      </c>
    </row>
    <row r="226" spans="1:4" ht="15.6" thickTop="1" thickBot="1">
      <c r="A226" s="200" t="s">
        <v>549</v>
      </c>
      <c r="B226" s="200" t="s">
        <v>388</v>
      </c>
      <c r="C226" s="664" t="s">
        <v>2005</v>
      </c>
      <c r="D226" s="665">
        <v>42351.986666666664</v>
      </c>
    </row>
    <row r="227" spans="1:4" ht="30" thickTop="1" thickBot="1">
      <c r="A227" s="200" t="s">
        <v>550</v>
      </c>
      <c r="B227" s="200" t="s">
        <v>388</v>
      </c>
      <c r="C227" s="664" t="s">
        <v>551</v>
      </c>
      <c r="D227" s="665">
        <v>43660.986666666664</v>
      </c>
    </row>
    <row r="228" spans="1:4" ht="30" thickTop="1" thickBot="1">
      <c r="A228" s="200" t="s">
        <v>552</v>
      </c>
      <c r="B228" s="200" t="s">
        <v>388</v>
      </c>
      <c r="C228" s="205" t="s">
        <v>553</v>
      </c>
      <c r="D228" s="658">
        <v>39950</v>
      </c>
    </row>
    <row r="229" spans="1:4" ht="15.6" thickTop="1" thickBot="1">
      <c r="A229" s="200" t="s">
        <v>556</v>
      </c>
      <c r="B229" s="200" t="s">
        <v>388</v>
      </c>
      <c r="C229" s="664" t="s">
        <v>557</v>
      </c>
      <c r="D229" s="665">
        <v>40800</v>
      </c>
    </row>
    <row r="230" spans="1:4" ht="15.6" thickTop="1" thickBot="1">
      <c r="A230" s="200" t="s">
        <v>558</v>
      </c>
      <c r="B230" s="200" t="s">
        <v>388</v>
      </c>
      <c r="C230" s="664" t="s">
        <v>559</v>
      </c>
      <c r="D230" s="665">
        <v>30600</v>
      </c>
    </row>
    <row r="231" spans="1:4" ht="15.6" thickTop="1" thickBot="1">
      <c r="A231" s="200" t="s">
        <v>527</v>
      </c>
      <c r="B231" s="200" t="s">
        <v>388</v>
      </c>
      <c r="C231" s="205" t="s">
        <v>528</v>
      </c>
      <c r="D231" s="658">
        <v>56100</v>
      </c>
    </row>
    <row r="232" spans="1:4" ht="15.6" thickTop="1" thickBot="1">
      <c r="A232" s="200" t="s">
        <v>560</v>
      </c>
      <c r="B232" s="200" t="s">
        <v>388</v>
      </c>
      <c r="C232" s="664" t="s">
        <v>561</v>
      </c>
      <c r="D232" s="665">
        <v>33071.46</v>
      </c>
    </row>
    <row r="233" spans="1:4" ht="15.6" thickTop="1" thickBot="1">
      <c r="A233" s="200" t="s">
        <v>562</v>
      </c>
      <c r="B233" s="200" t="s">
        <v>388</v>
      </c>
      <c r="C233" s="664" t="s">
        <v>563</v>
      </c>
      <c r="D233" s="665">
        <v>43860</v>
      </c>
    </row>
    <row r="234" spans="1:4" ht="30" thickTop="1" thickBot="1">
      <c r="A234" s="200" t="s">
        <v>564</v>
      </c>
      <c r="B234" s="200" t="s">
        <v>388</v>
      </c>
      <c r="C234" s="664" t="s">
        <v>565</v>
      </c>
      <c r="D234" s="665">
        <v>23800</v>
      </c>
    </row>
    <row r="235" spans="1:4" ht="15.6" thickTop="1" thickBot="1">
      <c r="A235" s="200" t="s">
        <v>567</v>
      </c>
      <c r="B235" s="200" t="s">
        <v>144</v>
      </c>
      <c r="C235" s="205" t="s">
        <v>568</v>
      </c>
      <c r="D235" s="658">
        <v>1088</v>
      </c>
    </row>
    <row r="236" spans="1:4" ht="30" thickTop="1" thickBot="1">
      <c r="A236" s="200" t="s">
        <v>571</v>
      </c>
      <c r="B236" s="200" t="s">
        <v>388</v>
      </c>
      <c r="C236" s="205" t="s">
        <v>572</v>
      </c>
      <c r="D236" s="658">
        <v>327410.03013705043</v>
      </c>
    </row>
    <row r="237" spans="1:4" ht="30" thickTop="1" thickBot="1">
      <c r="A237" s="200" t="s">
        <v>573</v>
      </c>
      <c r="B237" s="200" t="s">
        <v>388</v>
      </c>
      <c r="C237" s="205" t="s">
        <v>574</v>
      </c>
      <c r="D237" s="658">
        <v>330961.59656565572</v>
      </c>
    </row>
    <row r="238" spans="1:4" ht="30" thickTop="1" thickBot="1">
      <c r="A238" s="200" t="s">
        <v>575</v>
      </c>
      <c r="B238" s="200" t="s">
        <v>388</v>
      </c>
      <c r="C238" s="205" t="s">
        <v>576</v>
      </c>
      <c r="D238" s="658">
        <v>330961.59656565572</v>
      </c>
    </row>
    <row r="239" spans="1:4" ht="15.6" thickTop="1" thickBot="1">
      <c r="A239" s="200" t="s">
        <v>588</v>
      </c>
      <c r="B239" s="200" t="s">
        <v>589</v>
      </c>
      <c r="C239" s="205" t="s">
        <v>590</v>
      </c>
      <c r="D239" s="658">
        <v>250407.8414364761</v>
      </c>
    </row>
    <row r="240" spans="1:4" ht="15.6" thickTop="1" thickBot="1">
      <c r="A240" s="200" t="s">
        <v>577</v>
      </c>
      <c r="B240" s="200" t="s">
        <v>388</v>
      </c>
      <c r="C240" s="205" t="s">
        <v>2006</v>
      </c>
      <c r="D240" s="658">
        <v>247095.09337701579</v>
      </c>
    </row>
    <row r="241" spans="1:4" ht="15.6" thickTop="1" thickBot="1">
      <c r="A241" s="200" t="s">
        <v>578</v>
      </c>
      <c r="B241" s="200" t="s">
        <v>388</v>
      </c>
      <c r="C241" s="205" t="s">
        <v>2117</v>
      </c>
      <c r="D241" s="658">
        <v>245350.36807539922</v>
      </c>
    </row>
    <row r="242" spans="1:4" ht="15.6" thickTop="1" thickBot="1">
      <c r="A242" s="209" t="s">
        <v>2119</v>
      </c>
      <c r="B242" s="200" t="s">
        <v>388</v>
      </c>
      <c r="C242" s="205" t="s">
        <v>2118</v>
      </c>
      <c r="D242" s="658">
        <v>367143.17955707206</v>
      </c>
    </row>
    <row r="243" spans="1:4" ht="15.6" thickTop="1" thickBot="1">
      <c r="A243" s="200" t="s">
        <v>579</v>
      </c>
      <c r="B243" s="200" t="s">
        <v>388</v>
      </c>
      <c r="C243" s="664" t="s">
        <v>580</v>
      </c>
      <c r="D243" s="665">
        <v>367143.17955707206</v>
      </c>
    </row>
    <row r="244" spans="1:4" ht="15.6" thickTop="1" thickBot="1">
      <c r="A244" s="200" t="s">
        <v>581</v>
      </c>
      <c r="B244" s="200" t="s">
        <v>388</v>
      </c>
      <c r="C244" s="664" t="s">
        <v>582</v>
      </c>
      <c r="D244" s="665">
        <v>357000</v>
      </c>
    </row>
    <row r="245" spans="1:4" ht="15.6" thickTop="1" thickBot="1">
      <c r="A245" s="200" t="s">
        <v>583</v>
      </c>
      <c r="B245" s="200" t="s">
        <v>388</v>
      </c>
      <c r="C245" s="664" t="s">
        <v>584</v>
      </c>
      <c r="D245" s="665">
        <v>346800</v>
      </c>
    </row>
    <row r="246" spans="1:4" ht="15.6" thickTop="1" thickBot="1">
      <c r="A246" s="200" t="s">
        <v>585</v>
      </c>
      <c r="B246" s="200" t="s">
        <v>388</v>
      </c>
      <c r="C246" s="205" t="s">
        <v>2120</v>
      </c>
      <c r="D246" s="658">
        <v>250995.1571945239</v>
      </c>
    </row>
    <row r="247" spans="1:4" ht="15.6" thickTop="1" thickBot="1">
      <c r="A247" s="200" t="s">
        <v>586</v>
      </c>
      <c r="B247" s="200" t="s">
        <v>388</v>
      </c>
      <c r="C247" s="205" t="s">
        <v>587</v>
      </c>
      <c r="D247" s="658">
        <v>251625.50231621056</v>
      </c>
    </row>
    <row r="248" spans="1:4" ht="15.6" thickTop="1" thickBot="1">
      <c r="A248" s="200" t="s">
        <v>591</v>
      </c>
      <c r="B248" s="200" t="s">
        <v>388</v>
      </c>
      <c r="C248" s="205" t="s">
        <v>592</v>
      </c>
      <c r="D248" s="658">
        <v>248232.62429375216</v>
      </c>
    </row>
    <row r="249" spans="1:4" ht="15.6" thickTop="1" thickBot="1">
      <c r="A249" s="200" t="s">
        <v>593</v>
      </c>
      <c r="B249" s="200" t="s">
        <v>388</v>
      </c>
      <c r="C249" s="205" t="s">
        <v>594</v>
      </c>
      <c r="D249" s="658">
        <v>255805.78927424728</v>
      </c>
    </row>
    <row r="250" spans="1:4" ht="15.6" thickTop="1" thickBot="1">
      <c r="A250" s="200" t="s">
        <v>595</v>
      </c>
      <c r="B250" s="200" t="s">
        <v>388</v>
      </c>
      <c r="C250" s="205" t="s">
        <v>596</v>
      </c>
      <c r="D250" s="658">
        <v>201598.95981801418</v>
      </c>
    </row>
    <row r="251" spans="1:4" ht="15.6" thickTop="1" thickBot="1">
      <c r="A251" s="200" t="s">
        <v>597</v>
      </c>
      <c r="B251" s="200" t="s">
        <v>388</v>
      </c>
      <c r="C251" s="205" t="s">
        <v>598</v>
      </c>
      <c r="D251" s="658">
        <v>216136.42788954714</v>
      </c>
    </row>
    <row r="252" spans="1:4" ht="30" thickTop="1" thickBot="1">
      <c r="A252" s="200" t="s">
        <v>599</v>
      </c>
      <c r="B252" s="200" t="s">
        <v>388</v>
      </c>
      <c r="C252" s="205" t="s">
        <v>600</v>
      </c>
      <c r="D252" s="658">
        <v>310762.06250296306</v>
      </c>
    </row>
    <row r="253" spans="1:4" ht="30" thickTop="1" thickBot="1">
      <c r="A253" s="200" t="s">
        <v>601</v>
      </c>
      <c r="B253" s="200" t="s">
        <v>388</v>
      </c>
      <c r="C253" s="205" t="s">
        <v>602</v>
      </c>
      <c r="D253" s="658">
        <v>172464.49601231609</v>
      </c>
    </row>
    <row r="254" spans="1:4" ht="15.6" thickTop="1" thickBot="1">
      <c r="A254" s="200" t="s">
        <v>605</v>
      </c>
      <c r="B254" s="200" t="s">
        <v>233</v>
      </c>
      <c r="C254" s="205" t="s">
        <v>2007</v>
      </c>
      <c r="D254" s="658">
        <v>15491.602500322553</v>
      </c>
    </row>
    <row r="255" spans="1:4" ht="30" thickTop="1" thickBot="1">
      <c r="A255" s="200" t="s">
        <v>603</v>
      </c>
      <c r="B255" s="200" t="s">
        <v>388</v>
      </c>
      <c r="C255" s="205" t="s">
        <v>604</v>
      </c>
      <c r="D255" s="658">
        <v>274915.01627585746</v>
      </c>
    </row>
    <row r="256" spans="1:4" ht="15.6" thickTop="1" thickBot="1">
      <c r="A256" s="200" t="s">
        <v>569</v>
      </c>
      <c r="B256" s="200" t="s">
        <v>388</v>
      </c>
      <c r="C256" s="205" t="s">
        <v>570</v>
      </c>
      <c r="D256" s="658">
        <v>269961.7792141806</v>
      </c>
    </row>
    <row r="257" spans="1:4" ht="15.6" thickTop="1" thickBot="1">
      <c r="A257" s="200" t="s">
        <v>606</v>
      </c>
      <c r="B257" s="200" t="s">
        <v>388</v>
      </c>
      <c r="C257" s="664" t="s">
        <v>607</v>
      </c>
      <c r="D257" s="665">
        <v>426189.66000000003</v>
      </c>
    </row>
    <row r="258" spans="1:4" ht="15.6" thickTop="1" thickBot="1">
      <c r="A258" s="200" t="s">
        <v>608</v>
      </c>
      <c r="B258" s="200" t="s">
        <v>388</v>
      </c>
      <c r="C258" s="205" t="s">
        <v>609</v>
      </c>
      <c r="D258" s="658">
        <v>442745.28</v>
      </c>
    </row>
    <row r="259" spans="1:4" ht="15.6" thickTop="1" thickBot="1">
      <c r="A259" s="200" t="s">
        <v>507</v>
      </c>
      <c r="B259" s="200" t="s">
        <v>388</v>
      </c>
      <c r="C259" s="664" t="s">
        <v>508</v>
      </c>
      <c r="D259" s="665">
        <v>426189.66000000003</v>
      </c>
    </row>
    <row r="260" spans="1:4" ht="15.6" thickTop="1" thickBot="1">
      <c r="A260" s="200" t="s">
        <v>1753</v>
      </c>
      <c r="B260" s="200" t="s">
        <v>388</v>
      </c>
      <c r="C260" s="205" t="s">
        <v>1754</v>
      </c>
      <c r="D260" s="658">
        <v>464776.26</v>
      </c>
    </row>
    <row r="261" spans="1:4" ht="15.6" thickTop="1" thickBot="1">
      <c r="A261" s="200" t="s">
        <v>509</v>
      </c>
      <c r="B261" s="200" t="s">
        <v>377</v>
      </c>
      <c r="C261" s="205" t="s">
        <v>510</v>
      </c>
      <c r="D261" s="658">
        <v>2199.5506957102198</v>
      </c>
    </row>
    <row r="262" spans="1:4" ht="30" thickTop="1" thickBot="1">
      <c r="A262" s="200" t="s">
        <v>610</v>
      </c>
      <c r="B262" s="200" t="s">
        <v>377</v>
      </c>
      <c r="C262" s="205" t="s">
        <v>2008</v>
      </c>
      <c r="D262" s="658">
        <v>1886.7696651965614</v>
      </c>
    </row>
    <row r="263" spans="1:4" ht="30" thickTop="1" thickBot="1">
      <c r="A263" s="200" t="s">
        <v>611</v>
      </c>
      <c r="B263" s="200" t="s">
        <v>233</v>
      </c>
      <c r="C263" s="205" t="s">
        <v>612</v>
      </c>
      <c r="D263" s="658">
        <v>53162.509978185473</v>
      </c>
    </row>
    <row r="264" spans="1:4" ht="30" thickTop="1" thickBot="1">
      <c r="A264" s="200" t="s">
        <v>613</v>
      </c>
      <c r="B264" s="200" t="s">
        <v>377</v>
      </c>
      <c r="C264" s="205" t="s">
        <v>614</v>
      </c>
      <c r="D264" s="658">
        <v>11320.617991179368</v>
      </c>
    </row>
    <row r="265" spans="1:4" ht="30" thickTop="1" thickBot="1">
      <c r="A265" s="200" t="s">
        <v>615</v>
      </c>
      <c r="B265" s="200" t="s">
        <v>144</v>
      </c>
      <c r="C265" s="664" t="s">
        <v>616</v>
      </c>
      <c r="D265" s="665">
        <v>10710</v>
      </c>
    </row>
    <row r="266" spans="1:4" ht="30" thickTop="1" thickBot="1">
      <c r="A266" s="200" t="s">
        <v>617</v>
      </c>
      <c r="B266" s="200" t="s">
        <v>92</v>
      </c>
      <c r="C266" s="205" t="s">
        <v>618</v>
      </c>
      <c r="D266" s="658">
        <v>71400</v>
      </c>
    </row>
    <row r="267" spans="1:4" ht="30" thickTop="1" thickBot="1">
      <c r="A267" s="200" t="s">
        <v>619</v>
      </c>
      <c r="B267" s="200" t="s">
        <v>92</v>
      </c>
      <c r="C267" s="205" t="s">
        <v>620</v>
      </c>
      <c r="D267" s="658">
        <v>107100</v>
      </c>
    </row>
    <row r="268" spans="1:4" ht="30" thickTop="1" thickBot="1">
      <c r="A268" s="200" t="s">
        <v>621</v>
      </c>
      <c r="B268" s="200" t="s">
        <v>92</v>
      </c>
      <c r="C268" s="205" t="s">
        <v>622</v>
      </c>
      <c r="D268" s="658">
        <v>122400</v>
      </c>
    </row>
    <row r="269" spans="1:4" ht="15.6" thickTop="1" thickBot="1">
      <c r="A269" s="200" t="s">
        <v>623</v>
      </c>
      <c r="B269" s="200" t="s">
        <v>377</v>
      </c>
      <c r="C269" s="205" t="s">
        <v>624</v>
      </c>
      <c r="D269" s="658">
        <v>66300</v>
      </c>
    </row>
    <row r="270" spans="1:4" ht="15.6" thickTop="1" thickBot="1">
      <c r="A270" s="200" t="s">
        <v>627</v>
      </c>
      <c r="B270" s="200" t="s">
        <v>144</v>
      </c>
      <c r="C270" s="205" t="s">
        <v>628</v>
      </c>
      <c r="D270" s="658">
        <v>189151.58897597072</v>
      </c>
    </row>
    <row r="271" spans="1:4" ht="15.6" thickTop="1" thickBot="1">
      <c r="A271" s="200" t="s">
        <v>629</v>
      </c>
      <c r="B271" s="200" t="s">
        <v>388</v>
      </c>
      <c r="C271" s="664" t="s">
        <v>2009</v>
      </c>
      <c r="D271" s="665">
        <v>32640</v>
      </c>
    </row>
    <row r="272" spans="1:4" ht="30" thickTop="1" thickBot="1">
      <c r="A272" s="200" t="s">
        <v>625</v>
      </c>
      <c r="B272" s="200" t="s">
        <v>388</v>
      </c>
      <c r="C272" s="664" t="s">
        <v>626</v>
      </c>
      <c r="D272" s="665">
        <v>32640</v>
      </c>
    </row>
    <row r="273" spans="1:4" ht="30" thickTop="1" thickBot="1">
      <c r="A273" s="200" t="s">
        <v>630</v>
      </c>
      <c r="B273" s="200" t="s">
        <v>388</v>
      </c>
      <c r="C273" s="664" t="s">
        <v>631</v>
      </c>
      <c r="D273" s="665">
        <v>32640</v>
      </c>
    </row>
    <row r="274" spans="1:4" ht="30" thickTop="1" thickBot="1">
      <c r="A274" s="200" t="s">
        <v>632</v>
      </c>
      <c r="B274" s="200" t="s">
        <v>144</v>
      </c>
      <c r="C274" s="205" t="s">
        <v>633</v>
      </c>
      <c r="D274" s="658">
        <v>44394.580357566156</v>
      </c>
    </row>
    <row r="275" spans="1:4" ht="30" thickTop="1" thickBot="1">
      <c r="A275" s="200" t="s">
        <v>634</v>
      </c>
      <c r="B275" s="200" t="s">
        <v>144</v>
      </c>
      <c r="C275" s="205" t="s">
        <v>635</v>
      </c>
      <c r="D275" s="658">
        <v>37513.420402143391</v>
      </c>
    </row>
    <row r="276" spans="1:4" ht="30" thickTop="1" thickBot="1">
      <c r="A276" s="200" t="s">
        <v>636</v>
      </c>
      <c r="B276" s="200" t="s">
        <v>637</v>
      </c>
      <c r="C276" s="664" t="s">
        <v>2010</v>
      </c>
      <c r="D276" s="665">
        <v>81600</v>
      </c>
    </row>
    <row r="277" spans="1:4" ht="15.6" thickTop="1" thickBot="1">
      <c r="A277" s="200" t="s">
        <v>638</v>
      </c>
      <c r="B277" s="200" t="s">
        <v>637</v>
      </c>
      <c r="C277" s="664" t="s">
        <v>2011</v>
      </c>
      <c r="D277" s="665">
        <v>45084</v>
      </c>
    </row>
    <row r="278" spans="1:4" ht="15.6" thickTop="1" thickBot="1">
      <c r="A278" s="200" t="s">
        <v>639</v>
      </c>
      <c r="B278" s="200" t="s">
        <v>637</v>
      </c>
      <c r="C278" s="205" t="s">
        <v>640</v>
      </c>
      <c r="D278" s="658">
        <v>71434</v>
      </c>
    </row>
    <row r="279" spans="1:4" ht="15.6" thickTop="1" thickBot="1">
      <c r="A279" s="200" t="s">
        <v>511</v>
      </c>
      <c r="B279" s="200" t="s">
        <v>141</v>
      </c>
      <c r="C279" s="205" t="s">
        <v>512</v>
      </c>
      <c r="D279" s="658">
        <v>49521</v>
      </c>
    </row>
    <row r="280" spans="1:4" ht="15.6" thickTop="1" thickBot="1">
      <c r="A280" s="200" t="s">
        <v>513</v>
      </c>
      <c r="B280" s="200" t="s">
        <v>141</v>
      </c>
      <c r="C280" s="205" t="s">
        <v>514</v>
      </c>
      <c r="D280" s="658">
        <v>51729.901763954796</v>
      </c>
    </row>
    <row r="281" spans="1:4" ht="30" thickTop="1" thickBot="1">
      <c r="A281" s="200" t="s">
        <v>641</v>
      </c>
      <c r="B281" s="200" t="s">
        <v>92</v>
      </c>
      <c r="C281" s="205" t="s">
        <v>642</v>
      </c>
      <c r="D281" s="658">
        <v>57666.394570298049</v>
      </c>
    </row>
    <row r="282" spans="1:4" ht="30" thickTop="1" thickBot="1">
      <c r="A282" s="200" t="s">
        <v>643</v>
      </c>
      <c r="B282" s="200" t="s">
        <v>377</v>
      </c>
      <c r="C282" s="205" t="s">
        <v>644</v>
      </c>
      <c r="D282" s="658">
        <v>8641.44</v>
      </c>
    </row>
    <row r="283" spans="1:4" ht="30" thickTop="1" thickBot="1">
      <c r="A283" s="200" t="s">
        <v>645</v>
      </c>
      <c r="B283" s="200" t="s">
        <v>144</v>
      </c>
      <c r="C283" s="205" t="s">
        <v>646</v>
      </c>
      <c r="D283" s="658">
        <v>3493.5</v>
      </c>
    </row>
    <row r="284" spans="1:4" ht="15.6" thickTop="1" thickBot="1">
      <c r="A284" s="200" t="s">
        <v>647</v>
      </c>
      <c r="B284" s="200" t="s">
        <v>92</v>
      </c>
      <c r="C284" s="205" t="s">
        <v>648</v>
      </c>
      <c r="D284" s="658">
        <v>17000</v>
      </c>
    </row>
    <row r="285" spans="1:4" ht="30" thickTop="1" thickBot="1">
      <c r="A285" s="200" t="s">
        <v>649</v>
      </c>
      <c r="B285" s="200" t="s">
        <v>92</v>
      </c>
      <c r="C285" s="205" t="s">
        <v>650</v>
      </c>
      <c r="D285" s="658">
        <v>74375</v>
      </c>
    </row>
    <row r="286" spans="1:4" ht="15.6" thickTop="1" thickBot="1">
      <c r="A286" s="200" t="s">
        <v>651</v>
      </c>
      <c r="B286" s="200" t="s">
        <v>92</v>
      </c>
      <c r="C286" s="205" t="s">
        <v>652</v>
      </c>
      <c r="D286" s="658">
        <v>112200</v>
      </c>
    </row>
    <row r="287" spans="1:4" ht="15.6" thickTop="1" thickBot="1">
      <c r="A287" s="200" t="s">
        <v>657</v>
      </c>
      <c r="B287" s="200" t="s">
        <v>92</v>
      </c>
      <c r="C287" s="205" t="s">
        <v>658</v>
      </c>
      <c r="D287" s="658">
        <v>28390</v>
      </c>
    </row>
    <row r="288" spans="1:4" ht="30" thickTop="1" thickBot="1">
      <c r="A288" s="200" t="s">
        <v>653</v>
      </c>
      <c r="B288" s="200" t="s">
        <v>92</v>
      </c>
      <c r="C288" s="205" t="s">
        <v>654</v>
      </c>
      <c r="D288" s="658">
        <v>29294.076822650179</v>
      </c>
    </row>
    <row r="289" spans="1:4" ht="30" thickTop="1" thickBot="1">
      <c r="A289" s="200" t="s">
        <v>655</v>
      </c>
      <c r="B289" s="200" t="s">
        <v>92</v>
      </c>
      <c r="C289" s="205" t="s">
        <v>656</v>
      </c>
      <c r="D289" s="658">
        <v>132600</v>
      </c>
    </row>
    <row r="290" spans="1:4" ht="15.6" thickTop="1" thickBot="1">
      <c r="A290" s="200" t="s">
        <v>659</v>
      </c>
      <c r="B290" s="200" t="s">
        <v>463</v>
      </c>
      <c r="C290" s="205" t="s">
        <v>660</v>
      </c>
      <c r="D290" s="658">
        <v>1734</v>
      </c>
    </row>
    <row r="291" spans="1:4" ht="15.6" thickTop="1" thickBot="1">
      <c r="A291" s="200" t="s">
        <v>661</v>
      </c>
      <c r="B291" s="200" t="s">
        <v>425</v>
      </c>
      <c r="C291" s="205" t="s">
        <v>2012</v>
      </c>
      <c r="D291" s="658">
        <v>72141.193081044999</v>
      </c>
    </row>
    <row r="292" spans="1:4" ht="30" thickTop="1" thickBot="1">
      <c r="A292" s="200" t="s">
        <v>662</v>
      </c>
      <c r="B292" s="200" t="s">
        <v>377</v>
      </c>
      <c r="C292" s="205" t="s">
        <v>663</v>
      </c>
      <c r="D292" s="658">
        <v>2915.2085714285713</v>
      </c>
    </row>
    <row r="293" spans="1:4" ht="15.6" thickTop="1" thickBot="1">
      <c r="A293" s="200" t="s">
        <v>664</v>
      </c>
      <c r="B293" s="200" t="s">
        <v>377</v>
      </c>
      <c r="C293" s="205" t="s">
        <v>2013</v>
      </c>
      <c r="D293" s="658">
        <v>4314.6000000000004</v>
      </c>
    </row>
    <row r="294" spans="1:4" ht="15.6" thickTop="1" thickBot="1">
      <c r="A294" s="200" t="s">
        <v>665</v>
      </c>
      <c r="B294" s="200" t="s">
        <v>92</v>
      </c>
      <c r="C294" s="205" t="s">
        <v>666</v>
      </c>
      <c r="D294" s="658">
        <v>1442.8238616208998</v>
      </c>
    </row>
    <row r="295" spans="1:4" ht="15.6" thickTop="1" thickBot="1">
      <c r="A295" s="200" t="s">
        <v>671</v>
      </c>
      <c r="B295" s="200" t="s">
        <v>92</v>
      </c>
      <c r="C295" s="205" t="s">
        <v>2014</v>
      </c>
      <c r="D295" s="658">
        <v>66565.2</v>
      </c>
    </row>
    <row r="296" spans="1:4" ht="15.6" thickTop="1" thickBot="1">
      <c r="A296" s="200" t="s">
        <v>667</v>
      </c>
      <c r="B296" s="200" t="s">
        <v>92</v>
      </c>
      <c r="C296" s="205" t="s">
        <v>668</v>
      </c>
      <c r="D296" s="658">
        <v>66565.2</v>
      </c>
    </row>
    <row r="297" spans="1:4" ht="15.6" thickTop="1" thickBot="1">
      <c r="A297" s="200" t="s">
        <v>669</v>
      </c>
      <c r="B297" s="200" t="s">
        <v>92</v>
      </c>
      <c r="C297" s="205" t="s">
        <v>670</v>
      </c>
      <c r="D297" s="658">
        <v>66591.870536349234</v>
      </c>
    </row>
    <row r="298" spans="1:4" ht="15.6" thickTop="1" thickBot="1">
      <c r="A298" s="200" t="s">
        <v>684</v>
      </c>
      <c r="B298" s="200" t="s">
        <v>144</v>
      </c>
      <c r="C298" s="205" t="s">
        <v>685</v>
      </c>
      <c r="D298" s="658">
        <v>5455.3799675974915</v>
      </c>
    </row>
    <row r="299" spans="1:4" ht="15.6" thickTop="1" thickBot="1">
      <c r="A299" s="200" t="s">
        <v>672</v>
      </c>
      <c r="B299" s="200" t="s">
        <v>377</v>
      </c>
      <c r="C299" s="205" t="s">
        <v>673</v>
      </c>
      <c r="D299" s="658">
        <v>37715.688281858354</v>
      </c>
    </row>
    <row r="300" spans="1:4" ht="15.6" thickTop="1" thickBot="1">
      <c r="A300" s="200" t="s">
        <v>688</v>
      </c>
      <c r="B300" s="200" t="s">
        <v>377</v>
      </c>
      <c r="C300" s="205" t="s">
        <v>689</v>
      </c>
      <c r="D300" s="658">
        <v>21325.321240359142</v>
      </c>
    </row>
    <row r="301" spans="1:4" ht="44.4" thickTop="1" thickBot="1">
      <c r="A301" s="200" t="s">
        <v>690</v>
      </c>
      <c r="B301" s="200" t="s">
        <v>92</v>
      </c>
      <c r="C301" s="205" t="s">
        <v>691</v>
      </c>
      <c r="D301" s="658">
        <v>224400</v>
      </c>
    </row>
    <row r="302" spans="1:4" ht="44.4" thickTop="1" thickBot="1">
      <c r="A302" s="200" t="s">
        <v>692</v>
      </c>
      <c r="B302" s="200" t="s">
        <v>92</v>
      </c>
      <c r="C302" s="205" t="s">
        <v>693</v>
      </c>
      <c r="D302" s="658">
        <v>188700</v>
      </c>
    </row>
    <row r="303" spans="1:4" ht="44.4" thickTop="1" thickBot="1">
      <c r="A303" s="200" t="s">
        <v>694</v>
      </c>
      <c r="B303" s="200" t="s">
        <v>92</v>
      </c>
      <c r="C303" s="205" t="s">
        <v>695</v>
      </c>
      <c r="D303" s="658">
        <v>255000</v>
      </c>
    </row>
    <row r="304" spans="1:4" ht="44.4" thickTop="1" thickBot="1">
      <c r="A304" s="200" t="s">
        <v>696</v>
      </c>
      <c r="B304" s="200" t="s">
        <v>92</v>
      </c>
      <c r="C304" s="205" t="s">
        <v>697</v>
      </c>
      <c r="D304" s="658">
        <v>351900</v>
      </c>
    </row>
    <row r="305" spans="1:4" ht="44.4" thickTop="1" thickBot="1">
      <c r="A305" s="200" t="s">
        <v>698</v>
      </c>
      <c r="B305" s="200" t="s">
        <v>92</v>
      </c>
      <c r="C305" s="205" t="s">
        <v>699</v>
      </c>
      <c r="D305" s="658">
        <v>178500</v>
      </c>
    </row>
    <row r="306" spans="1:4" ht="44.4" thickTop="1" thickBot="1">
      <c r="A306" s="200" t="s">
        <v>700</v>
      </c>
      <c r="B306" s="200" t="s">
        <v>233</v>
      </c>
      <c r="C306" s="205" t="s">
        <v>701</v>
      </c>
      <c r="D306" s="658">
        <v>362100</v>
      </c>
    </row>
    <row r="307" spans="1:4" ht="15.6" thickTop="1" thickBot="1">
      <c r="A307" s="200" t="s">
        <v>702</v>
      </c>
      <c r="B307" s="200" t="s">
        <v>92</v>
      </c>
      <c r="C307" s="205" t="s">
        <v>703</v>
      </c>
      <c r="D307" s="658">
        <v>141100</v>
      </c>
    </row>
    <row r="308" spans="1:4" ht="15.6" thickTop="1" thickBot="1">
      <c r="A308" s="200" t="s">
        <v>674</v>
      </c>
      <c r="B308" s="200" t="s">
        <v>377</v>
      </c>
      <c r="C308" s="205" t="s">
        <v>675</v>
      </c>
      <c r="D308" s="658">
        <v>22746</v>
      </c>
    </row>
    <row r="309" spans="1:4" ht="15.6" thickTop="1" thickBot="1">
      <c r="A309" s="200" t="s">
        <v>680</v>
      </c>
      <c r="B309" s="200" t="s">
        <v>377</v>
      </c>
      <c r="C309" s="205" t="s">
        <v>681</v>
      </c>
      <c r="D309" s="658">
        <v>5390.8133333333335</v>
      </c>
    </row>
    <row r="310" spans="1:4" ht="15.6" thickTop="1" thickBot="1">
      <c r="A310" s="200" t="s">
        <v>678</v>
      </c>
      <c r="B310" s="200" t="s">
        <v>377</v>
      </c>
      <c r="C310" s="205" t="s">
        <v>679</v>
      </c>
      <c r="D310" s="658">
        <v>14738.320000000002</v>
      </c>
    </row>
    <row r="311" spans="1:4" ht="15.6" thickTop="1" thickBot="1">
      <c r="A311" s="200" t="s">
        <v>676</v>
      </c>
      <c r="B311" s="200" t="s">
        <v>377</v>
      </c>
      <c r="C311" s="205" t="s">
        <v>677</v>
      </c>
      <c r="D311" s="658">
        <v>68776.333333333328</v>
      </c>
    </row>
    <row r="312" spans="1:4" ht="15.6" thickTop="1" thickBot="1">
      <c r="A312" s="200" t="s">
        <v>682</v>
      </c>
      <c r="B312" s="200" t="s">
        <v>377</v>
      </c>
      <c r="C312" s="205" t="s">
        <v>683</v>
      </c>
      <c r="D312" s="658">
        <v>12604.480000000001</v>
      </c>
    </row>
    <row r="313" spans="1:4" ht="15.6" thickTop="1" thickBot="1">
      <c r="A313" s="200" t="s">
        <v>704</v>
      </c>
      <c r="B313" s="200" t="s">
        <v>377</v>
      </c>
      <c r="C313" s="205" t="s">
        <v>705</v>
      </c>
      <c r="D313" s="658">
        <v>7140</v>
      </c>
    </row>
    <row r="314" spans="1:4" ht="15.6" thickTop="1" thickBot="1">
      <c r="A314" s="200" t="s">
        <v>706</v>
      </c>
      <c r="B314" s="200" t="s">
        <v>377</v>
      </c>
      <c r="C314" s="205" t="s">
        <v>707</v>
      </c>
      <c r="D314" s="658">
        <v>7956</v>
      </c>
    </row>
    <row r="315" spans="1:4" ht="44.4" thickTop="1" thickBot="1">
      <c r="A315" s="200" t="s">
        <v>712</v>
      </c>
      <c r="B315" s="200" t="s">
        <v>377</v>
      </c>
      <c r="C315" s="205" t="s">
        <v>713</v>
      </c>
      <c r="D315" s="658">
        <v>8591.5611613591864</v>
      </c>
    </row>
    <row r="316" spans="1:4" ht="30" thickTop="1" thickBot="1">
      <c r="A316" s="200" t="s">
        <v>708</v>
      </c>
      <c r="B316" s="200" t="s">
        <v>92</v>
      </c>
      <c r="C316" s="205" t="s">
        <v>709</v>
      </c>
      <c r="D316" s="658">
        <v>18972</v>
      </c>
    </row>
    <row r="317" spans="1:4" ht="15.6" thickTop="1" thickBot="1">
      <c r="A317" s="200" t="s">
        <v>710</v>
      </c>
      <c r="B317" s="200" t="s">
        <v>377</v>
      </c>
      <c r="C317" s="205" t="s">
        <v>711</v>
      </c>
      <c r="D317" s="658">
        <v>20110.744901977465</v>
      </c>
    </row>
    <row r="318" spans="1:4" ht="30" thickTop="1" thickBot="1">
      <c r="A318" s="200" t="s">
        <v>714</v>
      </c>
      <c r="B318" s="200" t="s">
        <v>637</v>
      </c>
      <c r="C318" s="205" t="s">
        <v>715</v>
      </c>
      <c r="D318" s="658">
        <v>15501.619999999999</v>
      </c>
    </row>
    <row r="319" spans="1:4" ht="30" thickTop="1" thickBot="1">
      <c r="A319" s="200" t="s">
        <v>716</v>
      </c>
      <c r="B319" s="200" t="s">
        <v>92</v>
      </c>
      <c r="C319" s="205" t="s">
        <v>717</v>
      </c>
      <c r="D319" s="658">
        <v>11361.1</v>
      </c>
    </row>
    <row r="320" spans="1:4" ht="44.4" thickTop="1" thickBot="1">
      <c r="A320" s="200" t="s">
        <v>724</v>
      </c>
      <c r="B320" s="200" t="s">
        <v>92</v>
      </c>
      <c r="C320" s="205" t="s">
        <v>725</v>
      </c>
      <c r="D320" s="658">
        <v>222360</v>
      </c>
    </row>
    <row r="321" spans="1:4" ht="44.4" thickTop="1" thickBot="1">
      <c r="A321" s="200" t="s">
        <v>726</v>
      </c>
      <c r="B321" s="200" t="s">
        <v>92</v>
      </c>
      <c r="C321" s="205" t="s">
        <v>727</v>
      </c>
      <c r="D321" s="658">
        <v>285600</v>
      </c>
    </row>
    <row r="322" spans="1:4" ht="44.4" thickTop="1" thickBot="1">
      <c r="A322" s="200" t="s">
        <v>722</v>
      </c>
      <c r="B322" s="200" t="s">
        <v>92</v>
      </c>
      <c r="C322" s="205" t="s">
        <v>723</v>
      </c>
      <c r="D322" s="658">
        <v>262140</v>
      </c>
    </row>
    <row r="323" spans="1:4" ht="58.8" thickTop="1" thickBot="1">
      <c r="A323" s="200" t="s">
        <v>720</v>
      </c>
      <c r="B323" s="200" t="s">
        <v>92</v>
      </c>
      <c r="C323" s="205" t="s">
        <v>721</v>
      </c>
      <c r="D323" s="658">
        <v>136544.33886120658</v>
      </c>
    </row>
    <row r="324" spans="1:4" ht="15.6" thickTop="1" thickBot="1">
      <c r="A324" s="200" t="s">
        <v>728</v>
      </c>
      <c r="B324" s="200" t="s">
        <v>92</v>
      </c>
      <c r="C324" s="205" t="s">
        <v>729</v>
      </c>
      <c r="D324" s="658">
        <v>165717.06384561781</v>
      </c>
    </row>
    <row r="325" spans="1:4" ht="15.6" thickTop="1" thickBot="1">
      <c r="A325" s="200" t="s">
        <v>732</v>
      </c>
      <c r="B325" s="200" t="s">
        <v>92</v>
      </c>
      <c r="C325" s="205" t="s">
        <v>733</v>
      </c>
      <c r="D325" s="658">
        <v>15122.52</v>
      </c>
    </row>
    <row r="326" spans="1:4" ht="30" thickTop="1" thickBot="1">
      <c r="A326" s="200" t="s">
        <v>718</v>
      </c>
      <c r="B326" s="200" t="s">
        <v>92</v>
      </c>
      <c r="C326" s="205" t="s">
        <v>719</v>
      </c>
      <c r="D326" s="658">
        <v>17600.099999999999</v>
      </c>
    </row>
    <row r="327" spans="1:4" ht="30" thickTop="1" thickBot="1">
      <c r="A327" s="200" t="s">
        <v>730</v>
      </c>
      <c r="B327" s="200" t="s">
        <v>92</v>
      </c>
      <c r="C327" s="205" t="s">
        <v>731</v>
      </c>
      <c r="D327" s="658">
        <v>15397.745224685155</v>
      </c>
    </row>
    <row r="328" spans="1:4" ht="30" thickTop="1" thickBot="1">
      <c r="A328" s="200" t="s">
        <v>734</v>
      </c>
      <c r="B328" s="200" t="s">
        <v>92</v>
      </c>
      <c r="C328" s="205" t="s">
        <v>735</v>
      </c>
      <c r="D328" s="658">
        <v>78467.420781998168</v>
      </c>
    </row>
    <row r="329" spans="1:4" ht="15.6" thickTop="1" thickBot="1">
      <c r="A329" s="200" t="s">
        <v>736</v>
      </c>
      <c r="B329" s="200" t="s">
        <v>92</v>
      </c>
      <c r="C329" s="205" t="s">
        <v>737</v>
      </c>
      <c r="D329" s="658">
        <v>4335</v>
      </c>
    </row>
    <row r="330" spans="1:4" ht="30" thickTop="1" thickBot="1">
      <c r="A330" s="200" t="s">
        <v>738</v>
      </c>
      <c r="B330" s="200" t="s">
        <v>92</v>
      </c>
      <c r="C330" s="205" t="s">
        <v>739</v>
      </c>
      <c r="D330" s="658">
        <v>27062.416628859766</v>
      </c>
    </row>
    <row r="331" spans="1:4" ht="30" thickTop="1" thickBot="1">
      <c r="A331" s="200" t="s">
        <v>740</v>
      </c>
      <c r="B331" s="200" t="s">
        <v>92</v>
      </c>
      <c r="C331" s="205" t="s">
        <v>741</v>
      </c>
      <c r="D331" s="658">
        <v>1231.48</v>
      </c>
    </row>
    <row r="332" spans="1:4" ht="15.6" thickTop="1" thickBot="1">
      <c r="A332" s="200" t="s">
        <v>743</v>
      </c>
      <c r="B332" s="200" t="s">
        <v>388</v>
      </c>
      <c r="C332" s="205" t="s">
        <v>744</v>
      </c>
      <c r="D332" s="658">
        <v>181152</v>
      </c>
    </row>
    <row r="333" spans="1:4" ht="30" thickTop="1" thickBot="1">
      <c r="A333" s="200" t="s">
        <v>742</v>
      </c>
      <c r="B333" s="200" t="s">
        <v>388</v>
      </c>
      <c r="C333" s="205" t="s">
        <v>2017</v>
      </c>
      <c r="D333" s="658">
        <v>39988.080000000002</v>
      </c>
    </row>
    <row r="334" spans="1:4" ht="15.6" thickTop="1" thickBot="1">
      <c r="A334" s="200" t="s">
        <v>747</v>
      </c>
      <c r="B334" s="200" t="s">
        <v>92</v>
      </c>
      <c r="C334" s="205" t="s">
        <v>2018</v>
      </c>
      <c r="D334" s="658">
        <v>867</v>
      </c>
    </row>
    <row r="335" spans="1:4" ht="15.6" thickTop="1" thickBot="1">
      <c r="A335" s="200" t="s">
        <v>745</v>
      </c>
      <c r="B335" s="200" t="s">
        <v>92</v>
      </c>
      <c r="C335" s="205" t="s">
        <v>746</v>
      </c>
      <c r="D335" s="658">
        <v>3536</v>
      </c>
    </row>
    <row r="336" spans="1:4" ht="15.6" thickTop="1" thickBot="1">
      <c r="A336" s="200" t="s">
        <v>748</v>
      </c>
      <c r="B336" s="200" t="s">
        <v>377</v>
      </c>
      <c r="C336" s="205" t="s">
        <v>749</v>
      </c>
      <c r="D336" s="658">
        <v>5216.3631920140224</v>
      </c>
    </row>
    <row r="337" spans="1:4" ht="15.6" thickTop="1" thickBot="1">
      <c r="A337" s="200" t="s">
        <v>753</v>
      </c>
      <c r="B337" s="200" t="s">
        <v>92</v>
      </c>
      <c r="C337" s="205" t="s">
        <v>754</v>
      </c>
      <c r="D337" s="658">
        <v>351827.0493337118</v>
      </c>
    </row>
    <row r="338" spans="1:4" ht="15.6" thickTop="1" thickBot="1">
      <c r="A338" s="200" t="s">
        <v>751</v>
      </c>
      <c r="B338" s="200" t="s">
        <v>92</v>
      </c>
      <c r="C338" s="205" t="s">
        <v>752</v>
      </c>
      <c r="D338" s="658">
        <v>73805.989844453725</v>
      </c>
    </row>
    <row r="339" spans="1:4" ht="30" thickTop="1" thickBot="1">
      <c r="A339" s="200" t="s">
        <v>750</v>
      </c>
      <c r="B339" s="200" t="s">
        <v>144</v>
      </c>
      <c r="C339" s="205" t="s">
        <v>2019</v>
      </c>
      <c r="D339" s="658">
        <v>339150</v>
      </c>
    </row>
    <row r="340" spans="1:4" ht="30" thickTop="1" thickBot="1">
      <c r="A340" s="200" t="s">
        <v>686</v>
      </c>
      <c r="B340" s="200" t="s">
        <v>92</v>
      </c>
      <c r="C340" s="205" t="s">
        <v>2015</v>
      </c>
      <c r="D340" s="658">
        <v>1438647.0394924621</v>
      </c>
    </row>
    <row r="341" spans="1:4" ht="30" thickTop="1" thickBot="1">
      <c r="A341" s="200" t="s">
        <v>755</v>
      </c>
      <c r="B341" s="200" t="s">
        <v>92</v>
      </c>
      <c r="C341" s="205" t="s">
        <v>756</v>
      </c>
      <c r="D341" s="658">
        <v>1430602.5799229324</v>
      </c>
    </row>
    <row r="342" spans="1:4" ht="30" thickTop="1" thickBot="1">
      <c r="A342" s="200" t="s">
        <v>687</v>
      </c>
      <c r="B342" s="200" t="s">
        <v>92</v>
      </c>
      <c r="C342" s="205" t="s">
        <v>2016</v>
      </c>
      <c r="D342" s="658">
        <v>900422.49122018635</v>
      </c>
    </row>
    <row r="343" spans="1:4" ht="30" thickTop="1" thickBot="1">
      <c r="A343" s="200" t="s">
        <v>757</v>
      </c>
      <c r="B343" s="200" t="s">
        <v>92</v>
      </c>
      <c r="C343" s="205" t="s">
        <v>758</v>
      </c>
      <c r="D343" s="658">
        <v>873791.14976195816</v>
      </c>
    </row>
    <row r="344" spans="1:4" ht="30" thickTop="1" thickBot="1">
      <c r="A344" s="200" t="s">
        <v>802</v>
      </c>
      <c r="B344" s="200" t="s">
        <v>388</v>
      </c>
      <c r="C344" s="205" t="s">
        <v>803</v>
      </c>
      <c r="D344" s="658">
        <v>52477.866666666661</v>
      </c>
    </row>
    <row r="345" spans="1:4" ht="30" thickTop="1" thickBot="1">
      <c r="A345" s="200" t="s">
        <v>759</v>
      </c>
      <c r="B345" s="200" t="s">
        <v>377</v>
      </c>
      <c r="C345" s="205" t="s">
        <v>760</v>
      </c>
      <c r="D345" s="658">
        <v>72363.165982832841</v>
      </c>
    </row>
    <row r="346" spans="1:4" ht="30" thickTop="1" thickBot="1">
      <c r="A346" s="200" t="s">
        <v>761</v>
      </c>
      <c r="B346" s="200" t="s">
        <v>144</v>
      </c>
      <c r="C346" s="205" t="s">
        <v>762</v>
      </c>
      <c r="D346" s="658">
        <v>44462.252451579909</v>
      </c>
    </row>
    <row r="347" spans="1:4" ht="30" thickTop="1" thickBot="1">
      <c r="A347" s="200" t="s">
        <v>768</v>
      </c>
      <c r="B347" s="200" t="s">
        <v>92</v>
      </c>
      <c r="C347" s="205" t="s">
        <v>2023</v>
      </c>
      <c r="D347" s="658">
        <v>69699.491161378872</v>
      </c>
    </row>
    <row r="348" spans="1:4" ht="15.6" thickTop="1" thickBot="1">
      <c r="A348" s="200" t="s">
        <v>773</v>
      </c>
      <c r="B348" s="200" t="s">
        <v>144</v>
      </c>
      <c r="C348" s="205" t="s">
        <v>2024</v>
      </c>
      <c r="D348" s="658">
        <v>12624.198765517784</v>
      </c>
    </row>
    <row r="349" spans="1:4" ht="30" thickTop="1" thickBot="1">
      <c r="A349" s="200" t="s">
        <v>763</v>
      </c>
      <c r="B349" s="200" t="s">
        <v>144</v>
      </c>
      <c r="C349" s="205" t="s">
        <v>764</v>
      </c>
      <c r="D349" s="658">
        <v>65038.060223834422</v>
      </c>
    </row>
    <row r="350" spans="1:4" ht="30" thickTop="1" thickBot="1">
      <c r="A350" s="200" t="s">
        <v>765</v>
      </c>
      <c r="B350" s="200" t="s">
        <v>144</v>
      </c>
      <c r="C350" s="205" t="s">
        <v>2020</v>
      </c>
      <c r="D350" s="658">
        <v>7650</v>
      </c>
    </row>
    <row r="351" spans="1:4" ht="15.6" thickTop="1" thickBot="1">
      <c r="A351" s="200" t="s">
        <v>801</v>
      </c>
      <c r="B351" s="200" t="s">
        <v>144</v>
      </c>
      <c r="C351" s="205" t="s">
        <v>2026</v>
      </c>
      <c r="D351" s="658">
        <v>130422.55121709216</v>
      </c>
    </row>
    <row r="352" spans="1:4" ht="15.6" thickTop="1" thickBot="1">
      <c r="A352" s="200" t="s">
        <v>769</v>
      </c>
      <c r="B352" s="200" t="s">
        <v>144</v>
      </c>
      <c r="C352" s="205" t="s">
        <v>770</v>
      </c>
      <c r="D352" s="658">
        <v>306627.69230769231</v>
      </c>
    </row>
    <row r="353" spans="1:4" ht="15.6" thickTop="1" thickBot="1">
      <c r="A353" s="200" t="s">
        <v>771</v>
      </c>
      <c r="B353" s="200" t="s">
        <v>144</v>
      </c>
      <c r="C353" s="205" t="s">
        <v>772</v>
      </c>
      <c r="D353" s="658">
        <v>850287.69230769237</v>
      </c>
    </row>
    <row r="354" spans="1:4" ht="30" thickTop="1" thickBot="1">
      <c r="A354" s="200" t="s">
        <v>767</v>
      </c>
      <c r="B354" s="200" t="s">
        <v>144</v>
      </c>
      <c r="C354" s="205" t="s">
        <v>2022</v>
      </c>
      <c r="D354" s="658">
        <v>2108</v>
      </c>
    </row>
    <row r="355" spans="1:4" ht="15.6" thickTop="1" thickBot="1">
      <c r="A355" s="200" t="s">
        <v>766</v>
      </c>
      <c r="B355" s="200" t="s">
        <v>144</v>
      </c>
      <c r="C355" s="205" t="s">
        <v>2021</v>
      </c>
      <c r="D355" s="658">
        <v>2991.6463999999996</v>
      </c>
    </row>
    <row r="356" spans="1:4" ht="15.6" thickTop="1" thickBot="1">
      <c r="A356" s="200" t="s">
        <v>778</v>
      </c>
      <c r="B356" s="200" t="s">
        <v>144</v>
      </c>
      <c r="C356" s="205" t="s">
        <v>779</v>
      </c>
      <c r="D356" s="658">
        <v>41871.340000000004</v>
      </c>
    </row>
    <row r="357" spans="1:4" ht="30" thickTop="1" thickBot="1">
      <c r="A357" s="200" t="s">
        <v>774</v>
      </c>
      <c r="B357" s="200" t="s">
        <v>144</v>
      </c>
      <c r="C357" s="205" t="s">
        <v>775</v>
      </c>
      <c r="D357" s="658">
        <v>289510</v>
      </c>
    </row>
    <row r="358" spans="1:4" ht="30" thickTop="1" thickBot="1">
      <c r="A358" s="200" t="s">
        <v>776</v>
      </c>
      <c r="B358" s="200" t="s">
        <v>144</v>
      </c>
      <c r="C358" s="205" t="s">
        <v>777</v>
      </c>
      <c r="D358" s="658">
        <v>310762.06250296306</v>
      </c>
    </row>
    <row r="359" spans="1:4" ht="15.6" thickTop="1" thickBot="1">
      <c r="A359" s="200" t="s">
        <v>780</v>
      </c>
      <c r="B359" s="200" t="s">
        <v>144</v>
      </c>
      <c r="C359" s="205" t="s">
        <v>781</v>
      </c>
      <c r="D359" s="658">
        <v>94338.483259828077</v>
      </c>
    </row>
    <row r="360" spans="1:4" ht="15.6" thickTop="1" thickBot="1">
      <c r="A360" s="200" t="s">
        <v>782</v>
      </c>
      <c r="B360" s="200" t="s">
        <v>144</v>
      </c>
      <c r="C360" s="205" t="s">
        <v>783</v>
      </c>
      <c r="D360" s="658">
        <v>122085.09598330694</v>
      </c>
    </row>
    <row r="361" spans="1:4" ht="15.6" thickTop="1" thickBot="1">
      <c r="A361" s="200" t="s">
        <v>784</v>
      </c>
      <c r="B361" s="200" t="s">
        <v>144</v>
      </c>
      <c r="C361" s="205" t="s">
        <v>785</v>
      </c>
      <c r="D361" s="658">
        <v>124596.62150581386</v>
      </c>
    </row>
    <row r="362" spans="1:4" ht="15.6" thickTop="1" thickBot="1">
      <c r="A362" s="200" t="s">
        <v>786</v>
      </c>
      <c r="B362" s="200" t="s">
        <v>144</v>
      </c>
      <c r="C362" s="205" t="s">
        <v>787</v>
      </c>
      <c r="D362" s="658">
        <v>157761.41584184876</v>
      </c>
    </row>
    <row r="363" spans="1:4" ht="30" thickTop="1" thickBot="1">
      <c r="A363" s="200" t="s">
        <v>788</v>
      </c>
      <c r="B363" s="200" t="s">
        <v>144</v>
      </c>
      <c r="C363" s="205" t="s">
        <v>789</v>
      </c>
      <c r="D363" s="658">
        <v>166479.67634087309</v>
      </c>
    </row>
    <row r="364" spans="1:4" ht="30" thickTop="1" thickBot="1">
      <c r="A364" s="200" t="s">
        <v>804</v>
      </c>
      <c r="B364" s="200" t="s">
        <v>144</v>
      </c>
      <c r="C364" s="205" t="s">
        <v>805</v>
      </c>
      <c r="D364" s="658">
        <v>133198.25632695237</v>
      </c>
    </row>
    <row r="365" spans="1:4" ht="15.6" thickTop="1" thickBot="1">
      <c r="A365" s="200" t="s">
        <v>790</v>
      </c>
      <c r="B365" s="200" t="s">
        <v>144</v>
      </c>
      <c r="C365" s="205" t="s">
        <v>791</v>
      </c>
      <c r="D365" s="658">
        <v>55751.900911510253</v>
      </c>
    </row>
    <row r="366" spans="1:4" ht="15.6" thickTop="1" thickBot="1">
      <c r="A366" s="200" t="s">
        <v>792</v>
      </c>
      <c r="B366" s="200" t="s">
        <v>144</v>
      </c>
      <c r="C366" s="205" t="s">
        <v>2025</v>
      </c>
      <c r="D366" s="658">
        <v>57410.040695647542</v>
      </c>
    </row>
    <row r="367" spans="1:4" ht="30" thickTop="1" thickBot="1">
      <c r="A367" s="200" t="s">
        <v>793</v>
      </c>
      <c r="B367" s="200" t="s">
        <v>92</v>
      </c>
      <c r="C367" s="205" t="s">
        <v>794</v>
      </c>
      <c r="D367" s="658">
        <v>55493.225446957695</v>
      </c>
    </row>
    <row r="368" spans="1:4" ht="15.6" thickTop="1" thickBot="1">
      <c r="A368" s="200" t="s">
        <v>797</v>
      </c>
      <c r="B368" s="200" t="s">
        <v>92</v>
      </c>
      <c r="C368" s="205" t="s">
        <v>798</v>
      </c>
      <c r="D368" s="658">
        <v>2770.3948</v>
      </c>
    </row>
    <row r="369" spans="1:4" ht="30" thickTop="1" thickBot="1">
      <c r="A369" s="200" t="s">
        <v>795</v>
      </c>
      <c r="B369" s="200" t="s">
        <v>92</v>
      </c>
      <c r="C369" s="205" t="s">
        <v>796</v>
      </c>
      <c r="D369" s="658">
        <v>665.61119999999994</v>
      </c>
    </row>
    <row r="370" spans="1:4" ht="15.6" thickTop="1" thickBot="1">
      <c r="A370" s="200" t="s">
        <v>799</v>
      </c>
      <c r="B370" s="200" t="s">
        <v>92</v>
      </c>
      <c r="C370" s="205" t="s">
        <v>800</v>
      </c>
      <c r="D370" s="658">
        <v>37699.831805535941</v>
      </c>
    </row>
    <row r="371" spans="1:4" ht="15.6" thickTop="1" thickBot="1">
      <c r="A371" s="200" t="s">
        <v>808</v>
      </c>
      <c r="B371" s="200" t="s">
        <v>92</v>
      </c>
      <c r="C371" s="205" t="s">
        <v>2027</v>
      </c>
      <c r="D371" s="658">
        <v>33333.495229685701</v>
      </c>
    </row>
    <row r="372" spans="1:4" ht="15.6" thickTop="1" thickBot="1">
      <c r="A372" s="200" t="s">
        <v>806</v>
      </c>
      <c r="B372" s="200" t="s">
        <v>377</v>
      </c>
      <c r="C372" s="205" t="s">
        <v>807</v>
      </c>
      <c r="D372" s="658">
        <v>2671.9442293906809</v>
      </c>
    </row>
    <row r="373" spans="1:4" ht="15.6" thickTop="1" thickBot="1">
      <c r="A373" s="200"/>
      <c r="B373" s="200"/>
      <c r="C373" s="205"/>
      <c r="D373" s="658"/>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104" activePane="bottomRight" state="frozen"/>
      <selection activeCell="D20" sqref="D20"/>
      <selection pane="topRight" activeCell="D20" sqref="D20"/>
      <selection pane="bottomLeft" activeCell="D20" sqref="D20"/>
      <selection pane="bottomRight" activeCell="D109" sqref="D109"/>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8" t="s">
        <v>1934</v>
      </c>
      <c r="B1" s="689"/>
      <c r="C1" s="689"/>
      <c r="D1" s="690"/>
    </row>
    <row r="2" spans="1:5" ht="15.6" thickTop="1" thickBot="1">
      <c r="A2" s="687" t="s">
        <v>1493</v>
      </c>
      <c r="B2" s="687"/>
      <c r="C2" s="687"/>
      <c r="D2" s="687"/>
    </row>
    <row r="3" spans="1:5" ht="15.6" thickTop="1" thickBot="1">
      <c r="A3" s="691"/>
      <c r="B3" s="691"/>
      <c r="C3" s="691"/>
      <c r="D3" s="691"/>
    </row>
    <row r="4" spans="1:5" ht="15.6" thickTop="1" thickBot="1">
      <c r="A4" s="692"/>
      <c r="B4" s="692"/>
      <c r="C4" s="692"/>
      <c r="D4" s="692"/>
    </row>
    <row r="5" spans="1:5" ht="30" customHeight="1" thickTop="1" thickBot="1">
      <c r="A5" s="207"/>
      <c r="B5" s="106"/>
      <c r="C5" s="107"/>
      <c r="D5" s="195"/>
    </row>
    <row r="6" spans="1:5" ht="30" customHeight="1" thickTop="1" thickBot="1">
      <c r="A6" s="208" t="s">
        <v>1350</v>
      </c>
      <c r="B6" s="106" t="s">
        <v>339</v>
      </c>
      <c r="C6" s="108" t="s">
        <v>2132</v>
      </c>
      <c r="D6" s="659">
        <v>1200</v>
      </c>
    </row>
    <row r="7" spans="1:5" ht="30" customHeight="1" thickTop="1" thickBot="1">
      <c r="A7" s="208" t="s">
        <v>1436</v>
      </c>
      <c r="B7" s="106" t="s">
        <v>339</v>
      </c>
      <c r="C7" s="108" t="s">
        <v>2131</v>
      </c>
      <c r="D7" s="659">
        <v>1500</v>
      </c>
      <c r="E7" s="109"/>
    </row>
    <row r="8" spans="1:5" ht="30" customHeight="1" thickTop="1" thickBot="1">
      <c r="A8" s="208" t="s">
        <v>1448</v>
      </c>
      <c r="B8" s="106" t="s">
        <v>339</v>
      </c>
      <c r="C8" s="108" t="s">
        <v>2133</v>
      </c>
      <c r="D8" s="659">
        <v>1500</v>
      </c>
    </row>
    <row r="9" spans="1:5" ht="30" customHeight="1" thickTop="1" thickBot="1">
      <c r="A9" s="208" t="s">
        <v>1309</v>
      </c>
      <c r="B9" s="106" t="s">
        <v>1307</v>
      </c>
      <c r="C9" s="108" t="s">
        <v>1310</v>
      </c>
      <c r="D9" s="659">
        <v>923</v>
      </c>
    </row>
    <row r="10" spans="1:5" ht="30" customHeight="1" thickTop="1" thickBot="1">
      <c r="A10" s="208" t="s">
        <v>1472</v>
      </c>
      <c r="B10" s="106" t="s">
        <v>339</v>
      </c>
      <c r="C10" s="108" t="s">
        <v>1473</v>
      </c>
      <c r="D10" s="659">
        <v>1200</v>
      </c>
    </row>
    <row r="11" spans="1:5" ht="30" customHeight="1" thickTop="1" thickBot="1">
      <c r="A11" s="208" t="s">
        <v>1413</v>
      </c>
      <c r="B11" s="106" t="s">
        <v>339</v>
      </c>
      <c r="C11" s="108" t="s">
        <v>1414</v>
      </c>
      <c r="D11" s="659">
        <v>911.79166999979327</v>
      </c>
    </row>
    <row r="12" spans="1:5" ht="30" customHeight="1" thickTop="1" thickBot="1">
      <c r="A12" s="208" t="s">
        <v>1415</v>
      </c>
      <c r="B12" s="106" t="s">
        <v>339</v>
      </c>
      <c r="C12" s="108" t="s">
        <v>1416</v>
      </c>
      <c r="D12" s="659">
        <v>911.79166999979327</v>
      </c>
    </row>
    <row r="13" spans="1:5" ht="30" customHeight="1" thickTop="1" thickBot="1">
      <c r="A13" s="208" t="s">
        <v>1417</v>
      </c>
      <c r="B13" s="106" t="s">
        <v>339</v>
      </c>
      <c r="C13" s="108" t="s">
        <v>1418</v>
      </c>
      <c r="D13" s="659">
        <v>911.79166999979327</v>
      </c>
    </row>
    <row r="14" spans="1:5" ht="30" customHeight="1" thickTop="1" thickBot="1">
      <c r="A14" s="208" t="s">
        <v>1419</v>
      </c>
      <c r="B14" s="106" t="s">
        <v>339</v>
      </c>
      <c r="C14" s="108" t="s">
        <v>1420</v>
      </c>
      <c r="D14" s="659">
        <v>911.79166999979327</v>
      </c>
    </row>
    <row r="15" spans="1:5" ht="30" customHeight="1" thickTop="1" thickBot="1">
      <c r="A15" s="208" t="s">
        <v>1401</v>
      </c>
      <c r="B15" s="106" t="s">
        <v>339</v>
      </c>
      <c r="C15" s="108" t="s">
        <v>1944</v>
      </c>
      <c r="D15" s="659">
        <v>1200</v>
      </c>
    </row>
    <row r="16" spans="1:5" ht="30" customHeight="1" thickTop="1" thickBot="1">
      <c r="A16" s="208" t="s">
        <v>1311</v>
      </c>
      <c r="B16" s="106" t="s">
        <v>339</v>
      </c>
      <c r="C16" s="108" t="s">
        <v>1312</v>
      </c>
      <c r="D16" s="659">
        <v>1200</v>
      </c>
    </row>
    <row r="17" spans="1:4" ht="30" customHeight="1" thickTop="1" thickBot="1">
      <c r="A17" s="208" t="s">
        <v>1313</v>
      </c>
      <c r="B17" s="106" t="s">
        <v>339</v>
      </c>
      <c r="C17" s="108" t="s">
        <v>1314</v>
      </c>
      <c r="D17" s="659">
        <v>1200</v>
      </c>
    </row>
    <row r="18" spans="1:4" ht="30" customHeight="1" thickTop="1" thickBot="1">
      <c r="A18" s="208" t="s">
        <v>1315</v>
      </c>
      <c r="B18" s="106" t="s">
        <v>339</v>
      </c>
      <c r="C18" s="108" t="s">
        <v>1316</v>
      </c>
      <c r="D18" s="659">
        <v>1200</v>
      </c>
    </row>
    <row r="19" spans="1:4" ht="30" customHeight="1" thickTop="1" thickBot="1">
      <c r="A19" s="208" t="s">
        <v>1319</v>
      </c>
      <c r="B19" s="106" t="s">
        <v>339</v>
      </c>
      <c r="C19" s="108" t="s">
        <v>1320</v>
      </c>
      <c r="D19" s="659">
        <v>1200</v>
      </c>
    </row>
    <row r="20" spans="1:4" ht="30" customHeight="1" thickTop="1" thickBot="1">
      <c r="A20" s="208" t="s">
        <v>1491</v>
      </c>
      <c r="B20" s="106" t="s">
        <v>339</v>
      </c>
      <c r="C20" s="108" t="s">
        <v>1953</v>
      </c>
      <c r="D20" s="659">
        <v>911.79166999979327</v>
      </c>
    </row>
    <row r="21" spans="1:4" ht="30" customHeight="1" thickTop="1" thickBot="1">
      <c r="A21" s="208" t="s">
        <v>1323</v>
      </c>
      <c r="B21" s="106" t="s">
        <v>339</v>
      </c>
      <c r="C21" s="108" t="s">
        <v>1324</v>
      </c>
      <c r="D21" s="659">
        <v>1800</v>
      </c>
    </row>
    <row r="22" spans="1:4" ht="30" customHeight="1" thickTop="1" thickBot="1">
      <c r="A22" s="208" t="s">
        <v>1474</v>
      </c>
      <c r="B22" s="106" t="s">
        <v>339</v>
      </c>
      <c r="C22" s="108" t="s">
        <v>1475</v>
      </c>
      <c r="D22" s="659">
        <v>1800</v>
      </c>
    </row>
    <row r="23" spans="1:4" ht="30" customHeight="1" thickTop="1" thickBot="1">
      <c r="A23" s="208" t="s">
        <v>1331</v>
      </c>
      <c r="B23" s="106" t="s">
        <v>339</v>
      </c>
      <c r="C23" s="108" t="s">
        <v>1332</v>
      </c>
      <c r="D23" s="659">
        <v>1200</v>
      </c>
    </row>
    <row r="24" spans="1:4" ht="30" customHeight="1" thickTop="1" thickBot="1">
      <c r="A24" s="208" t="s">
        <v>1353</v>
      </c>
      <c r="B24" s="106" t="s">
        <v>339</v>
      </c>
      <c r="C24" s="108" t="s">
        <v>1354</v>
      </c>
      <c r="D24" s="659">
        <v>1200</v>
      </c>
    </row>
    <row r="25" spans="1:4" ht="30" customHeight="1" thickTop="1" thickBot="1">
      <c r="A25" s="208" t="s">
        <v>1325</v>
      </c>
      <c r="B25" s="106" t="s">
        <v>339</v>
      </c>
      <c r="C25" s="108" t="s">
        <v>1326</v>
      </c>
      <c r="D25" s="659">
        <v>1200</v>
      </c>
    </row>
    <row r="26" spans="1:4" ht="30" customHeight="1" thickTop="1" thickBot="1">
      <c r="A26" s="208" t="s">
        <v>1330</v>
      </c>
      <c r="B26" s="106" t="s">
        <v>339</v>
      </c>
      <c r="C26" s="108" t="s">
        <v>1326</v>
      </c>
      <c r="D26" s="659">
        <v>1200</v>
      </c>
    </row>
    <row r="27" spans="1:4" ht="30" customHeight="1" thickTop="1" thickBot="1">
      <c r="A27" s="208" t="s">
        <v>1387</v>
      </c>
      <c r="B27" s="106" t="s">
        <v>339</v>
      </c>
      <c r="C27" s="108" t="s">
        <v>1388</v>
      </c>
      <c r="D27" s="659">
        <v>1200</v>
      </c>
    </row>
    <row r="28" spans="1:4" ht="30" customHeight="1" thickTop="1" thickBot="1">
      <c r="A28" s="208" t="s">
        <v>1333</v>
      </c>
      <c r="B28" s="106" t="s">
        <v>339</v>
      </c>
      <c r="C28" s="108" t="s">
        <v>1334</v>
      </c>
      <c r="D28" s="659">
        <v>1200</v>
      </c>
    </row>
    <row r="29" spans="1:4" ht="30" customHeight="1" thickTop="1" thickBot="1">
      <c r="A29" s="208" t="s">
        <v>1338</v>
      </c>
      <c r="B29" s="106" t="s">
        <v>339</v>
      </c>
      <c r="C29" s="108" t="s">
        <v>1339</v>
      </c>
      <c r="D29" s="659">
        <v>1200</v>
      </c>
    </row>
    <row r="30" spans="1:4" ht="30" customHeight="1" thickTop="1" thickBot="1">
      <c r="A30" s="208" t="s">
        <v>1336</v>
      </c>
      <c r="B30" s="106" t="s">
        <v>339</v>
      </c>
      <c r="C30" s="108" t="s">
        <v>1337</v>
      </c>
      <c r="D30" s="659">
        <v>1200</v>
      </c>
    </row>
    <row r="31" spans="1:4" ht="30" customHeight="1" thickTop="1" thickBot="1">
      <c r="A31" s="208" t="s">
        <v>1351</v>
      </c>
      <c r="B31" s="106" t="s">
        <v>339</v>
      </c>
      <c r="C31" s="108" t="s">
        <v>1352</v>
      </c>
      <c r="D31" s="659">
        <v>1200</v>
      </c>
    </row>
    <row r="32" spans="1:4" ht="30" customHeight="1" thickTop="1" thickBot="1">
      <c r="A32" s="208" t="s">
        <v>1340</v>
      </c>
      <c r="B32" s="106" t="s">
        <v>339</v>
      </c>
      <c r="C32" s="108" t="s">
        <v>1341</v>
      </c>
      <c r="D32" s="659">
        <v>1200</v>
      </c>
    </row>
    <row r="33" spans="1:4" ht="30" customHeight="1" thickTop="1" thickBot="1">
      <c r="A33" s="208" t="s">
        <v>1356</v>
      </c>
      <c r="B33" s="106" t="s">
        <v>339</v>
      </c>
      <c r="C33" s="108" t="s">
        <v>1341</v>
      </c>
      <c r="D33" s="659">
        <v>1200</v>
      </c>
    </row>
    <row r="34" spans="1:4" ht="30" customHeight="1" thickTop="1" thickBot="1">
      <c r="A34" s="208" t="s">
        <v>1357</v>
      </c>
      <c r="B34" s="106" t="s">
        <v>339</v>
      </c>
      <c r="C34" s="108" t="s">
        <v>1358</v>
      </c>
      <c r="D34" s="659">
        <v>1200</v>
      </c>
    </row>
    <row r="35" spans="1:4" ht="30" customHeight="1" thickTop="1" thickBot="1">
      <c r="A35" s="208" t="s">
        <v>1407</v>
      </c>
      <c r="B35" s="106" t="s">
        <v>339</v>
      </c>
      <c r="C35" s="108" t="s">
        <v>1948</v>
      </c>
      <c r="D35" s="659">
        <v>1200</v>
      </c>
    </row>
    <row r="36" spans="1:4" ht="30" customHeight="1" thickTop="1" thickBot="1">
      <c r="A36" s="208" t="s">
        <v>1488</v>
      </c>
      <c r="B36" s="106" t="s">
        <v>339</v>
      </c>
      <c r="C36" s="108" t="s">
        <v>1489</v>
      </c>
      <c r="D36" s="659">
        <v>1200</v>
      </c>
    </row>
    <row r="37" spans="1:4" ht="30" customHeight="1" thickTop="1" thickBot="1">
      <c r="A37" s="208" t="s">
        <v>1469</v>
      </c>
      <c r="B37" s="106" t="s">
        <v>339</v>
      </c>
      <c r="C37" s="108" t="s">
        <v>1470</v>
      </c>
      <c r="D37" s="659">
        <v>1200</v>
      </c>
    </row>
    <row r="38" spans="1:4" ht="30" customHeight="1" thickTop="1" thickBot="1">
      <c r="A38" s="208" t="s">
        <v>1348</v>
      </c>
      <c r="B38" s="106" t="s">
        <v>339</v>
      </c>
      <c r="C38" s="108" t="s">
        <v>1349</v>
      </c>
      <c r="D38" s="659">
        <v>1200</v>
      </c>
    </row>
    <row r="39" spans="1:4" ht="30" customHeight="1" thickTop="1" thickBot="1">
      <c r="A39" s="208" t="s">
        <v>1305</v>
      </c>
      <c r="B39" s="106" t="s">
        <v>1307</v>
      </c>
      <c r="C39" s="108" t="s">
        <v>1364</v>
      </c>
      <c r="D39" s="659">
        <v>1200</v>
      </c>
    </row>
    <row r="40" spans="1:4" ht="30" customHeight="1" thickTop="1" thickBot="1">
      <c r="A40" s="208" t="s">
        <v>1345</v>
      </c>
      <c r="B40" s="106" t="s">
        <v>339</v>
      </c>
      <c r="C40" s="108" t="s">
        <v>1346</v>
      </c>
      <c r="D40" s="659">
        <v>1200</v>
      </c>
    </row>
    <row r="41" spans="1:4" ht="30" customHeight="1" thickTop="1" thickBot="1">
      <c r="A41" s="208" t="s">
        <v>1343</v>
      </c>
      <c r="B41" s="106" t="s">
        <v>339</v>
      </c>
      <c r="C41" s="108" t="s">
        <v>1344</v>
      </c>
      <c r="D41" s="659">
        <v>1200</v>
      </c>
    </row>
    <row r="42" spans="1:4" ht="30" customHeight="1" thickTop="1" thickBot="1">
      <c r="A42" s="208" t="s">
        <v>1476</v>
      </c>
      <c r="B42" s="106" t="s">
        <v>339</v>
      </c>
      <c r="C42" s="108" t="s">
        <v>1344</v>
      </c>
      <c r="D42" s="659">
        <v>1200</v>
      </c>
    </row>
    <row r="43" spans="1:4" ht="30" customHeight="1" thickTop="1" thickBot="1">
      <c r="A43" s="208" t="s">
        <v>1317</v>
      </c>
      <c r="B43" s="106" t="s">
        <v>339</v>
      </c>
      <c r="C43" s="108" t="s">
        <v>1318</v>
      </c>
      <c r="D43" s="659">
        <v>1200</v>
      </c>
    </row>
    <row r="44" spans="1:4" ht="30" customHeight="1" thickTop="1" thickBot="1">
      <c r="A44" s="208" t="s">
        <v>1471</v>
      </c>
      <c r="B44" s="106" t="s">
        <v>339</v>
      </c>
      <c r="C44" s="108" t="s">
        <v>1318</v>
      </c>
      <c r="D44" s="659">
        <v>1200</v>
      </c>
    </row>
    <row r="45" spans="1:4" ht="30" customHeight="1" thickTop="1" thickBot="1">
      <c r="A45" s="208" t="s">
        <v>1362</v>
      </c>
      <c r="B45" s="106" t="s">
        <v>339</v>
      </c>
      <c r="C45" s="108" t="s">
        <v>1363</v>
      </c>
      <c r="D45" s="659">
        <v>1200</v>
      </c>
    </row>
    <row r="46" spans="1:4" ht="30" customHeight="1" thickTop="1" thickBot="1">
      <c r="A46" s="208" t="s">
        <v>1371</v>
      </c>
      <c r="B46" s="106" t="s">
        <v>339</v>
      </c>
      <c r="C46" s="108" t="s">
        <v>1372</v>
      </c>
      <c r="D46" s="659">
        <v>1200</v>
      </c>
    </row>
    <row r="47" spans="1:4" ht="30" customHeight="1" thickTop="1" thickBot="1">
      <c r="A47" s="208" t="s">
        <v>1375</v>
      </c>
      <c r="B47" s="106" t="s">
        <v>339</v>
      </c>
      <c r="C47" s="108" t="s">
        <v>1376</v>
      </c>
      <c r="D47" s="659">
        <v>1200</v>
      </c>
    </row>
    <row r="48" spans="1:4" ht="30" customHeight="1" thickTop="1" thickBot="1">
      <c r="A48" s="208" t="s">
        <v>1367</v>
      </c>
      <c r="B48" s="106" t="s">
        <v>1307</v>
      </c>
      <c r="C48" s="108" t="s">
        <v>1368</v>
      </c>
      <c r="D48" s="659">
        <v>1200</v>
      </c>
    </row>
    <row r="49" spans="1:4" ht="30" customHeight="1" thickTop="1" thickBot="1">
      <c r="A49" s="208" t="s">
        <v>1365</v>
      </c>
      <c r="B49" s="106" t="s">
        <v>339</v>
      </c>
      <c r="C49" s="108" t="s">
        <v>1366</v>
      </c>
      <c r="D49" s="659">
        <v>1200</v>
      </c>
    </row>
    <row r="50" spans="1:4" ht="30" customHeight="1" thickTop="1" thickBot="1">
      <c r="A50" s="208" t="s">
        <v>1369</v>
      </c>
      <c r="B50" s="106" t="s">
        <v>339</v>
      </c>
      <c r="C50" s="108" t="s">
        <v>1370</v>
      </c>
      <c r="D50" s="659">
        <v>1200</v>
      </c>
    </row>
    <row r="51" spans="1:4" ht="30" customHeight="1" thickTop="1" thickBot="1">
      <c r="A51" s="208" t="s">
        <v>1398</v>
      </c>
      <c r="B51" s="106" t="s">
        <v>1390</v>
      </c>
      <c r="C51" s="108" t="s">
        <v>1399</v>
      </c>
      <c r="D51" s="659">
        <v>1200</v>
      </c>
    </row>
    <row r="52" spans="1:4" ht="30" customHeight="1" thickTop="1" thickBot="1">
      <c r="A52" s="208" t="s">
        <v>1400</v>
      </c>
      <c r="B52" s="106" t="s">
        <v>1390</v>
      </c>
      <c r="C52" s="108" t="s">
        <v>1399</v>
      </c>
      <c r="D52" s="659">
        <v>1200</v>
      </c>
    </row>
    <row r="53" spans="1:4" ht="30" customHeight="1" thickTop="1" thickBot="1">
      <c r="A53" s="208" t="s">
        <v>1373</v>
      </c>
      <c r="B53" s="106" t="s">
        <v>339</v>
      </c>
      <c r="C53" s="108" t="s">
        <v>1374</v>
      </c>
      <c r="D53" s="659">
        <v>1200</v>
      </c>
    </row>
    <row r="54" spans="1:4" ht="30" customHeight="1" thickTop="1" thickBot="1">
      <c r="A54" s="208" t="s">
        <v>1377</v>
      </c>
      <c r="B54" s="106" t="s">
        <v>339</v>
      </c>
      <c r="C54" s="108" t="s">
        <v>1378</v>
      </c>
      <c r="D54" s="659">
        <v>1200</v>
      </c>
    </row>
    <row r="55" spans="1:4" ht="30" customHeight="1" thickTop="1" thickBot="1">
      <c r="A55" s="208" t="s">
        <v>1462</v>
      </c>
      <c r="B55" s="106" t="s">
        <v>339</v>
      </c>
      <c r="C55" s="108" t="s">
        <v>2135</v>
      </c>
      <c r="D55" s="659">
        <v>1200</v>
      </c>
    </row>
    <row r="56" spans="1:4" ht="30" customHeight="1" thickTop="1" thickBot="1">
      <c r="A56" s="208" t="s">
        <v>1463</v>
      </c>
      <c r="B56" s="106" t="s">
        <v>339</v>
      </c>
      <c r="C56" s="108" t="s">
        <v>2136</v>
      </c>
      <c r="D56" s="659">
        <v>1200</v>
      </c>
    </row>
    <row r="57" spans="1:4" ht="30" customHeight="1" thickTop="1" thickBot="1">
      <c r="A57" s="208" t="s">
        <v>1464</v>
      </c>
      <c r="B57" s="106" t="s">
        <v>339</v>
      </c>
      <c r="C57" s="108" t="s">
        <v>2137</v>
      </c>
      <c r="D57" s="659">
        <v>1200</v>
      </c>
    </row>
    <row r="58" spans="1:4" ht="30" customHeight="1" thickTop="1" thickBot="1">
      <c r="A58" s="208" t="s">
        <v>1441</v>
      </c>
      <c r="B58" s="106" t="s">
        <v>339</v>
      </c>
      <c r="C58" s="108" t="s">
        <v>1951</v>
      </c>
      <c r="D58" s="659">
        <v>1200</v>
      </c>
    </row>
    <row r="59" spans="1:4" ht="30" customHeight="1" thickTop="1" thickBot="1">
      <c r="A59" s="208" t="s">
        <v>1379</v>
      </c>
      <c r="B59" s="106" t="s">
        <v>339</v>
      </c>
      <c r="C59" s="108" t="s">
        <v>1380</v>
      </c>
      <c r="D59" s="659">
        <v>1200</v>
      </c>
    </row>
    <row r="60" spans="1:4" ht="30" customHeight="1" thickTop="1" thickBot="1">
      <c r="A60" s="208" t="s">
        <v>1460</v>
      </c>
      <c r="B60" s="106" t="s">
        <v>339</v>
      </c>
      <c r="C60" s="108" t="s">
        <v>1461</v>
      </c>
      <c r="D60" s="659">
        <v>1200</v>
      </c>
    </row>
    <row r="61" spans="1:4" ht="30" customHeight="1" thickTop="1" thickBot="1">
      <c r="A61" s="208" t="s">
        <v>1446</v>
      </c>
      <c r="B61" s="106" t="s">
        <v>339</v>
      </c>
      <c r="C61" s="108" t="s">
        <v>1447</v>
      </c>
      <c r="D61" s="659">
        <v>1200</v>
      </c>
    </row>
    <row r="62" spans="1:4" ht="30" customHeight="1" thickTop="1" thickBot="1">
      <c r="A62" s="208" t="s">
        <v>1453</v>
      </c>
      <c r="B62" s="106" t="s">
        <v>339</v>
      </c>
      <c r="C62" s="108" t="s">
        <v>1454</v>
      </c>
      <c r="D62" s="659">
        <v>1200</v>
      </c>
    </row>
    <row r="63" spans="1:4" ht="30" customHeight="1" thickTop="1" thickBot="1">
      <c r="A63" s="208" t="s">
        <v>1457</v>
      </c>
      <c r="B63" s="106" t="s">
        <v>339</v>
      </c>
      <c r="C63" s="108" t="s">
        <v>1458</v>
      </c>
      <c r="D63" s="659">
        <v>1200</v>
      </c>
    </row>
    <row r="64" spans="1:4" ht="30" customHeight="1" thickTop="1" thickBot="1">
      <c r="A64" s="208" t="s">
        <v>1444</v>
      </c>
      <c r="B64" s="106" t="s">
        <v>339</v>
      </c>
      <c r="C64" s="108" t="s">
        <v>1445</v>
      </c>
      <c r="D64" s="659">
        <v>1200</v>
      </c>
    </row>
    <row r="65" spans="1:4" ht="30" customHeight="1" thickTop="1" thickBot="1">
      <c r="A65" s="208" t="s">
        <v>1381</v>
      </c>
      <c r="B65" s="106" t="s">
        <v>339</v>
      </c>
      <c r="C65" s="108" t="s">
        <v>1382</v>
      </c>
      <c r="D65" s="659">
        <v>1200</v>
      </c>
    </row>
    <row r="66" spans="1:4" ht="30" customHeight="1" thickTop="1" thickBot="1">
      <c r="A66" s="208" t="s">
        <v>1451</v>
      </c>
      <c r="B66" s="106" t="s">
        <v>339</v>
      </c>
      <c r="C66" s="108" t="s">
        <v>1452</v>
      </c>
      <c r="D66" s="659">
        <v>1200</v>
      </c>
    </row>
    <row r="67" spans="1:4" ht="30" customHeight="1" thickTop="1" thickBot="1">
      <c r="A67" s="208" t="s">
        <v>1455</v>
      </c>
      <c r="B67" s="106" t="s">
        <v>339</v>
      </c>
      <c r="C67" s="108" t="s">
        <v>1456</v>
      </c>
      <c r="D67" s="659">
        <v>1200</v>
      </c>
    </row>
    <row r="68" spans="1:4" ht="30" customHeight="1" thickTop="1" thickBot="1">
      <c r="A68" s="208" t="s">
        <v>1427</v>
      </c>
      <c r="B68" s="106" t="s">
        <v>339</v>
      </c>
      <c r="C68" s="108" t="s">
        <v>1428</v>
      </c>
      <c r="D68" s="659">
        <v>1200</v>
      </c>
    </row>
    <row r="69" spans="1:4" ht="30" customHeight="1" thickTop="1" thickBot="1">
      <c r="A69" s="208" t="s">
        <v>1467</v>
      </c>
      <c r="B69" s="106" t="s">
        <v>339</v>
      </c>
      <c r="C69" s="108" t="s">
        <v>2139</v>
      </c>
      <c r="D69" s="659">
        <v>911.79166999979327</v>
      </c>
    </row>
    <row r="70" spans="1:4" ht="30" customHeight="1" thickTop="1" thickBot="1">
      <c r="A70" s="208" t="s">
        <v>1468</v>
      </c>
      <c r="B70" s="106" t="s">
        <v>339</v>
      </c>
      <c r="C70" s="108" t="s">
        <v>2140</v>
      </c>
      <c r="D70" s="659">
        <v>911.79166999979327</v>
      </c>
    </row>
    <row r="71" spans="1:4" ht="30" customHeight="1" thickTop="1" thickBot="1">
      <c r="A71" s="208" t="s">
        <v>1465</v>
      </c>
      <c r="B71" s="106" t="s">
        <v>339</v>
      </c>
      <c r="C71" s="108" t="s">
        <v>2141</v>
      </c>
      <c r="D71" s="659">
        <v>911.79166999979327</v>
      </c>
    </row>
    <row r="72" spans="1:4" ht="30" customHeight="1" thickTop="1" thickBot="1">
      <c r="A72" s="208" t="s">
        <v>1466</v>
      </c>
      <c r="B72" s="106" t="s">
        <v>339</v>
      </c>
      <c r="C72" s="108" t="s">
        <v>2142</v>
      </c>
      <c r="D72" s="659">
        <v>911.79166999979327</v>
      </c>
    </row>
    <row r="73" spans="1:4" ht="30" customHeight="1" thickTop="1" thickBot="1">
      <c r="A73" s="208" t="s">
        <v>1434</v>
      </c>
      <c r="B73" s="106" t="s">
        <v>339</v>
      </c>
      <c r="C73" s="108" t="s">
        <v>1435</v>
      </c>
      <c r="D73" s="659">
        <v>911.79166999979327</v>
      </c>
    </row>
    <row r="74" spans="1:4" ht="30" customHeight="1" thickTop="1" thickBot="1">
      <c r="A74" s="208" t="s">
        <v>1433</v>
      </c>
      <c r="B74" s="106" t="s">
        <v>339</v>
      </c>
      <c r="C74" s="108" t="s">
        <v>1950</v>
      </c>
      <c r="D74" s="659">
        <v>1200</v>
      </c>
    </row>
    <row r="75" spans="1:4" ht="30" customHeight="1" thickTop="1" thickBot="1">
      <c r="A75" s="208" t="s">
        <v>1431</v>
      </c>
      <c r="B75" s="106" t="s">
        <v>339</v>
      </c>
      <c r="C75" s="108" t="s">
        <v>1432</v>
      </c>
      <c r="D75" s="659">
        <v>1200</v>
      </c>
    </row>
    <row r="76" spans="1:4" ht="30" customHeight="1" thickTop="1" thickBot="1">
      <c r="A76" s="208" t="s">
        <v>1459</v>
      </c>
      <c r="B76" s="106" t="s">
        <v>339</v>
      </c>
      <c r="C76" s="108" t="s">
        <v>2134</v>
      </c>
      <c r="D76" s="659">
        <v>1200</v>
      </c>
    </row>
    <row r="77" spans="1:4" ht="30" customHeight="1" thickTop="1" thickBot="1">
      <c r="A77" s="208" t="s">
        <v>1437</v>
      </c>
      <c r="B77" s="106" t="s">
        <v>339</v>
      </c>
      <c r="C77" s="108" t="s">
        <v>1438</v>
      </c>
      <c r="D77" s="659">
        <v>1200</v>
      </c>
    </row>
    <row r="78" spans="1:4" ht="30" customHeight="1" thickTop="1" thickBot="1">
      <c r="A78" s="208" t="s">
        <v>1439</v>
      </c>
      <c r="B78" s="106" t="s">
        <v>339</v>
      </c>
      <c r="C78" s="108" t="s">
        <v>1440</v>
      </c>
      <c r="D78" s="659">
        <v>1200</v>
      </c>
    </row>
    <row r="79" spans="1:4" ht="30" customHeight="1" thickTop="1" thickBot="1">
      <c r="A79" s="208" t="s">
        <v>1442</v>
      </c>
      <c r="B79" s="106" t="s">
        <v>339</v>
      </c>
      <c r="C79" s="108" t="s">
        <v>1443</v>
      </c>
      <c r="D79" s="659">
        <v>1200</v>
      </c>
    </row>
    <row r="80" spans="1:4" ht="30" customHeight="1" thickTop="1" thickBot="1">
      <c r="A80" s="208" t="s">
        <v>1421</v>
      </c>
      <c r="B80" s="106" t="s">
        <v>339</v>
      </c>
      <c r="C80" s="108" t="s">
        <v>1422</v>
      </c>
      <c r="D80" s="659">
        <v>1200</v>
      </c>
    </row>
    <row r="81" spans="1:4" ht="30" customHeight="1" thickTop="1" thickBot="1">
      <c r="A81" s="208" t="s">
        <v>1425</v>
      </c>
      <c r="B81" s="106" t="s">
        <v>339</v>
      </c>
      <c r="C81" s="108" t="s">
        <v>1426</v>
      </c>
      <c r="D81" s="659">
        <v>1200</v>
      </c>
    </row>
    <row r="82" spans="1:4" ht="30" customHeight="1" thickTop="1" thickBot="1">
      <c r="A82" s="208" t="s">
        <v>1429</v>
      </c>
      <c r="B82" s="106" t="s">
        <v>339</v>
      </c>
      <c r="C82" s="108" t="s">
        <v>1430</v>
      </c>
      <c r="D82" s="659">
        <v>1200</v>
      </c>
    </row>
    <row r="83" spans="1:4" ht="30" customHeight="1" thickTop="1" thickBot="1">
      <c r="A83" s="208" t="s">
        <v>1423</v>
      </c>
      <c r="B83" s="106" t="s">
        <v>339</v>
      </c>
      <c r="C83" s="108" t="s">
        <v>1424</v>
      </c>
      <c r="D83" s="659">
        <v>1200</v>
      </c>
    </row>
    <row r="84" spans="1:4" ht="30" customHeight="1" thickTop="1" thickBot="1">
      <c r="A84" s="208" t="s">
        <v>1389</v>
      </c>
      <c r="B84" s="106" t="s">
        <v>339</v>
      </c>
      <c r="C84" s="108" t="s">
        <v>1391</v>
      </c>
      <c r="D84" s="659">
        <v>1200</v>
      </c>
    </row>
    <row r="85" spans="1:4" ht="30" customHeight="1" thickTop="1" thickBot="1">
      <c r="A85" s="208" t="s">
        <v>1392</v>
      </c>
      <c r="B85" s="106" t="s">
        <v>339</v>
      </c>
      <c r="C85" s="108" t="s">
        <v>1943</v>
      </c>
      <c r="D85" s="659">
        <v>1200</v>
      </c>
    </row>
    <row r="86" spans="1:4" ht="30" customHeight="1" thickTop="1" thickBot="1">
      <c r="A86" s="208" t="s">
        <v>1393</v>
      </c>
      <c r="B86" s="106" t="s">
        <v>1390</v>
      </c>
      <c r="C86" s="108" t="s">
        <v>1394</v>
      </c>
      <c r="D86" s="659">
        <v>1200</v>
      </c>
    </row>
    <row r="87" spans="1:4" ht="30" customHeight="1" thickTop="1" thickBot="1">
      <c r="A87" s="208" t="s">
        <v>1395</v>
      </c>
      <c r="B87" s="106" t="s">
        <v>339</v>
      </c>
      <c r="C87" s="108" t="s">
        <v>1396</v>
      </c>
      <c r="D87" s="659">
        <v>1200</v>
      </c>
    </row>
    <row r="88" spans="1:4" ht="30" customHeight="1" thickTop="1" thickBot="1">
      <c r="A88" s="208" t="s">
        <v>1397</v>
      </c>
      <c r="B88" s="106" t="s">
        <v>339</v>
      </c>
      <c r="C88" s="108" t="s">
        <v>1396</v>
      </c>
      <c r="D88" s="659">
        <v>1200</v>
      </c>
    </row>
    <row r="89" spans="1:4" ht="30" customHeight="1" thickTop="1" thickBot="1">
      <c r="A89" s="208" t="s">
        <v>1327</v>
      </c>
      <c r="B89" s="106" t="s">
        <v>339</v>
      </c>
      <c r="C89" s="108" t="s">
        <v>1936</v>
      </c>
      <c r="D89" s="659">
        <v>1333</v>
      </c>
    </row>
    <row r="90" spans="1:4" ht="30" customHeight="1" thickTop="1" thickBot="1">
      <c r="A90" s="208" t="s">
        <v>1449</v>
      </c>
      <c r="B90" s="106" t="s">
        <v>339</v>
      </c>
      <c r="C90" s="108" t="s">
        <v>1450</v>
      </c>
      <c r="D90" s="659">
        <v>1200</v>
      </c>
    </row>
    <row r="91" spans="1:4" ht="30" customHeight="1" thickTop="1" thickBot="1">
      <c r="A91" s="208" t="s">
        <v>1328</v>
      </c>
      <c r="B91" s="106" t="s">
        <v>339</v>
      </c>
      <c r="C91" s="108" t="s">
        <v>1329</v>
      </c>
      <c r="D91" s="659">
        <v>1200</v>
      </c>
    </row>
    <row r="92" spans="1:4" ht="30" customHeight="1" thickTop="1" thickBot="1">
      <c r="A92" s="208" t="s">
        <v>1361</v>
      </c>
      <c r="B92" s="106" t="s">
        <v>339</v>
      </c>
      <c r="C92" s="108" t="s">
        <v>1942</v>
      </c>
      <c r="D92" s="659">
        <v>1333</v>
      </c>
    </row>
    <row r="93" spans="1:4" ht="30" customHeight="1" thickTop="1" thickBot="1">
      <c r="A93" s="208" t="s">
        <v>1492</v>
      </c>
      <c r="B93" s="106" t="s">
        <v>1490</v>
      </c>
      <c r="C93" s="108" t="s">
        <v>1954</v>
      </c>
      <c r="D93" s="659">
        <v>38.842083909752915</v>
      </c>
    </row>
    <row r="94" spans="1:4" ht="30" customHeight="1" thickTop="1" thickBot="1">
      <c r="A94" s="208" t="s">
        <v>1483</v>
      </c>
      <c r="B94" s="106" t="s">
        <v>92</v>
      </c>
      <c r="C94" s="108" t="s">
        <v>1952</v>
      </c>
      <c r="D94" s="659">
        <v>350000</v>
      </c>
    </row>
    <row r="95" spans="1:4" ht="30" customHeight="1" thickTop="1" thickBot="1">
      <c r="A95" s="208" t="s">
        <v>1306</v>
      </c>
      <c r="B95" s="106" t="s">
        <v>1307</v>
      </c>
      <c r="C95" s="108" t="s">
        <v>1308</v>
      </c>
      <c r="D95" s="659">
        <v>0.30965506735331055</v>
      </c>
    </row>
    <row r="96" spans="1:4" ht="30" customHeight="1" thickTop="1" thickBot="1">
      <c r="A96" s="208" t="s">
        <v>1715</v>
      </c>
      <c r="B96" s="106" t="s">
        <v>339</v>
      </c>
      <c r="C96" s="108" t="s">
        <v>1935</v>
      </c>
      <c r="D96" s="659">
        <v>2167</v>
      </c>
    </row>
    <row r="97" spans="1:4" ht="30" customHeight="1" thickTop="1" thickBot="1">
      <c r="A97" s="208" t="s">
        <v>1496</v>
      </c>
      <c r="B97" s="106" t="s">
        <v>339</v>
      </c>
      <c r="C97" s="108" t="s">
        <v>1495</v>
      </c>
      <c r="D97" s="659">
        <v>768.76682889770962</v>
      </c>
    </row>
    <row r="98" spans="1:4" ht="30" customHeight="1" thickTop="1" thickBot="1">
      <c r="A98" s="208" t="s">
        <v>1321</v>
      </c>
      <c r="B98" s="106" t="s">
        <v>92</v>
      </c>
      <c r="C98" s="108" t="s">
        <v>1322</v>
      </c>
      <c r="D98" s="659">
        <v>21655.291596328771</v>
      </c>
    </row>
    <row r="99" spans="1:4" ht="30" customHeight="1" thickTop="1" thickBot="1">
      <c r="A99" s="208" t="s">
        <v>1335</v>
      </c>
      <c r="B99" s="106" t="s">
        <v>339</v>
      </c>
      <c r="C99" s="108" t="s">
        <v>1937</v>
      </c>
      <c r="D99" s="659">
        <v>1243.9476930070459</v>
      </c>
    </row>
    <row r="100" spans="1:4" ht="30" customHeight="1" thickTop="1" thickBot="1">
      <c r="A100" s="208" t="s">
        <v>1404</v>
      </c>
      <c r="B100" s="106" t="s">
        <v>1390</v>
      </c>
      <c r="C100" s="108" t="s">
        <v>1947</v>
      </c>
      <c r="D100" s="659">
        <v>7283</v>
      </c>
    </row>
    <row r="101" spans="1:4" ht="30" customHeight="1" thickTop="1" thickBot="1">
      <c r="A101" s="208" t="s">
        <v>1477</v>
      </c>
      <c r="B101" s="106" t="s">
        <v>339</v>
      </c>
      <c r="C101" s="108" t="s">
        <v>1478</v>
      </c>
      <c r="D101" s="659">
        <v>5182.0786607688078</v>
      </c>
    </row>
    <row r="102" spans="1:4" ht="30" customHeight="1" thickTop="1" thickBot="1">
      <c r="A102" s="208" t="s">
        <v>1479</v>
      </c>
      <c r="B102" s="106" t="s">
        <v>141</v>
      </c>
      <c r="C102" s="108" t="s">
        <v>1480</v>
      </c>
      <c r="D102" s="659">
        <v>126778.83285750113</v>
      </c>
    </row>
    <row r="103" spans="1:4" ht="30" customHeight="1" thickTop="1" thickBot="1">
      <c r="A103" s="208" t="s">
        <v>1411</v>
      </c>
      <c r="B103" s="106" t="s">
        <v>344</v>
      </c>
      <c r="C103" s="108" t="s">
        <v>1412</v>
      </c>
      <c r="D103" s="659">
        <v>0.66343876960375781</v>
      </c>
    </row>
    <row r="104" spans="1:4" ht="30" customHeight="1" thickTop="1" thickBot="1">
      <c r="A104" s="208" t="s">
        <v>1409</v>
      </c>
      <c r="B104" s="106" t="s">
        <v>344</v>
      </c>
      <c r="C104" s="108" t="s">
        <v>1410</v>
      </c>
      <c r="D104" s="659">
        <v>0.43973784955660039</v>
      </c>
    </row>
    <row r="105" spans="1:4" ht="30" customHeight="1" thickTop="1" thickBot="1">
      <c r="A105" s="208" t="s">
        <v>1359</v>
      </c>
      <c r="B105" s="106" t="s">
        <v>339</v>
      </c>
      <c r="C105" s="108" t="s">
        <v>1360</v>
      </c>
      <c r="D105" s="659">
        <v>2438.5711271352875</v>
      </c>
    </row>
    <row r="106" spans="1:4" ht="30" customHeight="1" thickTop="1" thickBot="1">
      <c r="A106" s="208" t="s">
        <v>1486</v>
      </c>
      <c r="B106" s="106" t="s">
        <v>92</v>
      </c>
      <c r="C106" s="108" t="s">
        <v>1487</v>
      </c>
      <c r="D106" s="659">
        <v>121324.05001529036</v>
      </c>
    </row>
    <row r="107" spans="1:4" ht="30" customHeight="1" thickTop="1" thickBot="1">
      <c r="A107" s="208" t="s">
        <v>1385</v>
      </c>
      <c r="B107" s="106" t="s">
        <v>339</v>
      </c>
      <c r="C107" s="108" t="s">
        <v>1386</v>
      </c>
      <c r="D107" s="659">
        <v>928.90717970068772</v>
      </c>
    </row>
    <row r="108" spans="1:4" ht="30" customHeight="1" thickTop="1" thickBot="1">
      <c r="A108" s="208" t="s">
        <v>1347</v>
      </c>
      <c r="B108" s="106" t="s">
        <v>339</v>
      </c>
      <c r="C108" s="108" t="s">
        <v>1939</v>
      </c>
      <c r="D108" s="659">
        <v>839.68659892337325</v>
      </c>
    </row>
    <row r="109" spans="1:4" ht="30" customHeight="1" thickTop="1" thickBot="1">
      <c r="A109" s="208" t="s">
        <v>1342</v>
      </c>
      <c r="B109" s="106" t="s">
        <v>339</v>
      </c>
      <c r="C109" s="108" t="s">
        <v>1938</v>
      </c>
      <c r="D109" s="659">
        <v>829.17463075016019</v>
      </c>
    </row>
    <row r="110" spans="1:4" ht="30" customHeight="1" thickTop="1" thickBot="1">
      <c r="A110" s="208" t="s">
        <v>1481</v>
      </c>
      <c r="B110" s="106" t="s">
        <v>339</v>
      </c>
      <c r="C110" s="108" t="s">
        <v>1482</v>
      </c>
      <c r="D110" s="659">
        <v>830.27546186051825</v>
      </c>
    </row>
    <row r="111" spans="1:4" ht="30" customHeight="1" thickTop="1" thickBot="1">
      <c r="A111" s="208" t="s">
        <v>1402</v>
      </c>
      <c r="B111" s="106" t="s">
        <v>1390</v>
      </c>
      <c r="C111" s="108" t="s">
        <v>1945</v>
      </c>
      <c r="D111" s="659">
        <v>815.87328527059242</v>
      </c>
    </row>
    <row r="112" spans="1:4" ht="30" customHeight="1" thickTop="1" thickBot="1">
      <c r="A112" s="208" t="s">
        <v>1403</v>
      </c>
      <c r="B112" s="106" t="s">
        <v>344</v>
      </c>
      <c r="C112" s="108" t="s">
        <v>1946</v>
      </c>
      <c r="D112" s="659">
        <v>2.0799115000349566</v>
      </c>
    </row>
    <row r="113" spans="1:4" ht="30" customHeight="1" thickTop="1" thickBot="1">
      <c r="A113" s="208" t="s">
        <v>1408</v>
      </c>
      <c r="B113" s="106" t="s">
        <v>1390</v>
      </c>
      <c r="C113" s="108" t="s">
        <v>1949</v>
      </c>
      <c r="D113" s="659">
        <v>641.58421783403583</v>
      </c>
    </row>
    <row r="114" spans="1:4" ht="30" customHeight="1" thickTop="1" thickBot="1">
      <c r="A114" s="208" t="s">
        <v>1484</v>
      </c>
      <c r="B114" s="106" t="s">
        <v>92</v>
      </c>
      <c r="C114" s="108" t="s">
        <v>1485</v>
      </c>
      <c r="D114" s="659">
        <v>1049282.2834092327</v>
      </c>
    </row>
    <row r="115" spans="1:4" ht="30" customHeight="1" thickTop="1" thickBot="1">
      <c r="A115" s="208" t="s">
        <v>1405</v>
      </c>
      <c r="B115" s="106" t="s">
        <v>92</v>
      </c>
      <c r="C115" s="108" t="s">
        <v>1406</v>
      </c>
      <c r="D115" s="659">
        <v>1236.3292521444662</v>
      </c>
    </row>
    <row r="116" spans="1:4" ht="30" customHeight="1" thickTop="1" thickBot="1">
      <c r="A116" s="208" t="s">
        <v>1355</v>
      </c>
      <c r="B116" s="106" t="s">
        <v>339</v>
      </c>
      <c r="C116" s="108" t="s">
        <v>1941</v>
      </c>
      <c r="D116" s="659">
        <v>14.439977147864019</v>
      </c>
    </row>
    <row r="117" spans="1:4" ht="30" customHeight="1" thickTop="1" thickBot="1">
      <c r="A117" s="208" t="s">
        <v>1383</v>
      </c>
      <c r="B117" s="106" t="s">
        <v>92</v>
      </c>
      <c r="C117" s="108" t="s">
        <v>1384</v>
      </c>
      <c r="D117" s="659">
        <v>493432.5848927949</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697"/>
      <c r="B1" s="700"/>
      <c r="C1" s="701"/>
      <c r="D1" s="701"/>
      <c r="E1" s="701"/>
      <c r="F1" s="701"/>
      <c r="G1" s="701"/>
      <c r="H1" s="701"/>
      <c r="I1" s="702"/>
      <c r="J1" s="709" t="s">
        <v>1017</v>
      </c>
      <c r="K1" s="716" t="s">
        <v>2304</v>
      </c>
      <c r="L1" s="717"/>
      <c r="M1" s="718"/>
    </row>
    <row r="2" spans="1:13" s="498" customFormat="1">
      <c r="A2" s="698"/>
      <c r="B2" s="722" t="s">
        <v>1018</v>
      </c>
      <c r="C2" s="723"/>
      <c r="D2" s="723"/>
      <c r="E2" s="723"/>
      <c r="F2" s="723"/>
      <c r="G2" s="723"/>
      <c r="H2" s="723"/>
      <c r="I2" s="724"/>
      <c r="J2" s="710"/>
      <c r="K2" s="719"/>
      <c r="L2" s="720"/>
      <c r="M2" s="721"/>
    </row>
    <row r="3" spans="1:13" s="498" customFormat="1">
      <c r="A3" s="698"/>
      <c r="B3" s="703" t="s">
        <v>2305</v>
      </c>
      <c r="C3" s="704"/>
      <c r="D3" s="704"/>
      <c r="E3" s="704"/>
      <c r="F3" s="704"/>
      <c r="G3" s="704"/>
      <c r="H3" s="704"/>
      <c r="I3" s="705"/>
      <c r="J3" s="714" t="s">
        <v>1019</v>
      </c>
      <c r="K3" s="726">
        <v>1</v>
      </c>
      <c r="L3" s="727"/>
      <c r="M3" s="728"/>
    </row>
    <row r="4" spans="1:13" s="498" customFormat="1">
      <c r="A4" s="698"/>
      <c r="B4" s="703" t="s">
        <v>2306</v>
      </c>
      <c r="C4" s="704"/>
      <c r="D4" s="704"/>
      <c r="E4" s="704"/>
      <c r="F4" s="704"/>
      <c r="G4" s="704"/>
      <c r="H4" s="704"/>
      <c r="I4" s="705"/>
      <c r="J4" s="725"/>
      <c r="K4" s="729"/>
      <c r="L4" s="730"/>
      <c r="M4" s="731"/>
    </row>
    <row r="5" spans="1:13" s="498" customFormat="1">
      <c r="A5" s="698"/>
      <c r="B5" s="711" t="s">
        <v>2307</v>
      </c>
      <c r="C5" s="712"/>
      <c r="D5" s="712"/>
      <c r="E5" s="712"/>
      <c r="F5" s="712"/>
      <c r="G5" s="712"/>
      <c r="H5" s="712"/>
      <c r="I5" s="713"/>
      <c r="J5" s="714" t="s">
        <v>1020</v>
      </c>
      <c r="K5" s="732"/>
      <c r="L5" s="732" t="s">
        <v>1021</v>
      </c>
      <c r="M5" s="734"/>
    </row>
    <row r="6" spans="1:13" s="498" customFormat="1" ht="13.5" customHeight="1" thickBot="1">
      <c r="A6" s="699"/>
      <c r="B6" s="706"/>
      <c r="C6" s="707"/>
      <c r="D6" s="707"/>
      <c r="E6" s="707"/>
      <c r="F6" s="707"/>
      <c r="G6" s="707"/>
      <c r="H6" s="707"/>
      <c r="I6" s="708"/>
      <c r="J6" s="715"/>
      <c r="K6" s="733"/>
      <c r="L6" s="733"/>
      <c r="M6" s="735"/>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694" t="s">
        <v>2311</v>
      </c>
      <c r="B10" s="695"/>
      <c r="C10" s="695"/>
      <c r="D10" s="695"/>
      <c r="E10" s="517" t="s">
        <v>2312</v>
      </c>
      <c r="F10" s="518"/>
      <c r="H10" s="696" t="s">
        <v>2313</v>
      </c>
      <c r="I10" s="696"/>
      <c r="J10" s="519" t="s">
        <v>2312</v>
      </c>
      <c r="K10" s="520"/>
      <c r="L10" s="520"/>
      <c r="M10" s="521"/>
    </row>
    <row r="11" spans="1:13" s="498" customFormat="1" ht="24" customHeight="1">
      <c r="A11" s="522" t="s">
        <v>1023</v>
      </c>
      <c r="B11" s="523"/>
      <c r="C11" s="693"/>
      <c r="D11" s="693"/>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36"/>
      <c r="L12" s="736"/>
      <c r="M12" s="737"/>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38" t="s">
        <v>2308</v>
      </c>
      <c r="F25" s="738"/>
      <c r="G25" s="738"/>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39" t="s">
        <v>1026</v>
      </c>
      <c r="B27" s="740"/>
      <c r="C27" s="740"/>
      <c r="D27" s="740"/>
      <c r="E27" s="740"/>
      <c r="F27" s="740"/>
      <c r="G27" s="740"/>
      <c r="H27" s="740"/>
      <c r="I27" s="740"/>
      <c r="J27" s="740"/>
      <c r="K27" s="740"/>
      <c r="L27" s="740"/>
      <c r="M27" s="741"/>
    </row>
    <row r="28" spans="1:13" ht="13.8" thickBot="1">
      <c r="A28" s="564"/>
      <c r="B28" s="565"/>
      <c r="C28" s="565"/>
      <c r="D28" s="565"/>
      <c r="E28" s="565"/>
      <c r="F28" s="565"/>
      <c r="G28" s="565"/>
      <c r="H28" s="565"/>
      <c r="I28" s="565"/>
      <c r="J28" s="565"/>
      <c r="K28" s="565"/>
      <c r="L28" s="565"/>
      <c r="M28" s="566"/>
    </row>
    <row r="29" spans="1:13" ht="26.4">
      <c r="A29" s="567" t="s">
        <v>1027</v>
      </c>
      <c r="B29" s="742" t="s">
        <v>1028</v>
      </c>
      <c r="C29" s="743"/>
      <c r="D29" s="743"/>
      <c r="E29" s="743"/>
      <c r="F29" s="743"/>
      <c r="G29" s="743"/>
      <c r="H29" s="743"/>
      <c r="I29" s="744"/>
      <c r="J29" s="568" t="s">
        <v>2321</v>
      </c>
      <c r="K29" s="745" t="s">
        <v>1029</v>
      </c>
      <c r="L29" s="746"/>
      <c r="M29" s="567" t="s">
        <v>1030</v>
      </c>
    </row>
    <row r="30" spans="1:13" ht="13.8" thickBot="1">
      <c r="A30" s="569"/>
      <c r="B30" s="570"/>
      <c r="C30" s="571"/>
      <c r="D30" s="571"/>
      <c r="E30" s="571"/>
      <c r="F30" s="571"/>
      <c r="G30" s="571"/>
      <c r="H30" s="571"/>
      <c r="I30" s="571"/>
      <c r="J30" s="572"/>
      <c r="K30" s="747"/>
      <c r="L30" s="748"/>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49" t="s">
        <v>1028</v>
      </c>
      <c r="B34" s="750"/>
      <c r="C34" s="750"/>
      <c r="D34" s="750"/>
      <c r="E34" s="750"/>
      <c r="F34" s="750"/>
      <c r="G34" s="751"/>
      <c r="H34" s="752" t="s">
        <v>1032</v>
      </c>
      <c r="I34" s="753"/>
      <c r="J34" s="580" t="s">
        <v>1033</v>
      </c>
      <c r="K34" s="754" t="s">
        <v>1034</v>
      </c>
      <c r="L34" s="751"/>
      <c r="M34" s="581" t="s">
        <v>1035</v>
      </c>
    </row>
    <row r="35" spans="1:13" s="582" customFormat="1" ht="11.4">
      <c r="A35" s="755"/>
      <c r="B35" s="756"/>
      <c r="C35" s="756"/>
      <c r="D35" s="756"/>
      <c r="E35" s="756"/>
      <c r="F35" s="756"/>
      <c r="G35" s="757"/>
      <c r="H35" s="758"/>
      <c r="I35" s="759"/>
      <c r="J35" s="583"/>
      <c r="K35" s="760"/>
      <c r="L35" s="757"/>
      <c r="M35" s="584"/>
    </row>
    <row r="36" spans="1:13" s="582" customFormat="1" ht="12" thickBot="1">
      <c r="A36" s="761"/>
      <c r="B36" s="762"/>
      <c r="C36" s="762"/>
      <c r="D36" s="762"/>
      <c r="E36" s="762"/>
      <c r="F36" s="762"/>
      <c r="G36" s="763"/>
      <c r="H36" s="764"/>
      <c r="I36" s="765"/>
      <c r="J36" s="585"/>
      <c r="K36" s="766"/>
      <c r="L36" s="763"/>
      <c r="M36" s="586"/>
    </row>
    <row r="37" spans="1:13" s="582" customFormat="1" ht="12.6" thickBot="1">
      <c r="A37" s="767" t="s">
        <v>1037</v>
      </c>
      <c r="B37" s="768"/>
      <c r="C37" s="768"/>
      <c r="D37" s="768"/>
      <c r="E37" s="768"/>
      <c r="F37" s="768"/>
      <c r="G37" s="768"/>
      <c r="H37" s="768"/>
      <c r="I37" s="768"/>
      <c r="J37" s="768"/>
      <c r="K37" s="768"/>
      <c r="L37" s="769"/>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49" t="s">
        <v>1028</v>
      </c>
      <c r="B41" s="750"/>
      <c r="C41" s="750"/>
      <c r="D41" s="750"/>
      <c r="E41" s="750"/>
      <c r="F41" s="750"/>
      <c r="G41" s="750"/>
      <c r="H41" s="751"/>
      <c r="I41" s="596" t="s">
        <v>1029</v>
      </c>
      <c r="J41" s="580" t="s">
        <v>1030</v>
      </c>
      <c r="K41" s="754" t="s">
        <v>1039</v>
      </c>
      <c r="L41" s="751"/>
      <c r="M41" s="581" t="s">
        <v>1035</v>
      </c>
    </row>
    <row r="42" spans="1:13" s="582" customFormat="1" ht="11.4">
      <c r="A42" s="770"/>
      <c r="B42" s="771"/>
      <c r="C42" s="771"/>
      <c r="D42" s="771"/>
      <c r="E42" s="771"/>
      <c r="F42" s="771"/>
      <c r="G42" s="771"/>
      <c r="H42" s="759"/>
      <c r="I42" s="597"/>
      <c r="J42" s="583"/>
      <c r="K42" s="760"/>
      <c r="L42" s="757"/>
      <c r="M42" s="584"/>
    </row>
    <row r="43" spans="1:13" s="582" customFormat="1" ht="12" thickBot="1">
      <c r="A43" s="772"/>
      <c r="B43" s="773"/>
      <c r="C43" s="773"/>
      <c r="D43" s="773"/>
      <c r="E43" s="773"/>
      <c r="F43" s="773"/>
      <c r="G43" s="773"/>
      <c r="H43" s="765"/>
      <c r="I43" s="598"/>
      <c r="J43" s="599"/>
      <c r="K43" s="766"/>
      <c r="L43" s="763"/>
      <c r="M43" s="600"/>
    </row>
    <row r="44" spans="1:13" s="582" customFormat="1" ht="12.6" thickBot="1">
      <c r="A44" s="767" t="s">
        <v>1037</v>
      </c>
      <c r="B44" s="768"/>
      <c r="C44" s="768"/>
      <c r="D44" s="768"/>
      <c r="E44" s="768"/>
      <c r="F44" s="768"/>
      <c r="G44" s="768"/>
      <c r="H44" s="768"/>
      <c r="I44" s="768"/>
      <c r="J44" s="768"/>
      <c r="K44" s="768"/>
      <c r="L44" s="769"/>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74" t="s">
        <v>1041</v>
      </c>
      <c r="B48" s="775"/>
      <c r="C48" s="775"/>
      <c r="D48" s="775"/>
      <c r="E48" s="776"/>
      <c r="F48" s="603"/>
      <c r="G48" s="604" t="s">
        <v>1029</v>
      </c>
      <c r="H48" s="605" t="s">
        <v>1042</v>
      </c>
      <c r="I48" s="606" t="s">
        <v>2339</v>
      </c>
      <c r="J48" s="605" t="s">
        <v>2340</v>
      </c>
      <c r="K48" s="777" t="s">
        <v>1045</v>
      </c>
      <c r="L48" s="776"/>
      <c r="M48" s="607" t="s">
        <v>1035</v>
      </c>
    </row>
    <row r="49" spans="1:13" s="582" customFormat="1" ht="11.4">
      <c r="A49" s="608"/>
      <c r="B49" s="609"/>
      <c r="C49" s="609"/>
      <c r="D49" s="609"/>
      <c r="E49" s="609"/>
      <c r="F49" s="609"/>
      <c r="G49" s="610"/>
      <c r="H49" s="583"/>
      <c r="I49" s="597"/>
      <c r="J49" s="583"/>
      <c r="K49" s="760"/>
      <c r="L49" s="757"/>
      <c r="M49" s="584"/>
    </row>
    <row r="50" spans="1:13" s="582" customFormat="1" ht="12" thickBot="1">
      <c r="A50" s="611"/>
      <c r="B50" s="612"/>
      <c r="C50" s="612"/>
      <c r="D50" s="612"/>
      <c r="E50" s="612"/>
      <c r="F50" s="612"/>
      <c r="G50" s="613"/>
      <c r="H50" s="585"/>
      <c r="I50" s="595"/>
      <c r="J50" s="585"/>
      <c r="K50" s="766"/>
      <c r="L50" s="763"/>
      <c r="M50" s="586"/>
    </row>
    <row r="51" spans="1:13" s="582" customFormat="1" ht="12.6" thickBot="1">
      <c r="A51" s="778" t="s">
        <v>1037</v>
      </c>
      <c r="B51" s="779"/>
      <c r="C51" s="779"/>
      <c r="D51" s="779"/>
      <c r="E51" s="779"/>
      <c r="F51" s="779"/>
      <c r="G51" s="779"/>
      <c r="H51" s="779"/>
      <c r="I51" s="779"/>
      <c r="J51" s="779"/>
      <c r="K51" s="779"/>
      <c r="L51" s="780"/>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74" t="s">
        <v>1028</v>
      </c>
      <c r="B55" s="775"/>
      <c r="C55" s="775"/>
      <c r="D55" s="775"/>
      <c r="E55" s="775"/>
      <c r="F55" s="775"/>
      <c r="G55" s="776"/>
      <c r="H55" s="604" t="s">
        <v>1048</v>
      </c>
      <c r="I55" s="606" t="s">
        <v>1049</v>
      </c>
      <c r="J55" s="605" t="s">
        <v>1050</v>
      </c>
      <c r="K55" s="781" t="s">
        <v>1034</v>
      </c>
      <c r="L55" s="782"/>
      <c r="M55" s="615" t="s">
        <v>1035</v>
      </c>
    </row>
    <row r="56" spans="1:13" s="582" customFormat="1" ht="11.4">
      <c r="A56" s="770"/>
      <c r="B56" s="771"/>
      <c r="C56" s="771"/>
      <c r="D56" s="771"/>
      <c r="E56" s="771"/>
      <c r="F56" s="771"/>
      <c r="G56" s="771"/>
      <c r="H56" s="583"/>
      <c r="I56" s="597"/>
      <c r="J56" s="583"/>
      <c r="K56" s="760"/>
      <c r="L56" s="757"/>
      <c r="M56" s="584"/>
    </row>
    <row r="57" spans="1:13" s="582" customFormat="1" ht="12" thickBot="1">
      <c r="A57" s="772"/>
      <c r="B57" s="773"/>
      <c r="C57" s="773"/>
      <c r="D57" s="773"/>
      <c r="E57" s="773"/>
      <c r="F57" s="773"/>
      <c r="G57" s="773"/>
      <c r="H57" s="585"/>
      <c r="I57" s="595"/>
      <c r="J57" s="585"/>
      <c r="K57" s="766"/>
      <c r="L57" s="763"/>
      <c r="M57" s="586"/>
    </row>
    <row r="58" spans="1:13" s="582" customFormat="1" ht="12.6" thickBot="1">
      <c r="A58" s="767" t="s">
        <v>1037</v>
      </c>
      <c r="B58" s="768"/>
      <c r="C58" s="768"/>
      <c r="D58" s="768"/>
      <c r="E58" s="768"/>
      <c r="F58" s="768"/>
      <c r="G58" s="768"/>
      <c r="H58" s="768"/>
      <c r="I58" s="768"/>
      <c r="J58" s="768"/>
      <c r="K58" s="768"/>
      <c r="L58" s="769"/>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67" t="s">
        <v>1051</v>
      </c>
      <c r="B60" s="768"/>
      <c r="C60" s="768"/>
      <c r="D60" s="768"/>
      <c r="E60" s="768"/>
      <c r="F60" s="768"/>
      <c r="G60" s="768"/>
      <c r="H60" s="768"/>
      <c r="I60" s="768"/>
      <c r="J60" s="768"/>
      <c r="K60" s="768"/>
      <c r="L60" s="769"/>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49" t="s">
        <v>1028</v>
      </c>
      <c r="B64" s="750"/>
      <c r="C64" s="750"/>
      <c r="D64" s="750"/>
      <c r="E64" s="750"/>
      <c r="F64" s="750"/>
      <c r="G64" s="750"/>
      <c r="H64" s="616"/>
      <c r="I64" s="617"/>
      <c r="J64" s="618" t="s">
        <v>1054</v>
      </c>
      <c r="K64" s="783" t="s">
        <v>1055</v>
      </c>
      <c r="L64" s="784"/>
      <c r="M64" s="619"/>
    </row>
    <row r="65" spans="1:13" s="582" customFormat="1" ht="11.4">
      <c r="A65" s="770" t="s">
        <v>2341</v>
      </c>
      <c r="B65" s="771"/>
      <c r="C65" s="771"/>
      <c r="D65" s="771"/>
      <c r="E65" s="771"/>
      <c r="F65" s="771"/>
      <c r="G65" s="771"/>
      <c r="H65" s="620"/>
      <c r="I65" s="621"/>
      <c r="J65" s="622"/>
      <c r="K65" s="795"/>
      <c r="L65" s="796"/>
      <c r="M65" s="623"/>
    </row>
    <row r="66" spans="1:13" s="582" customFormat="1" ht="11.4">
      <c r="A66" s="624" t="s">
        <v>1057</v>
      </c>
      <c r="B66" s="625"/>
      <c r="C66" s="625"/>
      <c r="D66" s="625"/>
      <c r="E66" s="625"/>
      <c r="F66" s="625"/>
      <c r="G66" s="625"/>
      <c r="H66" s="620"/>
      <c r="I66" s="621"/>
      <c r="J66" s="622"/>
      <c r="K66" s="795"/>
      <c r="L66" s="796"/>
      <c r="M66" s="623"/>
    </row>
    <row r="67" spans="1:13" s="582" customFormat="1" ht="12" thickBot="1">
      <c r="A67" s="611" t="s">
        <v>1058</v>
      </c>
      <c r="B67" s="612"/>
      <c r="C67" s="612"/>
      <c r="D67" s="612"/>
      <c r="E67" s="612"/>
      <c r="F67" s="612"/>
      <c r="G67" s="612"/>
      <c r="H67" s="626"/>
      <c r="I67" s="627"/>
      <c r="J67" s="622"/>
      <c r="K67" s="797"/>
      <c r="L67" s="798"/>
      <c r="M67" s="623"/>
    </row>
    <row r="68" spans="1:13" s="582" customFormat="1" ht="12.6" thickBot="1">
      <c r="A68" s="767" t="s">
        <v>1037</v>
      </c>
      <c r="B68" s="768"/>
      <c r="C68" s="768"/>
      <c r="D68" s="768"/>
      <c r="E68" s="768"/>
      <c r="F68" s="768"/>
      <c r="G68" s="768"/>
      <c r="H68" s="768"/>
      <c r="I68" s="768"/>
      <c r="J68" s="768"/>
      <c r="K68" s="768"/>
      <c r="L68" s="769"/>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67" t="s">
        <v>2342</v>
      </c>
      <c r="B70" s="768"/>
      <c r="C70" s="768"/>
      <c r="D70" s="768"/>
      <c r="E70" s="768"/>
      <c r="F70" s="768"/>
      <c r="G70" s="768"/>
      <c r="H70" s="768"/>
      <c r="I70" s="768"/>
      <c r="J70" s="768"/>
      <c r="K70" s="768"/>
      <c r="L70" s="769"/>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785" t="s">
        <v>2324</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2325</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791"/>
      <c r="J100" s="791"/>
      <c r="K100" s="791"/>
      <c r="L100" s="791"/>
      <c r="M100" s="792"/>
    </row>
    <row r="101" spans="1:13" ht="13.8" thickBot="1">
      <c r="A101" s="652" t="s">
        <v>2327</v>
      </c>
      <c r="B101" s="653"/>
      <c r="C101" s="653"/>
      <c r="D101" s="654"/>
      <c r="E101" s="654"/>
      <c r="F101" s="654"/>
      <c r="G101" s="654"/>
      <c r="H101" s="654"/>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2"/>
      <c r="C1" s="844"/>
      <c r="D1" s="845"/>
      <c r="E1" s="845"/>
      <c r="F1" s="845"/>
      <c r="G1" s="845"/>
      <c r="H1" s="845"/>
      <c r="I1" s="845"/>
      <c r="J1" s="846"/>
      <c r="K1" s="847" t="s">
        <v>1017</v>
      </c>
      <c r="L1" s="849" t="s">
        <v>2304</v>
      </c>
      <c r="M1" s="850"/>
      <c r="N1" s="851"/>
    </row>
    <row r="2" spans="2:14">
      <c r="B2" s="833"/>
      <c r="C2" s="810" t="s">
        <v>1018</v>
      </c>
      <c r="D2" s="811"/>
      <c r="E2" s="811"/>
      <c r="F2" s="811"/>
      <c r="G2" s="811"/>
      <c r="H2" s="811"/>
      <c r="I2" s="811"/>
      <c r="J2" s="812"/>
      <c r="K2" s="848"/>
      <c r="L2" s="852"/>
      <c r="M2" s="853"/>
      <c r="N2" s="854"/>
    </row>
    <row r="3" spans="2:14">
      <c r="B3" s="833"/>
      <c r="C3" s="810" t="s">
        <v>2305</v>
      </c>
      <c r="D3" s="811"/>
      <c r="E3" s="811"/>
      <c r="F3" s="811"/>
      <c r="G3" s="811"/>
      <c r="H3" s="811"/>
      <c r="I3" s="811"/>
      <c r="J3" s="812"/>
      <c r="K3" s="835" t="s">
        <v>1019</v>
      </c>
      <c r="L3" s="804">
        <v>1</v>
      </c>
      <c r="M3" s="805"/>
      <c r="N3" s="806"/>
    </row>
    <row r="4" spans="2:14">
      <c r="B4" s="833"/>
      <c r="C4" s="810" t="s">
        <v>2306</v>
      </c>
      <c r="D4" s="811"/>
      <c r="E4" s="811"/>
      <c r="F4" s="811"/>
      <c r="G4" s="811"/>
      <c r="H4" s="811"/>
      <c r="I4" s="811"/>
      <c r="J4" s="812"/>
      <c r="K4" s="855"/>
      <c r="L4" s="807"/>
      <c r="M4" s="808"/>
      <c r="N4" s="809"/>
    </row>
    <row r="5" spans="2:14">
      <c r="B5" s="833"/>
      <c r="C5" s="810" t="s">
        <v>2307</v>
      </c>
      <c r="D5" s="811"/>
      <c r="E5" s="811"/>
      <c r="F5" s="811"/>
      <c r="G5" s="811"/>
      <c r="H5" s="811"/>
      <c r="I5" s="811"/>
      <c r="J5" s="812"/>
      <c r="K5" s="835" t="s">
        <v>1020</v>
      </c>
      <c r="L5" s="837"/>
      <c r="M5" s="837" t="s">
        <v>1021</v>
      </c>
      <c r="N5" s="839"/>
    </row>
    <row r="6" spans="2:14" ht="15" thickBot="1">
      <c r="B6" s="834"/>
      <c r="C6" s="841"/>
      <c r="D6" s="842"/>
      <c r="E6" s="842"/>
      <c r="F6" s="842"/>
      <c r="G6" s="842"/>
      <c r="H6" s="842"/>
      <c r="I6" s="842"/>
      <c r="J6" s="843"/>
      <c r="K6" s="836"/>
      <c r="L6" s="838"/>
      <c r="M6" s="838"/>
      <c r="N6" s="840"/>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813" t="s">
        <v>2311</v>
      </c>
      <c r="C10" s="814"/>
      <c r="D10" s="814"/>
      <c r="E10" s="814"/>
      <c r="F10" s="367" t="s">
        <v>2312</v>
      </c>
      <c r="G10" s="85"/>
      <c r="H10" s="368"/>
      <c r="I10" s="815" t="s">
        <v>2313</v>
      </c>
      <c r="J10" s="815"/>
      <c r="K10" s="369" t="s">
        <v>2312</v>
      </c>
      <c r="L10" s="365"/>
      <c r="M10" s="365"/>
      <c r="N10" s="366"/>
    </row>
    <row r="11" spans="2:14">
      <c r="B11" s="370" t="s">
        <v>1023</v>
      </c>
      <c r="C11" s="371"/>
      <c r="D11" s="801"/>
      <c r="E11" s="801"/>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16" t="s">
        <v>2328</v>
      </c>
      <c r="G25" s="817"/>
      <c r="H25" s="817"/>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129</v>
      </c>
      <c r="B36" s="872" t="str">
        <f>VLOOKUP(A36,EQUIPOS!A6:D154,3,FALSE)</f>
        <v xml:space="preserve">Buldozer, Potencia al volante de 140 HP, motor de 2200 RPM, longitud de hoja 4,80m. </v>
      </c>
      <c r="C36" s="873"/>
      <c r="D36" s="873"/>
      <c r="E36" s="873"/>
      <c r="F36" s="873"/>
      <c r="G36" s="873"/>
      <c r="H36" s="874"/>
      <c r="I36" s="276"/>
      <c r="J36" s="277"/>
      <c r="K36" s="278">
        <f>VLOOKUP(A36,EQUIPOS!A6:D161,4,FALSE)</f>
        <v>145762.89890130027</v>
      </c>
      <c r="L36" s="279"/>
      <c r="M36" s="280">
        <v>0.15</v>
      </c>
      <c r="N36" s="281">
        <f>K36/M36</f>
        <v>971752.65934200189</v>
      </c>
    </row>
    <row r="37" spans="1:14">
      <c r="A37" t="s">
        <v>150</v>
      </c>
      <c r="B37" s="872" t="str">
        <f>VLOOKUP(A37,EQUIPOS!A7:D154,3,FALSE)</f>
        <v>Cargador : Potencia en el volante 125 hp, Clasificación de RPM del motor 2300.</v>
      </c>
      <c r="C37" s="873"/>
      <c r="D37" s="873"/>
      <c r="E37" s="873"/>
      <c r="F37" s="873"/>
      <c r="G37" s="873"/>
      <c r="H37" s="874"/>
      <c r="I37" s="276"/>
      <c r="J37" s="277"/>
      <c r="K37" s="278">
        <f>VLOOKUP(A37,EQUIPOS!A7:D162,4,FALSE)</f>
        <v>114527.99199387879</v>
      </c>
      <c r="L37" s="279"/>
      <c r="M37" s="280">
        <v>0.15</v>
      </c>
      <c r="N37" s="281">
        <f>K37/M37</f>
        <v>763519.94662585866</v>
      </c>
    </row>
    <row r="38" spans="1:14">
      <c r="A38" t="s">
        <v>273</v>
      </c>
      <c r="B38" s="872" t="str">
        <f>VLOOKUP(A38,EQUIPOS!A8:D154,3,FALSE)</f>
        <v>Motosierra, 93.6 cm3 - 7.1 HP, 45-90 cm - 7.9 kg</v>
      </c>
      <c r="C38" s="873"/>
      <c r="D38" s="873"/>
      <c r="E38" s="873"/>
      <c r="F38" s="873"/>
      <c r="G38" s="873"/>
      <c r="H38" s="874"/>
      <c r="I38" s="276"/>
      <c r="J38" s="277"/>
      <c r="K38" s="278">
        <f>VLOOKUP(A38,EQUIPOS!A8:D163,4,FALSE)</f>
        <v>7323.9989239878787</v>
      </c>
      <c r="L38" s="279"/>
      <c r="M38" s="280">
        <v>0.15</v>
      </c>
      <c r="N38" s="282">
        <f>K38/M38</f>
        <v>48826.659493252526</v>
      </c>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8511.2008676833339</v>
      </c>
    </row>
    <row r="43" spans="1:14" ht="15" thickBot="1">
      <c r="B43" s="823" t="s">
        <v>1037</v>
      </c>
      <c r="C43" s="824"/>
      <c r="D43" s="824"/>
      <c r="E43" s="824"/>
      <c r="F43" s="824"/>
      <c r="G43" s="824"/>
      <c r="H43" s="824"/>
      <c r="I43" s="824"/>
      <c r="J43" s="824"/>
      <c r="K43" s="824"/>
      <c r="L43" s="824"/>
      <c r="M43" s="825"/>
      <c r="N43" s="105">
        <f>SUM(N36:N42)</f>
        <v>1792610.4663287967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6" t="s">
        <v>1041</v>
      </c>
      <c r="C58" s="887"/>
      <c r="D58" s="887"/>
      <c r="E58" s="887"/>
      <c r="F58" s="887"/>
      <c r="G58" s="888"/>
      <c r="H58" s="79" t="s">
        <v>1029</v>
      </c>
      <c r="I58" s="80" t="s">
        <v>1042</v>
      </c>
      <c r="J58" s="81" t="s">
        <v>1043</v>
      </c>
      <c r="K58" s="79" t="s">
        <v>1044</v>
      </c>
      <c r="L58" s="909" t="s">
        <v>1045</v>
      </c>
      <c r="M58" s="888"/>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910">
        <v>983.54</v>
      </c>
      <c r="M59" s="911"/>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901"/>
      <c r="M64" s="902"/>
      <c r="N64" s="305"/>
    </row>
    <row r="65" spans="1:15" ht="15" thickBot="1">
      <c r="B65" s="912" t="s">
        <v>1037</v>
      </c>
      <c r="C65" s="866"/>
      <c r="D65" s="866"/>
      <c r="E65" s="866"/>
      <c r="F65" s="866"/>
      <c r="G65" s="866"/>
      <c r="H65" s="866"/>
      <c r="I65" s="866"/>
      <c r="J65" s="866"/>
      <c r="K65" s="866"/>
      <c r="L65" s="866"/>
      <c r="M65" s="867"/>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54"/>
      <c r="J75" s="54"/>
      <c r="K75" s="54"/>
      <c r="L75" s="901"/>
      <c r="M75" s="902"/>
      <c r="N75" s="305"/>
    </row>
    <row r="76" spans="1:15" ht="15" thickBot="1">
      <c r="B76" s="823" t="s">
        <v>1037</v>
      </c>
      <c r="C76" s="824"/>
      <c r="D76" s="824"/>
      <c r="E76" s="824"/>
      <c r="F76" s="824"/>
      <c r="G76" s="824"/>
      <c r="H76" s="824"/>
      <c r="I76" s="866"/>
      <c r="J76" s="866"/>
      <c r="K76" s="866"/>
      <c r="L76" s="866"/>
      <c r="M76" s="867"/>
      <c r="N76" s="310">
        <f>N70+N71+N72+N73+N74</f>
        <v>170224.01735366668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1997258.3836824633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399451.67673649266</v>
      </c>
      <c r="M83" s="859"/>
      <c r="N83" s="57"/>
    </row>
    <row r="84" spans="1:14">
      <c r="B84" s="95" t="s">
        <v>1057</v>
      </c>
      <c r="C84" s="96"/>
      <c r="D84" s="96"/>
      <c r="E84" s="96"/>
      <c r="F84" s="96"/>
      <c r="G84" s="96"/>
      <c r="H84" s="96"/>
      <c r="I84" s="93"/>
      <c r="J84" s="94"/>
      <c r="K84" s="313">
        <v>0.05</v>
      </c>
      <c r="L84" s="858">
        <f>N78*K84</f>
        <v>99862.919184123166</v>
      </c>
      <c r="M84" s="859"/>
      <c r="N84" s="57"/>
    </row>
    <row r="85" spans="1:14" ht="15" thickBot="1">
      <c r="B85" s="97" t="s">
        <v>1058</v>
      </c>
      <c r="C85" s="98"/>
      <c r="D85" s="98"/>
      <c r="E85" s="98"/>
      <c r="F85" s="98"/>
      <c r="G85" s="98"/>
      <c r="H85" s="98"/>
      <c r="I85" s="99"/>
      <c r="J85" s="100"/>
      <c r="K85" s="314">
        <v>0.05</v>
      </c>
      <c r="L85" s="860">
        <f>N78*K85</f>
        <v>99862.919184123166</v>
      </c>
      <c r="M85" s="861"/>
      <c r="N85" s="57"/>
    </row>
    <row r="86" spans="1:14" ht="15" thickBot="1">
      <c r="B86" s="823" t="s">
        <v>1037</v>
      </c>
      <c r="C86" s="824"/>
      <c r="D86" s="824"/>
      <c r="E86" s="824"/>
      <c r="F86" s="824"/>
      <c r="G86" s="824"/>
      <c r="H86" s="824"/>
      <c r="I86" s="824"/>
      <c r="J86" s="824"/>
      <c r="K86" s="824"/>
      <c r="L86" s="824"/>
      <c r="M86" s="825"/>
      <c r="N86" s="58">
        <f>L83+L84+L85</f>
        <v>599177.515104739</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196">
        <f>N78+N86</f>
        <v>2596435.8987872023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2"/>
      <c r="C1" s="844"/>
      <c r="D1" s="845"/>
      <c r="E1" s="845"/>
      <c r="F1" s="845"/>
      <c r="G1" s="845"/>
      <c r="H1" s="845"/>
      <c r="I1" s="845"/>
      <c r="J1" s="846"/>
      <c r="K1" s="847" t="s">
        <v>1017</v>
      </c>
      <c r="L1" s="849" t="s">
        <v>2304</v>
      </c>
      <c r="M1" s="850"/>
      <c r="N1" s="851"/>
    </row>
    <row r="2" spans="2:14">
      <c r="B2" s="833"/>
      <c r="C2" s="810" t="s">
        <v>1018</v>
      </c>
      <c r="D2" s="811"/>
      <c r="E2" s="811"/>
      <c r="F2" s="811"/>
      <c r="G2" s="811"/>
      <c r="H2" s="811"/>
      <c r="I2" s="811"/>
      <c r="J2" s="812"/>
      <c r="K2" s="848"/>
      <c r="L2" s="852"/>
      <c r="M2" s="853"/>
      <c r="N2" s="854"/>
    </row>
    <row r="3" spans="2:14">
      <c r="B3" s="833"/>
      <c r="C3" s="810" t="s">
        <v>2305</v>
      </c>
      <c r="D3" s="811"/>
      <c r="E3" s="811"/>
      <c r="F3" s="811"/>
      <c r="G3" s="811"/>
      <c r="H3" s="811"/>
      <c r="I3" s="811"/>
      <c r="J3" s="812"/>
      <c r="K3" s="835" t="s">
        <v>1019</v>
      </c>
      <c r="L3" s="804">
        <v>1</v>
      </c>
      <c r="M3" s="805"/>
      <c r="N3" s="806"/>
    </row>
    <row r="4" spans="2:14">
      <c r="B4" s="833"/>
      <c r="C4" s="810" t="s">
        <v>2306</v>
      </c>
      <c r="D4" s="811"/>
      <c r="E4" s="811"/>
      <c r="F4" s="811"/>
      <c r="G4" s="811"/>
      <c r="H4" s="811"/>
      <c r="I4" s="811"/>
      <c r="J4" s="812"/>
      <c r="K4" s="855"/>
      <c r="L4" s="807"/>
      <c r="M4" s="808"/>
      <c r="N4" s="809"/>
    </row>
    <row r="5" spans="2:14">
      <c r="B5" s="833"/>
      <c r="C5" s="810" t="s">
        <v>2307</v>
      </c>
      <c r="D5" s="811"/>
      <c r="E5" s="811"/>
      <c r="F5" s="811"/>
      <c r="G5" s="811"/>
      <c r="H5" s="811"/>
      <c r="I5" s="811"/>
      <c r="J5" s="812"/>
      <c r="K5" s="835" t="s">
        <v>1020</v>
      </c>
      <c r="L5" s="837"/>
      <c r="M5" s="837" t="s">
        <v>1021</v>
      </c>
      <c r="N5" s="839"/>
    </row>
    <row r="6" spans="2:14" ht="15" thickBot="1">
      <c r="B6" s="834"/>
      <c r="C6" s="841"/>
      <c r="D6" s="842"/>
      <c r="E6" s="842"/>
      <c r="F6" s="842"/>
      <c r="G6" s="842"/>
      <c r="H6" s="842"/>
      <c r="I6" s="842"/>
      <c r="J6" s="843"/>
      <c r="K6" s="836"/>
      <c r="L6" s="838"/>
      <c r="M6" s="838"/>
      <c r="N6" s="840"/>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3" t="s">
        <v>2311</v>
      </c>
      <c r="C10" s="814"/>
      <c r="D10" s="814"/>
      <c r="E10" s="814"/>
      <c r="F10" s="400" t="s">
        <v>2312</v>
      </c>
      <c r="G10" s="85"/>
      <c r="H10" s="368"/>
      <c r="I10" s="815" t="s">
        <v>2313</v>
      </c>
      <c r="J10" s="815"/>
      <c r="K10" s="401" t="s">
        <v>2312</v>
      </c>
      <c r="L10" s="365"/>
      <c r="M10" s="365"/>
      <c r="N10" s="36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249</v>
      </c>
      <c r="B36" s="872" t="str">
        <f>VLOOKUP(A36,EQUIPOS!A6:D154,3,FALSE)</f>
        <v>Guadañadora, Cilindraje 41.5 cm3, Longitud del mango 1450 mm, Peso 7.4 kg</v>
      </c>
      <c r="C36" s="873"/>
      <c r="D36" s="873"/>
      <c r="E36" s="873"/>
      <c r="F36" s="873"/>
      <c r="G36" s="873"/>
      <c r="H36" s="874"/>
      <c r="I36" s="276"/>
      <c r="J36" s="277"/>
      <c r="K36" s="278">
        <f>VLOOKUP(A36,EQUIPOS!A6:D161,4,FALSE)</f>
        <v>5324.973976499673</v>
      </c>
      <c r="L36" s="279"/>
      <c r="M36" s="280">
        <v>0.36</v>
      </c>
      <c r="N36" s="281">
        <f>K36/M36</f>
        <v>14791.594379165759</v>
      </c>
    </row>
    <row r="37" spans="1:14">
      <c r="A37" t="s">
        <v>273</v>
      </c>
      <c r="B37" s="872" t="str">
        <f>VLOOKUP(A37,EQUIPOS!A7:D154,3,FALSE)</f>
        <v>Motosierra, 93.6 cm3 - 7.1 HP, 45-90 cm - 7.9 kg</v>
      </c>
      <c r="C37" s="873"/>
      <c r="D37" s="873"/>
      <c r="E37" s="873"/>
      <c r="F37" s="873"/>
      <c r="G37" s="873"/>
      <c r="H37" s="874"/>
      <c r="I37" s="276"/>
      <c r="J37" s="277"/>
      <c r="K37" s="278">
        <f>VLOOKUP(A37,EQUIPOS!A7:D162,4,FALSE)</f>
        <v>7323.9989239878787</v>
      </c>
      <c r="L37" s="279"/>
      <c r="M37" s="280">
        <v>0.10299999999999999</v>
      </c>
      <c r="N37" s="281">
        <f>K37/M37</f>
        <v>71106.78566978524</v>
      </c>
    </row>
    <row r="38" spans="1:14">
      <c r="B38" s="872"/>
      <c r="C38" s="873"/>
      <c r="D38" s="873"/>
      <c r="E38" s="873"/>
      <c r="F38" s="873"/>
      <c r="G38" s="873"/>
      <c r="H38" s="874"/>
      <c r="I38" s="276"/>
      <c r="J38" s="277"/>
      <c r="K38" s="278"/>
      <c r="L38" s="279"/>
      <c r="M38" s="280"/>
      <c r="N38" s="282"/>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1773.1668474340277</v>
      </c>
    </row>
    <row r="43" spans="1:14" ht="15" thickBot="1">
      <c r="B43" s="823" t="s">
        <v>1037</v>
      </c>
      <c r="C43" s="824"/>
      <c r="D43" s="824"/>
      <c r="E43" s="824"/>
      <c r="F43" s="824"/>
      <c r="G43" s="824"/>
      <c r="H43" s="824"/>
      <c r="I43" s="824"/>
      <c r="J43" s="824"/>
      <c r="K43" s="824"/>
      <c r="L43" s="824"/>
      <c r="M43" s="825"/>
      <c r="N43" s="105">
        <f>SUM(N36:N42)</f>
        <v>87671.546896385029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910">
        <f>'900.2'!N78</f>
        <v>914.96191951032642</v>
      </c>
      <c r="M59" s="911"/>
      <c r="N59" s="296">
        <f>K59*L59</f>
        <v>45748.09597551632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45748.09597551632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N70+N71+N72+N73+N74</f>
        <v>35463.336948680553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168882.97982058188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33776.595964116379</v>
      </c>
      <c r="M83" s="859"/>
      <c r="N83" s="57"/>
    </row>
    <row r="84" spans="1:14">
      <c r="B84" s="95" t="s">
        <v>1057</v>
      </c>
      <c r="C84" s="96"/>
      <c r="D84" s="96"/>
      <c r="E84" s="96"/>
      <c r="F84" s="96"/>
      <c r="G84" s="96"/>
      <c r="H84" s="96"/>
      <c r="I84" s="93"/>
      <c r="J84" s="94"/>
      <c r="K84" s="313">
        <v>0.05</v>
      </c>
      <c r="L84" s="858">
        <f>N78*K84</f>
        <v>8444.1489910290948</v>
      </c>
      <c r="M84" s="859"/>
      <c r="N84" s="57"/>
    </row>
    <row r="85" spans="1:14" ht="15" thickBot="1">
      <c r="B85" s="97" t="s">
        <v>1058</v>
      </c>
      <c r="C85" s="98"/>
      <c r="D85" s="98"/>
      <c r="E85" s="98"/>
      <c r="F85" s="98"/>
      <c r="G85" s="98"/>
      <c r="H85" s="98"/>
      <c r="I85" s="99"/>
      <c r="J85" s="100"/>
      <c r="K85" s="314">
        <v>0.05</v>
      </c>
      <c r="L85" s="860">
        <f>N78*K85</f>
        <v>8444.1489910290948</v>
      </c>
      <c r="M85" s="861"/>
      <c r="N85" s="57"/>
    </row>
    <row r="86" spans="1:14" ht="15" thickBot="1">
      <c r="B86" s="823" t="s">
        <v>1037</v>
      </c>
      <c r="C86" s="824"/>
      <c r="D86" s="824"/>
      <c r="E86" s="824"/>
      <c r="F86" s="824"/>
      <c r="G86" s="824"/>
      <c r="H86" s="824"/>
      <c r="I86" s="824"/>
      <c r="J86" s="824"/>
      <c r="K86" s="824"/>
      <c r="L86" s="824"/>
      <c r="M86" s="825"/>
      <c r="N86" s="58">
        <f>L83+L84+L85</f>
        <v>50664.893946174576</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196">
        <f>N78+N86</f>
        <v>219547.87376675644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6"/>
      <c r="J36" s="277"/>
      <c r="K36" s="278">
        <f>VLOOKUP(A36,EQUIPOS!A6:D161,4,FALSE)</f>
        <v>114527.99199387879</v>
      </c>
      <c r="L36" s="279"/>
      <c r="M36" s="280">
        <v>2.375</v>
      </c>
      <c r="N36" s="281">
        <f>K36/M36</f>
        <v>48222.312418475281</v>
      </c>
    </row>
    <row r="37" spans="1:14">
      <c r="A37" t="s">
        <v>180</v>
      </c>
      <c r="B37" s="872" t="str">
        <f>VLOOKUP(A37,EQUIPOS!A7:D154,3,FALSE)</f>
        <v>Compresor 120 HP, con martillo.</v>
      </c>
      <c r="C37" s="873"/>
      <c r="D37" s="873"/>
      <c r="E37" s="873"/>
      <c r="F37" s="873"/>
      <c r="G37" s="873"/>
      <c r="H37" s="874"/>
      <c r="I37" s="276"/>
      <c r="J37" s="277"/>
      <c r="K37" s="278">
        <f>VLOOKUP(A37,EQUIPOS!A7:D162,4,FALSE)</f>
        <v>104116.35635807163</v>
      </c>
      <c r="L37" s="279"/>
      <c r="M37" s="280">
        <v>2.375</v>
      </c>
      <c r="N37" s="281">
        <f>K37/M37</f>
        <v>43838.465834977527</v>
      </c>
    </row>
    <row r="38" spans="1:14">
      <c r="A38" t="s">
        <v>195</v>
      </c>
      <c r="B38" s="872" t="str">
        <f>VLOOKUP(A38,EQUIPOS!A7:D154,3,FALSE)</f>
        <v xml:space="preserve">Equipo de oxicorte, Capacidad de corte: hasta 6´´ (152mm) </v>
      </c>
      <c r="C38" s="873"/>
      <c r="D38" s="873"/>
      <c r="E38" s="873"/>
      <c r="F38" s="873"/>
      <c r="G38" s="873"/>
      <c r="H38" s="874"/>
      <c r="I38" s="276"/>
      <c r="J38" s="277"/>
      <c r="K38" s="278">
        <f>VLOOKUP(A38,EQUIPOS!A7:D162,4,FALSE)</f>
        <v>15376.982319870069</v>
      </c>
      <c r="L38" s="279"/>
      <c r="M38" s="280">
        <v>2.375</v>
      </c>
      <c r="N38" s="282">
        <f>K38/M38</f>
        <v>6474.5188715242393</v>
      </c>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0.1</v>
      </c>
      <c r="M42" s="885"/>
      <c r="N42" s="111">
        <f>N76*L42</f>
        <v>1343.873821213158</v>
      </c>
    </row>
    <row r="43" spans="1:14" ht="15" thickBot="1">
      <c r="B43" s="823" t="s">
        <v>1037</v>
      </c>
      <c r="C43" s="824"/>
      <c r="D43" s="824"/>
      <c r="E43" s="824"/>
      <c r="F43" s="824"/>
      <c r="G43" s="824"/>
      <c r="H43" s="824"/>
      <c r="I43" s="824"/>
      <c r="J43" s="824"/>
      <c r="K43" s="824"/>
      <c r="L43" s="824"/>
      <c r="M43" s="825"/>
      <c r="N43" s="105">
        <f>SUM(N36:N42)</f>
        <v>99879.170946190206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0">
        <f>'900.2'!N78</f>
        <v>914.96191951032642</v>
      </c>
      <c r="M59" s="911"/>
      <c r="N59" s="296">
        <f>K59*L59</f>
        <v>914.96191951032642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914.96191951032642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N70+N71+N72+N73+N74</f>
        <v>13438.738212131579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88">
        <f>N43+N54+N65+N76</f>
        <v>114232.87107783211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22846.574215566423</v>
      </c>
      <c r="M83" s="859"/>
      <c r="N83" s="57"/>
    </row>
    <row r="84" spans="1:14">
      <c r="B84" s="95" t="s">
        <v>1057</v>
      </c>
      <c r="C84" s="96"/>
      <c r="D84" s="96"/>
      <c r="E84" s="96"/>
      <c r="F84" s="96"/>
      <c r="G84" s="96"/>
      <c r="H84" s="96"/>
      <c r="I84" s="93"/>
      <c r="J84" s="94"/>
      <c r="K84" s="313">
        <v>0.05</v>
      </c>
      <c r="L84" s="858">
        <f>N78*K84</f>
        <v>5711.6435538916057</v>
      </c>
      <c r="M84" s="859"/>
      <c r="N84" s="57"/>
    </row>
    <row r="85" spans="1:14" ht="15" thickBot="1">
      <c r="B85" s="97" t="s">
        <v>1058</v>
      </c>
      <c r="C85" s="98"/>
      <c r="D85" s="98"/>
      <c r="E85" s="98"/>
      <c r="F85" s="98"/>
      <c r="G85" s="98"/>
      <c r="H85" s="98"/>
      <c r="I85" s="99"/>
      <c r="J85" s="100"/>
      <c r="K85" s="314">
        <v>0.05</v>
      </c>
      <c r="L85" s="860">
        <f>N78*K85</f>
        <v>5711.6435538916057</v>
      </c>
      <c r="M85" s="861"/>
      <c r="N85" s="57"/>
    </row>
    <row r="86" spans="1:14" ht="15" thickBot="1">
      <c r="B86" s="823" t="s">
        <v>1037</v>
      </c>
      <c r="C86" s="824"/>
      <c r="D86" s="824"/>
      <c r="E86" s="824"/>
      <c r="F86" s="824"/>
      <c r="G86" s="824"/>
      <c r="H86" s="824"/>
      <c r="I86" s="824"/>
      <c r="J86" s="824"/>
      <c r="K86" s="824"/>
      <c r="L86" s="824"/>
      <c r="M86" s="825"/>
      <c r="N86" s="58">
        <f>L83+L84+L85</f>
        <v>34269.861323349636</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58">
        <f>N78+N86</f>
        <v>148502.73240118174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2"/>
      <c r="C1" s="844"/>
      <c r="D1" s="845"/>
      <c r="E1" s="845"/>
      <c r="F1" s="845"/>
      <c r="G1" s="845"/>
      <c r="H1" s="845"/>
      <c r="I1" s="845"/>
      <c r="J1" s="846"/>
      <c r="K1" s="847" t="s">
        <v>1017</v>
      </c>
      <c r="L1" s="849" t="s">
        <v>2304</v>
      </c>
      <c r="M1" s="850"/>
      <c r="N1" s="851"/>
    </row>
    <row r="2" spans="2:14">
      <c r="B2" s="833"/>
      <c r="C2" s="810" t="s">
        <v>1018</v>
      </c>
      <c r="D2" s="811"/>
      <c r="E2" s="811"/>
      <c r="F2" s="811"/>
      <c r="G2" s="811"/>
      <c r="H2" s="811"/>
      <c r="I2" s="811"/>
      <c r="J2" s="812"/>
      <c r="K2" s="848"/>
      <c r="L2" s="852"/>
      <c r="M2" s="853"/>
      <c r="N2" s="854"/>
    </row>
    <row r="3" spans="2:14">
      <c r="B3" s="833"/>
      <c r="C3" s="810" t="s">
        <v>2305</v>
      </c>
      <c r="D3" s="811"/>
      <c r="E3" s="811"/>
      <c r="F3" s="811"/>
      <c r="G3" s="811"/>
      <c r="H3" s="811"/>
      <c r="I3" s="811"/>
      <c r="J3" s="812"/>
      <c r="K3" s="835" t="s">
        <v>1019</v>
      </c>
      <c r="L3" s="804">
        <v>1</v>
      </c>
      <c r="M3" s="805"/>
      <c r="N3" s="806"/>
    </row>
    <row r="4" spans="2:14">
      <c r="B4" s="833"/>
      <c r="C4" s="810" t="s">
        <v>2306</v>
      </c>
      <c r="D4" s="811"/>
      <c r="E4" s="811"/>
      <c r="F4" s="811"/>
      <c r="G4" s="811"/>
      <c r="H4" s="811"/>
      <c r="I4" s="811"/>
      <c r="J4" s="812"/>
      <c r="K4" s="855"/>
      <c r="L4" s="807"/>
      <c r="M4" s="808"/>
      <c r="N4" s="809"/>
    </row>
    <row r="5" spans="2:14">
      <c r="B5" s="833"/>
      <c r="C5" s="810" t="s">
        <v>2307</v>
      </c>
      <c r="D5" s="811"/>
      <c r="E5" s="811"/>
      <c r="F5" s="811"/>
      <c r="G5" s="811"/>
      <c r="H5" s="811"/>
      <c r="I5" s="811"/>
      <c r="J5" s="812"/>
      <c r="K5" s="835" t="s">
        <v>1020</v>
      </c>
      <c r="L5" s="837"/>
      <c r="M5" s="837" t="s">
        <v>1021</v>
      </c>
      <c r="N5" s="839"/>
    </row>
    <row r="6" spans="2:14" ht="15" thickBot="1">
      <c r="B6" s="834"/>
      <c r="C6" s="841"/>
      <c r="D6" s="842"/>
      <c r="E6" s="842"/>
      <c r="F6" s="842"/>
      <c r="G6" s="842"/>
      <c r="H6" s="842"/>
      <c r="I6" s="842"/>
      <c r="J6" s="843"/>
      <c r="K6" s="836"/>
      <c r="L6" s="838"/>
      <c r="M6" s="838"/>
      <c r="N6" s="840"/>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3" t="s">
        <v>2311</v>
      </c>
      <c r="C10" s="814"/>
      <c r="D10" s="814"/>
      <c r="E10" s="814"/>
      <c r="F10" s="400" t="s">
        <v>2312</v>
      </c>
      <c r="G10" s="85"/>
      <c r="H10" s="368"/>
      <c r="I10" s="815" t="s">
        <v>2313</v>
      </c>
      <c r="J10" s="815"/>
      <c r="K10" s="401" t="s">
        <v>2312</v>
      </c>
      <c r="L10" s="365"/>
      <c r="M10" s="365"/>
      <c r="N10" s="36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312</v>
      </c>
      <c r="B36" s="872" t="str">
        <f>VLOOKUP(A36,EQUIPOS!A6:D154,3,FALSE)</f>
        <v>Retroexcavadora sobre oruga, potencia 138 HP, balde de 1,5 m3.</v>
      </c>
      <c r="C36" s="873"/>
      <c r="D36" s="873"/>
      <c r="E36" s="873"/>
      <c r="F36" s="873"/>
      <c r="G36" s="873"/>
      <c r="H36" s="874"/>
      <c r="I36" s="276"/>
      <c r="J36" s="277"/>
      <c r="K36" s="278">
        <f>VLOOKUP(A36,EQUIPOS!A6:D161,4,FALSE)</f>
        <v>187409.44144452893</v>
      </c>
      <c r="L36" s="279"/>
      <c r="M36" s="280">
        <v>2.5</v>
      </c>
      <c r="N36" s="281">
        <f>K36/M36</f>
        <v>74963.776577811572</v>
      </c>
    </row>
    <row r="37" spans="1:14">
      <c r="A37" t="s">
        <v>180</v>
      </c>
      <c r="B37" s="872" t="str">
        <f>VLOOKUP(A37,EQUIPOS!A7:D154,3,FALSE)</f>
        <v>Compresor 120 HP, con martillo.</v>
      </c>
      <c r="C37" s="873"/>
      <c r="D37" s="873"/>
      <c r="E37" s="873"/>
      <c r="F37" s="873"/>
      <c r="G37" s="873"/>
      <c r="H37" s="874"/>
      <c r="I37" s="276"/>
      <c r="J37" s="277"/>
      <c r="K37" s="278">
        <f>VLOOKUP(A37,EQUIPOS!A7:D162,4,FALSE)</f>
        <v>104116.35635807163</v>
      </c>
      <c r="L37" s="279"/>
      <c r="M37" s="280">
        <v>2.5</v>
      </c>
      <c r="N37" s="281">
        <f>K37/M37</f>
        <v>41646.54254322865</v>
      </c>
    </row>
    <row r="38" spans="1:14">
      <c r="A38" t="s">
        <v>195</v>
      </c>
      <c r="B38" s="872" t="str">
        <f>VLOOKUP(A38,EQUIPOS!A8:D154,3,FALSE)</f>
        <v xml:space="preserve">Equipo de oxicorte, Capacidad de corte: hasta 6´´ (152mm) </v>
      </c>
      <c r="C38" s="873"/>
      <c r="D38" s="873"/>
      <c r="E38" s="873"/>
      <c r="F38" s="873"/>
      <c r="G38" s="873"/>
      <c r="H38" s="874"/>
      <c r="I38" s="276"/>
      <c r="J38" s="277"/>
      <c r="K38" s="278">
        <f>VLOOKUP(A38,EQUIPOS!A8:D163,4,FALSE)</f>
        <v>15376.982319870069</v>
      </c>
      <c r="L38" s="279"/>
      <c r="M38" s="280">
        <v>2.5</v>
      </c>
      <c r="N38" s="281">
        <f>K38/M38</f>
        <v>6150.7929279480277</v>
      </c>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255.33602603049999</v>
      </c>
    </row>
    <row r="43" spans="1:14" ht="15" thickBot="1">
      <c r="B43" s="823" t="s">
        <v>1037</v>
      </c>
      <c r="C43" s="824"/>
      <c r="D43" s="824"/>
      <c r="E43" s="824"/>
      <c r="F43" s="824"/>
      <c r="G43" s="824"/>
      <c r="H43" s="824"/>
      <c r="I43" s="824"/>
      <c r="J43" s="824"/>
      <c r="K43" s="824"/>
      <c r="L43" s="824"/>
      <c r="M43" s="825"/>
      <c r="N43" s="105">
        <f>SUM(N36:N42)</f>
        <v>123016.44807501876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0">
        <f>'900.2'!N78</f>
        <v>914.96191951032642</v>
      </c>
      <c r="M59" s="911"/>
      <c r="N59" s="296">
        <f>K59*L59</f>
        <v>914.96191951032642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914.96191951032642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N70+N71+N72+N73+N74</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136698.2112960541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27339.642259210821</v>
      </c>
      <c r="M83" s="859"/>
      <c r="N83" s="57"/>
    </row>
    <row r="84" spans="1:14">
      <c r="B84" s="95" t="s">
        <v>1057</v>
      </c>
      <c r="C84" s="96"/>
      <c r="D84" s="96"/>
      <c r="E84" s="96"/>
      <c r="F84" s="96"/>
      <c r="G84" s="96"/>
      <c r="H84" s="96"/>
      <c r="I84" s="93"/>
      <c r="J84" s="94"/>
      <c r="K84" s="313">
        <v>0.05</v>
      </c>
      <c r="L84" s="858">
        <f>N78*K84</f>
        <v>6834.9105648027053</v>
      </c>
      <c r="M84" s="859"/>
      <c r="N84" s="57"/>
    </row>
    <row r="85" spans="1:14" ht="15" thickBot="1">
      <c r="B85" s="97" t="s">
        <v>1058</v>
      </c>
      <c r="C85" s="98"/>
      <c r="D85" s="98"/>
      <c r="E85" s="98"/>
      <c r="F85" s="98"/>
      <c r="G85" s="98"/>
      <c r="H85" s="98"/>
      <c r="I85" s="99"/>
      <c r="J85" s="100"/>
      <c r="K85" s="314">
        <v>0.05</v>
      </c>
      <c r="L85" s="860">
        <f>N78*K85</f>
        <v>6834.9105648027053</v>
      </c>
      <c r="M85" s="861"/>
      <c r="N85" s="57"/>
    </row>
    <row r="86" spans="1:14" ht="15" thickBot="1">
      <c r="B86" s="823" t="s">
        <v>1037</v>
      </c>
      <c r="C86" s="824"/>
      <c r="D86" s="824"/>
      <c r="E86" s="824"/>
      <c r="F86" s="824"/>
      <c r="G86" s="824"/>
      <c r="H86" s="824"/>
      <c r="I86" s="824"/>
      <c r="J86" s="824"/>
      <c r="K86" s="824"/>
      <c r="L86" s="824"/>
      <c r="M86" s="825"/>
      <c r="N86" s="58">
        <f>L83+L84+L85</f>
        <v>41009.463388816228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177707.67468487032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2"/>
      <c r="C1" s="844"/>
      <c r="D1" s="845"/>
      <c r="E1" s="845"/>
      <c r="F1" s="845"/>
      <c r="G1" s="845"/>
      <c r="H1" s="845"/>
      <c r="I1" s="845"/>
      <c r="J1" s="846"/>
      <c r="K1" s="847" t="s">
        <v>1017</v>
      </c>
      <c r="L1" s="849" t="s">
        <v>2304</v>
      </c>
      <c r="M1" s="850"/>
      <c r="N1" s="851"/>
    </row>
    <row r="2" spans="2:14">
      <c r="B2" s="833"/>
      <c r="C2" s="810" t="s">
        <v>1018</v>
      </c>
      <c r="D2" s="811"/>
      <c r="E2" s="811"/>
      <c r="F2" s="811"/>
      <c r="G2" s="811"/>
      <c r="H2" s="811"/>
      <c r="I2" s="811"/>
      <c r="J2" s="812"/>
      <c r="K2" s="848"/>
      <c r="L2" s="852"/>
      <c r="M2" s="853"/>
      <c r="N2" s="854"/>
    </row>
    <row r="3" spans="2:14">
      <c r="B3" s="833"/>
      <c r="C3" s="810" t="s">
        <v>2305</v>
      </c>
      <c r="D3" s="811"/>
      <c r="E3" s="811"/>
      <c r="F3" s="811"/>
      <c r="G3" s="811"/>
      <c r="H3" s="811"/>
      <c r="I3" s="811"/>
      <c r="J3" s="812"/>
      <c r="K3" s="835" t="s">
        <v>1019</v>
      </c>
      <c r="L3" s="804">
        <v>1</v>
      </c>
      <c r="M3" s="805"/>
      <c r="N3" s="806"/>
    </row>
    <row r="4" spans="2:14">
      <c r="B4" s="833"/>
      <c r="C4" s="810" t="s">
        <v>2306</v>
      </c>
      <c r="D4" s="811"/>
      <c r="E4" s="811"/>
      <c r="F4" s="811"/>
      <c r="G4" s="811"/>
      <c r="H4" s="811"/>
      <c r="I4" s="811"/>
      <c r="J4" s="812"/>
      <c r="K4" s="855"/>
      <c r="L4" s="807"/>
      <c r="M4" s="808"/>
      <c r="N4" s="809"/>
    </row>
    <row r="5" spans="2:14">
      <c r="B5" s="833"/>
      <c r="C5" s="810" t="s">
        <v>2307</v>
      </c>
      <c r="D5" s="811"/>
      <c r="E5" s="811"/>
      <c r="F5" s="811"/>
      <c r="G5" s="811"/>
      <c r="H5" s="811"/>
      <c r="I5" s="811"/>
      <c r="J5" s="812"/>
      <c r="K5" s="835" t="s">
        <v>1020</v>
      </c>
      <c r="L5" s="837"/>
      <c r="M5" s="837" t="s">
        <v>1021</v>
      </c>
      <c r="N5" s="839"/>
    </row>
    <row r="6" spans="2:14" ht="15" thickBot="1">
      <c r="B6" s="834"/>
      <c r="C6" s="841"/>
      <c r="D6" s="842"/>
      <c r="E6" s="842"/>
      <c r="F6" s="842"/>
      <c r="G6" s="842"/>
      <c r="H6" s="842"/>
      <c r="I6" s="842"/>
      <c r="J6" s="843"/>
      <c r="K6" s="836"/>
      <c r="L6" s="838"/>
      <c r="M6" s="838"/>
      <c r="N6" s="840"/>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813" t="s">
        <v>2311</v>
      </c>
      <c r="C10" s="814"/>
      <c r="D10" s="814"/>
      <c r="E10" s="814"/>
      <c r="F10" s="400" t="s">
        <v>2312</v>
      </c>
      <c r="G10" s="85"/>
      <c r="H10" s="368"/>
      <c r="I10" s="815" t="s">
        <v>2313</v>
      </c>
      <c r="J10" s="815"/>
      <c r="K10" s="401" t="s">
        <v>2312</v>
      </c>
      <c r="L10" s="365"/>
      <c r="M10" s="365"/>
      <c r="N10" s="36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6"/>
      <c r="J36" s="277"/>
      <c r="K36" s="278">
        <f>VLOOKUP(A36,EQUIPOS!A6:D161,4,FALSE)</f>
        <v>114527.99199387879</v>
      </c>
      <c r="L36" s="279"/>
      <c r="M36" s="280">
        <v>9.25</v>
      </c>
      <c r="N36" s="281">
        <f>K36/M36</f>
        <v>12381.404539878789</v>
      </c>
    </row>
    <row r="37" spans="1:14">
      <c r="A37" t="s">
        <v>180</v>
      </c>
      <c r="B37" s="872" t="str">
        <f>VLOOKUP(A37,EQUIPOS!A7:D154,3,FALSE)</f>
        <v>Compresor 120 HP, con martillo.</v>
      </c>
      <c r="C37" s="873"/>
      <c r="D37" s="873"/>
      <c r="E37" s="873"/>
      <c r="F37" s="873"/>
      <c r="G37" s="873"/>
      <c r="H37" s="874"/>
      <c r="I37" s="276"/>
      <c r="J37" s="277"/>
      <c r="K37" s="278">
        <f>VLOOKUP(A37,EQUIPOS!A7:D162,4,FALSE)</f>
        <v>104116.35635807163</v>
      </c>
      <c r="L37" s="279"/>
      <c r="M37" s="280">
        <v>9.25</v>
      </c>
      <c r="N37" s="281">
        <f>K37/M37</f>
        <v>11255.822308980716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55.207789412000004</v>
      </c>
    </row>
    <row r="43" spans="1:14" ht="15" thickBot="1">
      <c r="B43" s="823" t="s">
        <v>1037</v>
      </c>
      <c r="C43" s="824"/>
      <c r="D43" s="824"/>
      <c r="E43" s="824"/>
      <c r="F43" s="824"/>
      <c r="G43" s="824"/>
      <c r="H43" s="824"/>
      <c r="I43" s="824"/>
      <c r="J43" s="824"/>
      <c r="K43" s="824"/>
      <c r="L43" s="824"/>
      <c r="M43" s="825"/>
      <c r="N43" s="105">
        <f>SUM(N36:N42)</f>
        <v>23692.434638271508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0">
        <f>'900.2'!N78</f>
        <v>914.96191951032642</v>
      </c>
      <c r="M59" s="911"/>
      <c r="N59" s="296">
        <f>K59*L59</f>
        <v>914.96191951032642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914.96191951032642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N70+N71+N72+N73+N74</f>
        <v>2760.3894706000001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27367.786028381834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5473.5572056763667</v>
      </c>
      <c r="M83" s="859"/>
      <c r="N83" s="57"/>
    </row>
    <row r="84" spans="1:14">
      <c r="B84" s="95" t="s">
        <v>1057</v>
      </c>
      <c r="C84" s="96"/>
      <c r="D84" s="96"/>
      <c r="E84" s="96"/>
      <c r="F84" s="96"/>
      <c r="G84" s="96"/>
      <c r="H84" s="96"/>
      <c r="I84" s="93"/>
      <c r="J84" s="94"/>
      <c r="K84" s="313">
        <v>0.05</v>
      </c>
      <c r="L84" s="858">
        <f>N78*K84</f>
        <v>1368.3893014190917</v>
      </c>
      <c r="M84" s="859"/>
      <c r="N84" s="57"/>
    </row>
    <row r="85" spans="1:14" ht="15" thickBot="1">
      <c r="B85" s="97" t="s">
        <v>1058</v>
      </c>
      <c r="C85" s="98"/>
      <c r="D85" s="98"/>
      <c r="E85" s="98"/>
      <c r="F85" s="98"/>
      <c r="G85" s="98"/>
      <c r="H85" s="98"/>
      <c r="I85" s="99"/>
      <c r="J85" s="100"/>
      <c r="K85" s="314">
        <v>0.05</v>
      </c>
      <c r="L85" s="860">
        <f>N78*K85</f>
        <v>1368.3893014190917</v>
      </c>
      <c r="M85" s="861"/>
      <c r="N85" s="57"/>
    </row>
    <row r="86" spans="1:14" ht="15" thickBot="1">
      <c r="B86" s="823" t="s">
        <v>1037</v>
      </c>
      <c r="C86" s="824"/>
      <c r="D86" s="824"/>
      <c r="E86" s="824"/>
      <c r="F86" s="824"/>
      <c r="G86" s="824"/>
      <c r="H86" s="824"/>
      <c r="I86" s="824"/>
      <c r="J86" s="824"/>
      <c r="K86" s="824"/>
      <c r="L86" s="824"/>
      <c r="M86" s="825"/>
      <c r="N86" s="58">
        <f>L83+L84+L85</f>
        <v>8210.3358085145501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35578.121836896382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180</v>
      </c>
      <c r="B36" s="872" t="str">
        <f>VLOOKUP(A36,EQUIPOS!A6:D154,3,FALSE)</f>
        <v>Compresor 120 HP, con martillo.</v>
      </c>
      <c r="C36" s="873"/>
      <c r="D36" s="873"/>
      <c r="E36" s="873"/>
      <c r="F36" s="873"/>
      <c r="G36" s="873"/>
      <c r="H36" s="874"/>
      <c r="I36" s="276"/>
      <c r="J36" s="277"/>
      <c r="K36" s="278">
        <f>VLOOKUP(A36,EQUIPOS!A6:D161,4,FALSE)</f>
        <v>104116.35635807163</v>
      </c>
      <c r="L36" s="279"/>
      <c r="M36" s="280">
        <v>2.5</v>
      </c>
      <c r="N36" s="281">
        <f>K36/M36</f>
        <v>41646.54254322865</v>
      </c>
    </row>
    <row r="37" span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0.1</v>
      </c>
      <c r="M42" s="885"/>
      <c r="N42" s="111">
        <f>N76*L42</f>
        <v>1021.344104122</v>
      </c>
    </row>
    <row r="43" spans="1:14" ht="15" thickBot="1">
      <c r="B43" s="823" t="s">
        <v>1037</v>
      </c>
      <c r="C43" s="824"/>
      <c r="D43" s="824"/>
      <c r="E43" s="824"/>
      <c r="F43" s="824"/>
      <c r="G43" s="824"/>
      <c r="H43" s="824"/>
      <c r="I43" s="824"/>
      <c r="J43" s="824"/>
      <c r="K43" s="824"/>
      <c r="L43" s="824"/>
      <c r="M43" s="825"/>
      <c r="N43" s="105">
        <f>SUM(N36:N42)</f>
        <v>42667.88664735065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0">
        <f>'900.2'!N78</f>
        <v>914.96191951032642</v>
      </c>
      <c r="M59" s="911"/>
      <c r="N59" s="296">
        <f>K59*L59</f>
        <v>914.96191951032642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914.96191951032642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N70+N71+N72+N73+N74</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53796.289608080981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10759.257921616198</v>
      </c>
      <c r="M83" s="859"/>
      <c r="N83" s="57"/>
    </row>
    <row r="84" spans="1:14">
      <c r="B84" s="95" t="s">
        <v>1057</v>
      </c>
      <c r="C84" s="96"/>
      <c r="D84" s="96"/>
      <c r="E84" s="96"/>
      <c r="F84" s="96"/>
      <c r="G84" s="96"/>
      <c r="H84" s="96"/>
      <c r="I84" s="93"/>
      <c r="J84" s="94"/>
      <c r="K84" s="313">
        <v>0.05</v>
      </c>
      <c r="L84" s="858">
        <f>N78*K84</f>
        <v>2689.8144804040494</v>
      </c>
      <c r="M84" s="859"/>
      <c r="N84" s="57"/>
    </row>
    <row r="85" spans="1:14" ht="15" thickBot="1">
      <c r="B85" s="97" t="s">
        <v>1058</v>
      </c>
      <c r="C85" s="98"/>
      <c r="D85" s="98"/>
      <c r="E85" s="98"/>
      <c r="F85" s="98"/>
      <c r="G85" s="98"/>
      <c r="H85" s="98"/>
      <c r="I85" s="99"/>
      <c r="J85" s="100"/>
      <c r="K85" s="314">
        <v>0.05</v>
      </c>
      <c r="L85" s="860">
        <f>N78*K85</f>
        <v>2689.8144804040494</v>
      </c>
      <c r="M85" s="861"/>
      <c r="N85" s="57"/>
    </row>
    <row r="86" spans="1:14" ht="15" thickBot="1">
      <c r="B86" s="823" t="s">
        <v>1037</v>
      </c>
      <c r="C86" s="824"/>
      <c r="D86" s="824"/>
      <c r="E86" s="824"/>
      <c r="F86" s="824"/>
      <c r="G86" s="824"/>
      <c r="H86" s="824"/>
      <c r="I86" s="824"/>
      <c r="J86" s="824"/>
      <c r="K86" s="824"/>
      <c r="L86" s="824"/>
      <c r="M86" s="825"/>
      <c r="N86" s="58">
        <f>L83+L84+L85</f>
        <v>16138.886882424296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69935.176490505284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6"/>
      <c r="J36" s="277"/>
      <c r="K36" s="278">
        <f>VLOOKUP(A36,EQUIPOS!A6:D161,4,FALSE)</f>
        <v>114527.99199387879</v>
      </c>
      <c r="L36" s="279"/>
      <c r="M36" s="280">
        <v>2.375</v>
      </c>
      <c r="N36" s="281">
        <f>K36/M36</f>
        <v>48222.312418475281</v>
      </c>
    </row>
    <row r="37" spans="1:14">
      <c r="A37" t="s">
        <v>180</v>
      </c>
      <c r="B37" s="872" t="str">
        <f>VLOOKUP(A37,EQUIPOS!A7:D154,3,FALSE)</f>
        <v>Compresor 120 HP, con martillo.</v>
      </c>
      <c r="C37" s="873"/>
      <c r="D37" s="873"/>
      <c r="E37" s="873"/>
      <c r="F37" s="873"/>
      <c r="G37" s="873"/>
      <c r="H37" s="874"/>
      <c r="I37" s="276"/>
      <c r="J37" s="277"/>
      <c r="K37" s="278">
        <f>VLOOKUP(A37,EQUIPOS!A7:D162,4,FALSE)</f>
        <v>104116.35635807163</v>
      </c>
      <c r="L37" s="279"/>
      <c r="M37" s="280">
        <v>2.375</v>
      </c>
      <c r="N37" s="281">
        <f>K37/M37</f>
        <v>43838.465834977527</v>
      </c>
    </row>
    <row r="38" spans="1:14">
      <c r="A38" t="s">
        <v>195</v>
      </c>
      <c r="B38" s="872" t="str">
        <f>VLOOKUP(A38,EQUIPOS!A8:D154,3,FALSE)</f>
        <v xml:space="preserve">Equipo de oxicorte, Capacidad de corte: hasta 6´´ (152mm) </v>
      </c>
      <c r="C38" s="873"/>
      <c r="D38" s="873"/>
      <c r="E38" s="873"/>
      <c r="F38" s="873"/>
      <c r="G38" s="873"/>
      <c r="H38" s="874"/>
      <c r="I38" s="276"/>
      <c r="J38" s="277"/>
      <c r="K38" s="278">
        <f>VLOOKUP(A38,EQUIPOS!A8:D163,4,FALSE)</f>
        <v>15376.982319870069</v>
      </c>
      <c r="L38" s="279"/>
      <c r="M38" s="280">
        <v>2.375</v>
      </c>
      <c r="N38" s="281">
        <f>K38/M38</f>
        <v>6474.5188715242393</v>
      </c>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0.1</v>
      </c>
      <c r="M42" s="885"/>
      <c r="N42" s="111">
        <f>N76*L42</f>
        <v>1343.873821213158</v>
      </c>
    </row>
    <row r="43" spans="1:14" ht="15" thickBot="1">
      <c r="B43" s="823" t="s">
        <v>1037</v>
      </c>
      <c r="C43" s="824"/>
      <c r="D43" s="824"/>
      <c r="E43" s="824"/>
      <c r="F43" s="824"/>
      <c r="G43" s="824"/>
      <c r="H43" s="824"/>
      <c r="I43" s="824"/>
      <c r="J43" s="824"/>
      <c r="K43" s="824"/>
      <c r="L43" s="824"/>
      <c r="M43" s="825"/>
      <c r="N43" s="105">
        <f>SUM(N36:N42)</f>
        <v>99879.170946190206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0">
        <f>'900.2'!N78</f>
        <v>914.96191951032642</v>
      </c>
      <c r="M59" s="911"/>
      <c r="N59" s="296">
        <f>K59*L59</f>
        <v>914.96191951032642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914.96191951032642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N70+N71+N72+N73+N74</f>
        <v>13438.738212131579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114232.87107783211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22846.574215566423</v>
      </c>
      <c r="M83" s="859"/>
      <c r="N83" s="57"/>
    </row>
    <row r="84" spans="1:14">
      <c r="B84" s="95" t="s">
        <v>1057</v>
      </c>
      <c r="C84" s="96"/>
      <c r="D84" s="96"/>
      <c r="E84" s="96"/>
      <c r="F84" s="96"/>
      <c r="G84" s="96"/>
      <c r="H84" s="96"/>
      <c r="I84" s="93"/>
      <c r="J84" s="94"/>
      <c r="K84" s="313">
        <v>0.05</v>
      </c>
      <c r="L84" s="858">
        <f>N78*K84</f>
        <v>5711.6435538916057</v>
      </c>
      <c r="M84" s="859"/>
      <c r="N84" s="57"/>
    </row>
    <row r="85" spans="1:14" ht="15" thickBot="1">
      <c r="B85" s="97" t="s">
        <v>1058</v>
      </c>
      <c r="C85" s="98"/>
      <c r="D85" s="98"/>
      <c r="E85" s="98"/>
      <c r="F85" s="98"/>
      <c r="G85" s="98"/>
      <c r="H85" s="98"/>
      <c r="I85" s="99"/>
      <c r="J85" s="100"/>
      <c r="K85" s="314">
        <v>0.05</v>
      </c>
      <c r="L85" s="860">
        <f>N78*K85</f>
        <v>5711.6435538916057</v>
      </c>
      <c r="M85" s="861"/>
      <c r="N85" s="57"/>
    </row>
    <row r="86" spans="1:14" ht="15" thickBot="1">
      <c r="B86" s="823" t="s">
        <v>1037</v>
      </c>
      <c r="C86" s="824"/>
      <c r="D86" s="824"/>
      <c r="E86" s="824"/>
      <c r="F86" s="824"/>
      <c r="G86" s="824"/>
      <c r="H86" s="824"/>
      <c r="I86" s="824"/>
      <c r="J86" s="824"/>
      <c r="K86" s="824"/>
      <c r="L86" s="824"/>
      <c r="M86" s="825"/>
      <c r="N86" s="58">
        <f>L83+L84+L85</f>
        <v>34269.861323349636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148502.73240118174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312</v>
      </c>
      <c r="B36" s="872" t="str">
        <f>VLOOKUP(A36,EQUIPOS!A6:D154,3,FALSE)</f>
        <v>Retroexcavadora sobre oruga, potencia 138 HP, balde de 1,5 m3.</v>
      </c>
      <c r="C36" s="873"/>
      <c r="D36" s="873"/>
      <c r="E36" s="873"/>
      <c r="F36" s="873"/>
      <c r="G36" s="873"/>
      <c r="H36" s="874"/>
      <c r="I36" s="276"/>
      <c r="J36" s="277"/>
      <c r="K36" s="278">
        <f>VLOOKUP(A36,EQUIPOS!A6:D161,4,FALSE)</f>
        <v>187409.44144452893</v>
      </c>
      <c r="L36" s="279"/>
      <c r="M36" s="280">
        <v>2.5</v>
      </c>
      <c r="N36" s="281">
        <f>K36/M36</f>
        <v>74963.776577811572</v>
      </c>
    </row>
    <row r="37" spans="1:14">
      <c r="A37" t="s">
        <v>180</v>
      </c>
      <c r="B37" s="872" t="str">
        <f>VLOOKUP(A37,EQUIPOS!A7:D154,3,FALSE)</f>
        <v>Compresor 120 HP, con martillo.</v>
      </c>
      <c r="C37" s="873"/>
      <c r="D37" s="873"/>
      <c r="E37" s="873"/>
      <c r="F37" s="873"/>
      <c r="G37" s="873"/>
      <c r="H37" s="874"/>
      <c r="I37" s="276"/>
      <c r="J37" s="277"/>
      <c r="K37" s="278">
        <f>VLOOKUP(A37,EQUIPOS!A7:D162,4,FALSE)</f>
        <v>104116.35635807163</v>
      </c>
      <c r="L37" s="279"/>
      <c r="M37" s="280">
        <v>2.5</v>
      </c>
      <c r="N37" s="281">
        <f>K37/M37</f>
        <v>41646.54254322865</v>
      </c>
    </row>
    <row r="38" spans="1:14">
      <c r="A38" t="s">
        <v>195</v>
      </c>
      <c r="B38" s="872" t="str">
        <f>VLOOKUP(A38,EQUIPOS!A8:D154,3,FALSE)</f>
        <v xml:space="preserve">Equipo de oxicorte, Capacidad de corte: hasta 6´´ (152mm) </v>
      </c>
      <c r="C38" s="873"/>
      <c r="D38" s="873"/>
      <c r="E38" s="873"/>
      <c r="F38" s="873"/>
      <c r="G38" s="873"/>
      <c r="H38" s="874"/>
      <c r="I38" s="276"/>
      <c r="J38" s="277"/>
      <c r="K38" s="278">
        <f>VLOOKUP(A38,EQUIPOS!A8:D163,4,FALSE)</f>
        <v>15376.982319870069</v>
      </c>
      <c r="L38" s="279"/>
      <c r="M38" s="280">
        <v>2.5</v>
      </c>
      <c r="N38" s="281">
        <f>K38/M38</f>
        <v>6150.7929279480277</v>
      </c>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255.33602603049999</v>
      </c>
    </row>
    <row r="43" spans="1:14" ht="15" thickBot="1">
      <c r="B43" s="823" t="s">
        <v>1037</v>
      </c>
      <c r="C43" s="824"/>
      <c r="D43" s="824"/>
      <c r="E43" s="824"/>
      <c r="F43" s="824"/>
      <c r="G43" s="824"/>
      <c r="H43" s="824"/>
      <c r="I43" s="824"/>
      <c r="J43" s="824"/>
      <c r="K43" s="824"/>
      <c r="L43" s="824"/>
      <c r="M43" s="825"/>
      <c r="N43" s="105">
        <f>SUM(N36:N42)</f>
        <v>123016.44807501876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910">
        <f>'900.2'!N78</f>
        <v>914.96191951032642</v>
      </c>
      <c r="M59" s="911"/>
      <c r="N59" s="296">
        <f>K59*L59</f>
        <v>914.96191951032642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914.96191951032642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136698.2112960541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27339.642259210821</v>
      </c>
      <c r="M83" s="859"/>
      <c r="N83" s="57"/>
    </row>
    <row r="84" spans="1:14">
      <c r="B84" s="95" t="s">
        <v>1057</v>
      </c>
      <c r="C84" s="96"/>
      <c r="D84" s="96"/>
      <c r="E84" s="96"/>
      <c r="F84" s="96"/>
      <c r="G84" s="96"/>
      <c r="H84" s="96"/>
      <c r="I84" s="93"/>
      <c r="J84" s="94"/>
      <c r="K84" s="313">
        <v>0.05</v>
      </c>
      <c r="L84" s="858">
        <f>N78*K84</f>
        <v>6834.9105648027053</v>
      </c>
      <c r="M84" s="859"/>
      <c r="N84" s="57"/>
    </row>
    <row r="85" spans="1:14" ht="15" thickBot="1">
      <c r="B85" s="97" t="s">
        <v>1058</v>
      </c>
      <c r="C85" s="98"/>
      <c r="D85" s="98"/>
      <c r="E85" s="98"/>
      <c r="F85" s="98"/>
      <c r="G85" s="98"/>
      <c r="H85" s="98"/>
      <c r="I85" s="99"/>
      <c r="J85" s="100"/>
      <c r="K85" s="314">
        <v>0.05</v>
      </c>
      <c r="L85" s="860">
        <f>N78*K85</f>
        <v>6834.9105648027053</v>
      </c>
      <c r="M85" s="861"/>
      <c r="N85" s="57"/>
    </row>
    <row r="86" spans="1:14" ht="15" thickBot="1">
      <c r="B86" s="823" t="s">
        <v>1037</v>
      </c>
      <c r="C86" s="824"/>
      <c r="D86" s="824"/>
      <c r="E86" s="824"/>
      <c r="F86" s="824"/>
      <c r="G86" s="824"/>
      <c r="H86" s="824"/>
      <c r="I86" s="824"/>
      <c r="J86" s="824"/>
      <c r="K86" s="824"/>
      <c r="L86" s="824"/>
      <c r="M86" s="825"/>
      <c r="N86" s="58">
        <f>L83+L84+L85</f>
        <v>41009.463388816228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177707.67468487032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312</v>
      </c>
      <c r="B36" s="872" t="str">
        <f>VLOOKUP(A36,EQUIPOS!A6:D154,3,FALSE)</f>
        <v>Retroexcavadora sobre oruga, potencia 138 HP, balde de 1,5 m3.</v>
      </c>
      <c r="C36" s="873"/>
      <c r="D36" s="873"/>
      <c r="E36" s="873"/>
      <c r="F36" s="873"/>
      <c r="G36" s="873"/>
      <c r="H36" s="874"/>
      <c r="I36" s="276"/>
      <c r="J36" s="277"/>
      <c r="K36" s="278">
        <f>VLOOKUP(A36,EQUIPOS!A6:D161,4,FALSE)</f>
        <v>187409.44144452893</v>
      </c>
      <c r="L36" s="279"/>
      <c r="M36" s="280">
        <v>2.5</v>
      </c>
      <c r="N36" s="281">
        <f>K36/M36</f>
        <v>74963.776577811572</v>
      </c>
    </row>
    <row r="37" spans="1:14">
      <c r="A37" t="s">
        <v>180</v>
      </c>
      <c r="B37" s="872" t="str">
        <f>VLOOKUP(A37,EQUIPOS!A7:D154,3,FALSE)</f>
        <v>Compresor 120 HP, con martillo.</v>
      </c>
      <c r="C37" s="873"/>
      <c r="D37" s="873"/>
      <c r="E37" s="873"/>
      <c r="F37" s="873"/>
      <c r="G37" s="873"/>
      <c r="H37" s="874"/>
      <c r="I37" s="276"/>
      <c r="J37" s="277"/>
      <c r="K37" s="278">
        <f>VLOOKUP(A37,EQUIPOS!A7:D162,4,FALSE)</f>
        <v>104116.35635807163</v>
      </c>
      <c r="L37" s="279"/>
      <c r="M37" s="280">
        <v>2.5</v>
      </c>
      <c r="N37" s="281">
        <f>K37/M37</f>
        <v>41646.54254322865</v>
      </c>
    </row>
    <row r="38" spans="1:14">
      <c r="A38" t="s">
        <v>195</v>
      </c>
      <c r="B38" s="872" t="str">
        <f>VLOOKUP(A38,EQUIPOS!A8:D154,3,FALSE)</f>
        <v xml:space="preserve">Equipo de oxicorte, Capacidad de corte: hasta 6´´ (152mm) </v>
      </c>
      <c r="C38" s="873"/>
      <c r="D38" s="873"/>
      <c r="E38" s="873"/>
      <c r="F38" s="873"/>
      <c r="G38" s="873"/>
      <c r="H38" s="874"/>
      <c r="I38" s="276"/>
      <c r="J38" s="277"/>
      <c r="K38" s="278">
        <f>VLOOKUP(A38,EQUIPOS!A8:D163,4,FALSE)</f>
        <v>15376.982319870069</v>
      </c>
      <c r="L38" s="279"/>
      <c r="M38" s="280">
        <v>2.5</v>
      </c>
      <c r="N38" s="281">
        <f>K38/M38</f>
        <v>6150.7929279480277</v>
      </c>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204.2688208244</v>
      </c>
    </row>
    <row r="43" spans="1:14" ht="15" thickBot="1">
      <c r="B43" s="823" t="s">
        <v>1037</v>
      </c>
      <c r="C43" s="824"/>
      <c r="D43" s="824"/>
      <c r="E43" s="824"/>
      <c r="F43" s="824"/>
      <c r="G43" s="824"/>
      <c r="H43" s="824"/>
      <c r="I43" s="824"/>
      <c r="J43" s="824"/>
      <c r="K43" s="824"/>
      <c r="L43" s="824"/>
      <c r="M43" s="825"/>
      <c r="N43" s="105">
        <f>SUM(N36:N42)</f>
        <v>122965.38086981267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910">
        <f>'900.2'!N78</f>
        <v>914.96191951032642</v>
      </c>
      <c r="M59" s="911"/>
      <c r="N59" s="296">
        <f>K59*L59</f>
        <v>1280.946687314457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1280.946687314457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134459.76859834712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26891.953719669425</v>
      </c>
      <c r="M83" s="859"/>
      <c r="N83" s="57"/>
    </row>
    <row r="84" spans="1:14">
      <c r="B84" s="95" t="s">
        <v>1057</v>
      </c>
      <c r="C84" s="96"/>
      <c r="D84" s="96"/>
      <c r="E84" s="96"/>
      <c r="F84" s="96"/>
      <c r="G84" s="96"/>
      <c r="H84" s="96"/>
      <c r="I84" s="93"/>
      <c r="J84" s="94"/>
      <c r="K84" s="313">
        <v>0.05</v>
      </c>
      <c r="L84" s="858">
        <f>N78*K84</f>
        <v>6722.9884299173564</v>
      </c>
      <c r="M84" s="859"/>
      <c r="N84" s="57"/>
    </row>
    <row r="85" spans="1:14" ht="15" thickBot="1">
      <c r="B85" s="97" t="s">
        <v>1058</v>
      </c>
      <c r="C85" s="98"/>
      <c r="D85" s="98"/>
      <c r="E85" s="98"/>
      <c r="F85" s="98"/>
      <c r="G85" s="98"/>
      <c r="H85" s="98"/>
      <c r="I85" s="99"/>
      <c r="J85" s="100"/>
      <c r="K85" s="314">
        <v>0.05</v>
      </c>
      <c r="L85" s="860">
        <f>N78*K85</f>
        <v>6722.9884299173564</v>
      </c>
      <c r="M85" s="861"/>
      <c r="N85" s="57"/>
    </row>
    <row r="86" spans="1:14" ht="15" thickBot="1">
      <c r="B86" s="823" t="s">
        <v>1037</v>
      </c>
      <c r="C86" s="824"/>
      <c r="D86" s="824"/>
      <c r="E86" s="824"/>
      <c r="F86" s="824"/>
      <c r="G86" s="824"/>
      <c r="H86" s="824"/>
      <c r="I86" s="824"/>
      <c r="J86" s="824"/>
      <c r="K86" s="824"/>
      <c r="L86" s="824"/>
      <c r="M86" s="825"/>
      <c r="N86" s="58">
        <f>L83+L84+L85</f>
        <v>40337.930579504136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174797.69917785126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6"/>
      <c r="J36" s="277"/>
      <c r="K36" s="278">
        <f>VLOOKUP(A36,EQUIPOS!A6:D161,4,FALSE)</f>
        <v>114527.99199387879</v>
      </c>
      <c r="L36" s="279"/>
      <c r="M36" s="280">
        <v>22</v>
      </c>
      <c r="N36" s="281">
        <f>K36/M36</f>
        <v>5205.8178179035813</v>
      </c>
    </row>
    <row r="37" spans="1:14">
      <c r="A37" t="s">
        <v>180</v>
      </c>
      <c r="B37" s="872" t="str">
        <f>VLOOKUP(A37,EQUIPOS!A7:D154,3,FALSE)</f>
        <v>Compresor 120 HP, con martillo.</v>
      </c>
      <c r="C37" s="873"/>
      <c r="D37" s="873"/>
      <c r="E37" s="873"/>
      <c r="F37" s="873"/>
      <c r="G37" s="873"/>
      <c r="H37" s="874"/>
      <c r="I37" s="276"/>
      <c r="J37" s="277"/>
      <c r="K37" s="278">
        <f>VLOOKUP(A37,EQUIPOS!A7:D162,4,FALSE)</f>
        <v>104116.35635807163</v>
      </c>
      <c r="L37" s="279"/>
      <c r="M37" s="280">
        <v>22</v>
      </c>
      <c r="N37" s="281">
        <f>K37/M37</f>
        <v>4732.5616526396198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23.212366002772729</v>
      </c>
    </row>
    <row r="43" spans="1:14" ht="15" thickBot="1">
      <c r="B43" s="823" t="s">
        <v>1037</v>
      </c>
      <c r="C43" s="824"/>
      <c r="D43" s="824"/>
      <c r="E43" s="824"/>
      <c r="F43" s="824"/>
      <c r="G43" s="824"/>
      <c r="H43" s="824"/>
      <c r="I43" s="824"/>
      <c r="J43" s="824"/>
      <c r="K43" s="824"/>
      <c r="L43" s="824"/>
      <c r="M43" s="825"/>
      <c r="N43" s="105">
        <f>SUM(N36:N42)</f>
        <v>9961.5918365459729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910">
        <f>'900.2'!N78</f>
        <v>914.96191951032642</v>
      </c>
      <c r="M59" s="911"/>
      <c r="N59" s="296">
        <f>K59*L59</f>
        <v>384.28400619433711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384.28400619433711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1160.6183001386364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11506.494142878946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2301.2988285757892</v>
      </c>
      <c r="M83" s="859"/>
      <c r="N83" s="57"/>
    </row>
    <row r="84" spans="1:14">
      <c r="B84" s="95" t="s">
        <v>1057</v>
      </c>
      <c r="C84" s="96"/>
      <c r="D84" s="96"/>
      <c r="E84" s="96"/>
      <c r="F84" s="96"/>
      <c r="G84" s="96"/>
      <c r="H84" s="96"/>
      <c r="I84" s="93"/>
      <c r="J84" s="94"/>
      <c r="K84" s="313">
        <v>0.05</v>
      </c>
      <c r="L84" s="858">
        <f>N78*K84</f>
        <v>575.32470714394731</v>
      </c>
      <c r="M84" s="859"/>
      <c r="N84" s="57"/>
    </row>
    <row r="85" spans="1:14" ht="15" thickBot="1">
      <c r="B85" s="97" t="s">
        <v>1058</v>
      </c>
      <c r="C85" s="98"/>
      <c r="D85" s="98"/>
      <c r="E85" s="98"/>
      <c r="F85" s="98"/>
      <c r="G85" s="98"/>
      <c r="H85" s="98"/>
      <c r="I85" s="99"/>
      <c r="J85" s="100"/>
      <c r="K85" s="314">
        <v>0.05</v>
      </c>
      <c r="L85" s="860">
        <f>N78*K85</f>
        <v>575.32470714394731</v>
      </c>
      <c r="M85" s="861"/>
      <c r="N85" s="57"/>
    </row>
    <row r="86" spans="1:14" ht="15" thickBot="1">
      <c r="B86" s="823" t="s">
        <v>1037</v>
      </c>
      <c r="C86" s="824"/>
      <c r="D86" s="824"/>
      <c r="E86" s="824"/>
      <c r="F86" s="824"/>
      <c r="G86" s="824"/>
      <c r="H86" s="824"/>
      <c r="I86" s="824"/>
      <c r="J86" s="824"/>
      <c r="K86" s="824"/>
      <c r="L86" s="824"/>
      <c r="M86" s="825"/>
      <c r="N86" s="58">
        <f>L83+L84+L85</f>
        <v>3451.9482428636838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14958.44238574263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6"/>
      <c r="J36" s="277"/>
      <c r="K36" s="278">
        <f>VLOOKUP(A36,EQUIPOS!A6:D161,4,FALSE)</f>
        <v>114527.99199387879</v>
      </c>
      <c r="L36" s="279"/>
      <c r="M36" s="280">
        <v>22</v>
      </c>
      <c r="N36" s="281">
        <f>K36/M36</f>
        <v>5205.8178179035813</v>
      </c>
    </row>
    <row r="37" spans="1:14">
      <c r="A37" t="s">
        <v>180</v>
      </c>
      <c r="B37" s="872" t="str">
        <f>VLOOKUP(A37,EQUIPOS!A7:D154,3,FALSE)</f>
        <v>Compresor 120 HP, con martillo.</v>
      </c>
      <c r="C37" s="873"/>
      <c r="D37" s="873"/>
      <c r="E37" s="873"/>
      <c r="F37" s="873"/>
      <c r="G37" s="873"/>
      <c r="H37" s="874"/>
      <c r="I37" s="276"/>
      <c r="J37" s="277"/>
      <c r="K37" s="278">
        <f>VLOOKUP(A37,EQUIPOS!A7:D162,4,FALSE)</f>
        <v>104116.35635807163</v>
      </c>
      <c r="L37" s="279"/>
      <c r="M37" s="280">
        <v>22</v>
      </c>
      <c r="N37" s="281">
        <f>K37/M37</f>
        <v>4732.5616526396198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23.212366002772729</v>
      </c>
    </row>
    <row r="43" spans="1:14" ht="15" thickBot="1">
      <c r="B43" s="823" t="s">
        <v>1037</v>
      </c>
      <c r="C43" s="824"/>
      <c r="D43" s="824"/>
      <c r="E43" s="824"/>
      <c r="F43" s="824"/>
      <c r="G43" s="824"/>
      <c r="H43" s="824"/>
      <c r="I43" s="824"/>
      <c r="J43" s="824"/>
      <c r="K43" s="824"/>
      <c r="L43" s="824"/>
      <c r="M43" s="825"/>
      <c r="N43" s="105">
        <f>SUM(N36:N42)</f>
        <v>9961.5918365459729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910">
        <f>'900.2'!N78</f>
        <v>914.96191951032642</v>
      </c>
      <c r="M59" s="911"/>
      <c r="N59" s="296">
        <f>K59*L59</f>
        <v>192.14200309716855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192.14200309716855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1160.6183001386364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11314.352139781779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2262.8704279563558</v>
      </c>
      <c r="M83" s="859"/>
      <c r="N83" s="57"/>
    </row>
    <row r="84" spans="1:14">
      <c r="B84" s="95" t="s">
        <v>1057</v>
      </c>
      <c r="C84" s="96"/>
      <c r="D84" s="96"/>
      <c r="E84" s="96"/>
      <c r="F84" s="96"/>
      <c r="G84" s="96"/>
      <c r="H84" s="96"/>
      <c r="I84" s="93"/>
      <c r="J84" s="94"/>
      <c r="K84" s="313">
        <v>0.05</v>
      </c>
      <c r="L84" s="858">
        <f>N78*K84</f>
        <v>565.71760698908895</v>
      </c>
      <c r="M84" s="859"/>
      <c r="N84" s="57"/>
    </row>
    <row r="85" spans="1:14" ht="15" thickBot="1">
      <c r="B85" s="97" t="s">
        <v>1058</v>
      </c>
      <c r="C85" s="98"/>
      <c r="D85" s="98"/>
      <c r="E85" s="98"/>
      <c r="F85" s="98"/>
      <c r="G85" s="98"/>
      <c r="H85" s="98"/>
      <c r="I85" s="99"/>
      <c r="J85" s="100"/>
      <c r="K85" s="314">
        <v>0.05</v>
      </c>
      <c r="L85" s="860">
        <f>N78*K85</f>
        <v>565.71760698908895</v>
      </c>
      <c r="M85" s="861"/>
      <c r="N85" s="57"/>
    </row>
    <row r="86" spans="1:14" ht="15" thickBot="1">
      <c r="B86" s="823" t="s">
        <v>1037</v>
      </c>
      <c r="C86" s="824"/>
      <c r="D86" s="824"/>
      <c r="E86" s="824"/>
      <c r="F86" s="824"/>
      <c r="G86" s="824"/>
      <c r="H86" s="824"/>
      <c r="I86" s="824"/>
      <c r="J86" s="824"/>
      <c r="K86" s="824"/>
      <c r="L86" s="824"/>
      <c r="M86" s="825"/>
      <c r="N86" s="58">
        <f>L83+L84+L85</f>
        <v>3394.3056419345335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14708.657781716312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180</v>
      </c>
      <c r="B36" s="872" t="str">
        <f>VLOOKUP(A36,EQUIPOS!A6:D154,3,FALSE)</f>
        <v>Compresor 120 HP, con martillo.</v>
      </c>
      <c r="C36" s="873"/>
      <c r="D36" s="873"/>
      <c r="E36" s="873"/>
      <c r="F36" s="873"/>
      <c r="G36" s="873"/>
      <c r="H36" s="874"/>
      <c r="I36" s="276"/>
      <c r="J36" s="277"/>
      <c r="K36" s="278">
        <f>VLOOKUP(A36,EQUIPOS!A6:D161,4,FALSE)</f>
        <v>104116.35635807163</v>
      </c>
      <c r="L36" s="279"/>
      <c r="M36" s="280">
        <v>20</v>
      </c>
      <c r="N36" s="281">
        <f>K36/M36</f>
        <v>5205.8178179035813</v>
      </c>
    </row>
    <row r="37" span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0.1</v>
      </c>
      <c r="M42" s="885"/>
      <c r="N42" s="111">
        <f>N76*L42</f>
        <v>63.834006507624999</v>
      </c>
    </row>
    <row r="43" spans="1:14" ht="15" thickBot="1">
      <c r="B43" s="823" t="s">
        <v>1037</v>
      </c>
      <c r="C43" s="824"/>
      <c r="D43" s="824"/>
      <c r="E43" s="824"/>
      <c r="F43" s="824"/>
      <c r="G43" s="824"/>
      <c r="H43" s="824"/>
      <c r="I43" s="824"/>
      <c r="J43" s="824"/>
      <c r="K43" s="824"/>
      <c r="L43" s="824"/>
      <c r="M43" s="825"/>
      <c r="N43" s="105">
        <f>SUM(N36:N42)</f>
        <v>5269.6518244112067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910">
        <f>'900.2'!N78</f>
        <v>914.96191951032642</v>
      </c>
      <c r="M59" s="911"/>
      <c r="N59" s="296">
        <f>K59*L59</f>
        <v>73.196953560826117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73.196953560826117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638.34006507624997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5981.1888430482823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1196.2377686096565</v>
      </c>
      <c r="M83" s="859"/>
      <c r="N83" s="57"/>
    </row>
    <row r="84" spans="1:14">
      <c r="B84" s="95" t="s">
        <v>1057</v>
      </c>
      <c r="C84" s="96"/>
      <c r="D84" s="96"/>
      <c r="E84" s="96"/>
      <c r="F84" s="96"/>
      <c r="G84" s="96"/>
      <c r="H84" s="96"/>
      <c r="I84" s="93"/>
      <c r="J84" s="94"/>
      <c r="K84" s="313">
        <v>0.05</v>
      </c>
      <c r="L84" s="858">
        <f>N78*K84</f>
        <v>299.05944215241414</v>
      </c>
      <c r="M84" s="859"/>
      <c r="N84" s="57"/>
    </row>
    <row r="85" spans="1:14" ht="15" thickBot="1">
      <c r="B85" s="97" t="s">
        <v>1058</v>
      </c>
      <c r="C85" s="98"/>
      <c r="D85" s="98"/>
      <c r="E85" s="98"/>
      <c r="F85" s="98"/>
      <c r="G85" s="98"/>
      <c r="H85" s="98"/>
      <c r="I85" s="99"/>
      <c r="J85" s="100"/>
      <c r="K85" s="314">
        <v>0.05</v>
      </c>
      <c r="L85" s="860">
        <f>N78*K85</f>
        <v>299.05944215241414</v>
      </c>
      <c r="M85" s="861"/>
      <c r="N85" s="57"/>
    </row>
    <row r="86" spans="1:14" ht="15" thickBot="1">
      <c r="B86" s="823" t="s">
        <v>1037</v>
      </c>
      <c r="C86" s="824"/>
      <c r="D86" s="824"/>
      <c r="E86" s="824"/>
      <c r="F86" s="824"/>
      <c r="G86" s="824"/>
      <c r="H86" s="824"/>
      <c r="I86" s="824"/>
      <c r="J86" s="824"/>
      <c r="K86" s="824"/>
      <c r="L86" s="824"/>
      <c r="M86" s="825"/>
      <c r="N86" s="58">
        <f>L83+L84+L85</f>
        <v>1794.356652914485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7775.5454959627677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195</v>
      </c>
      <c r="B36" s="872" t="str">
        <f>VLOOKUP(A36,EQUIPOS!A6:D154,3,FALSE)</f>
        <v xml:space="preserve">Equipo de oxicorte, Capacidad de corte: hasta 6´´ (152mm) </v>
      </c>
      <c r="C36" s="873"/>
      <c r="D36" s="873"/>
      <c r="E36" s="873"/>
      <c r="F36" s="873"/>
      <c r="G36" s="873"/>
      <c r="H36" s="874"/>
      <c r="I36" s="276"/>
      <c r="J36" s="277"/>
      <c r="K36" s="278">
        <f>VLOOKUP(A36,EQUIPOS!A6:D161,4,FALSE)</f>
        <v>15376.982319870069</v>
      </c>
      <c r="L36" s="279"/>
      <c r="M36" s="280">
        <v>321</v>
      </c>
      <c r="N36" s="281">
        <f>K36/M36</f>
        <v>47.903371712990868</v>
      </c>
    </row>
    <row r="37" spans="1:14">
      <c r="A37" t="s">
        <v>248</v>
      </c>
      <c r="B37" s="872" t="str">
        <f>VLOOKUP(A37,EQUIPOS!A7:D154,3,FALSE)</f>
        <v>Grúa telescópica de 50 Ton.</v>
      </c>
      <c r="C37" s="873"/>
      <c r="D37" s="873"/>
      <c r="E37" s="873"/>
      <c r="F37" s="873"/>
      <c r="G37" s="873"/>
      <c r="H37" s="874"/>
      <c r="I37" s="276"/>
      <c r="J37" s="277"/>
      <c r="K37" s="278">
        <f>VLOOKUP(A37,EQUIPOS!A7:D162,4,FALSE)</f>
        <v>239467.61962356474</v>
      </c>
      <c r="L37" s="279"/>
      <c r="M37" s="280">
        <v>321</v>
      </c>
      <c r="N37" s="281">
        <f>K37/M37</f>
        <v>746.0050455562764</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0.1</v>
      </c>
      <c r="M42" s="885"/>
      <c r="N42" s="111">
        <f>N76*L42</f>
        <v>15.908786668566979</v>
      </c>
    </row>
    <row r="43" spans="1:14" ht="15" thickBot="1">
      <c r="B43" s="823" t="s">
        <v>1037</v>
      </c>
      <c r="C43" s="824"/>
      <c r="D43" s="824"/>
      <c r="E43" s="824"/>
      <c r="F43" s="824"/>
      <c r="G43" s="824"/>
      <c r="H43" s="824"/>
      <c r="I43" s="824"/>
      <c r="J43" s="824"/>
      <c r="K43" s="824"/>
      <c r="L43" s="824"/>
      <c r="M43" s="825"/>
      <c r="N43" s="105">
        <f>SUM(N36:N42)</f>
        <v>809.81720393783428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910">
        <f>VLOOKUP(A59,TRANSPORTE!A5:D120,4,FALSE)</f>
        <v>0.30965506735331055</v>
      </c>
      <c r="M59" s="911"/>
      <c r="N59" s="296">
        <f>K59*L59</f>
        <v>0.30965506735331055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0.30965506735331055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159.08786668566978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969.21472569085745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193.8429451381715</v>
      </c>
      <c r="M83" s="859"/>
      <c r="N83" s="57"/>
    </row>
    <row r="84" spans="1:14">
      <c r="B84" s="95" t="s">
        <v>1057</v>
      </c>
      <c r="C84" s="96"/>
      <c r="D84" s="96"/>
      <c r="E84" s="96"/>
      <c r="F84" s="96"/>
      <c r="G84" s="96"/>
      <c r="H84" s="96"/>
      <c r="I84" s="93"/>
      <c r="J84" s="94"/>
      <c r="K84" s="313">
        <v>0.05</v>
      </c>
      <c r="L84" s="858">
        <f>N78*K84</f>
        <v>48.460736284542875</v>
      </c>
      <c r="M84" s="859"/>
      <c r="N84" s="57"/>
    </row>
    <row r="85" spans="1:14" ht="15" thickBot="1">
      <c r="B85" s="97" t="s">
        <v>1058</v>
      </c>
      <c r="C85" s="98"/>
      <c r="D85" s="98"/>
      <c r="E85" s="98"/>
      <c r="F85" s="98"/>
      <c r="G85" s="98"/>
      <c r="H85" s="98"/>
      <c r="I85" s="99"/>
      <c r="J85" s="100"/>
      <c r="K85" s="314">
        <v>0.05</v>
      </c>
      <c r="L85" s="860">
        <f>N78*K85</f>
        <v>48.460736284542875</v>
      </c>
      <c r="M85" s="861"/>
      <c r="N85" s="57"/>
    </row>
    <row r="86" spans="1:14" ht="15" thickBot="1">
      <c r="B86" s="823" t="s">
        <v>1037</v>
      </c>
      <c r="C86" s="824"/>
      <c r="D86" s="824"/>
      <c r="E86" s="824"/>
      <c r="F86" s="824"/>
      <c r="G86" s="824"/>
      <c r="H86" s="824"/>
      <c r="I86" s="824"/>
      <c r="J86" s="824"/>
      <c r="K86" s="824"/>
      <c r="L86" s="824"/>
      <c r="M86" s="825"/>
      <c r="N86" s="58">
        <f>L83+L84+L85</f>
        <v>290.76441770725722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1259.9791433981147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273</v>
      </c>
      <c r="B36" s="872" t="str">
        <f>VLOOKUP(A36,EQUIPOS!A6:D154,3,FALSE)</f>
        <v>Motosierra, 93.6 cm3 - 7.1 HP, 45-90 cm - 7.9 kg</v>
      </c>
      <c r="C36" s="873"/>
      <c r="D36" s="873"/>
      <c r="E36" s="873"/>
      <c r="F36" s="873"/>
      <c r="G36" s="873"/>
      <c r="H36" s="874"/>
      <c r="I36" s="276"/>
      <c r="J36" s="277"/>
      <c r="K36" s="278">
        <f>VLOOKUP(A36,EQUIPOS!A6:D161,4,FALSE)</f>
        <v>7323.9989239878787</v>
      </c>
      <c r="L36" s="279"/>
      <c r="M36" s="280">
        <v>3</v>
      </c>
      <c r="N36" s="281">
        <f>K36/M36</f>
        <v>2441.3329746626264</v>
      </c>
    </row>
    <row r="37" spans="1:14">
      <c r="A37" s="214" t="s">
        <v>312</v>
      </c>
      <c r="B37" s="872" t="str">
        <f>VLOOKUP(A37,EQUIPOS!A7:D154,3,FALSE)</f>
        <v>Retroexcavadora sobre oruga, potencia 138 HP, balde de 1,5 m3.</v>
      </c>
      <c r="C37" s="873"/>
      <c r="D37" s="873"/>
      <c r="E37" s="873"/>
      <c r="F37" s="873"/>
      <c r="G37" s="873"/>
      <c r="H37" s="874"/>
      <c r="I37" s="276"/>
      <c r="J37" s="277"/>
      <c r="K37" s="278">
        <f>VLOOKUP(A37,EQUIPOS!A7:D162,4,FALSE)</f>
        <v>187409.44144452893</v>
      </c>
      <c r="L37" s="279"/>
      <c r="M37" s="280">
        <v>3</v>
      </c>
      <c r="N37" s="281">
        <f>K37/M37</f>
        <v>62469.813814842979</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638.34006507625008</v>
      </c>
    </row>
    <row r="43" spans="1:14" ht="15" thickBot="1">
      <c r="B43" s="823" t="s">
        <v>1037</v>
      </c>
      <c r="C43" s="824"/>
      <c r="D43" s="824"/>
      <c r="E43" s="824"/>
      <c r="F43" s="824"/>
      <c r="G43" s="824"/>
      <c r="H43" s="824"/>
      <c r="I43" s="824"/>
      <c r="J43" s="824"/>
      <c r="K43" s="824"/>
      <c r="L43" s="824"/>
      <c r="M43" s="825"/>
      <c r="N43" s="105">
        <f>SUM(N36:N42)</f>
        <v>65549.486854581861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910">
        <f>VLOOKUP(A59,TRANSPORTE!A5:D94,4,FALSE)</f>
        <v>1200</v>
      </c>
      <c r="M59" s="911"/>
      <c r="N59" s="296">
        <f>K59*L59</f>
        <v>7200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7200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85516.288156106864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17103.257631221375</v>
      </c>
      <c r="M83" s="859"/>
      <c r="N83" s="57"/>
    </row>
    <row r="84" spans="1:14">
      <c r="B84" s="95" t="s">
        <v>1057</v>
      </c>
      <c r="C84" s="96"/>
      <c r="D84" s="96"/>
      <c r="E84" s="96"/>
      <c r="F84" s="96"/>
      <c r="G84" s="96"/>
      <c r="H84" s="96"/>
      <c r="I84" s="93"/>
      <c r="J84" s="94"/>
      <c r="K84" s="313">
        <v>0.05</v>
      </c>
      <c r="L84" s="858">
        <f>N78*K84</f>
        <v>4275.8144078053438</v>
      </c>
      <c r="M84" s="859"/>
      <c r="N84" s="57"/>
    </row>
    <row r="85" spans="1:14" ht="15" thickBot="1">
      <c r="B85" s="97" t="s">
        <v>1058</v>
      </c>
      <c r="C85" s="98"/>
      <c r="D85" s="98"/>
      <c r="E85" s="98"/>
      <c r="F85" s="98"/>
      <c r="G85" s="98"/>
      <c r="H85" s="98"/>
      <c r="I85" s="99"/>
      <c r="J85" s="100"/>
      <c r="K85" s="314">
        <v>0.05</v>
      </c>
      <c r="L85" s="860">
        <f>N78*K85</f>
        <v>4275.8144078053438</v>
      </c>
      <c r="M85" s="861"/>
      <c r="N85" s="57"/>
    </row>
    <row r="86" spans="1:14" ht="15" thickBot="1">
      <c r="B86" s="823" t="s">
        <v>1037</v>
      </c>
      <c r="C86" s="824"/>
      <c r="D86" s="824"/>
      <c r="E86" s="824"/>
      <c r="F86" s="824"/>
      <c r="G86" s="824"/>
      <c r="H86" s="824"/>
      <c r="I86" s="824"/>
      <c r="J86" s="824"/>
      <c r="K86" s="824"/>
      <c r="L86" s="824"/>
      <c r="M86" s="825"/>
      <c r="N86" s="58">
        <f>L83+L84+L85</f>
        <v>25654.886446832064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111171.17460293893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195</v>
      </c>
      <c r="B36" s="872" t="str">
        <f>VLOOKUP(A36,EQUIPOS!A6:D154,3,FALSE)</f>
        <v xml:space="preserve">Equipo de oxicorte, Capacidad de corte: hasta 6´´ (152mm) </v>
      </c>
      <c r="C36" s="873"/>
      <c r="D36" s="873"/>
      <c r="E36" s="873"/>
      <c r="F36" s="873"/>
      <c r="G36" s="873"/>
      <c r="H36" s="874"/>
      <c r="I36" s="276"/>
      <c r="J36" s="277"/>
      <c r="K36" s="278">
        <f>VLOOKUP(A36,EQUIPOS!A6:D161,4,FALSE)</f>
        <v>15376.982319870069</v>
      </c>
      <c r="L36" s="279"/>
      <c r="M36" s="280">
        <v>4</v>
      </c>
      <c r="N36" s="281">
        <f>K36/M36</f>
        <v>3844.2455799675172</v>
      </c>
    </row>
    <row r="37" spans="1:14">
      <c r="A37" s="114" t="s">
        <v>248</v>
      </c>
      <c r="B37" s="872" t="str">
        <f>VLOOKUP(A37,EQUIPOS!A7:D154,3,FALSE)</f>
        <v>Grúa telescópica de 50 Ton.</v>
      </c>
      <c r="C37" s="873"/>
      <c r="D37" s="873"/>
      <c r="E37" s="873"/>
      <c r="F37" s="873"/>
      <c r="G37" s="873"/>
      <c r="H37" s="874"/>
      <c r="I37" s="276"/>
      <c r="J37" s="277"/>
      <c r="K37" s="278">
        <f>VLOOKUP(A37,EQUIPOS!A7:D162,4,FALSE)</f>
        <v>239467.61962356474</v>
      </c>
      <c r="L37" s="279"/>
      <c r="M37" s="280">
        <v>4</v>
      </c>
      <c r="N37" s="281">
        <f>K37/M37</f>
        <v>59866.904905891184</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0.1</v>
      </c>
      <c r="M42" s="885"/>
      <c r="N42" s="111">
        <f>N76*L42</f>
        <v>957.5100976143749</v>
      </c>
    </row>
    <row r="43" spans="1:14" ht="15" thickBot="1">
      <c r="B43" s="823" t="s">
        <v>1037</v>
      </c>
      <c r="C43" s="824"/>
      <c r="D43" s="824"/>
      <c r="E43" s="824"/>
      <c r="F43" s="824"/>
      <c r="G43" s="824"/>
      <c r="H43" s="824"/>
      <c r="I43" s="824"/>
      <c r="J43" s="824"/>
      <c r="K43" s="824"/>
      <c r="L43" s="824"/>
      <c r="M43" s="825"/>
      <c r="N43" s="105">
        <f>SUM(N36:N42)</f>
        <v>64668.660583473073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910">
        <f>VLOOKUP(A59,TRANSPORTE!A5:D117,4,FALSE)</f>
        <v>0.43973784955660039</v>
      </c>
      <c r="M59" s="911"/>
      <c r="N59" s="296">
        <f>K59*L59</f>
        <v>0.43973784955660039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0.43973784955660039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SUM(N70:N75)</f>
        <v>9575.100976143749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74244.201297466381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14848.840259493278</v>
      </c>
      <c r="M83" s="859"/>
      <c r="N83" s="57"/>
    </row>
    <row r="84" spans="1:14">
      <c r="B84" s="95" t="s">
        <v>1057</v>
      </c>
      <c r="C84" s="96"/>
      <c r="D84" s="96"/>
      <c r="E84" s="96"/>
      <c r="F84" s="96"/>
      <c r="G84" s="96"/>
      <c r="H84" s="96"/>
      <c r="I84" s="93"/>
      <c r="J84" s="94"/>
      <c r="K84" s="313">
        <v>0.05</v>
      </c>
      <c r="L84" s="858">
        <f>N78*K84</f>
        <v>3712.2100648733194</v>
      </c>
      <c r="M84" s="859"/>
      <c r="N84" s="57"/>
    </row>
    <row r="85" spans="1:14" ht="15" thickBot="1">
      <c r="B85" s="97" t="s">
        <v>1058</v>
      </c>
      <c r="C85" s="98"/>
      <c r="D85" s="98"/>
      <c r="E85" s="98"/>
      <c r="F85" s="98"/>
      <c r="G85" s="98"/>
      <c r="H85" s="98"/>
      <c r="I85" s="99"/>
      <c r="J85" s="100"/>
      <c r="K85" s="314">
        <v>0.05</v>
      </c>
      <c r="L85" s="860">
        <f>N78*K85</f>
        <v>3712.2100648733194</v>
      </c>
      <c r="M85" s="861"/>
      <c r="N85" s="57"/>
    </row>
    <row r="86" spans="1:14" ht="15" thickBot="1">
      <c r="B86" s="823" t="s">
        <v>1037</v>
      </c>
      <c r="C86" s="824"/>
      <c r="D86" s="824"/>
      <c r="E86" s="824"/>
      <c r="F86" s="824"/>
      <c r="G86" s="824"/>
      <c r="H86" s="824"/>
      <c r="I86" s="824"/>
      <c r="J86" s="824"/>
      <c r="K86" s="824"/>
      <c r="L86" s="824"/>
      <c r="M86" s="825"/>
      <c r="N86" s="58">
        <f>L83+L84+L85</f>
        <v>22273.260389239913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96517.461686706287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307</v>
      </c>
      <c r="B36" s="872" t="str">
        <f>VLOOKUP(A36,EQUIPOS!A6:D154,3,FALSE)</f>
        <v>Retroexcavadora, Potencia en el Volante 78 HP 2200 RPM</v>
      </c>
      <c r="C36" s="873"/>
      <c r="D36" s="873"/>
      <c r="E36" s="873"/>
      <c r="F36" s="873"/>
      <c r="G36" s="873"/>
      <c r="H36" s="874"/>
      <c r="I36" s="276"/>
      <c r="J36" s="277"/>
      <c r="K36" s="278">
        <f>VLOOKUP(A36,EQUIPOS!A6:D161,4,FALSE)</f>
        <v>99431.120321958399</v>
      </c>
      <c r="L36" s="279"/>
      <c r="M36" s="280">
        <v>5</v>
      </c>
      <c r="N36" s="281">
        <f>K36/M36</f>
        <v>19886.224064391681</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102.1344104122</v>
      </c>
    </row>
    <row r="43" spans="1:14" ht="15" thickBot="1">
      <c r="B43" s="823" t="s">
        <v>1037</v>
      </c>
      <c r="C43" s="824"/>
      <c r="D43" s="824"/>
      <c r="E43" s="824"/>
      <c r="F43" s="824"/>
      <c r="G43" s="824"/>
      <c r="H43" s="824"/>
      <c r="I43" s="824"/>
      <c r="J43" s="824"/>
      <c r="K43" s="824"/>
      <c r="L43" s="824"/>
      <c r="M43" s="825"/>
      <c r="N43" s="105">
        <f>SUM(N36:N42)</f>
        <v>19988.358474803881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910">
        <f>VLOOKUP(A59,TRANSPORTE!A5:D94,4,FALSE)</f>
        <v>1200</v>
      </c>
      <c r="M59" s="911"/>
      <c r="N59" s="296">
        <f>K59*L59</f>
        <v>842.4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842.4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5106.7205206099998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25937.478995413883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5187.495799082777</v>
      </c>
      <c r="M83" s="859"/>
      <c r="N83" s="57"/>
    </row>
    <row r="84" spans="1:14">
      <c r="B84" s="95" t="s">
        <v>1057</v>
      </c>
      <c r="C84" s="96"/>
      <c r="D84" s="96"/>
      <c r="E84" s="96"/>
      <c r="F84" s="96"/>
      <c r="G84" s="96"/>
      <c r="H84" s="96"/>
      <c r="I84" s="93"/>
      <c r="J84" s="94"/>
      <c r="K84" s="313">
        <v>0.05</v>
      </c>
      <c r="L84" s="858">
        <f>N78*K84</f>
        <v>1296.8739497706943</v>
      </c>
      <c r="M84" s="859"/>
      <c r="N84" s="57"/>
    </row>
    <row r="85" spans="1:14" ht="15" thickBot="1">
      <c r="B85" s="97" t="s">
        <v>1058</v>
      </c>
      <c r="C85" s="98"/>
      <c r="D85" s="98"/>
      <c r="E85" s="98"/>
      <c r="F85" s="98"/>
      <c r="G85" s="98"/>
      <c r="H85" s="98"/>
      <c r="I85" s="99"/>
      <c r="J85" s="100"/>
      <c r="K85" s="314">
        <v>0.05</v>
      </c>
      <c r="L85" s="860">
        <f>N78*K85</f>
        <v>1296.8739497706943</v>
      </c>
      <c r="M85" s="861"/>
      <c r="N85" s="57"/>
    </row>
    <row r="86" spans="1:14" ht="15" thickBot="1">
      <c r="B86" s="823" t="s">
        <v>1037</v>
      </c>
      <c r="C86" s="824"/>
      <c r="D86" s="824"/>
      <c r="E86" s="824"/>
      <c r="F86" s="824"/>
      <c r="G86" s="824"/>
      <c r="H86" s="824"/>
      <c r="I86" s="824"/>
      <c r="J86" s="824"/>
      <c r="K86" s="824"/>
      <c r="L86" s="824"/>
      <c r="M86" s="825"/>
      <c r="N86" s="58">
        <f>L83+L84+L85</f>
        <v>7781.2436986241646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33718.72269403805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307</v>
      </c>
      <c r="B36" s="872" t="str">
        <f>VLOOKUP(A36,EQUIPOS!A6:D154,3,FALSE)</f>
        <v>Retroexcavadora, Potencia en el Volante 78 HP 2200 RPM</v>
      </c>
      <c r="C36" s="873"/>
      <c r="D36" s="873"/>
      <c r="E36" s="873"/>
      <c r="F36" s="873"/>
      <c r="G36" s="873"/>
      <c r="H36" s="874"/>
      <c r="I36" s="276"/>
      <c r="J36" s="277"/>
      <c r="K36" s="278">
        <f>VLOOKUP(A36,EQUIPOS!A6:D161,4,FALSE)</f>
        <v>99431.120321958399</v>
      </c>
      <c r="L36" s="279"/>
      <c r="M36" s="280">
        <v>4</v>
      </c>
      <c r="N36" s="281">
        <f>K36/M36</f>
        <v>24857.7800804896</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63.834006507624999</v>
      </c>
    </row>
    <row r="43" spans="1:14" ht="15" thickBot="1">
      <c r="B43" s="823" t="s">
        <v>1037</v>
      </c>
      <c r="C43" s="824"/>
      <c r="D43" s="824"/>
      <c r="E43" s="824"/>
      <c r="F43" s="824"/>
      <c r="G43" s="824"/>
      <c r="H43" s="824"/>
      <c r="I43" s="824"/>
      <c r="J43" s="824"/>
      <c r="K43" s="824"/>
      <c r="L43" s="824"/>
      <c r="M43" s="825"/>
      <c r="N43" s="105">
        <f>SUM(N36:N42)</f>
        <v>24921.614086997226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910">
        <f>VLOOKUP(A59,TRANSPORTE!A5:D94,4,FALSE)</f>
        <v>1200</v>
      </c>
      <c r="M59" s="911"/>
      <c r="N59" s="296">
        <f>K59*L59</f>
        <v>3635.9999999999995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3635.9999999999995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SUM(N70:N75)</f>
        <v>3191.70032538125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31749.314412378477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6349.8628824756961</v>
      </c>
      <c r="M83" s="859"/>
      <c r="N83" s="57"/>
    </row>
    <row r="84" spans="1:14">
      <c r="B84" s="95" t="s">
        <v>1057</v>
      </c>
      <c r="C84" s="96"/>
      <c r="D84" s="96"/>
      <c r="E84" s="96"/>
      <c r="F84" s="96"/>
      <c r="G84" s="96"/>
      <c r="H84" s="96"/>
      <c r="I84" s="93"/>
      <c r="J84" s="94"/>
      <c r="K84" s="313">
        <v>0.05</v>
      </c>
      <c r="L84" s="858">
        <f>N78*K84</f>
        <v>1587.465720618924</v>
      </c>
      <c r="M84" s="859"/>
      <c r="N84" s="57"/>
    </row>
    <row r="85" spans="1:14" ht="15" thickBot="1">
      <c r="B85" s="97" t="s">
        <v>1058</v>
      </c>
      <c r="C85" s="98"/>
      <c r="D85" s="98"/>
      <c r="E85" s="98"/>
      <c r="F85" s="98"/>
      <c r="G85" s="98"/>
      <c r="H85" s="98"/>
      <c r="I85" s="99"/>
      <c r="J85" s="100"/>
      <c r="K85" s="314">
        <v>0.05</v>
      </c>
      <c r="L85" s="860">
        <f>N78*K85</f>
        <v>1587.465720618924</v>
      </c>
      <c r="M85" s="861"/>
      <c r="N85" s="57"/>
    </row>
    <row r="86" spans="1:14" ht="15" thickBot="1">
      <c r="B86" s="823" t="s">
        <v>1037</v>
      </c>
      <c r="C86" s="824"/>
      <c r="D86" s="824"/>
      <c r="E86" s="824"/>
      <c r="F86" s="824"/>
      <c r="G86" s="824"/>
      <c r="H86" s="824"/>
      <c r="I86" s="824"/>
      <c r="J86" s="824"/>
      <c r="K86" s="824"/>
      <c r="L86" s="824"/>
      <c r="M86" s="825"/>
      <c r="N86" s="58">
        <f>L83+L84+L85</f>
        <v>9524.7943237135441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41274.108736092021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c r="B36" s="872"/>
      <c r="C36" s="873"/>
      <c r="D36" s="873"/>
      <c r="E36" s="873"/>
      <c r="F36" s="873"/>
      <c r="G36" s="873"/>
      <c r="H36" s="874"/>
      <c r="I36" s="276"/>
      <c r="J36" s="277"/>
      <c r="K36" s="278"/>
      <c r="L36" s="279"/>
      <c r="M36" s="280"/>
      <c r="N36" s="281"/>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0.1</v>
      </c>
      <c r="M42" s="885"/>
      <c r="N42" s="111">
        <f>N76*L42</f>
        <v>136.17921388293334</v>
      </c>
    </row>
    <row r="43" spans="1:14" ht="15" thickBot="1">
      <c r="B43" s="823" t="s">
        <v>1037</v>
      </c>
      <c r="C43" s="824"/>
      <c r="D43" s="824"/>
      <c r="E43" s="824"/>
      <c r="F43" s="824"/>
      <c r="G43" s="824"/>
      <c r="H43" s="824"/>
      <c r="I43" s="824"/>
      <c r="J43" s="824"/>
      <c r="K43" s="824"/>
      <c r="L43" s="824"/>
      <c r="M43" s="825"/>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5"/>
      <c r="C53" s="906"/>
      <c r="D53" s="906"/>
      <c r="E53" s="906"/>
      <c r="F53" s="906"/>
      <c r="G53" s="906"/>
      <c r="H53" s="906"/>
      <c r="I53" s="876"/>
      <c r="J53" s="48"/>
      <c r="K53" s="50"/>
      <c r="L53" s="907"/>
      <c r="M53" s="908"/>
      <c r="N53" s="51"/>
    </row>
    <row r="54" spans="2:14" ht="15" thickBot="1">
      <c r="B54" s="823" t="s">
        <v>1037</v>
      </c>
      <c r="C54" s="824"/>
      <c r="D54" s="824"/>
      <c r="E54" s="824"/>
      <c r="F54" s="824"/>
      <c r="G54" s="824"/>
      <c r="H54" s="824"/>
      <c r="I54" s="824"/>
      <c r="J54" s="824"/>
      <c r="K54" s="824"/>
      <c r="L54" s="824"/>
      <c r="M54" s="82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9" t="s">
        <v>1045</v>
      </c>
      <c r="M58" s="888"/>
      <c r="N58" s="82" t="s">
        <v>1035</v>
      </c>
    </row>
    <row r="59" spans="2:14">
      <c r="B59" s="52"/>
      <c r="C59" s="326"/>
      <c r="D59" s="326"/>
      <c r="E59" s="326"/>
      <c r="F59" s="326"/>
      <c r="G59" s="326"/>
      <c r="H59" s="320"/>
      <c r="I59" s="288"/>
      <c r="J59" s="295"/>
      <c r="K59" s="288"/>
      <c r="L59" s="910"/>
      <c r="M59" s="91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1361.7921388293332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299.59427054245333</v>
      </c>
      <c r="M83" s="859"/>
      <c r="N83" s="57"/>
    </row>
    <row r="84" spans="1:14">
      <c r="B84" s="95" t="s">
        <v>1057</v>
      </c>
      <c r="C84" s="96"/>
      <c r="D84" s="96"/>
      <c r="E84" s="96"/>
      <c r="F84" s="96"/>
      <c r="G84" s="96"/>
      <c r="H84" s="96"/>
      <c r="I84" s="93"/>
      <c r="J84" s="94"/>
      <c r="K84" s="313">
        <v>0.05</v>
      </c>
      <c r="L84" s="858">
        <f>N78*K84</f>
        <v>74.898567635613333</v>
      </c>
      <c r="M84" s="859"/>
      <c r="N84" s="57"/>
    </row>
    <row r="85" spans="1:14" ht="15" thickBot="1">
      <c r="B85" s="97" t="s">
        <v>1058</v>
      </c>
      <c r="C85" s="98"/>
      <c r="D85" s="98"/>
      <c r="E85" s="98"/>
      <c r="F85" s="98"/>
      <c r="G85" s="98"/>
      <c r="H85" s="98"/>
      <c r="I85" s="99"/>
      <c r="J85" s="100"/>
      <c r="K85" s="314">
        <v>0.05</v>
      </c>
      <c r="L85" s="860">
        <f>N78*K85</f>
        <v>74.898567635613333</v>
      </c>
      <c r="M85" s="861"/>
      <c r="N85" s="57"/>
    </row>
    <row r="86" spans="1:14" ht="15" thickBot="1">
      <c r="B86" s="823" t="s">
        <v>1037</v>
      </c>
      <c r="C86" s="824"/>
      <c r="D86" s="824"/>
      <c r="E86" s="824"/>
      <c r="F86" s="824"/>
      <c r="G86" s="824"/>
      <c r="H86" s="824"/>
      <c r="I86" s="824"/>
      <c r="J86" s="824"/>
      <c r="K86" s="824"/>
      <c r="L86" s="824"/>
      <c r="M86" s="825"/>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310</v>
      </c>
      <c r="B36" s="872" t="str">
        <f>VLOOKUP(A36,EQUIPOS!A6:D154,3,FALSE)</f>
        <v>Retroexcavadora A25C</v>
      </c>
      <c r="C36" s="873"/>
      <c r="D36" s="873"/>
      <c r="E36" s="873"/>
      <c r="F36" s="873"/>
      <c r="G36" s="873"/>
      <c r="H36" s="874"/>
      <c r="I36" s="276"/>
      <c r="J36" s="277"/>
      <c r="K36" s="278">
        <f>VLOOKUP(A36,EQUIPOS!A6:D163,4,FALSE)</f>
        <v>192615.25926243252</v>
      </c>
      <c r="L36" s="279"/>
      <c r="M36" s="280">
        <v>3</v>
      </c>
      <c r="N36" s="281">
        <f>K36/M36</f>
        <v>64205.08642081084</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85.112008676833341</v>
      </c>
    </row>
    <row r="43" spans="1:14" ht="15" thickBot="1">
      <c r="B43" s="823" t="s">
        <v>1037</v>
      </c>
      <c r="C43" s="824"/>
      <c r="D43" s="824"/>
      <c r="E43" s="824"/>
      <c r="F43" s="824"/>
      <c r="G43" s="824"/>
      <c r="H43" s="824"/>
      <c r="I43" s="824"/>
      <c r="J43" s="824"/>
      <c r="K43" s="824"/>
      <c r="L43" s="824"/>
      <c r="M43" s="825"/>
      <c r="N43" s="105">
        <f>SUM(N36:N42)</f>
        <v>64290.198429487675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10">
        <f>VLOOKUP(A59,TRANSPORTE!A6:D117,4,FALSE)</f>
        <v>1333</v>
      </c>
      <c r="M59" s="911"/>
      <c r="N59" s="296">
        <f>K59*L59</f>
        <v>2266.1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2266.1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8511.2008676833339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75067.499297171016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15013.499859434203</v>
      </c>
      <c r="M83" s="859"/>
      <c r="N83" s="57"/>
    </row>
    <row r="84" spans="1:14">
      <c r="B84" s="95" t="s">
        <v>1057</v>
      </c>
      <c r="C84" s="96"/>
      <c r="D84" s="96"/>
      <c r="E84" s="96"/>
      <c r="F84" s="96"/>
      <c r="G84" s="96"/>
      <c r="H84" s="96"/>
      <c r="I84" s="93"/>
      <c r="J84" s="94"/>
      <c r="K84" s="313">
        <v>0.05</v>
      </c>
      <c r="L84" s="858">
        <f>N78*K84</f>
        <v>3753.3749648585508</v>
      </c>
      <c r="M84" s="859"/>
      <c r="N84" s="57"/>
    </row>
    <row r="85" spans="1:14" ht="15" thickBot="1">
      <c r="B85" s="97" t="s">
        <v>1058</v>
      </c>
      <c r="C85" s="98"/>
      <c r="D85" s="98"/>
      <c r="E85" s="98"/>
      <c r="F85" s="98"/>
      <c r="G85" s="98"/>
      <c r="H85" s="98"/>
      <c r="I85" s="99"/>
      <c r="J85" s="100"/>
      <c r="K85" s="314">
        <v>0.05</v>
      </c>
      <c r="L85" s="860">
        <f>N78*K85</f>
        <v>3753.3749648585508</v>
      </c>
      <c r="M85" s="861"/>
      <c r="N85" s="57"/>
    </row>
    <row r="86" spans="1:14" ht="15" thickBot="1">
      <c r="B86" s="823" t="s">
        <v>1037</v>
      </c>
      <c r="C86" s="824"/>
      <c r="D86" s="824"/>
      <c r="E86" s="824"/>
      <c r="F86" s="824"/>
      <c r="G86" s="824"/>
      <c r="H86" s="824"/>
      <c r="I86" s="824"/>
      <c r="J86" s="824"/>
      <c r="K86" s="824"/>
      <c r="L86" s="824"/>
      <c r="M86" s="825"/>
      <c r="N86" s="58">
        <f>L83+L84+L85</f>
        <v>22520.249789151305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97587.749086322321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310</v>
      </c>
      <c r="B36" s="872" t="str">
        <f>VLOOKUP(A36,EQUIPOS!A6:D154,3,FALSE)</f>
        <v>Retroexcavadora A25C</v>
      </c>
      <c r="C36" s="873"/>
      <c r="D36" s="873"/>
      <c r="E36" s="873"/>
      <c r="F36" s="873"/>
      <c r="G36" s="873"/>
      <c r="H36" s="874"/>
      <c r="I36" s="276"/>
      <c r="J36" s="277"/>
      <c r="K36" s="278">
        <f>VLOOKUP(A36,EQUIPOS!A6:D163,4,FALSE)</f>
        <v>192615.25926243252</v>
      </c>
      <c r="L36" s="279"/>
      <c r="M36" s="280">
        <v>3</v>
      </c>
      <c r="N36" s="281">
        <f>K36/M36</f>
        <v>64205.08642081084</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85.112008676833341</v>
      </c>
    </row>
    <row r="43" spans="1:14" ht="15" thickBot="1">
      <c r="B43" s="823" t="s">
        <v>1037</v>
      </c>
      <c r="C43" s="824"/>
      <c r="D43" s="824"/>
      <c r="E43" s="824"/>
      <c r="F43" s="824"/>
      <c r="G43" s="824"/>
      <c r="H43" s="824"/>
      <c r="I43" s="824"/>
      <c r="J43" s="824"/>
      <c r="K43" s="824"/>
      <c r="L43" s="824"/>
      <c r="M43" s="825"/>
      <c r="N43" s="105">
        <f>SUM(N36:N42)</f>
        <v>64290.198429487675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910">
        <f>VLOOKUP(A59,TRANSPORTE!A6:D117,4,FALSE)</f>
        <v>1333</v>
      </c>
      <c r="M59" s="911"/>
      <c r="N59" s="296">
        <f>K59*L59</f>
        <v>2266.1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2266.1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8511.2008676833339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75067.499297171016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15013.499859434203</v>
      </c>
      <c r="M83" s="859"/>
      <c r="N83" s="57"/>
    </row>
    <row r="84" spans="1:14">
      <c r="B84" s="95" t="s">
        <v>1057</v>
      </c>
      <c r="C84" s="96"/>
      <c r="D84" s="96"/>
      <c r="E84" s="96"/>
      <c r="F84" s="96"/>
      <c r="G84" s="96"/>
      <c r="H84" s="96"/>
      <c r="I84" s="93"/>
      <c r="J84" s="94"/>
      <c r="K84" s="313">
        <v>0.05</v>
      </c>
      <c r="L84" s="858">
        <f>N78*K84</f>
        <v>3753.3749648585508</v>
      </c>
      <c r="M84" s="859"/>
      <c r="N84" s="57"/>
    </row>
    <row r="85" spans="1:14" ht="15" thickBot="1">
      <c r="B85" s="97" t="s">
        <v>1058</v>
      </c>
      <c r="C85" s="98"/>
      <c r="D85" s="98"/>
      <c r="E85" s="98"/>
      <c r="F85" s="98"/>
      <c r="G85" s="98"/>
      <c r="H85" s="98"/>
      <c r="I85" s="99"/>
      <c r="J85" s="100"/>
      <c r="K85" s="314">
        <v>0.05</v>
      </c>
      <c r="L85" s="860">
        <f>N78*K85</f>
        <v>3753.3749648585508</v>
      </c>
      <c r="M85" s="861"/>
      <c r="N85" s="57"/>
    </row>
    <row r="86" spans="1:14" ht="15" thickBot="1">
      <c r="B86" s="823" t="s">
        <v>1037</v>
      </c>
      <c r="C86" s="824"/>
      <c r="D86" s="824"/>
      <c r="E86" s="824"/>
      <c r="F86" s="824"/>
      <c r="G86" s="824"/>
      <c r="H86" s="824"/>
      <c r="I86" s="824"/>
      <c r="J86" s="824"/>
      <c r="K86" s="824"/>
      <c r="L86" s="824"/>
      <c r="M86" s="825"/>
      <c r="N86" s="58">
        <f>L83+L84+L85</f>
        <v>22520.249789151305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97587.749086322321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6"/>
      <c r="J36" s="277"/>
      <c r="K36" s="278">
        <f>VLOOKUP(A36,EQUIPOS!A6:D163,4,FALSE)</f>
        <v>187409.44144452893</v>
      </c>
      <c r="L36" s="279"/>
      <c r="M36" s="280">
        <v>45</v>
      </c>
      <c r="N36" s="281">
        <f>K36/M36</f>
        <v>4164.6542543228652</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1.4185334779472223</v>
      </c>
    </row>
    <row r="43" spans="1:14" ht="15" thickBot="1">
      <c r="B43" s="823" t="s">
        <v>1037</v>
      </c>
      <c r="C43" s="824"/>
      <c r="D43" s="824"/>
      <c r="E43" s="824"/>
      <c r="F43" s="824"/>
      <c r="G43" s="824"/>
      <c r="H43" s="824"/>
      <c r="I43" s="824"/>
      <c r="J43" s="824"/>
      <c r="K43" s="824"/>
      <c r="L43" s="824"/>
      <c r="M43" s="825"/>
      <c r="N43" s="105">
        <f>SUM(N36:N42)</f>
        <v>4166.0727878008129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910">
        <f>VLOOKUP(A59,TRANSPORTE!A6:D117,4,FALSE)</f>
        <v>0.43973784955660039</v>
      </c>
      <c r="M59" s="911"/>
      <c r="N59" s="296">
        <f>K59*L59</f>
        <v>15.698641229170635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15.698641229170635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141.85334779472223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4323.6247768247058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864.72495536494125</v>
      </c>
      <c r="M83" s="859"/>
      <c r="N83" s="57"/>
    </row>
    <row r="84" spans="1:14">
      <c r="B84" s="95" t="s">
        <v>1057</v>
      </c>
      <c r="C84" s="96"/>
      <c r="D84" s="96"/>
      <c r="E84" s="96"/>
      <c r="F84" s="96"/>
      <c r="G84" s="96"/>
      <c r="H84" s="96"/>
      <c r="I84" s="93"/>
      <c r="J84" s="94"/>
      <c r="K84" s="313">
        <v>0.05</v>
      </c>
      <c r="L84" s="858">
        <f>N78*K84</f>
        <v>216.18123884123531</v>
      </c>
      <c r="M84" s="859"/>
      <c r="N84" s="57"/>
    </row>
    <row r="85" spans="1:14" ht="15" thickBot="1">
      <c r="B85" s="97" t="s">
        <v>1058</v>
      </c>
      <c r="C85" s="98"/>
      <c r="D85" s="98"/>
      <c r="E85" s="98"/>
      <c r="F85" s="98"/>
      <c r="G85" s="98"/>
      <c r="H85" s="98"/>
      <c r="I85" s="99"/>
      <c r="J85" s="100"/>
      <c r="K85" s="314">
        <v>0.05</v>
      </c>
      <c r="L85" s="860">
        <f>N78*K85</f>
        <v>216.18123884123531</v>
      </c>
      <c r="M85" s="861"/>
      <c r="N85" s="57"/>
    </row>
    <row r="86" spans="1:14" ht="15" thickBot="1">
      <c r="B86" s="823" t="s">
        <v>1037</v>
      </c>
      <c r="C86" s="824"/>
      <c r="D86" s="824"/>
      <c r="E86" s="824"/>
      <c r="F86" s="824"/>
      <c r="G86" s="824"/>
      <c r="H86" s="824"/>
      <c r="I86" s="824"/>
      <c r="J86" s="824"/>
      <c r="K86" s="824"/>
      <c r="L86" s="824"/>
      <c r="M86" s="825"/>
      <c r="N86" s="58">
        <f>L83+L84+L85</f>
        <v>1297.0874330474121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5620.7122098721175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c r="B36" s="872"/>
      <c r="C36" s="873"/>
      <c r="D36" s="873"/>
      <c r="E36" s="873"/>
      <c r="F36" s="873"/>
      <c r="G36" s="873"/>
      <c r="H36" s="874"/>
      <c r="I36" s="276"/>
      <c r="J36" s="277"/>
      <c r="K36" s="278"/>
      <c r="L36" s="279"/>
      <c r="M36" s="280"/>
      <c r="N36" s="281"/>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0.1</v>
      </c>
      <c r="M42" s="885"/>
      <c r="N42" s="111">
        <f>N76*L42</f>
        <v>56.741339117888892</v>
      </c>
    </row>
    <row r="43" spans="1:14" ht="15" thickBot="1">
      <c r="B43" s="823" t="s">
        <v>1037</v>
      </c>
      <c r="C43" s="824"/>
      <c r="D43" s="824"/>
      <c r="E43" s="824"/>
      <c r="F43" s="824"/>
      <c r="G43" s="824"/>
      <c r="H43" s="824"/>
      <c r="I43" s="824"/>
      <c r="J43" s="824"/>
      <c r="K43" s="824"/>
      <c r="L43" s="824"/>
      <c r="M43" s="825"/>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910">
        <f>VLOOKUP(A59,TRANSPORTE!A6:D117,4,FALSE)</f>
        <v>0.43973784955660039</v>
      </c>
      <c r="M59" s="911"/>
      <c r="N59" s="296">
        <f>K59*L59</f>
        <v>4.5073129579551541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4.5073129579551541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628.66204325473291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125.73240865094658</v>
      </c>
      <c r="M83" s="859"/>
      <c r="N83" s="57"/>
    </row>
    <row r="84" spans="1:14">
      <c r="B84" s="95" t="s">
        <v>1057</v>
      </c>
      <c r="C84" s="96"/>
      <c r="D84" s="96"/>
      <c r="E84" s="96"/>
      <c r="F84" s="96"/>
      <c r="G84" s="96"/>
      <c r="H84" s="96"/>
      <c r="I84" s="93"/>
      <c r="J84" s="94"/>
      <c r="K84" s="313">
        <v>0.05</v>
      </c>
      <c r="L84" s="858">
        <f>N78*K84</f>
        <v>31.433102162736645</v>
      </c>
      <c r="M84" s="859"/>
      <c r="N84" s="57"/>
    </row>
    <row r="85" spans="1:14" ht="15" thickBot="1">
      <c r="B85" s="97" t="s">
        <v>1058</v>
      </c>
      <c r="C85" s="98"/>
      <c r="D85" s="98"/>
      <c r="E85" s="98"/>
      <c r="F85" s="98"/>
      <c r="G85" s="98"/>
      <c r="H85" s="98"/>
      <c r="I85" s="99"/>
      <c r="J85" s="100"/>
      <c r="K85" s="314">
        <v>0.05</v>
      </c>
      <c r="L85" s="860">
        <f>N78*K85</f>
        <v>31.433102162736645</v>
      </c>
      <c r="M85" s="861"/>
      <c r="N85" s="57"/>
    </row>
    <row r="86" spans="1:14" ht="15" thickBot="1">
      <c r="B86" s="823" t="s">
        <v>1037</v>
      </c>
      <c r="C86" s="824"/>
      <c r="D86" s="824"/>
      <c r="E86" s="824"/>
      <c r="F86" s="824"/>
      <c r="G86" s="824"/>
      <c r="H86" s="824"/>
      <c r="I86" s="824"/>
      <c r="J86" s="824"/>
      <c r="K86" s="824"/>
      <c r="L86" s="824"/>
      <c r="M86" s="825"/>
      <c r="N86" s="58">
        <f>L83+L84+L85</f>
        <v>188.59861297641987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817.26065623115278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6"/>
      <c r="J36" s="277"/>
      <c r="K36" s="278">
        <f>VLOOKUP(A36,EQUIPOS!A6:D163,4,FALSE)</f>
        <v>187409.44144452893</v>
      </c>
      <c r="L36" s="279"/>
      <c r="M36" s="280">
        <v>45</v>
      </c>
      <c r="N36" s="281">
        <f>K36/M36</f>
        <v>4164.6542543228652</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1.4185334779472223</v>
      </c>
    </row>
    <row r="43" spans="1:14" ht="15" thickBot="1">
      <c r="B43" s="823" t="s">
        <v>1037</v>
      </c>
      <c r="C43" s="824"/>
      <c r="D43" s="824"/>
      <c r="E43" s="824"/>
      <c r="F43" s="824"/>
      <c r="G43" s="824"/>
      <c r="H43" s="824"/>
      <c r="I43" s="824"/>
      <c r="J43" s="824"/>
      <c r="K43" s="824"/>
      <c r="L43" s="824"/>
      <c r="M43" s="825"/>
      <c r="N43" s="105">
        <f>SUM(N36:N42)</f>
        <v>4166.0727878008129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910">
        <f>VLOOKUP(A59,TRANSPORTE!A6:D117,4,FALSE)</f>
        <v>768.76682889770962</v>
      </c>
      <c r="M59" s="911"/>
      <c r="N59" s="296">
        <f>K59*L59</f>
        <v>623.08167098744912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623.08167098744912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141.85334779472223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4931.0078065829839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986.20156131659678</v>
      </c>
      <c r="M83" s="859"/>
      <c r="N83" s="57"/>
    </row>
    <row r="84" spans="1:14">
      <c r="B84" s="95" t="s">
        <v>1057</v>
      </c>
      <c r="C84" s="96"/>
      <c r="D84" s="96"/>
      <c r="E84" s="96"/>
      <c r="F84" s="96"/>
      <c r="G84" s="96"/>
      <c r="H84" s="96"/>
      <c r="I84" s="93"/>
      <c r="J84" s="94"/>
      <c r="K84" s="313">
        <v>0.05</v>
      </c>
      <c r="L84" s="858">
        <f>N78*K84</f>
        <v>246.5503903291492</v>
      </c>
      <c r="M84" s="859"/>
      <c r="N84" s="57"/>
    </row>
    <row r="85" spans="1:14" ht="15" thickBot="1">
      <c r="B85" s="97" t="s">
        <v>1058</v>
      </c>
      <c r="C85" s="98"/>
      <c r="D85" s="98"/>
      <c r="E85" s="98"/>
      <c r="F85" s="98"/>
      <c r="G85" s="98"/>
      <c r="H85" s="98"/>
      <c r="I85" s="99"/>
      <c r="J85" s="100"/>
      <c r="K85" s="314">
        <v>0.05</v>
      </c>
      <c r="L85" s="860">
        <f>N78*K85</f>
        <v>246.5503903291492</v>
      </c>
      <c r="M85" s="861"/>
      <c r="N85" s="57"/>
    </row>
    <row r="86" spans="1:14" ht="15" thickBot="1">
      <c r="B86" s="823" t="s">
        <v>1037</v>
      </c>
      <c r="C86" s="824"/>
      <c r="D86" s="824"/>
      <c r="E86" s="824"/>
      <c r="F86" s="824"/>
      <c r="G86" s="824"/>
      <c r="H86" s="824"/>
      <c r="I86" s="824"/>
      <c r="J86" s="824"/>
      <c r="K86" s="824"/>
      <c r="L86" s="824"/>
      <c r="M86" s="825"/>
      <c r="N86" s="58">
        <f>L83+L84+L85</f>
        <v>1479.3023419748952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6410.3101485578791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6"/>
      <c r="J36" s="277"/>
      <c r="K36" s="278">
        <f>VLOOKUP(A36,EQUIPOS!A5:D154,4,FALSE)</f>
        <v>208232.71271614326</v>
      </c>
      <c r="L36" s="279"/>
      <c r="M36" s="280">
        <v>0.625</v>
      </c>
      <c r="N36" s="281">
        <f>K36/M36</f>
        <v>333172.3403458292</v>
      </c>
    </row>
    <row r="37" spans="1:14">
      <c r="A37" s="114" t="s">
        <v>241</v>
      </c>
      <c r="B37" s="872" t="str">
        <f>VLOOKUP(A37,EQUIPOS!A7:D154,3,FALSE)</f>
        <v>Grúa (capacidad 15 ton)</v>
      </c>
      <c r="C37" s="873"/>
      <c r="D37" s="873"/>
      <c r="E37" s="873"/>
      <c r="F37" s="873"/>
      <c r="G37" s="873"/>
      <c r="H37" s="874"/>
      <c r="I37" s="276"/>
      <c r="J37" s="277"/>
      <c r="K37" s="278">
        <f>VLOOKUP(A37,EQUIPOS!A6:D154,4,FALSE)</f>
        <v>167627.33373649535</v>
      </c>
      <c r="L37" s="279"/>
      <c r="M37" s="280">
        <v>0.625</v>
      </c>
      <c r="N37" s="281">
        <f>K37/M37</f>
        <v>268203.73397839256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2553.3602603050003</v>
      </c>
    </row>
    <row r="43" spans="1:14" ht="15" thickBot="1">
      <c r="B43" s="823" t="s">
        <v>1037</v>
      </c>
      <c r="C43" s="824"/>
      <c r="D43" s="824"/>
      <c r="E43" s="824"/>
      <c r="F43" s="824"/>
      <c r="G43" s="824"/>
      <c r="H43" s="824"/>
      <c r="I43" s="824"/>
      <c r="J43" s="824"/>
      <c r="K43" s="824"/>
      <c r="L43" s="824"/>
      <c r="M43" s="825"/>
      <c r="N43" s="403">
        <f>SUM(N36:N42)</f>
        <v>603929.43458452681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12097.523147436779</v>
      </c>
      <c r="N49" s="281">
        <f>K49*M49</f>
        <v>12097.523147436779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1886.7696651965614</v>
      </c>
      <c r="N50" s="281">
        <f>K50*M50</f>
        <v>1886.7696651965614</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181152</v>
      </c>
      <c r="N51" s="281">
        <f>K51*M51</f>
        <v>362304</v>
      </c>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384448.29281263333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1039444.9326032602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207888.98652065205</v>
      </c>
      <c r="M83" s="859"/>
      <c r="N83" s="57"/>
    </row>
    <row r="84" spans="1:14">
      <c r="B84" s="95" t="s">
        <v>1057</v>
      </c>
      <c r="C84" s="96"/>
      <c r="D84" s="96"/>
      <c r="E84" s="96"/>
      <c r="F84" s="96"/>
      <c r="G84" s="96"/>
      <c r="H84" s="96"/>
      <c r="I84" s="93"/>
      <c r="J84" s="94"/>
      <c r="K84" s="313">
        <v>0.05</v>
      </c>
      <c r="L84" s="858">
        <f>N78*K84</f>
        <v>51972.246630163012</v>
      </c>
      <c r="M84" s="859"/>
      <c r="N84" s="57"/>
    </row>
    <row r="85" spans="1:14" ht="15" thickBot="1">
      <c r="B85" s="97" t="s">
        <v>1058</v>
      </c>
      <c r="C85" s="98"/>
      <c r="D85" s="98"/>
      <c r="E85" s="98"/>
      <c r="F85" s="98"/>
      <c r="G85" s="98"/>
      <c r="H85" s="98"/>
      <c r="I85" s="99"/>
      <c r="J85" s="100"/>
      <c r="K85" s="314">
        <v>0.05</v>
      </c>
      <c r="L85" s="860">
        <f>N78*K85</f>
        <v>51972.246630163012</v>
      </c>
      <c r="M85" s="861"/>
      <c r="N85" s="57"/>
    </row>
    <row r="86" spans="1:14" ht="15" thickBot="1">
      <c r="B86" s="823" t="s">
        <v>1037</v>
      </c>
      <c r="C86" s="824"/>
      <c r="D86" s="824"/>
      <c r="E86" s="824"/>
      <c r="F86" s="824"/>
      <c r="G86" s="824"/>
      <c r="H86" s="824"/>
      <c r="I86" s="824"/>
      <c r="J86" s="824"/>
      <c r="K86" s="824"/>
      <c r="L86" s="824"/>
      <c r="M86" s="825"/>
      <c r="N86" s="58">
        <f>L83+L84+L85</f>
        <v>311833.47978097806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1351278.4123842381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6"/>
      <c r="J36" s="277"/>
      <c r="K36" s="278">
        <f>VLOOKUP(A36,EQUIPOS!A6:D163,4,FALSE)</f>
        <v>208232.71271614326</v>
      </c>
      <c r="L36" s="279"/>
      <c r="M36" s="280">
        <v>0.5</v>
      </c>
      <c r="N36" s="281">
        <f>K36/M36</f>
        <v>416465.42543228652</v>
      </c>
    </row>
    <row r="37" spans="1:14">
      <c r="A37" s="114" t="s">
        <v>241</v>
      </c>
      <c r="B37" s="872" t="str">
        <f>VLOOKUP(A37,EQUIPOS!A7:D154,3,FALSE)</f>
        <v>Grúa (capacidad 15 ton)</v>
      </c>
      <c r="C37" s="873"/>
      <c r="D37" s="873"/>
      <c r="E37" s="873"/>
      <c r="F37" s="873"/>
      <c r="G37" s="873"/>
      <c r="H37" s="874"/>
      <c r="I37" s="276"/>
      <c r="J37" s="277"/>
      <c r="K37" s="278">
        <f>VLOOKUP(A37,EQUIPOS!A7:D164,4,FALSE)</f>
        <v>167627.33373649535</v>
      </c>
      <c r="L37" s="279"/>
      <c r="M37" s="280">
        <v>0.5</v>
      </c>
      <c r="N37" s="281">
        <f>K37/M37</f>
        <v>335254.6674729907</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3191.70032538125</v>
      </c>
    </row>
    <row r="43" spans="1:14" ht="15" thickBot="1">
      <c r="B43" s="823" t="s">
        <v>1037</v>
      </c>
      <c r="C43" s="824"/>
      <c r="D43" s="824"/>
      <c r="E43" s="824"/>
      <c r="F43" s="824"/>
      <c r="G43" s="824"/>
      <c r="H43" s="824"/>
      <c r="I43" s="824"/>
      <c r="J43" s="824"/>
      <c r="K43" s="824"/>
      <c r="L43" s="824"/>
      <c r="M43" s="825"/>
      <c r="N43" s="403">
        <f>SUM(N36:N42)</f>
        <v>754911.7932306584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12097.523147436779</v>
      </c>
      <c r="N49" s="281">
        <f>K49*M49</f>
        <v>12097.523147436779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1886.7696651965614</v>
      </c>
      <c r="N50" s="281">
        <f>K50*M50</f>
        <v>1886.7696651965614</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181152</v>
      </c>
      <c r="N51" s="281">
        <f>K51*M51</f>
        <v>362304</v>
      </c>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384448.29281263333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63834.006507624996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1203194.0925509168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240638.81851018337</v>
      </c>
      <c r="M83" s="859"/>
      <c r="N83" s="57"/>
    </row>
    <row r="84" spans="1:14">
      <c r="B84" s="95" t="s">
        <v>1057</v>
      </c>
      <c r="C84" s="96"/>
      <c r="D84" s="96"/>
      <c r="E84" s="96"/>
      <c r="F84" s="96"/>
      <c r="G84" s="96"/>
      <c r="H84" s="96"/>
      <c r="I84" s="93"/>
      <c r="J84" s="94"/>
      <c r="K84" s="313">
        <v>0.05</v>
      </c>
      <c r="L84" s="858">
        <f>N78*K84</f>
        <v>60159.704627545842</v>
      </c>
      <c r="M84" s="859"/>
      <c r="N84" s="57"/>
    </row>
    <row r="85" spans="1:14" ht="15" thickBot="1">
      <c r="B85" s="97" t="s">
        <v>1058</v>
      </c>
      <c r="C85" s="98"/>
      <c r="D85" s="98"/>
      <c r="E85" s="98"/>
      <c r="F85" s="98"/>
      <c r="G85" s="98"/>
      <c r="H85" s="98"/>
      <c r="I85" s="99"/>
      <c r="J85" s="100"/>
      <c r="K85" s="314">
        <v>0.05</v>
      </c>
      <c r="L85" s="860">
        <f>N78*K85</f>
        <v>60159.704627545842</v>
      </c>
      <c r="M85" s="861"/>
      <c r="N85" s="57"/>
    </row>
    <row r="86" spans="1:14" ht="15" thickBot="1">
      <c r="B86" s="823" t="s">
        <v>1037</v>
      </c>
      <c r="C86" s="824"/>
      <c r="D86" s="824"/>
      <c r="E86" s="824"/>
      <c r="F86" s="824"/>
      <c r="G86" s="824"/>
      <c r="H86" s="824"/>
      <c r="I86" s="824"/>
      <c r="J86" s="824"/>
      <c r="K86" s="824"/>
      <c r="L86" s="824"/>
      <c r="M86" s="825"/>
      <c r="N86" s="58">
        <f>L83+L84+L85</f>
        <v>360958.22776527505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1564152.3203161918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6"/>
      <c r="J36" s="277"/>
      <c r="K36" s="278">
        <f>VLOOKUP(A36,EQUIPOS!A6:D163,4,FALSE)</f>
        <v>208232.71271614326</v>
      </c>
      <c r="L36" s="279"/>
      <c r="M36" s="280">
        <v>0.4375</v>
      </c>
      <c r="N36" s="281">
        <f>K36/M36</f>
        <v>475960.48620832746</v>
      </c>
    </row>
    <row r="37" spans="1:14">
      <c r="A37" s="114" t="s">
        <v>241</v>
      </c>
      <c r="B37" s="872" t="str">
        <f>VLOOKUP(A37,EQUIPOS!A7:D154,3,FALSE)</f>
        <v>Grúa (capacidad 15 ton)</v>
      </c>
      <c r="C37" s="873"/>
      <c r="D37" s="873"/>
      <c r="E37" s="873"/>
      <c r="F37" s="873"/>
      <c r="G37" s="873"/>
      <c r="H37" s="874"/>
      <c r="I37" s="276"/>
      <c r="J37" s="277"/>
      <c r="K37" s="278">
        <f>VLOOKUP(A37,EQUIPOS!A7:D164,4,FALSE)</f>
        <v>167627.33373649535</v>
      </c>
      <c r="L37" s="279"/>
      <c r="M37" s="280">
        <v>0.4375</v>
      </c>
      <c r="N37" s="281">
        <f>K37/M37</f>
        <v>383148.19139770366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3647.657514721428</v>
      </c>
    </row>
    <row r="43" spans="1:14" ht="15" thickBot="1">
      <c r="B43" s="823" t="s">
        <v>1037</v>
      </c>
      <c r="C43" s="824"/>
      <c r="D43" s="824"/>
      <c r="E43" s="824"/>
      <c r="F43" s="824"/>
      <c r="G43" s="824"/>
      <c r="H43" s="824"/>
      <c r="I43" s="824"/>
      <c r="J43" s="824"/>
      <c r="K43" s="824"/>
      <c r="L43" s="824"/>
      <c r="M43" s="825"/>
      <c r="N43" s="403">
        <f>SUM(N36:N42)</f>
        <v>862756.33512075245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12097.523147436779</v>
      </c>
      <c r="N49" s="281">
        <f>K49*M49</f>
        <v>12097.523147436779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1886.7696651965614</v>
      </c>
      <c r="N50" s="281">
        <f>K50*M50</f>
        <v>1886.7696651965614</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181152</v>
      </c>
      <c r="N51" s="281">
        <f>K51*M51</f>
        <v>362304</v>
      </c>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384448.29281263333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72953.15029442856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1320157.7782278142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264031.55564556288</v>
      </c>
      <c r="M83" s="859"/>
      <c r="N83" s="57"/>
    </row>
    <row r="84" spans="1:14">
      <c r="B84" s="95" t="s">
        <v>1057</v>
      </c>
      <c r="C84" s="96"/>
      <c r="D84" s="96"/>
      <c r="E84" s="96"/>
      <c r="F84" s="96"/>
      <c r="G84" s="96"/>
      <c r="H84" s="96"/>
      <c r="I84" s="93"/>
      <c r="J84" s="94"/>
      <c r="K84" s="313">
        <v>0.05</v>
      </c>
      <c r="L84" s="858">
        <f>N78*K84</f>
        <v>66007.888911390721</v>
      </c>
      <c r="M84" s="859"/>
      <c r="N84" s="57"/>
    </row>
    <row r="85" spans="1:14" ht="15" thickBot="1">
      <c r="B85" s="97" t="s">
        <v>1058</v>
      </c>
      <c r="C85" s="98"/>
      <c r="D85" s="98"/>
      <c r="E85" s="98"/>
      <c r="F85" s="98"/>
      <c r="G85" s="98"/>
      <c r="H85" s="98"/>
      <c r="I85" s="99"/>
      <c r="J85" s="100"/>
      <c r="K85" s="314">
        <v>0.05</v>
      </c>
      <c r="L85" s="860">
        <f>N78*K85</f>
        <v>66007.888911390721</v>
      </c>
      <c r="M85" s="861"/>
      <c r="N85" s="57"/>
    </row>
    <row r="86" spans="1:14" ht="15" thickBot="1">
      <c r="B86" s="823" t="s">
        <v>1037</v>
      </c>
      <c r="C86" s="824"/>
      <c r="D86" s="824"/>
      <c r="E86" s="824"/>
      <c r="F86" s="824"/>
      <c r="G86" s="824"/>
      <c r="H86" s="824"/>
      <c r="I86" s="824"/>
      <c r="J86" s="824"/>
      <c r="K86" s="824"/>
      <c r="L86" s="824"/>
      <c r="M86" s="825"/>
      <c r="N86" s="58">
        <f>L83+L84+L85</f>
        <v>396047.33346834435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1716205.1116961585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6"/>
      <c r="J36" s="277"/>
      <c r="K36" s="278">
        <f>VLOOKUP(A36,EQUIPOS!A6:D163,4,FALSE)</f>
        <v>208232.71271614326</v>
      </c>
      <c r="L36" s="279"/>
      <c r="M36" s="280">
        <v>0.875</v>
      </c>
      <c r="N36" s="281">
        <f>K36/M36</f>
        <v>237980.24310416373</v>
      </c>
    </row>
    <row r="37" spans="1:14">
      <c r="A37" s="114" t="s">
        <v>241</v>
      </c>
      <c r="B37" s="872" t="str">
        <f>VLOOKUP(A37,EQUIPOS!A7:D154,3,FALSE)</f>
        <v>Grúa (capacidad 15 ton)</v>
      </c>
      <c r="C37" s="873"/>
      <c r="D37" s="873"/>
      <c r="E37" s="873"/>
      <c r="F37" s="873"/>
      <c r="G37" s="873"/>
      <c r="H37" s="874"/>
      <c r="I37" s="276"/>
      <c r="J37" s="277"/>
      <c r="K37" s="278">
        <f>VLOOKUP(A37,EQUIPOS!A7:D164,4,FALSE)</f>
        <v>167627.33373649535</v>
      </c>
      <c r="L37" s="279"/>
      <c r="M37" s="280">
        <v>0.875</v>
      </c>
      <c r="N37" s="281">
        <f>K37/M37</f>
        <v>191574.09569885183</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1459.0630058885715</v>
      </c>
    </row>
    <row r="43" spans="1:14" ht="15" thickBot="1">
      <c r="B43" s="823" t="s">
        <v>1037</v>
      </c>
      <c r="C43" s="824"/>
      <c r="D43" s="824"/>
      <c r="E43" s="824"/>
      <c r="F43" s="824"/>
      <c r="G43" s="824"/>
      <c r="H43" s="824"/>
      <c r="I43" s="824"/>
      <c r="J43" s="824"/>
      <c r="K43" s="824"/>
      <c r="L43" s="824"/>
      <c r="M43" s="825"/>
      <c r="N43" s="403">
        <f>SUM(N36:N42)</f>
        <v>431013.40180890408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12097.523147436779</v>
      </c>
      <c r="N49" s="281">
        <f>K49*M49</f>
        <v>12097.523147436779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1886.7696651965614</v>
      </c>
      <c r="N50" s="281">
        <f>K50*M50</f>
        <v>1886.7696651965614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29181.260117771428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482338.95473930886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96467.79094786178</v>
      </c>
      <c r="M83" s="859"/>
      <c r="N83" s="57"/>
    </row>
    <row r="84" spans="1:14">
      <c r="B84" s="95" t="s">
        <v>1057</v>
      </c>
      <c r="C84" s="96"/>
      <c r="D84" s="96"/>
      <c r="E84" s="96"/>
      <c r="F84" s="96"/>
      <c r="G84" s="96"/>
      <c r="H84" s="96"/>
      <c r="I84" s="93"/>
      <c r="J84" s="94"/>
      <c r="K84" s="313">
        <v>0.05</v>
      </c>
      <c r="L84" s="858">
        <f>N78*K84</f>
        <v>24116.947736965445</v>
      </c>
      <c r="M84" s="859"/>
      <c r="N84" s="57"/>
    </row>
    <row r="85" spans="1:14" ht="15" thickBot="1">
      <c r="B85" s="97" t="s">
        <v>1058</v>
      </c>
      <c r="C85" s="98"/>
      <c r="D85" s="98"/>
      <c r="E85" s="98"/>
      <c r="F85" s="98"/>
      <c r="G85" s="98"/>
      <c r="H85" s="98"/>
      <c r="I85" s="99"/>
      <c r="J85" s="100"/>
      <c r="K85" s="314">
        <v>0.05</v>
      </c>
      <c r="L85" s="860">
        <f>N78*K85</f>
        <v>24116.947736965445</v>
      </c>
      <c r="M85" s="861"/>
      <c r="N85" s="57"/>
    </row>
    <row r="86" spans="1:14" ht="15" thickBot="1">
      <c r="B86" s="823" t="s">
        <v>1037</v>
      </c>
      <c r="C86" s="824"/>
      <c r="D86" s="824"/>
      <c r="E86" s="824"/>
      <c r="F86" s="824"/>
      <c r="G86" s="824"/>
      <c r="H86" s="824"/>
      <c r="I86" s="824"/>
      <c r="J86" s="824"/>
      <c r="K86" s="824"/>
      <c r="L86" s="824"/>
      <c r="M86" s="825"/>
      <c r="N86" s="58">
        <f>L83+L84+L85</f>
        <v>144701.68642179266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627040.64116110152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6"/>
      <c r="J36" s="277"/>
      <c r="K36" s="278">
        <f>VLOOKUP(A36,EQUIPOS!A6:D163,4,FALSE)</f>
        <v>208232.71271614326</v>
      </c>
      <c r="L36" s="279"/>
      <c r="M36" s="280">
        <v>0.75</v>
      </c>
      <c r="N36" s="281">
        <f>K36/M36</f>
        <v>277643.61695485766</v>
      </c>
    </row>
    <row r="37" spans="1:14">
      <c r="A37" s="114" t="s">
        <v>241</v>
      </c>
      <c r="B37" s="872" t="str">
        <f>VLOOKUP(A37,EQUIPOS!A7:D154,3,FALSE)</f>
        <v>Grúa (capacidad 15 ton)</v>
      </c>
      <c r="C37" s="873"/>
      <c r="D37" s="873"/>
      <c r="E37" s="873"/>
      <c r="F37" s="873"/>
      <c r="G37" s="873"/>
      <c r="H37" s="874"/>
      <c r="I37" s="276"/>
      <c r="J37" s="277"/>
      <c r="K37" s="278">
        <f>VLOOKUP(A37,EQUIPOS!A7:D164,4,FALSE)</f>
        <v>167627.33373649535</v>
      </c>
      <c r="L37" s="279"/>
      <c r="M37" s="280">
        <v>0.75</v>
      </c>
      <c r="N37" s="281">
        <f>K37/M37</f>
        <v>223503.11164866047</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1702.2401735366668</v>
      </c>
    </row>
    <row r="43" spans="1:14" ht="15" thickBot="1">
      <c r="B43" s="823" t="s">
        <v>1037</v>
      </c>
      <c r="C43" s="824"/>
      <c r="D43" s="824"/>
      <c r="E43" s="824"/>
      <c r="F43" s="824"/>
      <c r="G43" s="824"/>
      <c r="H43" s="824"/>
      <c r="I43" s="824"/>
      <c r="J43" s="824"/>
      <c r="K43" s="824"/>
      <c r="L43" s="824"/>
      <c r="M43" s="825"/>
      <c r="N43" s="403">
        <f>SUM(N36:N42)</f>
        <v>502848.96877705475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12097.523147436779</v>
      </c>
      <c r="N49" s="281">
        <f>K49*M49</f>
        <v>12097.523147436779</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1886.7696651965614</v>
      </c>
      <c r="N50" s="281">
        <f>K50*M50</f>
        <v>1886.7696651965614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34044.803470733335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559038.06506042148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111807.6130120843</v>
      </c>
      <c r="M83" s="859"/>
      <c r="N83" s="57"/>
    </row>
    <row r="84" spans="1:14">
      <c r="B84" s="95" t="s">
        <v>1057</v>
      </c>
      <c r="C84" s="96"/>
      <c r="D84" s="96"/>
      <c r="E84" s="96"/>
      <c r="F84" s="96"/>
      <c r="G84" s="96"/>
      <c r="H84" s="96"/>
      <c r="I84" s="93"/>
      <c r="J84" s="94"/>
      <c r="K84" s="313">
        <v>0.05</v>
      </c>
      <c r="L84" s="858">
        <f>N78*K84</f>
        <v>27951.903253021075</v>
      </c>
      <c r="M84" s="859"/>
      <c r="N84" s="57"/>
    </row>
    <row r="85" spans="1:14" ht="15" thickBot="1">
      <c r="B85" s="97" t="s">
        <v>1058</v>
      </c>
      <c r="C85" s="98"/>
      <c r="D85" s="98"/>
      <c r="E85" s="98"/>
      <c r="F85" s="98"/>
      <c r="G85" s="98"/>
      <c r="H85" s="98"/>
      <c r="I85" s="99"/>
      <c r="J85" s="100"/>
      <c r="K85" s="314">
        <v>0.05</v>
      </c>
      <c r="L85" s="860">
        <f>N78*K85</f>
        <v>27951.903253021075</v>
      </c>
      <c r="M85" s="861"/>
      <c r="N85" s="57"/>
    </row>
    <row r="86" spans="1:14" ht="15" thickBot="1">
      <c r="B86" s="823" t="s">
        <v>1037</v>
      </c>
      <c r="C86" s="824"/>
      <c r="D86" s="824"/>
      <c r="E86" s="824"/>
      <c r="F86" s="824"/>
      <c r="G86" s="824"/>
      <c r="H86" s="824"/>
      <c r="I86" s="824"/>
      <c r="J86" s="824"/>
      <c r="K86" s="824"/>
      <c r="L86" s="824"/>
      <c r="M86" s="825"/>
      <c r="N86" s="58">
        <f>L83+L84+L85</f>
        <v>167711.41951812644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726749.48457854788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6"/>
      <c r="J36" s="277"/>
      <c r="K36" s="278">
        <f>VLOOKUP(A36,EQUIPOS!A6:D163,4,FALSE)</f>
        <v>208232.71271614326</v>
      </c>
      <c r="L36" s="279"/>
      <c r="M36" s="280">
        <v>0.6875</v>
      </c>
      <c r="N36" s="281">
        <f>K36/M36</f>
        <v>302883.94576893566</v>
      </c>
    </row>
    <row r="37" spans="1:14">
      <c r="A37" s="114" t="s">
        <v>241</v>
      </c>
      <c r="B37" s="872" t="str">
        <f>VLOOKUP(A37,EQUIPOS!A7:D154,3,FALSE)</f>
        <v>Grúa (capacidad 15 ton)</v>
      </c>
      <c r="C37" s="873"/>
      <c r="D37" s="873"/>
      <c r="E37" s="873"/>
      <c r="F37" s="873"/>
      <c r="G37" s="873"/>
      <c r="H37" s="874"/>
      <c r="I37" s="276"/>
      <c r="J37" s="277"/>
      <c r="K37" s="278">
        <f>VLOOKUP(A37,EQUIPOS!A7:D164,4,FALSE)</f>
        <v>167627.33373649535</v>
      </c>
      <c r="L37" s="279"/>
      <c r="M37" s="280">
        <v>0.6875</v>
      </c>
      <c r="N37" s="281">
        <f>K37/M37</f>
        <v>243821.57634399322</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1856.9892802218183</v>
      </c>
    </row>
    <row r="43" spans="1:14" ht="15" thickBot="1">
      <c r="B43" s="823" t="s">
        <v>1037</v>
      </c>
      <c r="C43" s="824"/>
      <c r="D43" s="824"/>
      <c r="E43" s="824"/>
      <c r="F43" s="824"/>
      <c r="G43" s="824"/>
      <c r="H43" s="824"/>
      <c r="I43" s="824"/>
      <c r="J43" s="824"/>
      <c r="K43" s="824"/>
      <c r="L43" s="824"/>
      <c r="M43" s="825"/>
      <c r="N43" s="403">
        <f>SUM(N36:N42)</f>
        <v>548562.51139315078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12097.523147436779</v>
      </c>
      <c r="N49" s="281">
        <f>K49*M49</f>
        <v>12097.523147436779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1886.7696651965614</v>
      </c>
      <c r="N50" s="281">
        <f>K50*M50</f>
        <v>1886.7696651965614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37139.785604436365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607846.58981022052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121569.31796204411</v>
      </c>
      <c r="M83" s="859"/>
      <c r="N83" s="57"/>
    </row>
    <row r="84" spans="1:14">
      <c r="B84" s="95" t="s">
        <v>1057</v>
      </c>
      <c r="C84" s="96"/>
      <c r="D84" s="96"/>
      <c r="E84" s="96"/>
      <c r="F84" s="96"/>
      <c r="G84" s="96"/>
      <c r="H84" s="96"/>
      <c r="I84" s="93"/>
      <c r="J84" s="94"/>
      <c r="K84" s="313">
        <v>0.05</v>
      </c>
      <c r="L84" s="858">
        <f>N78*K84</f>
        <v>30392.329490511027</v>
      </c>
      <c r="M84" s="859"/>
      <c r="N84" s="57"/>
    </row>
    <row r="85" spans="1:14" ht="15" thickBot="1">
      <c r="B85" s="97" t="s">
        <v>1058</v>
      </c>
      <c r="C85" s="98"/>
      <c r="D85" s="98"/>
      <c r="E85" s="98"/>
      <c r="F85" s="98"/>
      <c r="G85" s="98"/>
      <c r="H85" s="98"/>
      <c r="I85" s="99"/>
      <c r="J85" s="100"/>
      <c r="K85" s="314">
        <v>0.05</v>
      </c>
      <c r="L85" s="860">
        <f>N78*K85</f>
        <v>30392.329490511027</v>
      </c>
      <c r="M85" s="861"/>
      <c r="N85" s="57"/>
    </row>
    <row r="86" spans="1:14" ht="15" thickBot="1">
      <c r="B86" s="823" t="s">
        <v>1037</v>
      </c>
      <c r="C86" s="824"/>
      <c r="D86" s="824"/>
      <c r="E86" s="824"/>
      <c r="F86" s="824"/>
      <c r="G86" s="824"/>
      <c r="H86" s="824"/>
      <c r="I86" s="824"/>
      <c r="J86" s="824"/>
      <c r="K86" s="824"/>
      <c r="L86" s="824"/>
      <c r="M86" s="825"/>
      <c r="N86" s="58">
        <f>L83+L84+L85</f>
        <v>182353.97694306617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790200.56675328664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8" t="s">
        <v>241</v>
      </c>
      <c r="B36" s="872" t="str">
        <f>VLOOKUP(A36,EQUIPOS!A6:D154,3,FALSE)</f>
        <v>Grúa (capacidad 15 ton)</v>
      </c>
      <c r="C36" s="873"/>
      <c r="D36" s="873"/>
      <c r="E36" s="873"/>
      <c r="F36" s="873"/>
      <c r="G36" s="873"/>
      <c r="H36" s="874"/>
      <c r="I36" s="276"/>
      <c r="J36" s="277"/>
      <c r="K36" s="278">
        <f>VLOOKUP(A36,EQUIPOS!A6:D163,4,FALSE)</f>
        <v>167627.33373649535</v>
      </c>
      <c r="L36" s="279"/>
      <c r="M36" s="405">
        <v>1.125</v>
      </c>
      <c r="N36" s="281">
        <f>K36/M36</f>
        <v>149002.07443244031</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1134.8267823577778</v>
      </c>
    </row>
    <row r="43" spans="1:14" ht="15" thickBot="1">
      <c r="B43" s="823" t="s">
        <v>1037</v>
      </c>
      <c r="C43" s="824"/>
      <c r="D43" s="824"/>
      <c r="E43" s="824"/>
      <c r="F43" s="824"/>
      <c r="G43" s="824"/>
      <c r="H43" s="824"/>
      <c r="I43" s="824"/>
      <c r="J43" s="824"/>
      <c r="K43" s="824"/>
      <c r="L43" s="824"/>
      <c r="M43" s="825"/>
      <c r="N43" s="403">
        <f>SUM(N36:N42)</f>
        <v>150136.9012147981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816</v>
      </c>
      <c r="N48" s="281">
        <f>K48*M48</f>
        <v>8160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1886.7696651965614</v>
      </c>
      <c r="N49" s="281">
        <f>K49*M49</f>
        <v>1886.7696651965614</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12097.523147436779</v>
      </c>
      <c r="N50" s="281">
        <f>K50*M50</f>
        <v>12097.523147436779</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22696.535647155557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194977.72967458697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38995.545934917398</v>
      </c>
      <c r="M83" s="859"/>
      <c r="N83" s="57"/>
    </row>
    <row r="84" spans="1:14">
      <c r="B84" s="95" t="s">
        <v>1057</v>
      </c>
      <c r="C84" s="96"/>
      <c r="D84" s="96"/>
      <c r="E84" s="96"/>
      <c r="F84" s="96"/>
      <c r="G84" s="96"/>
      <c r="H84" s="96"/>
      <c r="I84" s="93"/>
      <c r="J84" s="94"/>
      <c r="K84" s="313">
        <v>0.05</v>
      </c>
      <c r="L84" s="858">
        <f>N78*K84</f>
        <v>9748.8864837293495</v>
      </c>
      <c r="M84" s="859"/>
      <c r="N84" s="57"/>
    </row>
    <row r="85" spans="1:14" ht="15" thickBot="1">
      <c r="B85" s="97" t="s">
        <v>1058</v>
      </c>
      <c r="C85" s="98"/>
      <c r="D85" s="98"/>
      <c r="E85" s="98"/>
      <c r="F85" s="98"/>
      <c r="G85" s="98"/>
      <c r="H85" s="98"/>
      <c r="I85" s="99"/>
      <c r="J85" s="100"/>
      <c r="K85" s="314">
        <v>0.05</v>
      </c>
      <c r="L85" s="860">
        <f>N78*K85</f>
        <v>9748.8864837293495</v>
      </c>
      <c r="M85" s="861"/>
      <c r="N85" s="57"/>
    </row>
    <row r="86" spans="1:14" ht="15" thickBot="1">
      <c r="B86" s="823" t="s">
        <v>1037</v>
      </c>
      <c r="C86" s="824"/>
      <c r="D86" s="824"/>
      <c r="E86" s="824"/>
      <c r="F86" s="824"/>
      <c r="G86" s="824"/>
      <c r="H86" s="824"/>
      <c r="I86" s="824"/>
      <c r="J86" s="824"/>
      <c r="K86" s="824"/>
      <c r="L86" s="824"/>
      <c r="M86" s="825"/>
      <c r="N86" s="58">
        <f>L83+L84+L85</f>
        <v>58493.318902376101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253471.04857696308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61" t="s">
        <v>241</v>
      </c>
      <c r="B36" s="872" t="str">
        <f>VLOOKUP(A36,EQUIPOS!A6:D154,3,FALSE)</f>
        <v>Grúa (capacidad 15 ton)</v>
      </c>
      <c r="C36" s="873"/>
      <c r="D36" s="873"/>
      <c r="E36" s="873"/>
      <c r="F36" s="873"/>
      <c r="G36" s="873"/>
      <c r="H36" s="874"/>
      <c r="I36" s="276"/>
      <c r="J36" s="277"/>
      <c r="K36" s="278">
        <f>VLOOKUP(A36,EQUIPOS!A6:D163,4,FALSE)</f>
        <v>167627.33373649535</v>
      </c>
      <c r="L36" s="279"/>
      <c r="M36" s="471">
        <v>1</v>
      </c>
      <c r="N36" s="281">
        <f>K36/M36</f>
        <v>167627.33373649535</v>
      </c>
    </row>
    <row r="37" spans="1:14">
      <c r="A37" s="161" t="s">
        <v>373</v>
      </c>
      <c r="B37" s="872" t="str">
        <f>VLOOKUP(A37,EQUIPOS!A7:D154,3,FALSE)</f>
        <v>Volqueta 6 m3</v>
      </c>
      <c r="C37" s="873"/>
      <c r="D37" s="873"/>
      <c r="E37" s="873"/>
      <c r="F37" s="873"/>
      <c r="G37" s="873"/>
      <c r="H37" s="874"/>
      <c r="I37" s="276"/>
      <c r="J37" s="277"/>
      <c r="K37" s="278">
        <f>VLOOKUP(A37,EQUIPOS!A7:D164,4,FALSE)</f>
        <v>60387.486687681543</v>
      </c>
      <c r="L37" s="279"/>
      <c r="M37" s="472">
        <v>1</v>
      </c>
      <c r="N37" s="281">
        <f>K37/M37</f>
        <v>60387.486687681543</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1276.6801301525002</v>
      </c>
    </row>
    <row r="43" spans="1:14" ht="15" thickBot="1">
      <c r="B43" s="823" t="s">
        <v>1037</v>
      </c>
      <c r="C43" s="824"/>
      <c r="D43" s="824"/>
      <c r="E43" s="824"/>
      <c r="F43" s="824"/>
      <c r="G43" s="824"/>
      <c r="H43" s="824"/>
      <c r="I43" s="824"/>
      <c r="J43" s="824"/>
      <c r="K43" s="824"/>
      <c r="L43" s="824"/>
      <c r="M43" s="825"/>
      <c r="N43" s="403">
        <f>SUM(N36:N42)</f>
        <v>229291.5005543294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816</v>
      </c>
      <c r="N48" s="281">
        <f>K48*M48</f>
        <v>8160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1886.7696651965614</v>
      </c>
      <c r="N49" s="281">
        <f>K49*M49</f>
        <v>1886.7696651965614</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12097.523147436779</v>
      </c>
      <c r="N50" s="281">
        <f>K50*M50</f>
        <v>12097.523147436779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25533.60260305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276969.39597001276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55393.879194002555</v>
      </c>
      <c r="M83" s="859"/>
      <c r="N83" s="57"/>
    </row>
    <row r="84" spans="1:14">
      <c r="B84" s="95" t="s">
        <v>1057</v>
      </c>
      <c r="C84" s="96"/>
      <c r="D84" s="96"/>
      <c r="E84" s="96"/>
      <c r="F84" s="96"/>
      <c r="G84" s="96"/>
      <c r="H84" s="96"/>
      <c r="I84" s="93"/>
      <c r="J84" s="94"/>
      <c r="K84" s="313">
        <v>0.05</v>
      </c>
      <c r="L84" s="858">
        <f>N78*K84</f>
        <v>13848.469798500639</v>
      </c>
      <c r="M84" s="859"/>
      <c r="N84" s="57"/>
    </row>
    <row r="85" spans="1:14" ht="15" thickBot="1">
      <c r="B85" s="97" t="s">
        <v>1058</v>
      </c>
      <c r="C85" s="98"/>
      <c r="D85" s="98"/>
      <c r="E85" s="98"/>
      <c r="F85" s="98"/>
      <c r="G85" s="98"/>
      <c r="H85" s="98"/>
      <c r="I85" s="99"/>
      <c r="J85" s="100"/>
      <c r="K85" s="314">
        <v>0.05</v>
      </c>
      <c r="L85" s="860">
        <f>N78*K85</f>
        <v>13848.469798500639</v>
      </c>
      <c r="M85" s="861"/>
      <c r="N85" s="57"/>
    </row>
    <row r="86" spans="1:14" ht="15" thickBot="1">
      <c r="B86" s="823" t="s">
        <v>1037</v>
      </c>
      <c r="C86" s="824"/>
      <c r="D86" s="824"/>
      <c r="E86" s="824"/>
      <c r="F86" s="824"/>
      <c r="G86" s="824"/>
      <c r="H86" s="824"/>
      <c r="I86" s="824"/>
      <c r="J86" s="824"/>
      <c r="K86" s="824"/>
      <c r="L86" s="824"/>
      <c r="M86" s="825"/>
      <c r="N86" s="58">
        <f>L83+L84+L85</f>
        <v>83090.818791003825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360060.2147610166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241</v>
      </c>
      <c r="B36" s="872" t="str">
        <f>VLOOKUP(A36,EQUIPOS!A6:D154,3,FALSE)</f>
        <v>Grúa (capacidad 15 ton)</v>
      </c>
      <c r="C36" s="873"/>
      <c r="D36" s="873"/>
      <c r="E36" s="873"/>
      <c r="F36" s="873"/>
      <c r="G36" s="873"/>
      <c r="H36" s="874"/>
      <c r="I36" s="276"/>
      <c r="J36" s="277"/>
      <c r="K36" s="278">
        <f>VLOOKUP(A36,EQUIPOS!A6:D163,4,FALSE)</f>
        <v>167627.33373649535</v>
      </c>
      <c r="L36" s="279"/>
      <c r="M36" s="280">
        <v>0.9375</v>
      </c>
      <c r="N36" s="281">
        <f>K36/M36</f>
        <v>178802.48931892836</v>
      </c>
    </row>
    <row r="37" spans="1:14">
      <c r="A37" s="150" t="s">
        <v>373</v>
      </c>
      <c r="B37" s="872" t="str">
        <f>VLOOKUP(A37,EQUIPOS!A7:D154,3,FALSE)</f>
        <v>Volqueta 6 m3</v>
      </c>
      <c r="C37" s="873"/>
      <c r="D37" s="873"/>
      <c r="E37" s="873"/>
      <c r="F37" s="873"/>
      <c r="G37" s="873"/>
      <c r="H37" s="874"/>
      <c r="I37" s="276"/>
      <c r="J37" s="277"/>
      <c r="K37" s="278">
        <f>VLOOKUP(A37,EQUIPOS!A7:D164,4,FALSE)</f>
        <v>60387.486687681543</v>
      </c>
      <c r="L37" s="279"/>
      <c r="M37" s="280">
        <v>0.9375</v>
      </c>
      <c r="N37" s="281">
        <f>K37/M37</f>
        <v>64413.31913352698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1361.7921388293335</v>
      </c>
    </row>
    <row r="43" spans="1:14" ht="15" thickBot="1">
      <c r="B43" s="823" t="s">
        <v>1037</v>
      </c>
      <c r="C43" s="824"/>
      <c r="D43" s="824"/>
      <c r="E43" s="824"/>
      <c r="F43" s="824"/>
      <c r="G43" s="824"/>
      <c r="H43" s="824"/>
      <c r="I43" s="824"/>
      <c r="J43" s="824"/>
      <c r="K43" s="824"/>
      <c r="L43" s="824"/>
      <c r="M43" s="825"/>
      <c r="N43" s="403">
        <f>SUM(N36:N42)</f>
        <v>244577.60059128466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12097.523147436779</v>
      </c>
      <c r="N49" s="281">
        <f>K49*M49</f>
        <v>12097.523147436779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1886.7696651965614</v>
      </c>
      <c r="N50" s="281">
        <f>K50*M50</f>
        <v>1886.7696651965614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SUM(N70:N75)</f>
        <v>27235.842776586665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293957.73618050467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58791.547236100938</v>
      </c>
      <c r="M83" s="859"/>
      <c r="N83" s="57"/>
    </row>
    <row r="84" spans="1:14">
      <c r="B84" s="95" t="s">
        <v>1057</v>
      </c>
      <c r="C84" s="96"/>
      <c r="D84" s="96"/>
      <c r="E84" s="96"/>
      <c r="F84" s="96"/>
      <c r="G84" s="96"/>
      <c r="H84" s="96"/>
      <c r="I84" s="93"/>
      <c r="J84" s="94"/>
      <c r="K84" s="313">
        <v>0.05</v>
      </c>
      <c r="L84" s="858">
        <f>N78*K84</f>
        <v>14697.886809025234</v>
      </c>
      <c r="M84" s="859"/>
      <c r="N84" s="57"/>
    </row>
    <row r="85" spans="1:14" ht="15" thickBot="1">
      <c r="B85" s="97" t="s">
        <v>1058</v>
      </c>
      <c r="C85" s="98"/>
      <c r="D85" s="98"/>
      <c r="E85" s="98"/>
      <c r="F85" s="98"/>
      <c r="G85" s="98"/>
      <c r="H85" s="98"/>
      <c r="I85" s="99"/>
      <c r="J85" s="100"/>
      <c r="K85" s="314">
        <v>0.05</v>
      </c>
      <c r="L85" s="860">
        <f>N78*K85</f>
        <v>14697.886809025234</v>
      </c>
      <c r="M85" s="861"/>
      <c r="N85" s="57"/>
    </row>
    <row r="86" spans="1:14" ht="15" thickBot="1">
      <c r="B86" s="823" t="s">
        <v>1037</v>
      </c>
      <c r="C86" s="824"/>
      <c r="D86" s="824"/>
      <c r="E86" s="824"/>
      <c r="F86" s="824"/>
      <c r="G86" s="824"/>
      <c r="H86" s="824"/>
      <c r="I86" s="824"/>
      <c r="J86" s="824"/>
      <c r="K86" s="824"/>
      <c r="L86" s="824"/>
      <c r="M86" s="825"/>
      <c r="N86" s="58">
        <f>L83+L84+L85</f>
        <v>88187.320854151403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382145.05703465606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241</v>
      </c>
      <c r="B36" s="872" t="str">
        <f>VLOOKUP(A36,EQUIPOS!A6:D154,3,FALSE)</f>
        <v>Grúa (capacidad 15 ton)</v>
      </c>
      <c r="C36" s="873"/>
      <c r="D36" s="873"/>
      <c r="E36" s="873"/>
      <c r="F36" s="873"/>
      <c r="G36" s="873"/>
      <c r="H36" s="874"/>
      <c r="I36" s="276"/>
      <c r="J36" s="277"/>
      <c r="K36" s="278">
        <f>VLOOKUP(A36,EQUIPOS!A6:D163,4,FALSE)</f>
        <v>167627.33373649535</v>
      </c>
      <c r="L36" s="279"/>
      <c r="M36" s="280">
        <v>1.5</v>
      </c>
      <c r="N36" s="281">
        <f>K36/M36</f>
        <v>111751.55582433024</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851.12008676833341</v>
      </c>
    </row>
    <row r="43" spans="1:14" ht="15" thickBot="1">
      <c r="B43" s="823" t="s">
        <v>1037</v>
      </c>
      <c r="C43" s="824"/>
      <c r="D43" s="824"/>
      <c r="E43" s="824"/>
      <c r="F43" s="824"/>
      <c r="G43" s="824"/>
      <c r="H43" s="824"/>
      <c r="I43" s="824"/>
      <c r="J43" s="824"/>
      <c r="K43" s="824"/>
      <c r="L43" s="824"/>
      <c r="M43" s="825"/>
      <c r="N43" s="403">
        <f>SUM(N36:N42)</f>
        <v>112602.67591109857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12097.523147436779</v>
      </c>
      <c r="N49" s="281">
        <f>K49*M49</f>
        <v>12097.523147436779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1886.7696651965614</v>
      </c>
      <c r="N50" s="281">
        <f>K50*M50</f>
        <v>1886.7696651965614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SUM(N70:N75)</f>
        <v>17022.401735366668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151769.37045909857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30353.874091819715</v>
      </c>
      <c r="M83" s="859"/>
      <c r="N83" s="57"/>
    </row>
    <row r="84" spans="1:14">
      <c r="B84" s="95" t="s">
        <v>1057</v>
      </c>
      <c r="C84" s="96"/>
      <c r="D84" s="96"/>
      <c r="E84" s="96"/>
      <c r="F84" s="96"/>
      <c r="G84" s="96"/>
      <c r="H84" s="96"/>
      <c r="I84" s="93"/>
      <c r="J84" s="94"/>
      <c r="K84" s="313">
        <v>0.05</v>
      </c>
      <c r="L84" s="858">
        <f>N78*K84</f>
        <v>7588.4685229549286</v>
      </c>
      <c r="M84" s="859"/>
      <c r="N84" s="57"/>
    </row>
    <row r="85" spans="1:14" ht="15" thickBot="1">
      <c r="B85" s="97" t="s">
        <v>1058</v>
      </c>
      <c r="C85" s="98"/>
      <c r="D85" s="98"/>
      <c r="E85" s="98"/>
      <c r="F85" s="98"/>
      <c r="G85" s="98"/>
      <c r="H85" s="98"/>
      <c r="I85" s="99"/>
      <c r="J85" s="100"/>
      <c r="K85" s="314">
        <v>0.05</v>
      </c>
      <c r="L85" s="860">
        <f>N78*K85</f>
        <v>7588.4685229549286</v>
      </c>
      <c r="M85" s="861"/>
      <c r="N85" s="57"/>
    </row>
    <row r="86" spans="1:14" ht="15" thickBot="1">
      <c r="B86" s="823" t="s">
        <v>1037</v>
      </c>
      <c r="C86" s="824"/>
      <c r="D86" s="824"/>
      <c r="E86" s="824"/>
      <c r="F86" s="824"/>
      <c r="G86" s="824"/>
      <c r="H86" s="824"/>
      <c r="I86" s="824"/>
      <c r="J86" s="824"/>
      <c r="K86" s="824"/>
      <c r="L86" s="824"/>
      <c r="M86" s="825"/>
      <c r="N86" s="58">
        <f>L83+L84+L85</f>
        <v>45530.811137729572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197300.18159682816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241</v>
      </c>
      <c r="B36" s="872" t="str">
        <f>VLOOKUP(A36,EQUIPOS!A6:D154,3,FALSE)</f>
        <v>Grúa (capacidad 15 ton)</v>
      </c>
      <c r="C36" s="873"/>
      <c r="D36" s="873"/>
      <c r="E36" s="873"/>
      <c r="F36" s="873"/>
      <c r="G36" s="873"/>
      <c r="H36" s="874"/>
      <c r="I36" s="276"/>
      <c r="J36" s="277"/>
      <c r="K36" s="278">
        <f>VLOOKUP(A36,EQUIPOS!A6:D163,4,FALSE)</f>
        <v>167627.33373649535</v>
      </c>
      <c r="L36" s="279"/>
      <c r="M36" s="280">
        <v>1.375</v>
      </c>
      <c r="N36" s="281">
        <f>K36/M36</f>
        <v>121910.78817199661</v>
      </c>
    </row>
    <row r="37" spans="1:14">
      <c r="A37" s="150" t="s">
        <v>373</v>
      </c>
      <c r="B37" s="872" t="str">
        <f>VLOOKUP(A37,EQUIPOS!A7:D154,3,FALSE)</f>
        <v>Volqueta 6 m3</v>
      </c>
      <c r="C37" s="873"/>
      <c r="D37" s="873"/>
      <c r="E37" s="873"/>
      <c r="F37" s="873"/>
      <c r="G37" s="873"/>
      <c r="H37" s="874"/>
      <c r="I37" s="276"/>
      <c r="J37" s="277"/>
      <c r="K37" s="278">
        <f>VLOOKUP(A37,EQUIPOS!A7:D164,4,FALSE)</f>
        <v>60387.486687681543</v>
      </c>
      <c r="L37" s="279"/>
      <c r="M37" s="280">
        <v>1.375</v>
      </c>
      <c r="N37" s="281">
        <f>K37/M37</f>
        <v>43918.172136495668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928.49464011090913</v>
      </c>
    </row>
    <row r="43" spans="1:14" ht="15" thickBot="1">
      <c r="B43" s="823" t="s">
        <v>1037</v>
      </c>
      <c r="C43" s="824"/>
      <c r="D43" s="824"/>
      <c r="E43" s="824"/>
      <c r="F43" s="824"/>
      <c r="G43" s="824"/>
      <c r="H43" s="824"/>
      <c r="I43" s="824"/>
      <c r="J43" s="824"/>
      <c r="K43" s="824"/>
      <c r="L43" s="824"/>
      <c r="M43" s="825"/>
      <c r="N43" s="403">
        <f>SUM(N36:N42)</f>
        <v>166757.45494860318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12097.523147436779</v>
      </c>
      <c r="N49" s="281">
        <f>K49*M49</f>
        <v>12097.523147436779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1886.7696651965614</v>
      </c>
      <c r="N50" s="281">
        <f>K50*M50</f>
        <v>1886.7696651965614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18569.892802218183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207471.64056345468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41494.328112690942</v>
      </c>
      <c r="M83" s="859"/>
      <c r="N83" s="57"/>
    </row>
    <row r="84" spans="1:14">
      <c r="B84" s="95" t="s">
        <v>1057</v>
      </c>
      <c r="C84" s="96"/>
      <c r="D84" s="96"/>
      <c r="E84" s="96"/>
      <c r="F84" s="96"/>
      <c r="G84" s="96"/>
      <c r="H84" s="96"/>
      <c r="I84" s="93"/>
      <c r="J84" s="94"/>
      <c r="K84" s="313">
        <v>0.05</v>
      </c>
      <c r="L84" s="858">
        <f>N78*K84</f>
        <v>10373.582028172736</v>
      </c>
      <c r="M84" s="859"/>
      <c r="N84" s="57"/>
    </row>
    <row r="85" spans="1:14" ht="15" thickBot="1">
      <c r="B85" s="97" t="s">
        <v>1058</v>
      </c>
      <c r="C85" s="98"/>
      <c r="D85" s="98"/>
      <c r="E85" s="98"/>
      <c r="F85" s="98"/>
      <c r="G85" s="98"/>
      <c r="H85" s="98"/>
      <c r="I85" s="99"/>
      <c r="J85" s="100"/>
      <c r="K85" s="314">
        <v>0.05</v>
      </c>
      <c r="L85" s="860">
        <f>N78*K85</f>
        <v>10373.582028172736</v>
      </c>
      <c r="M85" s="861"/>
      <c r="N85" s="57"/>
    </row>
    <row r="86" spans="1:14" ht="15" thickBot="1">
      <c r="B86" s="823" t="s">
        <v>1037</v>
      </c>
      <c r="C86" s="824"/>
      <c r="D86" s="824"/>
      <c r="E86" s="824"/>
      <c r="F86" s="824"/>
      <c r="G86" s="824"/>
      <c r="H86" s="824"/>
      <c r="I86" s="824"/>
      <c r="J86" s="824"/>
      <c r="K86" s="824"/>
      <c r="L86" s="824"/>
      <c r="M86" s="825"/>
      <c r="N86" s="58">
        <f>L83+L84+L85</f>
        <v>62241.492169036414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269713.13273249113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241</v>
      </c>
      <c r="B36" s="872" t="str">
        <f>VLOOKUP(A36,EQUIPOS!A6:D154,3,FALSE)</f>
        <v>Grúa (capacidad 15 ton)</v>
      </c>
      <c r="C36" s="873"/>
      <c r="D36" s="873"/>
      <c r="E36" s="873"/>
      <c r="F36" s="873"/>
      <c r="G36" s="873"/>
      <c r="H36" s="874"/>
      <c r="I36" s="276"/>
      <c r="J36" s="277"/>
      <c r="K36" s="278">
        <f>VLOOKUP(A36,EQUIPOS!A6:D163,4,FALSE)</f>
        <v>167627.33373649535</v>
      </c>
      <c r="L36" s="279"/>
      <c r="M36" s="280">
        <v>1.3125</v>
      </c>
      <c r="N36" s="281">
        <f>K36/M36</f>
        <v>127716.06379923454</v>
      </c>
    </row>
    <row r="37" spans="1:14">
      <c r="A37" s="150" t="s">
        <v>373</v>
      </c>
      <c r="B37" s="872" t="str">
        <f>VLOOKUP(A37,EQUIPOS!A7:D154,3,FALSE)</f>
        <v>Volqueta 6 m3</v>
      </c>
      <c r="C37" s="873"/>
      <c r="D37" s="873"/>
      <c r="E37" s="873"/>
      <c r="F37" s="873"/>
      <c r="G37" s="873"/>
      <c r="H37" s="874"/>
      <c r="I37" s="276"/>
      <c r="J37" s="277"/>
      <c r="K37" s="278">
        <f>VLOOKUP(A37,EQUIPOS!A7:D164,4,FALSE)</f>
        <v>60387.486687681543</v>
      </c>
      <c r="L37" s="279"/>
      <c r="M37" s="280">
        <v>1.3125</v>
      </c>
      <c r="N37" s="281">
        <f>K37/M37</f>
        <v>46009.513666804982</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0.05</v>
      </c>
      <c r="M42" s="885"/>
      <c r="N42" s="111">
        <f>N76*L42</f>
        <v>972.70867059238105</v>
      </c>
    </row>
    <row r="43" spans="1:14" ht="15" thickBot="1">
      <c r="B43" s="823" t="s">
        <v>1037</v>
      </c>
      <c r="C43" s="824"/>
      <c r="D43" s="824"/>
      <c r="E43" s="824"/>
      <c r="F43" s="824"/>
      <c r="G43" s="824"/>
      <c r="H43" s="824"/>
      <c r="I43" s="824"/>
      <c r="J43" s="824"/>
      <c r="K43" s="824"/>
      <c r="L43" s="824"/>
      <c r="M43" s="825"/>
      <c r="N43" s="403">
        <f>SUM(N36:N42)</f>
        <v>174698.28613663188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816</v>
      </c>
      <c r="N48" s="281">
        <f>K48*M48</f>
        <v>8160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12097.523147436779</v>
      </c>
      <c r="N49" s="281">
        <f>K49*M49</f>
        <v>12097.523147436779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1886.7696651965614</v>
      </c>
      <c r="N50" s="281">
        <f>K50*M50</f>
        <v>1886.7696651965614</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22144.292812633339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19454.17341184762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216296.75236111283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43259.35047222257</v>
      </c>
      <c r="M83" s="859"/>
      <c r="N83" s="57"/>
    </row>
    <row r="84" spans="1:14">
      <c r="B84" s="95" t="s">
        <v>1057</v>
      </c>
      <c r="C84" s="96"/>
      <c r="D84" s="96"/>
      <c r="E84" s="96"/>
      <c r="F84" s="96"/>
      <c r="G84" s="96"/>
      <c r="H84" s="96"/>
      <c r="I84" s="93"/>
      <c r="J84" s="94"/>
      <c r="K84" s="313">
        <v>0.05</v>
      </c>
      <c r="L84" s="858">
        <f>N78*K84</f>
        <v>10814.837618055642</v>
      </c>
      <c r="M84" s="859"/>
      <c r="N84" s="57"/>
    </row>
    <row r="85" spans="1:14" ht="15" thickBot="1">
      <c r="B85" s="97" t="s">
        <v>1058</v>
      </c>
      <c r="C85" s="98"/>
      <c r="D85" s="98"/>
      <c r="E85" s="98"/>
      <c r="F85" s="98"/>
      <c r="G85" s="98"/>
      <c r="H85" s="98"/>
      <c r="I85" s="99"/>
      <c r="J85" s="100"/>
      <c r="K85" s="314">
        <v>0.05</v>
      </c>
      <c r="L85" s="860">
        <f>N78*K85</f>
        <v>10814.837618055642</v>
      </c>
      <c r="M85" s="861"/>
      <c r="N85" s="57"/>
    </row>
    <row r="86" spans="1:14" ht="15" thickBot="1">
      <c r="B86" s="823" t="s">
        <v>1037</v>
      </c>
      <c r="C86" s="824"/>
      <c r="D86" s="824"/>
      <c r="E86" s="824"/>
      <c r="F86" s="824"/>
      <c r="G86" s="824"/>
      <c r="H86" s="824"/>
      <c r="I86" s="824"/>
      <c r="J86" s="824"/>
      <c r="K86" s="824"/>
      <c r="L86" s="824"/>
      <c r="M86" s="825"/>
      <c r="N86" s="58">
        <f>L83+L84+L85</f>
        <v>64889.025708333858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281185.77806944668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312</v>
      </c>
      <c r="B36" s="872" t="str">
        <f>VLOOKUP(A36,EQUIPOS!A6:D154,3,FALSE)</f>
        <v>Retroexcavadora sobre oruga, potencia 138 HP, balde de 1,5 m3.</v>
      </c>
      <c r="C36" s="873"/>
      <c r="D36" s="873"/>
      <c r="E36" s="873"/>
      <c r="F36" s="873"/>
      <c r="G36" s="873"/>
      <c r="H36" s="874"/>
      <c r="I36" s="276"/>
      <c r="J36" s="277"/>
      <c r="K36" s="278">
        <f>VLOOKUP(A36,EQUIPOS!A6:D163,4,FALSE)</f>
        <v>187409.44144452893</v>
      </c>
      <c r="L36" s="279"/>
      <c r="M36" s="280">
        <v>66</v>
      </c>
      <c r="N36" s="281">
        <f>K36/M36</f>
        <v>2839.5369915837719</v>
      </c>
    </row>
    <row r="37" spans="1:14">
      <c r="A37" s="150" t="s">
        <v>129</v>
      </c>
      <c r="B37" s="872" t="str">
        <f>VLOOKUP(A37,EQUIPOS!A7:D154,3,FALSE)</f>
        <v xml:space="preserve">Buldozer, Potencia al volante de 140 HP, motor de 2200 RPM, longitud de hoja 4,80m. </v>
      </c>
      <c r="C37" s="873"/>
      <c r="D37" s="873"/>
      <c r="E37" s="873"/>
      <c r="F37" s="873"/>
      <c r="G37" s="873"/>
      <c r="H37" s="874"/>
      <c r="I37" s="276"/>
      <c r="J37" s="277"/>
      <c r="K37" s="278">
        <f>VLOOKUP(A37,EQUIPOS!A7:D164,4,FALSE)</f>
        <v>145762.89890130027</v>
      </c>
      <c r="L37" s="279"/>
      <c r="M37" s="280">
        <v>100</v>
      </c>
      <c r="N37" s="281">
        <f>K37/M37</f>
        <v>1457.6289890130026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0.967181916782197</v>
      </c>
    </row>
    <row r="43" spans="1:14" ht="15" thickBot="1">
      <c r="B43" s="823" t="s">
        <v>1037</v>
      </c>
      <c r="C43" s="824"/>
      <c r="D43" s="824"/>
      <c r="E43" s="824"/>
      <c r="F43" s="824"/>
      <c r="G43" s="824"/>
      <c r="H43" s="824"/>
      <c r="I43" s="824"/>
      <c r="J43" s="824"/>
      <c r="K43" s="824"/>
      <c r="L43" s="824"/>
      <c r="M43" s="825"/>
      <c r="N43" s="403">
        <f>SUM(N36:N42)</f>
        <v>4298.1331625135572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4217.4851339687839</v>
      </c>
      <c r="N48" s="281">
        <f>K48*M48</f>
        <v>4217.4851339687839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4217.4851339687839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8612.3364881605612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1722.4672976321124</v>
      </c>
      <c r="M83" s="859"/>
      <c r="N83" s="57"/>
    </row>
    <row r="84" spans="1:14">
      <c r="B84" s="95" t="s">
        <v>1057</v>
      </c>
      <c r="C84" s="96"/>
      <c r="D84" s="96"/>
      <c r="E84" s="96"/>
      <c r="F84" s="96"/>
      <c r="G84" s="96"/>
      <c r="H84" s="96"/>
      <c r="I84" s="93"/>
      <c r="J84" s="94"/>
      <c r="K84" s="313">
        <v>0.05</v>
      </c>
      <c r="L84" s="858">
        <f>N78*K84</f>
        <v>430.61682440802809</v>
      </c>
      <c r="M84" s="859"/>
      <c r="N84" s="57"/>
    </row>
    <row r="85" spans="1:14" ht="15" thickBot="1">
      <c r="B85" s="97" t="s">
        <v>1058</v>
      </c>
      <c r="C85" s="98"/>
      <c r="D85" s="98"/>
      <c r="E85" s="98"/>
      <c r="F85" s="98"/>
      <c r="G85" s="98"/>
      <c r="H85" s="98"/>
      <c r="I85" s="99"/>
      <c r="J85" s="100"/>
      <c r="K85" s="314">
        <v>0.05</v>
      </c>
      <c r="L85" s="860">
        <f>N78*K85</f>
        <v>430.61682440802809</v>
      </c>
      <c r="M85" s="861"/>
      <c r="N85" s="57"/>
    </row>
    <row r="86" spans="1:14" ht="15" thickBot="1">
      <c r="B86" s="823" t="s">
        <v>1037</v>
      </c>
      <c r="C86" s="824"/>
      <c r="D86" s="824"/>
      <c r="E86" s="824"/>
      <c r="F86" s="824"/>
      <c r="G86" s="824"/>
      <c r="H86" s="824"/>
      <c r="I86" s="824"/>
      <c r="J86" s="824"/>
      <c r="K86" s="824"/>
      <c r="L86" s="824"/>
      <c r="M86" s="825"/>
      <c r="N86" s="58">
        <f>L83+L84+L85</f>
        <v>2583.7009464481685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11196.03743460873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312</v>
      </c>
      <c r="B36" s="872" t="str">
        <f>VLOOKUP(A36,EQUIPOS!A6:D154,3,FALSE)</f>
        <v>Retroexcavadora sobre oruga, potencia 138 HP, balde de 1,5 m3.</v>
      </c>
      <c r="C36" s="873"/>
      <c r="D36" s="873"/>
      <c r="E36" s="873"/>
      <c r="F36" s="873"/>
      <c r="G36" s="873"/>
      <c r="H36" s="874"/>
      <c r="I36" s="276"/>
      <c r="J36" s="277"/>
      <c r="K36" s="278">
        <f>VLOOKUP(A36,EQUIPOS!A6:D163,4,FALSE)</f>
        <v>187409.44144452893</v>
      </c>
      <c r="L36" s="279"/>
      <c r="M36" s="280">
        <v>66</v>
      </c>
      <c r="N36" s="281">
        <f>K36/M36</f>
        <v>2839.5369915837719</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0.967181916782197</v>
      </c>
    </row>
    <row r="43" spans="1:14" ht="15" thickBot="1">
      <c r="B43" s="823" t="s">
        <v>1037</v>
      </c>
      <c r="C43" s="824"/>
      <c r="D43" s="824"/>
      <c r="E43" s="824"/>
      <c r="F43" s="824"/>
      <c r="G43" s="824"/>
      <c r="H43" s="824"/>
      <c r="I43" s="824"/>
      <c r="J43" s="824"/>
      <c r="K43" s="824"/>
      <c r="L43" s="824"/>
      <c r="M43" s="825"/>
      <c r="N43" s="403">
        <f>SUM(N36:N42)</f>
        <v>2840.5041735005539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2937.2223651787735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587.44447303575475</v>
      </c>
      <c r="M83" s="859"/>
      <c r="N83" s="57"/>
    </row>
    <row r="84" spans="1:14">
      <c r="B84" s="95" t="s">
        <v>1057</v>
      </c>
      <c r="C84" s="96"/>
      <c r="D84" s="96"/>
      <c r="E84" s="96"/>
      <c r="F84" s="96"/>
      <c r="G84" s="96"/>
      <c r="H84" s="96"/>
      <c r="I84" s="93"/>
      <c r="J84" s="94"/>
      <c r="K84" s="313">
        <v>0.05</v>
      </c>
      <c r="L84" s="858">
        <f>N78*K84</f>
        <v>146.86111825893869</v>
      </c>
      <c r="M84" s="859"/>
      <c r="N84" s="57"/>
    </row>
    <row r="85" spans="1:14" ht="15" thickBot="1">
      <c r="B85" s="97" t="s">
        <v>1058</v>
      </c>
      <c r="C85" s="98"/>
      <c r="D85" s="98"/>
      <c r="E85" s="98"/>
      <c r="F85" s="98"/>
      <c r="G85" s="98"/>
      <c r="H85" s="98"/>
      <c r="I85" s="99"/>
      <c r="J85" s="100"/>
      <c r="K85" s="314">
        <v>0.05</v>
      </c>
      <c r="L85" s="860">
        <f>N78*K85</f>
        <v>146.86111825893869</v>
      </c>
      <c r="M85" s="861"/>
      <c r="N85" s="57"/>
    </row>
    <row r="86" spans="1:14" ht="15" thickBot="1">
      <c r="B86" s="823" t="s">
        <v>1037</v>
      </c>
      <c r="C86" s="824"/>
      <c r="D86" s="824"/>
      <c r="E86" s="824"/>
      <c r="F86" s="824"/>
      <c r="G86" s="824"/>
      <c r="H86" s="824"/>
      <c r="I86" s="824"/>
      <c r="J86" s="824"/>
      <c r="K86" s="824"/>
      <c r="L86" s="824"/>
      <c r="M86" s="825"/>
      <c r="N86" s="58">
        <f>L83+L84+L85</f>
        <v>881.16670955363202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3818.3890747324058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180</v>
      </c>
      <c r="B36" s="872" t="str">
        <f>VLOOKUP(A36,EQUIPOS!A6:D154,3,FALSE)</f>
        <v>Compresor 120 HP, con martillo.</v>
      </c>
      <c r="C36" s="873"/>
      <c r="D36" s="873"/>
      <c r="E36" s="873"/>
      <c r="F36" s="873"/>
      <c r="G36" s="873"/>
      <c r="H36" s="874"/>
      <c r="I36" s="276"/>
      <c r="J36" s="277"/>
      <c r="K36" s="278">
        <f>VLOOKUP(A36,EQUIPOS!A6:D163,4,FALSE)</f>
        <v>104116.35635807163</v>
      </c>
      <c r="L36" s="279"/>
      <c r="M36" s="280">
        <v>66</v>
      </c>
      <c r="N36" s="281">
        <f>K36/M36</f>
        <v>1577.5205508798731</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6"/>
      <c r="J37" s="277"/>
      <c r="K37" s="278">
        <f>VLOOKUP(A37,EQUIPOS!A7:D164,4,FALSE)</f>
        <v>145762.89890130027</v>
      </c>
      <c r="L37" s="279"/>
      <c r="M37" s="280">
        <v>100</v>
      </c>
      <c r="N37" s="281">
        <f>K37/M37</f>
        <v>1457.6289890130026</v>
      </c>
    </row>
    <row r="38" spans="1:14">
      <c r="A38" t="s">
        <v>312</v>
      </c>
      <c r="B38" s="872" t="str">
        <f>VLOOKUP(A38,EQUIPOS!A8:D154,3,FALSE)</f>
        <v>Retroexcavadora sobre oruga, potencia 138 HP, balde de 1,5 m3.</v>
      </c>
      <c r="C38" s="873"/>
      <c r="D38" s="873"/>
      <c r="E38" s="873"/>
      <c r="F38" s="873"/>
      <c r="G38" s="873"/>
      <c r="H38" s="874"/>
      <c r="I38" s="276"/>
      <c r="J38" s="277"/>
      <c r="K38" s="278">
        <f>VLOOKUP(A38,EQUIPOS!A8:D165,4,FALSE)</f>
        <v>187409.44144452893</v>
      </c>
      <c r="L38" s="279"/>
      <c r="M38" s="280">
        <v>66</v>
      </c>
      <c r="N38" s="281">
        <f>K38/M38</f>
        <v>2839.5369915837719</v>
      </c>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N78*L42</f>
        <v>5.8030915006931822</v>
      </c>
    </row>
    <row r="43" spans="1:14" ht="15" thickBot="1">
      <c r="B43" s="823" t="s">
        <v>1037</v>
      </c>
      <c r="C43" s="824"/>
      <c r="D43" s="824"/>
      <c r="E43" s="824"/>
      <c r="F43" s="824"/>
      <c r="G43" s="824"/>
      <c r="H43" s="824"/>
      <c r="I43" s="824"/>
      <c r="J43" s="824"/>
      <c r="K43" s="824"/>
      <c r="L43" s="824"/>
      <c r="M43" s="825"/>
      <c r="N43" s="403">
        <f>SUM(N36:N42)</f>
        <v>5880.4896229773403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3884.5257812870386</v>
      </c>
      <c r="N48" s="281">
        <f>K48*M48</f>
        <v>776.90515625740773</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2154.7825521095388</v>
      </c>
      <c r="N49" s="281">
        <f t="shared" ref="N49:N54" si="0">K49*M49</f>
        <v>6464.3476563286167</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9418.8026537969981</v>
      </c>
      <c r="N50" s="281">
        <f t="shared" si="0"/>
        <v>2825.6407961390992</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1113.5</v>
      </c>
      <c r="N51" s="281">
        <f t="shared" si="0"/>
        <v>222.70000000000002</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1088</v>
      </c>
      <c r="N52" s="281">
        <f t="shared" si="0"/>
        <v>544</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3.1847855698677811E-2</v>
      </c>
      <c r="N53" s="281">
        <f t="shared" si="0"/>
        <v>254.62838348928389</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4217.4851339687839</v>
      </c>
      <c r="N54" s="281">
        <f t="shared" si="0"/>
        <v>4217.4851339687839</v>
      </c>
    </row>
    <row r="55" spans="1:14" ht="15" thickBot="1">
      <c r="B55" s="905"/>
      <c r="C55" s="906"/>
      <c r="D55" s="906"/>
      <c r="E55" s="906"/>
      <c r="F55" s="906"/>
      <c r="G55" s="906"/>
      <c r="H55" s="906"/>
      <c r="I55" s="876"/>
      <c r="J55" s="48"/>
      <c r="K55" s="50"/>
      <c r="L55" s="907"/>
      <c r="M55" s="908"/>
      <c r="N55" s="51"/>
    </row>
    <row r="56" spans="1:14" ht="15" thickBot="1">
      <c r="B56" s="823" t="s">
        <v>1037</v>
      </c>
      <c r="C56" s="824"/>
      <c r="D56" s="824"/>
      <c r="E56" s="824"/>
      <c r="F56" s="824"/>
      <c r="G56" s="824"/>
      <c r="H56" s="824"/>
      <c r="I56" s="824"/>
      <c r="J56" s="824"/>
      <c r="K56" s="824"/>
      <c r="L56" s="824"/>
      <c r="M56" s="825"/>
      <c r="N56" s="403">
        <f>SUM(N48:N55)</f>
        <v>15305.707126183192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B61" s="52"/>
      <c r="C61" s="326"/>
      <c r="D61" s="326"/>
      <c r="E61" s="326"/>
      <c r="F61" s="326"/>
      <c r="G61" s="326"/>
      <c r="H61" s="320"/>
      <c r="I61" s="288"/>
      <c r="J61" s="295"/>
      <c r="K61" s="288"/>
      <c r="L61" s="910"/>
      <c r="M61" s="911"/>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51"/>
    </row>
    <row r="78" spans="1:15" ht="15" thickBot="1">
      <c r="B78" s="823" t="s">
        <v>1037</v>
      </c>
      <c r="C78" s="824"/>
      <c r="D78" s="824"/>
      <c r="E78" s="824"/>
      <c r="F78" s="824"/>
      <c r="G78" s="824"/>
      <c r="H78" s="824"/>
      <c r="I78" s="866"/>
      <c r="J78" s="866"/>
      <c r="K78" s="866"/>
      <c r="L78" s="866"/>
      <c r="M78" s="867"/>
      <c r="N78" s="310">
        <f>SUM(N72:N77)</f>
        <v>290.1545750346591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21476.351324195191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4295.2702648390386</v>
      </c>
      <c r="M85" s="859"/>
      <c r="N85" s="57"/>
    </row>
    <row r="86" spans="1:14">
      <c r="B86" s="95" t="s">
        <v>1057</v>
      </c>
      <c r="C86" s="96"/>
      <c r="D86" s="96"/>
      <c r="E86" s="96"/>
      <c r="F86" s="96"/>
      <c r="G86" s="96"/>
      <c r="H86" s="96"/>
      <c r="I86" s="93"/>
      <c r="J86" s="94"/>
      <c r="K86" s="313">
        <v>0.05</v>
      </c>
      <c r="L86" s="858">
        <f>N80*K86</f>
        <v>1073.8175662097597</v>
      </c>
      <c r="M86" s="859"/>
      <c r="N86" s="57"/>
    </row>
    <row r="87" spans="1:14" ht="15" thickBot="1">
      <c r="B87" s="97" t="s">
        <v>1058</v>
      </c>
      <c r="C87" s="98"/>
      <c r="D87" s="98"/>
      <c r="E87" s="98"/>
      <c r="F87" s="98"/>
      <c r="G87" s="98"/>
      <c r="H87" s="98"/>
      <c r="I87" s="99"/>
      <c r="J87" s="100"/>
      <c r="K87" s="314">
        <v>0.05</v>
      </c>
      <c r="L87" s="860">
        <f>N80*K87</f>
        <v>1073.8175662097597</v>
      </c>
      <c r="M87" s="861"/>
      <c r="N87" s="57"/>
    </row>
    <row r="88" spans="1:14" ht="15" thickBot="1">
      <c r="B88" s="823" t="s">
        <v>1037</v>
      </c>
      <c r="C88" s="824"/>
      <c r="D88" s="824"/>
      <c r="E88" s="824"/>
      <c r="F88" s="824"/>
      <c r="G88" s="824"/>
      <c r="H88" s="824"/>
      <c r="I88" s="824"/>
      <c r="J88" s="824"/>
      <c r="K88" s="824"/>
      <c r="L88" s="824"/>
      <c r="M88" s="825"/>
      <c r="N88" s="58">
        <f>L85+L86+L87</f>
        <v>6442.9053972585589</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27919.256721453748</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26" t="s">
        <v>2324</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2325</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9"/>
      <c r="K120" s="889"/>
      <c r="L120" s="889"/>
      <c r="M120" s="889"/>
      <c r="N120" s="890"/>
    </row>
    <row r="121" spans="2:14" ht="15" thickBot="1">
      <c r="B121" s="270" t="s">
        <v>2327</v>
      </c>
      <c r="C121" s="402"/>
      <c r="D121" s="402"/>
      <c r="E121" s="63"/>
      <c r="F121" s="63"/>
      <c r="G121" s="63"/>
      <c r="H121" s="63"/>
      <c r="I121" s="63"/>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6"/>
      <c r="J36" s="277"/>
      <c r="K36" s="278">
        <f>VLOOKUP(A36,EQUIPOS!A6:D163,4,FALSE)</f>
        <v>187409.44144452893</v>
      </c>
      <c r="L36" s="279"/>
      <c r="M36" s="280">
        <v>66</v>
      </c>
      <c r="N36" s="281">
        <f>K36/M36</f>
        <v>2839.5369915837719</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6"/>
      <c r="J37" s="277"/>
      <c r="K37" s="278">
        <f>VLOOKUP(A37,EQUIPOS!A7:D164,4,FALSE)</f>
        <v>145762.89890130027</v>
      </c>
      <c r="L37" s="279"/>
      <c r="M37" s="280">
        <v>100</v>
      </c>
      <c r="N37" s="281">
        <f>K37/M37</f>
        <v>1457.6289890130026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0.967181916782197</v>
      </c>
    </row>
    <row r="43" spans="1:14" ht="15" thickBot="1">
      <c r="B43" s="823" t="s">
        <v>1037</v>
      </c>
      <c r="C43" s="824"/>
      <c r="D43" s="824"/>
      <c r="E43" s="824"/>
      <c r="F43" s="824"/>
      <c r="G43" s="824"/>
      <c r="H43" s="824"/>
      <c r="I43" s="824"/>
      <c r="J43" s="824"/>
      <c r="K43" s="824"/>
      <c r="L43" s="824"/>
      <c r="M43" s="825"/>
      <c r="N43" s="403">
        <f>SUM(N36:N42)</f>
        <v>4298.1331625135572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4217.4851339687839</v>
      </c>
      <c r="N48" s="281">
        <f>K48*M48</f>
        <v>4217.4851339687839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4217.4851339687839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8612.3364881605612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1722.4672976321124</v>
      </c>
      <c r="M83" s="859"/>
      <c r="N83" s="57"/>
    </row>
    <row r="84" spans="1:14">
      <c r="B84" s="95" t="s">
        <v>1057</v>
      </c>
      <c r="C84" s="96"/>
      <c r="D84" s="96"/>
      <c r="E84" s="96"/>
      <c r="F84" s="96"/>
      <c r="G84" s="96"/>
      <c r="H84" s="96"/>
      <c r="I84" s="93"/>
      <c r="J84" s="94"/>
      <c r="K84" s="313">
        <v>0.05</v>
      </c>
      <c r="L84" s="858">
        <f>N78*K84</f>
        <v>430.61682440802809</v>
      </c>
      <c r="M84" s="859"/>
      <c r="N84" s="57"/>
    </row>
    <row r="85" spans="1:14" ht="15" thickBot="1">
      <c r="B85" s="97" t="s">
        <v>1058</v>
      </c>
      <c r="C85" s="98"/>
      <c r="D85" s="98"/>
      <c r="E85" s="98"/>
      <c r="F85" s="98"/>
      <c r="G85" s="98"/>
      <c r="H85" s="98"/>
      <c r="I85" s="99"/>
      <c r="J85" s="100"/>
      <c r="K85" s="314">
        <v>0.05</v>
      </c>
      <c r="L85" s="860">
        <f>N78*K85</f>
        <v>430.61682440802809</v>
      </c>
      <c r="M85" s="861"/>
      <c r="N85" s="57"/>
    </row>
    <row r="86" spans="1:14" ht="15" thickBot="1">
      <c r="B86" s="823" t="s">
        <v>1037</v>
      </c>
      <c r="C86" s="824"/>
      <c r="D86" s="824"/>
      <c r="E86" s="824"/>
      <c r="F86" s="824"/>
      <c r="G86" s="824"/>
      <c r="H86" s="824"/>
      <c r="I86" s="824"/>
      <c r="J86" s="824"/>
      <c r="K86" s="824"/>
      <c r="L86" s="824"/>
      <c r="M86" s="825"/>
      <c r="N86" s="58">
        <f>L83+L84+L85</f>
        <v>2583.7009464481685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11196.03743460873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6"/>
      <c r="J36" s="277"/>
      <c r="K36" s="278">
        <f>VLOOKUP(A36,EQUIPOS!A6:D163,4,FALSE)</f>
        <v>187409.44144452893</v>
      </c>
      <c r="L36" s="279"/>
      <c r="M36" s="280">
        <v>66</v>
      </c>
      <c r="N36" s="281">
        <f>K36/M36</f>
        <v>2839.5369915837719</v>
      </c>
    </row>
    <row r="37" spans="1:14">
      <c r="A37" s="114" t="s">
        <v>180</v>
      </c>
      <c r="B37" s="872" t="str">
        <f>VLOOKUP(A37,EQUIPOS!A7:D154,3,FALSE)</f>
        <v>Compresor 120 HP, con martillo.</v>
      </c>
      <c r="C37" s="873"/>
      <c r="D37" s="873"/>
      <c r="E37" s="873"/>
      <c r="F37" s="873"/>
      <c r="G37" s="873"/>
      <c r="H37" s="874"/>
      <c r="I37" s="276"/>
      <c r="J37" s="277"/>
      <c r="K37" s="278">
        <f>VLOOKUP(A37,EQUIPOS!A7:D164,4,FALSE)</f>
        <v>104116.35635807163</v>
      </c>
      <c r="L37" s="279"/>
      <c r="M37" s="280">
        <v>66</v>
      </c>
      <c r="N37" s="281">
        <f>K37/M37</f>
        <v>1577.5205508798731</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N79*L42</f>
        <v>5.8030915006931822</v>
      </c>
    </row>
    <row r="43" spans="1:14" ht="15" thickBot="1">
      <c r="B43" s="823" t="s">
        <v>1037</v>
      </c>
      <c r="C43" s="824"/>
      <c r="D43" s="824"/>
      <c r="E43" s="824"/>
      <c r="F43" s="824"/>
      <c r="G43" s="824"/>
      <c r="H43" s="824"/>
      <c r="I43" s="824"/>
      <c r="J43" s="824"/>
      <c r="K43" s="824"/>
      <c r="L43" s="824"/>
      <c r="M43" s="825"/>
      <c r="N43" s="403">
        <f>SUM(N36:N42)</f>
        <v>4422.8606339643375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3884.5257812870386</v>
      </c>
      <c r="N48" s="281">
        <f t="shared" ref="N48:N53" si="0">K48*M48</f>
        <v>776.90515625740773</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2154.7825521095388</v>
      </c>
      <c r="N49" s="281">
        <f t="shared" si="0"/>
        <v>6464.3476563286167</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9418.8026537969981</v>
      </c>
      <c r="N50" s="281">
        <f t="shared" si="0"/>
        <v>2825.6407961390992</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1113.5</v>
      </c>
      <c r="N51" s="281">
        <f t="shared" si="0"/>
        <v>222.70000000000002</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1088</v>
      </c>
      <c r="N52" s="281">
        <f t="shared" si="0"/>
        <v>544</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3.1847855698677811E-2</v>
      </c>
      <c r="N53" s="281">
        <f t="shared" si="0"/>
        <v>254.62838348928389</v>
      </c>
    </row>
    <row r="54" spans="1:14" ht="15" thickBot="1">
      <c r="B54" s="905"/>
      <c r="C54" s="906"/>
      <c r="D54" s="906"/>
      <c r="E54" s="906"/>
      <c r="F54" s="906"/>
      <c r="G54" s="906"/>
      <c r="H54" s="906"/>
      <c r="I54" s="876"/>
      <c r="J54" s="48"/>
      <c r="K54" s="50"/>
      <c r="L54" s="907"/>
      <c r="M54" s="908"/>
      <c r="N54" s="51"/>
    </row>
    <row r="55" spans="1:14" ht="15" thickBot="1">
      <c r="B55" s="823" t="s">
        <v>1037</v>
      </c>
      <c r="C55" s="824"/>
      <c r="D55" s="824"/>
      <c r="E55" s="824"/>
      <c r="F55" s="824"/>
      <c r="G55" s="824"/>
      <c r="H55" s="824"/>
      <c r="I55" s="824"/>
      <c r="J55" s="824"/>
      <c r="K55" s="824"/>
      <c r="L55" s="824"/>
      <c r="M55" s="825"/>
      <c r="N55" s="403">
        <f>SUM(N48:N54)</f>
        <v>11088.221992214409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950"/>
      <c r="C65" s="951"/>
      <c r="D65" s="951"/>
      <c r="E65" s="951"/>
      <c r="F65" s="951"/>
      <c r="G65" s="952"/>
      <c r="H65" s="320"/>
      <c r="I65" s="288"/>
      <c r="J65" s="295"/>
      <c r="K65" s="288"/>
      <c r="L65" s="910"/>
      <c r="M65" s="911"/>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901"/>
      <c r="M67" s="902"/>
      <c r="N67" s="133"/>
    </row>
    <row r="68" spans="1:15" ht="15" thickBot="1">
      <c r="B68" s="912" t="s">
        <v>1037</v>
      </c>
      <c r="C68" s="866"/>
      <c r="D68" s="866"/>
      <c r="E68" s="866"/>
      <c r="F68" s="866"/>
      <c r="G68" s="866"/>
      <c r="H68" s="866"/>
      <c r="I68" s="866"/>
      <c r="J68" s="866"/>
      <c r="K68" s="866"/>
      <c r="L68" s="866"/>
      <c r="M68" s="867"/>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99"/>
      <c r="C78" s="900"/>
      <c r="D78" s="900"/>
      <c r="E78" s="900"/>
      <c r="F78" s="900"/>
      <c r="G78" s="900"/>
      <c r="H78" s="900"/>
      <c r="I78" s="132"/>
      <c r="J78" s="132"/>
      <c r="K78" s="132"/>
      <c r="L78" s="913"/>
      <c r="M78" s="913"/>
      <c r="N78" s="51"/>
    </row>
    <row r="79" spans="1:15" ht="15" thickBot="1">
      <c r="B79" s="912" t="s">
        <v>1037</v>
      </c>
      <c r="C79" s="866"/>
      <c r="D79" s="866"/>
      <c r="E79" s="866"/>
      <c r="F79" s="866"/>
      <c r="G79" s="866"/>
      <c r="H79" s="866"/>
      <c r="I79" s="866"/>
      <c r="J79" s="866"/>
      <c r="K79" s="866"/>
      <c r="L79" s="866"/>
      <c r="M79" s="867"/>
      <c r="N79" s="310">
        <f>SUM(N73:N78)</f>
        <v>290.1545750346591</v>
      </c>
    </row>
    <row r="80" spans="1:15" ht="15" thickBot="1">
      <c r="B80" s="39"/>
      <c r="C80" s="40"/>
      <c r="D80" s="40"/>
      <c r="E80" s="40"/>
      <c r="F80" s="40"/>
      <c r="G80" s="40"/>
      <c r="H80" s="40"/>
      <c r="I80" s="40"/>
      <c r="J80" s="40"/>
      <c r="K80" s="40"/>
      <c r="L80" s="40"/>
      <c r="M80" s="40"/>
      <c r="N80" s="41"/>
    </row>
    <row r="81" spans="1:14" ht="15" thickBot="1">
      <c r="B81" s="823" t="s">
        <v>1051</v>
      </c>
      <c r="C81" s="824"/>
      <c r="D81" s="824"/>
      <c r="E81" s="824"/>
      <c r="F81" s="824"/>
      <c r="G81" s="824"/>
      <c r="H81" s="824"/>
      <c r="I81" s="824"/>
      <c r="J81" s="824"/>
      <c r="K81" s="824"/>
      <c r="L81" s="824"/>
      <c r="M81" s="825"/>
      <c r="N81" s="105">
        <f>N43+N55+N68+N79</f>
        <v>15801.237201213406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8" t="s">
        <v>1053</v>
      </c>
      <c r="C85" s="869"/>
      <c r="D85" s="869"/>
      <c r="E85" s="869"/>
      <c r="F85" s="869"/>
      <c r="G85" s="869"/>
      <c r="H85" s="869"/>
      <c r="I85" s="323"/>
      <c r="J85" s="343"/>
      <c r="K85" s="311" t="s">
        <v>1054</v>
      </c>
      <c r="L85" s="870" t="s">
        <v>1055</v>
      </c>
      <c r="M85" s="871"/>
      <c r="N85" s="312"/>
    </row>
    <row r="86" spans="1:14">
      <c r="B86" s="856" t="s">
        <v>1056</v>
      </c>
      <c r="C86" s="857"/>
      <c r="D86" s="857"/>
      <c r="E86" s="857"/>
      <c r="F86" s="857"/>
      <c r="G86" s="857"/>
      <c r="H86" s="857"/>
      <c r="I86" s="93"/>
      <c r="J86" s="94"/>
      <c r="K86" s="313">
        <v>0.2</v>
      </c>
      <c r="L86" s="858">
        <f>N81*K86</f>
        <v>3160.2474402426815</v>
      </c>
      <c r="M86" s="859"/>
      <c r="N86" s="57"/>
    </row>
    <row r="87" spans="1:14">
      <c r="B87" s="95" t="s">
        <v>1057</v>
      </c>
      <c r="C87" s="96"/>
      <c r="D87" s="96"/>
      <c r="E87" s="96"/>
      <c r="F87" s="96"/>
      <c r="G87" s="96"/>
      <c r="H87" s="96"/>
      <c r="I87" s="93"/>
      <c r="J87" s="94"/>
      <c r="K87" s="313">
        <v>0.05</v>
      </c>
      <c r="L87" s="858">
        <f>N81*K87</f>
        <v>790.06186006067037</v>
      </c>
      <c r="M87" s="859"/>
      <c r="N87" s="57"/>
    </row>
    <row r="88" spans="1:14" ht="15" thickBot="1">
      <c r="B88" s="97" t="s">
        <v>1058</v>
      </c>
      <c r="C88" s="98"/>
      <c r="D88" s="98"/>
      <c r="E88" s="98"/>
      <c r="F88" s="98"/>
      <c r="G88" s="98"/>
      <c r="H88" s="98"/>
      <c r="I88" s="99"/>
      <c r="J88" s="100"/>
      <c r="K88" s="314">
        <v>0.05</v>
      </c>
      <c r="L88" s="860">
        <f>N81*K88</f>
        <v>790.06186006067037</v>
      </c>
      <c r="M88" s="861"/>
      <c r="N88" s="57"/>
    </row>
    <row r="89" spans="1:14" ht="15" thickBot="1">
      <c r="B89" s="823" t="s">
        <v>1037</v>
      </c>
      <c r="C89" s="824"/>
      <c r="D89" s="824"/>
      <c r="E89" s="824"/>
      <c r="F89" s="824"/>
      <c r="G89" s="824"/>
      <c r="H89" s="824"/>
      <c r="I89" s="824"/>
      <c r="J89" s="824"/>
      <c r="K89" s="824"/>
      <c r="L89" s="824"/>
      <c r="M89" s="825"/>
      <c r="N89" s="58">
        <f>L86+L87+L88</f>
        <v>4740.3711603640222</v>
      </c>
    </row>
    <row r="90" spans="1:14" ht="15" thickBot="1">
      <c r="B90" s="39"/>
      <c r="C90" s="40"/>
      <c r="D90" s="40"/>
      <c r="E90" s="40"/>
      <c r="F90" s="40"/>
      <c r="G90" s="40"/>
      <c r="H90" s="40"/>
      <c r="I90" s="40"/>
      <c r="J90" s="40"/>
      <c r="K90" s="40"/>
      <c r="L90" s="40"/>
      <c r="M90" s="40"/>
      <c r="N90" s="41"/>
    </row>
    <row r="91" spans="1:14" ht="15" thickBot="1">
      <c r="A91" t="s">
        <v>2122</v>
      </c>
      <c r="B91" s="823" t="s">
        <v>1059</v>
      </c>
      <c r="C91" s="824"/>
      <c r="D91" s="824"/>
      <c r="E91" s="824"/>
      <c r="F91" s="824"/>
      <c r="G91" s="824"/>
      <c r="H91" s="824"/>
      <c r="I91" s="824"/>
      <c r="J91" s="824"/>
      <c r="K91" s="824"/>
      <c r="L91" s="824"/>
      <c r="M91" s="825"/>
      <c r="N91" s="196">
        <f>N81+N89</f>
        <v>20541.608361577426</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26" t="s">
        <v>2324</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2325</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9"/>
      <c r="K121" s="889"/>
      <c r="L121" s="889"/>
      <c r="M121" s="889"/>
      <c r="N121" s="890"/>
    </row>
    <row r="122" spans="2:14" ht="15" thickBot="1">
      <c r="B122" s="270" t="s">
        <v>2327</v>
      </c>
      <c r="C122" s="402"/>
      <c r="D122" s="402"/>
      <c r="E122" s="63"/>
      <c r="F122" s="63"/>
      <c r="G122" s="63"/>
      <c r="H122" s="63"/>
      <c r="I122" s="63"/>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6"/>
      <c r="J36" s="277"/>
      <c r="K36" s="278">
        <f>VLOOKUP(A36,EQUIPOS!A6:D163,4,FALSE)</f>
        <v>187409.44144452893</v>
      </c>
      <c r="L36" s="279"/>
      <c r="M36" s="280">
        <v>66</v>
      </c>
      <c r="N36" s="281">
        <f>K36/M36</f>
        <v>2839.5369915837719</v>
      </c>
    </row>
    <row r="37" spans="1:14">
      <c r="A37" 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0.967181916782197</v>
      </c>
    </row>
    <row r="43" spans="1:14" ht="15" thickBot="1">
      <c r="B43" s="823" t="s">
        <v>1037</v>
      </c>
      <c r="C43" s="824"/>
      <c r="D43" s="824"/>
      <c r="E43" s="824"/>
      <c r="F43" s="824"/>
      <c r="G43" s="824"/>
      <c r="H43" s="824"/>
      <c r="I43" s="824"/>
      <c r="J43" s="824"/>
      <c r="K43" s="824"/>
      <c r="L43" s="824"/>
      <c r="M43" s="825"/>
      <c r="N43" s="403">
        <f>SUM(N36:N42)</f>
        <v>2840.5041735005539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2937.2223651787735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587.44447303575475</v>
      </c>
      <c r="M83" s="859"/>
      <c r="N83" s="57"/>
    </row>
    <row r="84" spans="1:14">
      <c r="B84" s="95" t="s">
        <v>1057</v>
      </c>
      <c r="C84" s="96"/>
      <c r="D84" s="96"/>
      <c r="E84" s="96"/>
      <c r="F84" s="96"/>
      <c r="G84" s="96"/>
      <c r="H84" s="96"/>
      <c r="I84" s="93"/>
      <c r="J84" s="94"/>
      <c r="K84" s="313">
        <v>0.05</v>
      </c>
      <c r="L84" s="858">
        <f>N78*K84</f>
        <v>146.86111825893869</v>
      </c>
      <c r="M84" s="859"/>
      <c r="N84" s="57"/>
    </row>
    <row r="85" spans="1:14" ht="15" thickBot="1">
      <c r="B85" s="97" t="s">
        <v>1058</v>
      </c>
      <c r="C85" s="98"/>
      <c r="D85" s="98"/>
      <c r="E85" s="98"/>
      <c r="F85" s="98"/>
      <c r="G85" s="98"/>
      <c r="H85" s="98"/>
      <c r="I85" s="99"/>
      <c r="J85" s="100"/>
      <c r="K85" s="314">
        <v>0.05</v>
      </c>
      <c r="L85" s="860">
        <f>N78*K85</f>
        <v>146.86111825893869</v>
      </c>
      <c r="M85" s="861"/>
      <c r="N85" s="57"/>
    </row>
    <row r="86" spans="1:14" ht="15" thickBot="1">
      <c r="B86" s="823" t="s">
        <v>1037</v>
      </c>
      <c r="C86" s="824"/>
      <c r="D86" s="824"/>
      <c r="E86" s="824"/>
      <c r="F86" s="824"/>
      <c r="G86" s="824"/>
      <c r="H86" s="824"/>
      <c r="I86" s="824"/>
      <c r="J86" s="824"/>
      <c r="K86" s="824"/>
      <c r="L86" s="824"/>
      <c r="M86" s="825"/>
      <c r="N86" s="58">
        <f>L83+L84+L85</f>
        <v>881.16670955363202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3818.3890747324058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148</v>
      </c>
      <c r="B36" s="872" t="str">
        <f>VLOOKUP(A36,EQUIPOS!A6:D154,3,FALSE)</f>
        <v>Cargador : Potencia en el volante 110 hp, Clasificación de RPM del motor 2300.</v>
      </c>
      <c r="C36" s="873"/>
      <c r="D36" s="873"/>
      <c r="E36" s="873"/>
      <c r="F36" s="873"/>
      <c r="G36" s="873"/>
      <c r="H36" s="874"/>
      <c r="I36" s="276"/>
      <c r="J36" s="277"/>
      <c r="K36" s="278">
        <f>VLOOKUP(A36,EQUIPOS!A6:D163,4,FALSE)</f>
        <v>98910.53854016804</v>
      </c>
      <c r="L36" s="279"/>
      <c r="M36" s="280">
        <v>66</v>
      </c>
      <c r="N36" s="281">
        <f>K36/M36</f>
        <v>1498.6445233358793</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6"/>
      <c r="J37" s="277"/>
      <c r="K37" s="278">
        <f>VLOOKUP(A37,EQUIPOS!A7:D164,4,FALSE)</f>
        <v>145762.89890130027</v>
      </c>
      <c r="L37" s="279"/>
      <c r="M37" s="280">
        <v>100</v>
      </c>
      <c r="N37" s="281">
        <f>K37/M37</f>
        <v>1457.6289890130026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83"/>
      <c r="L39" s="877"/>
      <c r="M39" s="878"/>
      <c r="N39" s="282"/>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1.934363833564394</v>
      </c>
    </row>
    <row r="43" spans="1:14" ht="15" thickBot="1">
      <c r="B43" s="823" t="s">
        <v>1037</v>
      </c>
      <c r="C43" s="824"/>
      <c r="D43" s="824"/>
      <c r="E43" s="824"/>
      <c r="F43" s="824"/>
      <c r="G43" s="824"/>
      <c r="H43" s="824"/>
      <c r="I43" s="824"/>
      <c r="J43" s="824"/>
      <c r="K43" s="824"/>
      <c r="L43" s="824"/>
      <c r="M43" s="825"/>
      <c r="N43" s="403">
        <f>SUM(N36:N42)</f>
        <v>2958.2078761824464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2795.4473156025401</v>
      </c>
      <c r="N48" s="281">
        <f>K48*M48</f>
        <v>2795.4473156025401</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2795.4473156025401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193.43638335643939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5947.0915751414259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1189.4183150282852</v>
      </c>
      <c r="M83" s="859"/>
      <c r="N83" s="57"/>
    </row>
    <row r="84" spans="1:14">
      <c r="B84" s="95" t="s">
        <v>1057</v>
      </c>
      <c r="C84" s="96"/>
      <c r="D84" s="96"/>
      <c r="E84" s="96"/>
      <c r="F84" s="96"/>
      <c r="G84" s="96"/>
      <c r="H84" s="96"/>
      <c r="I84" s="93"/>
      <c r="J84" s="94"/>
      <c r="K84" s="313">
        <v>0.05</v>
      </c>
      <c r="L84" s="858">
        <f>N78*K84</f>
        <v>297.35457875707129</v>
      </c>
      <c r="M84" s="859"/>
      <c r="N84" s="57"/>
    </row>
    <row r="85" spans="1:14" ht="15" thickBot="1">
      <c r="B85" s="97" t="s">
        <v>1058</v>
      </c>
      <c r="C85" s="98"/>
      <c r="D85" s="98"/>
      <c r="E85" s="98"/>
      <c r="F85" s="98"/>
      <c r="G85" s="98"/>
      <c r="H85" s="98"/>
      <c r="I85" s="99"/>
      <c r="J85" s="100"/>
      <c r="K85" s="314">
        <v>0.05</v>
      </c>
      <c r="L85" s="860">
        <f>N78*K85</f>
        <v>297.35457875707129</v>
      </c>
      <c r="M85" s="861"/>
      <c r="N85" s="57"/>
    </row>
    <row r="86" spans="1:14" ht="15" thickBot="1">
      <c r="B86" s="823" t="s">
        <v>1037</v>
      </c>
      <c r="C86" s="824"/>
      <c r="D86" s="824"/>
      <c r="E86" s="824"/>
      <c r="F86" s="824"/>
      <c r="G86" s="824"/>
      <c r="H86" s="824"/>
      <c r="I86" s="824"/>
      <c r="J86" s="824"/>
      <c r="K86" s="824"/>
      <c r="L86" s="824"/>
      <c r="M86" s="825"/>
      <c r="N86" s="58">
        <f>L83+L84+L85</f>
        <v>1784.1274725424278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7731.2190476838532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129</v>
      </c>
      <c r="B36" s="872" t="str">
        <f>VLOOKUP(A36,EQUIPOS!A6:D154,3,FALSE)</f>
        <v xml:space="preserve">Buldozer, Potencia al volante de 140 HP, motor de 2200 RPM, longitud de hoja 4,80m. </v>
      </c>
      <c r="C36" s="873"/>
      <c r="D36" s="873"/>
      <c r="E36" s="873"/>
      <c r="F36" s="873"/>
      <c r="G36" s="873"/>
      <c r="H36" s="874"/>
      <c r="I36" s="276"/>
      <c r="J36" s="277"/>
      <c r="K36" s="278">
        <f>VLOOKUP(A36,EQUIPOS!A6:D163,4,FALSE)</f>
        <v>145762.89890130027</v>
      </c>
      <c r="L36" s="473"/>
      <c r="M36" s="292">
        <v>50</v>
      </c>
      <c r="N36" s="281">
        <f>K36/M36</f>
        <v>2915.2579780260053</v>
      </c>
    </row>
    <row r="37" spans="1:14">
      <c r="A37" s="114" t="s">
        <v>152</v>
      </c>
      <c r="B37" s="872" t="str">
        <f>VLOOKUP(A37,EQUIPOS!A7:D154,3,FALSE)</f>
        <v xml:space="preserve">Carrotanque de agua(1000 Galones) </v>
      </c>
      <c r="C37" s="873"/>
      <c r="D37" s="873"/>
      <c r="E37" s="873"/>
      <c r="F37" s="873"/>
      <c r="G37" s="873"/>
      <c r="H37" s="874"/>
      <c r="I37" s="276"/>
      <c r="J37" s="277"/>
      <c r="K37" s="278">
        <f>VLOOKUP(A37,EQUIPOS!A7:D164,4,FALSE)</f>
        <v>61879.167699009151</v>
      </c>
      <c r="L37" s="473"/>
      <c r="M37" s="292">
        <v>50</v>
      </c>
      <c r="N37" s="281">
        <f>K37/M37</f>
        <v>1237.5833539801831</v>
      </c>
    </row>
    <row r="38" spans="1:14">
      <c r="A38" s="214" t="s">
        <v>269</v>
      </c>
      <c r="B38" s="872" t="str">
        <f>VLOOKUP(A38,EQUIPOS!A8:D154,3,FALSE)</f>
        <v>Motoniveladora  potencia 215 HP, ancho de cuchilla 4,27 m, peso 18 ton.</v>
      </c>
      <c r="C38" s="873"/>
      <c r="D38" s="873"/>
      <c r="E38" s="873"/>
      <c r="F38" s="873"/>
      <c r="G38" s="873"/>
      <c r="H38" s="874"/>
      <c r="I38" s="276"/>
      <c r="J38" s="277"/>
      <c r="K38" s="278">
        <f>VLOOKUP(A38,EQUIPOS!A8:D165,4,FALSE)</f>
        <v>179080.13293588319</v>
      </c>
      <c r="L38" s="473"/>
      <c r="M38" s="292">
        <v>50</v>
      </c>
      <c r="N38" s="281">
        <f>K38/M38</f>
        <v>3581.6026587176639</v>
      </c>
    </row>
    <row r="39" spans="1:14">
      <c r="A39" s="214" t="s">
        <v>365</v>
      </c>
      <c r="B39" s="872" t="str">
        <f>VLOOKUP(A39,EQUIPOS!A9:D154,3,FALSE)</f>
        <v xml:space="preserve">Vibrocompatador, potencia 153 HP, peso 10 Ton. </v>
      </c>
      <c r="C39" s="873"/>
      <c r="D39" s="873"/>
      <c r="E39" s="873"/>
      <c r="F39" s="873"/>
      <c r="G39" s="873"/>
      <c r="H39" s="874"/>
      <c r="I39" s="875"/>
      <c r="J39" s="876"/>
      <c r="K39" s="278">
        <f>VLOOKUP(A39,EQUIPOS!A9:D166,4,FALSE)</f>
        <v>98910.53854016804</v>
      </c>
      <c r="L39" s="953">
        <v>50</v>
      </c>
      <c r="M39" s="954"/>
      <c r="N39" s="281">
        <f>K39/L39</f>
        <v>1978.2107708033609</v>
      </c>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9712.6547615272139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383.00403904575001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10095.658800572965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2019.1317601145929</v>
      </c>
      <c r="M83" s="859"/>
      <c r="N83" s="57"/>
    </row>
    <row r="84" spans="1:14">
      <c r="B84" s="95" t="s">
        <v>1057</v>
      </c>
      <c r="C84" s="96"/>
      <c r="D84" s="96"/>
      <c r="E84" s="96"/>
      <c r="F84" s="96"/>
      <c r="G84" s="96"/>
      <c r="H84" s="96"/>
      <c r="I84" s="93"/>
      <c r="J84" s="94"/>
      <c r="K84" s="313">
        <v>0.05</v>
      </c>
      <c r="L84" s="858">
        <f>N78*K84</f>
        <v>504.78294002864823</v>
      </c>
      <c r="M84" s="859"/>
      <c r="N84" s="57"/>
    </row>
    <row r="85" spans="1:14" ht="15" thickBot="1">
      <c r="B85" s="97" t="s">
        <v>1058</v>
      </c>
      <c r="C85" s="98"/>
      <c r="D85" s="98"/>
      <c r="E85" s="98"/>
      <c r="F85" s="98"/>
      <c r="G85" s="98"/>
      <c r="H85" s="98"/>
      <c r="I85" s="99"/>
      <c r="J85" s="100"/>
      <c r="K85" s="314">
        <v>0.05</v>
      </c>
      <c r="L85" s="860">
        <f>N78*K85</f>
        <v>504.78294002864823</v>
      </c>
      <c r="M85" s="861"/>
      <c r="N85" s="57"/>
    </row>
    <row r="86" spans="1:14" ht="15" thickBot="1">
      <c r="B86" s="823" t="s">
        <v>1037</v>
      </c>
      <c r="C86" s="824"/>
      <c r="D86" s="824"/>
      <c r="E86" s="824"/>
      <c r="F86" s="824"/>
      <c r="G86" s="824"/>
      <c r="H86" s="824"/>
      <c r="I86" s="824"/>
      <c r="J86" s="824"/>
      <c r="K86" s="824"/>
      <c r="L86" s="824"/>
      <c r="M86" s="825"/>
      <c r="N86" s="58">
        <f>L83+L84+L85</f>
        <v>3028.6976401718894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13124.356440744854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129</v>
      </c>
      <c r="B36" s="872" t="str">
        <f>VLOOKUP(A36,EQUIPOS!A6:D154,3,FALSE)</f>
        <v xml:space="preserve">Buldozer, Potencia al volante de 140 HP, motor de 2200 RPM, longitud de hoja 4,80m. </v>
      </c>
      <c r="C36" s="873"/>
      <c r="D36" s="873"/>
      <c r="E36" s="873"/>
      <c r="F36" s="873"/>
      <c r="G36" s="873"/>
      <c r="H36" s="874"/>
      <c r="I36" s="276"/>
      <c r="J36" s="277"/>
      <c r="K36" s="278">
        <f>VLOOKUP(A36,EQUIPOS!A6:D163,4,FALSE)</f>
        <v>145762.89890130027</v>
      </c>
      <c r="L36" s="279"/>
      <c r="M36" s="280">
        <v>40</v>
      </c>
      <c r="N36" s="281">
        <f>K36/M36</f>
        <v>3644.0724725325067</v>
      </c>
    </row>
    <row r="37" spans="1:14">
      <c r="A37" s="119" t="s">
        <v>365</v>
      </c>
      <c r="B37" s="872" t="str">
        <f>VLOOKUP(A37,EQUIPOS!A7:D154,3,FALSE)</f>
        <v xml:space="preserve">Vibrocompatador, potencia 153 HP, peso 10 Ton. </v>
      </c>
      <c r="C37" s="873"/>
      <c r="D37" s="873"/>
      <c r="E37" s="873"/>
      <c r="F37" s="873"/>
      <c r="G37" s="873"/>
      <c r="H37" s="874"/>
      <c r="I37" s="276"/>
      <c r="J37" s="277"/>
      <c r="K37" s="278">
        <f>VLOOKUP(A37,EQUIPOS!A7:D164,4,FALSE)</f>
        <v>98910.53854016804</v>
      </c>
      <c r="L37" s="279"/>
      <c r="M37" s="280">
        <v>40</v>
      </c>
      <c r="N37" s="281">
        <f>K37/M37</f>
        <v>2472.7634635042009</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6116.8359360367076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478.75504880718745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6595.5909848438951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1319.1181969687791</v>
      </c>
      <c r="M83" s="859"/>
      <c r="N83" s="57"/>
    </row>
    <row r="84" spans="1:14">
      <c r="B84" s="95" t="s">
        <v>1057</v>
      </c>
      <c r="C84" s="96"/>
      <c r="D84" s="96"/>
      <c r="E84" s="96"/>
      <c r="F84" s="96"/>
      <c r="G84" s="96"/>
      <c r="H84" s="96"/>
      <c r="I84" s="93"/>
      <c r="J84" s="94"/>
      <c r="K84" s="313">
        <v>0.05</v>
      </c>
      <c r="L84" s="858">
        <f>N78*K84</f>
        <v>329.77954924219478</v>
      </c>
      <c r="M84" s="859"/>
      <c r="N84" s="57"/>
    </row>
    <row r="85" spans="1:14" ht="15" thickBot="1">
      <c r="B85" s="97" t="s">
        <v>1058</v>
      </c>
      <c r="C85" s="98"/>
      <c r="D85" s="98"/>
      <c r="E85" s="98"/>
      <c r="F85" s="98"/>
      <c r="G85" s="98"/>
      <c r="H85" s="98"/>
      <c r="I85" s="99"/>
      <c r="J85" s="100"/>
      <c r="K85" s="314">
        <v>0.05</v>
      </c>
      <c r="L85" s="860">
        <f>N78*K85</f>
        <v>329.77954924219478</v>
      </c>
      <c r="M85" s="861"/>
      <c r="N85" s="57"/>
    </row>
    <row r="86" spans="1:14" ht="15" thickBot="1">
      <c r="B86" s="823" t="s">
        <v>1037</v>
      </c>
      <c r="C86" s="824"/>
      <c r="D86" s="824"/>
      <c r="E86" s="824"/>
      <c r="F86" s="824"/>
      <c r="G86" s="824"/>
      <c r="H86" s="824"/>
      <c r="I86" s="824"/>
      <c r="J86" s="824"/>
      <c r="K86" s="824"/>
      <c r="L86" s="824"/>
      <c r="M86" s="825"/>
      <c r="N86" s="58">
        <f>L83+L84+L85</f>
        <v>1978.6772954531684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8574.268280297063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129</v>
      </c>
      <c r="B36" s="872" t="str">
        <f>VLOOKUP(A36,EQUIPOS!A6:D154,3,FALSE)</f>
        <v xml:space="preserve">Buldozer, Potencia al volante de 140 HP, motor de 2200 RPM, longitud de hoja 4,80m. </v>
      </c>
      <c r="C36" s="873"/>
      <c r="D36" s="873"/>
      <c r="E36" s="873"/>
      <c r="F36" s="873"/>
      <c r="G36" s="873"/>
      <c r="H36" s="874"/>
      <c r="I36" s="276"/>
      <c r="J36" s="277"/>
      <c r="K36" s="278">
        <f>VLOOKUP(A36,EQUIPOS!A6:D163,4,FALSE)</f>
        <v>145762.89890130027</v>
      </c>
      <c r="L36" s="279"/>
      <c r="M36" s="280">
        <v>40</v>
      </c>
      <c r="N36" s="281">
        <f>K36/M36</f>
        <v>3644.0724725325067</v>
      </c>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3644.0724725325067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478.75504880718745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4122.8275213396937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824.56550426793876</v>
      </c>
      <c r="M83" s="859"/>
      <c r="N83" s="57"/>
    </row>
    <row r="84" spans="1:14">
      <c r="B84" s="95" t="s">
        <v>1057</v>
      </c>
      <c r="C84" s="96"/>
      <c r="D84" s="96"/>
      <c r="E84" s="96"/>
      <c r="F84" s="96"/>
      <c r="G84" s="96"/>
      <c r="H84" s="96"/>
      <c r="I84" s="93"/>
      <c r="J84" s="94"/>
      <c r="K84" s="313">
        <v>0.05</v>
      </c>
      <c r="L84" s="858">
        <f>N78*K84</f>
        <v>206.14137606698469</v>
      </c>
      <c r="M84" s="859"/>
      <c r="N84" s="57"/>
    </row>
    <row r="85" spans="1:14" ht="15" thickBot="1">
      <c r="B85" s="97" t="s">
        <v>1058</v>
      </c>
      <c r="C85" s="98"/>
      <c r="D85" s="98"/>
      <c r="E85" s="98"/>
      <c r="F85" s="98"/>
      <c r="G85" s="98"/>
      <c r="H85" s="98"/>
      <c r="I85" s="99"/>
      <c r="J85" s="100"/>
      <c r="K85" s="314">
        <v>0.05</v>
      </c>
      <c r="L85" s="860">
        <f>N78*K85</f>
        <v>206.14137606698469</v>
      </c>
      <c r="M85" s="861"/>
      <c r="N85" s="57"/>
    </row>
    <row r="86" spans="1:14" ht="15" thickBot="1">
      <c r="B86" s="823" t="s">
        <v>1037</v>
      </c>
      <c r="C86" s="824"/>
      <c r="D86" s="824"/>
      <c r="E86" s="824"/>
      <c r="F86" s="824"/>
      <c r="G86" s="824"/>
      <c r="H86" s="824"/>
      <c r="I86" s="824"/>
      <c r="J86" s="824"/>
      <c r="K86" s="824"/>
      <c r="L86" s="824"/>
      <c r="M86" s="825"/>
      <c r="N86" s="58">
        <f>L83+L84+L85</f>
        <v>1236.8482564019082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5359.6757777416024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2.0426882082439999</v>
      </c>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4584.7249000000002</v>
      </c>
      <c r="N48" s="281">
        <f>K48*M48</f>
        <v>5960.1423700000005</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5960.1423700000005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53"/>
      <c r="D59" s="53"/>
      <c r="E59" s="53"/>
      <c r="F59" s="53"/>
      <c r="G59" s="53"/>
      <c r="H59" s="297"/>
      <c r="I59" s="288"/>
      <c r="J59" s="288"/>
      <c r="K59" s="288"/>
      <c r="L59" s="910"/>
      <c r="M59" s="911"/>
      <c r="N59" s="300"/>
    </row>
    <row r="60" spans="1:14" ht="24.75" customHeight="1">
      <c r="B60" s="52"/>
      <c r="C60" s="326"/>
      <c r="D60" s="326"/>
      <c r="E60" s="326"/>
      <c r="F60" s="326"/>
      <c r="G60" s="326"/>
      <c r="H60" s="320"/>
      <c r="I60" s="408"/>
      <c r="J60" s="295"/>
      <c r="K60" s="288"/>
      <c r="L60" s="910"/>
      <c r="M60" s="911"/>
      <c r="N60" s="296"/>
    </row>
    <row r="61" spans="1:14">
      <c r="B61" s="52"/>
      <c r="C61" s="53"/>
      <c r="D61" s="53"/>
      <c r="E61" s="53"/>
      <c r="F61" s="53"/>
      <c r="G61" s="326"/>
      <c r="H61" s="320"/>
      <c r="I61" s="408"/>
      <c r="J61" s="295"/>
      <c r="K61" s="288"/>
      <c r="L61" s="910"/>
      <c r="M61" s="911"/>
      <c r="N61" s="300"/>
    </row>
    <row r="62" spans="1:14">
      <c r="B62" s="52"/>
      <c r="C62" s="53"/>
      <c r="D62" s="53"/>
      <c r="E62" s="53"/>
      <c r="F62" s="53"/>
      <c r="G62" s="53"/>
      <c r="H62" s="297"/>
      <c r="I62" s="288"/>
      <c r="J62" s="288"/>
      <c r="K62" s="288"/>
      <c r="L62" s="910"/>
      <c r="M62" s="911"/>
      <c r="N62" s="300"/>
    </row>
    <row r="63" spans="1:14">
      <c r="B63" s="52"/>
      <c r="C63" s="53"/>
      <c r="D63" s="53"/>
      <c r="E63" s="53"/>
      <c r="F63" s="53"/>
      <c r="G63" s="53"/>
      <c r="H63" s="297"/>
      <c r="I63" s="288"/>
      <c r="J63" s="288"/>
      <c r="K63" s="288"/>
      <c r="L63" s="910"/>
      <c r="M63" s="911"/>
      <c r="N63" s="300"/>
    </row>
    <row r="64" spans="1:14" ht="15" thickBot="1">
      <c r="B64" s="474"/>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6166.4538790326442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1233.2907758065289</v>
      </c>
      <c r="M83" s="859"/>
      <c r="N83" s="57"/>
    </row>
    <row r="84" spans="1:14">
      <c r="B84" s="95" t="s">
        <v>1057</v>
      </c>
      <c r="C84" s="96"/>
      <c r="D84" s="96"/>
      <c r="E84" s="96"/>
      <c r="F84" s="96"/>
      <c r="G84" s="96"/>
      <c r="H84" s="96"/>
      <c r="I84" s="93"/>
      <c r="J84" s="94"/>
      <c r="K84" s="313">
        <v>0.05</v>
      </c>
      <c r="L84" s="858">
        <f>N78*K84</f>
        <v>308.32269395163223</v>
      </c>
      <c r="M84" s="859"/>
      <c r="N84" s="57"/>
    </row>
    <row r="85" spans="1:14" ht="15" thickBot="1">
      <c r="B85" s="97" t="s">
        <v>1058</v>
      </c>
      <c r="C85" s="98"/>
      <c r="D85" s="98"/>
      <c r="E85" s="98"/>
      <c r="F85" s="98"/>
      <c r="G85" s="98"/>
      <c r="H85" s="98"/>
      <c r="I85" s="99"/>
      <c r="J85" s="100"/>
      <c r="K85" s="314">
        <v>0.05</v>
      </c>
      <c r="L85" s="860">
        <f>N78*K85</f>
        <v>308.32269395163223</v>
      </c>
      <c r="M85" s="861"/>
      <c r="N85" s="57"/>
    </row>
    <row r="86" spans="1:14" ht="15" thickBot="1">
      <c r="B86" s="823" t="s">
        <v>1037</v>
      </c>
      <c r="C86" s="824"/>
      <c r="D86" s="824"/>
      <c r="E86" s="824"/>
      <c r="F86" s="824"/>
      <c r="G86" s="824"/>
      <c r="H86" s="824"/>
      <c r="I86" s="824"/>
      <c r="J86" s="824"/>
      <c r="K86" s="824"/>
      <c r="L86" s="824"/>
      <c r="M86" s="825"/>
      <c r="N86" s="58">
        <f>L83+L84+L85</f>
        <v>1849.9361637097932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8016.3900427424378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0.01</v>
      </c>
      <c r="M42" s="885"/>
      <c r="N42" s="111">
        <f>N76*L42</f>
        <v>2.0426882082439999</v>
      </c>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3876</v>
      </c>
      <c r="N48" s="281">
        <f>K48*M48</f>
        <v>4651.2</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4651.2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53"/>
      <c r="D59" s="53"/>
      <c r="E59" s="53"/>
      <c r="F59" s="53"/>
      <c r="G59" s="53"/>
      <c r="H59" s="297"/>
      <c r="I59" s="288"/>
      <c r="J59" s="288"/>
      <c r="K59" s="288"/>
      <c r="L59" s="910"/>
      <c r="M59" s="911"/>
      <c r="N59" s="300"/>
    </row>
    <row r="60" spans="1:14" ht="24.75" customHeight="1">
      <c r="B60" s="52"/>
      <c r="C60" s="326"/>
      <c r="D60" s="326"/>
      <c r="E60" s="326"/>
      <c r="F60" s="326"/>
      <c r="G60" s="326"/>
      <c r="H60" s="320"/>
      <c r="I60" s="408"/>
      <c r="J60" s="295"/>
      <c r="K60" s="288"/>
      <c r="L60" s="910"/>
      <c r="M60" s="911"/>
      <c r="N60" s="296"/>
    </row>
    <row r="61" spans="1:14">
      <c r="B61" s="52"/>
      <c r="C61" s="53"/>
      <c r="D61" s="53"/>
      <c r="E61" s="53"/>
      <c r="F61" s="53"/>
      <c r="G61" s="326"/>
      <c r="H61" s="320"/>
      <c r="I61" s="408"/>
      <c r="J61" s="295"/>
      <c r="K61" s="288"/>
      <c r="L61" s="910"/>
      <c r="M61" s="911"/>
      <c r="N61" s="300"/>
    </row>
    <row r="62" spans="1:14">
      <c r="B62" s="52"/>
      <c r="C62" s="53"/>
      <c r="D62" s="53"/>
      <c r="E62" s="53"/>
      <c r="F62" s="53"/>
      <c r="G62" s="53"/>
      <c r="H62" s="297"/>
      <c r="I62" s="288"/>
      <c r="J62" s="288"/>
      <c r="K62" s="288"/>
      <c r="L62" s="910"/>
      <c r="M62" s="911"/>
      <c r="N62" s="300"/>
    </row>
    <row r="63" spans="1:14">
      <c r="B63" s="52"/>
      <c r="C63" s="53"/>
      <c r="D63" s="53"/>
      <c r="E63" s="53"/>
      <c r="F63" s="53"/>
      <c r="G63" s="53"/>
      <c r="H63" s="297"/>
      <c r="I63" s="288"/>
      <c r="J63" s="288"/>
      <c r="K63" s="288"/>
      <c r="L63" s="910"/>
      <c r="M63" s="911"/>
      <c r="N63" s="300"/>
    </row>
    <row r="64" spans="1:14" ht="15" thickBot="1">
      <c r="B64" s="474"/>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4857.5115090326435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971.50230180652875</v>
      </c>
      <c r="M83" s="859"/>
      <c r="N83" s="57"/>
    </row>
    <row r="84" spans="1:14">
      <c r="B84" s="95" t="s">
        <v>1057</v>
      </c>
      <c r="C84" s="96"/>
      <c r="D84" s="96"/>
      <c r="E84" s="96"/>
      <c r="F84" s="96"/>
      <c r="G84" s="96"/>
      <c r="H84" s="96"/>
      <c r="I84" s="93"/>
      <c r="J84" s="94"/>
      <c r="K84" s="313">
        <v>0.05</v>
      </c>
      <c r="L84" s="858">
        <f>N78*K84</f>
        <v>242.87557545163219</v>
      </c>
      <c r="M84" s="859"/>
      <c r="N84" s="57"/>
    </row>
    <row r="85" spans="1:14" ht="15" thickBot="1">
      <c r="B85" s="97" t="s">
        <v>1058</v>
      </c>
      <c r="C85" s="98"/>
      <c r="D85" s="98"/>
      <c r="E85" s="98"/>
      <c r="F85" s="98"/>
      <c r="G85" s="98"/>
      <c r="H85" s="98"/>
      <c r="I85" s="99"/>
      <c r="J85" s="100"/>
      <c r="K85" s="314">
        <v>0.05</v>
      </c>
      <c r="L85" s="860">
        <f>N78*K85</f>
        <v>242.87557545163219</v>
      </c>
      <c r="M85" s="861"/>
      <c r="N85" s="57"/>
    </row>
    <row r="86" spans="1:14" ht="15" thickBot="1">
      <c r="B86" s="823" t="s">
        <v>1037</v>
      </c>
      <c r="C86" s="824"/>
      <c r="D86" s="824"/>
      <c r="E86" s="824"/>
      <c r="F86" s="824"/>
      <c r="G86" s="824"/>
      <c r="H86" s="824"/>
      <c r="I86" s="824"/>
      <c r="J86" s="824"/>
      <c r="K86" s="824"/>
      <c r="L86" s="824"/>
      <c r="M86" s="825"/>
      <c r="N86" s="58">
        <f>L83+L84+L85</f>
        <v>1457.253452709793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6314.7649617424368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129</v>
      </c>
      <c r="B36" s="872" t="str">
        <f>VLOOKUP(A36,EQUIPOS!A6:D186,3,FALSE)</f>
        <v xml:space="preserve">Buldozer, Potencia al volante de 140 HP, motor de 2200 RPM, longitud de hoja 4,80m. </v>
      </c>
      <c r="C36" s="873"/>
      <c r="D36" s="873"/>
      <c r="E36" s="873"/>
      <c r="F36" s="873"/>
      <c r="G36" s="873"/>
      <c r="H36" s="874"/>
      <c r="I36" s="276"/>
      <c r="J36" s="277"/>
      <c r="K36" s="278">
        <f>VLOOKUP(A36,EQUIPOS!A6:D186,4,FALSE)</f>
        <v>145762.89890130027</v>
      </c>
      <c r="L36" s="279"/>
      <c r="M36" s="280">
        <v>45</v>
      </c>
      <c r="N36" s="281">
        <f>K36/M36</f>
        <v>3239.1755311400061</v>
      </c>
    </row>
    <row r="37" spans="1:14">
      <c r="A37" s="119" t="s">
        <v>152</v>
      </c>
      <c r="B37" s="872" t="str">
        <f>VLOOKUP(A37,EQUIPOS!A7:D187,3,FALSE)</f>
        <v xml:space="preserve">Carrotanque de agua(1000 Galones) </v>
      </c>
      <c r="C37" s="873"/>
      <c r="D37" s="873"/>
      <c r="E37" s="873"/>
      <c r="F37" s="873"/>
      <c r="G37" s="873"/>
      <c r="H37" s="874"/>
      <c r="I37" s="276"/>
      <c r="J37" s="277"/>
      <c r="K37" s="278">
        <f>VLOOKUP(A37,EQUIPOS!A7:D187,4,FALSE)</f>
        <v>61879.167699009151</v>
      </c>
      <c r="L37" s="279"/>
      <c r="M37" s="280">
        <v>45</v>
      </c>
      <c r="N37" s="281">
        <f>K37/M37</f>
        <v>1375.0926155335367</v>
      </c>
    </row>
    <row r="38" spans="1:14">
      <c r="A38" t="s">
        <v>269</v>
      </c>
      <c r="B38" s="872" t="str">
        <f>VLOOKUP(A38,EQUIPOS!A8:D188,3,FALSE)</f>
        <v>Motoniveladora  potencia 215 HP, ancho de cuchilla 4,27 m, peso 18 ton.</v>
      </c>
      <c r="C38" s="873"/>
      <c r="D38" s="873"/>
      <c r="E38" s="873"/>
      <c r="F38" s="873"/>
      <c r="G38" s="873"/>
      <c r="H38" s="874"/>
      <c r="I38" s="276"/>
      <c r="J38" s="277"/>
      <c r="K38" s="278">
        <f>VLOOKUP(A38,EQUIPOS!A8:D188,4,FALSE)</f>
        <v>179080.13293588319</v>
      </c>
      <c r="L38" s="279"/>
      <c r="M38" s="280">
        <v>45</v>
      </c>
      <c r="N38" s="281">
        <f>K38/M38</f>
        <v>3979.5585096862928</v>
      </c>
    </row>
    <row r="39" spans="1:14">
      <c r="A39" t="s">
        <v>365</v>
      </c>
      <c r="B39" s="872" t="str">
        <f>VLOOKUP(A39,EQUIPOS!A9:D189,3,FALSE)</f>
        <v xml:space="preserve">Vibrocompatador, potencia 153 HP, peso 10 Ton. </v>
      </c>
      <c r="C39" s="873"/>
      <c r="D39" s="873"/>
      <c r="E39" s="873"/>
      <c r="F39" s="873"/>
      <c r="G39" s="873"/>
      <c r="H39" s="874"/>
      <c r="I39" s="875"/>
      <c r="J39" s="876"/>
      <c r="K39" s="278">
        <f>VLOOKUP(A39,EQUIPOS!A9:D189,4,FALSE)</f>
        <v>98910.53854016804</v>
      </c>
      <c r="L39" s="877">
        <v>45</v>
      </c>
      <c r="M39" s="878"/>
      <c r="N39" s="281">
        <f>K39/L39</f>
        <v>2198.0119675592896</v>
      </c>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11.348267823577778</v>
      </c>
    </row>
    <row r="43" spans="1:14" ht="15" thickBot="1">
      <c r="B43" s="823" t="s">
        <v>1037</v>
      </c>
      <c r="C43" s="824"/>
      <c r="D43" s="824"/>
      <c r="E43" s="824"/>
      <c r="F43" s="824"/>
      <c r="G43" s="824"/>
      <c r="H43" s="824"/>
      <c r="I43" s="824"/>
      <c r="J43" s="824"/>
      <c r="K43" s="824"/>
      <c r="L43" s="824"/>
      <c r="M43" s="825"/>
      <c r="N43" s="403">
        <f>SUM(N36:N42)</f>
        <v>10803.186891742702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23800</v>
      </c>
      <c r="N48" s="281">
        <f>K48*M48</f>
        <v>29750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29750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910">
        <f>VLOOKUP(A59,TRANSPORTE!A5:D123,4,FALSE)</f>
        <v>1200</v>
      </c>
      <c r="M59" s="911"/>
      <c r="N59" s="300">
        <f>K59*L59</f>
        <v>1500</v>
      </c>
    </row>
    <row r="60" spans="1:14" ht="24.75" customHeight="1">
      <c r="B60" s="52"/>
      <c r="C60" s="326"/>
      <c r="D60" s="326"/>
      <c r="E60" s="326"/>
      <c r="F60" s="326"/>
      <c r="G60" s="326"/>
      <c r="H60" s="320"/>
      <c r="I60" s="408"/>
      <c r="J60" s="295"/>
      <c r="K60" s="288"/>
      <c r="L60" s="910"/>
      <c r="M60" s="911"/>
      <c r="N60" s="296"/>
    </row>
    <row r="61" spans="1:14">
      <c r="B61" s="52"/>
      <c r="C61" s="53"/>
      <c r="D61" s="53"/>
      <c r="E61" s="53"/>
      <c r="F61" s="53"/>
      <c r="G61" s="326"/>
      <c r="H61" s="320"/>
      <c r="I61" s="408"/>
      <c r="J61" s="295"/>
      <c r="K61" s="288"/>
      <c r="L61" s="910"/>
      <c r="M61" s="911"/>
      <c r="N61" s="300"/>
    </row>
    <row r="62" spans="1:14">
      <c r="B62" s="52"/>
      <c r="C62" s="53"/>
      <c r="D62" s="53"/>
      <c r="E62" s="53"/>
      <c r="F62" s="53"/>
      <c r="G62" s="53"/>
      <c r="H62" s="297"/>
      <c r="I62" s="288"/>
      <c r="J62" s="288"/>
      <c r="K62" s="288"/>
      <c r="L62" s="910"/>
      <c r="M62" s="911"/>
      <c r="N62" s="300"/>
    </row>
    <row r="63" spans="1:14">
      <c r="B63" s="52"/>
      <c r="C63" s="53"/>
      <c r="D63" s="53"/>
      <c r="E63" s="53"/>
      <c r="F63" s="53"/>
      <c r="G63" s="53"/>
      <c r="H63" s="297"/>
      <c r="I63" s="288"/>
      <c r="J63" s="288"/>
      <c r="K63" s="288"/>
      <c r="L63" s="910"/>
      <c r="M63" s="911"/>
      <c r="N63" s="300"/>
    </row>
    <row r="64" spans="1:14" ht="15" thickBot="1">
      <c r="B64" s="474"/>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SUM(N59:N64)</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42620.600282921594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8524.1200565843192</v>
      </c>
      <c r="M83" s="859"/>
      <c r="N83" s="57"/>
    </row>
    <row r="84" spans="1:14">
      <c r="B84" s="95" t="s">
        <v>1057</v>
      </c>
      <c r="C84" s="96"/>
      <c r="D84" s="96"/>
      <c r="E84" s="96"/>
      <c r="F84" s="96"/>
      <c r="G84" s="96"/>
      <c r="H84" s="96"/>
      <c r="I84" s="93"/>
      <c r="J84" s="94"/>
      <c r="K84" s="313">
        <v>0.05</v>
      </c>
      <c r="L84" s="858">
        <f>N78*K84</f>
        <v>2131.0300141460798</v>
      </c>
      <c r="M84" s="859"/>
      <c r="N84" s="57"/>
    </row>
    <row r="85" spans="1:14" ht="15" thickBot="1">
      <c r="B85" s="97" t="s">
        <v>1058</v>
      </c>
      <c r="C85" s="98"/>
      <c r="D85" s="98"/>
      <c r="E85" s="98"/>
      <c r="F85" s="98"/>
      <c r="G85" s="98"/>
      <c r="H85" s="98"/>
      <c r="I85" s="99"/>
      <c r="J85" s="100"/>
      <c r="K85" s="314">
        <v>0.05</v>
      </c>
      <c r="L85" s="860">
        <f>N78*K85</f>
        <v>2131.0300141460798</v>
      </c>
      <c r="M85" s="861"/>
      <c r="N85" s="57"/>
    </row>
    <row r="86" spans="1:14" ht="15" thickBot="1">
      <c r="B86" s="823" t="s">
        <v>1037</v>
      </c>
      <c r="C86" s="824"/>
      <c r="D86" s="824"/>
      <c r="E86" s="824"/>
      <c r="F86" s="824"/>
      <c r="G86" s="824"/>
      <c r="H86" s="824"/>
      <c r="I86" s="824"/>
      <c r="J86" s="824"/>
      <c r="K86" s="824"/>
      <c r="L86" s="824"/>
      <c r="M86" s="825"/>
      <c r="N86" s="58">
        <f>L83+L84+L85</f>
        <v>12786.180084876478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ROUND((N78+N86),0)</f>
        <v>55407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129</v>
      </c>
      <c r="B36" s="872" t="str">
        <f>VLOOKUP(A36,EQUIPOS!A6:D186,3,FALSE)</f>
        <v xml:space="preserve">Buldozer, Potencia al volante de 140 HP, motor de 2200 RPM, longitud de hoja 4,80m. </v>
      </c>
      <c r="C36" s="873"/>
      <c r="D36" s="873"/>
      <c r="E36" s="873"/>
      <c r="F36" s="873"/>
      <c r="G36" s="873"/>
      <c r="H36" s="874"/>
      <c r="I36" s="276"/>
      <c r="J36" s="277"/>
      <c r="K36" s="278">
        <f>VLOOKUP(A36,EQUIPOS!A6:D186,4,FALSE)</f>
        <v>145762.89890130027</v>
      </c>
      <c r="L36" s="279"/>
      <c r="M36" s="280">
        <v>45</v>
      </c>
      <c r="N36" s="281">
        <f>K36/M36</f>
        <v>3239.1755311400061</v>
      </c>
    </row>
    <row r="37" spans="1:14">
      <c r="A37" s="119" t="s">
        <v>152</v>
      </c>
      <c r="B37" s="872" t="str">
        <f>VLOOKUP(A37,EQUIPOS!A7:D187,3,FALSE)</f>
        <v xml:space="preserve">Carrotanque de agua(1000 Galones) </v>
      </c>
      <c r="C37" s="873"/>
      <c r="D37" s="873"/>
      <c r="E37" s="873"/>
      <c r="F37" s="873"/>
      <c r="G37" s="873"/>
      <c r="H37" s="874"/>
      <c r="I37" s="276"/>
      <c r="J37" s="277"/>
      <c r="K37" s="278">
        <f>VLOOKUP(A37,EQUIPOS!A7:D187,4,FALSE)</f>
        <v>61879.167699009151</v>
      </c>
      <c r="L37" s="279"/>
      <c r="M37" s="280">
        <v>45</v>
      </c>
      <c r="N37" s="281">
        <f>K37/M37</f>
        <v>1375.0926155335367</v>
      </c>
    </row>
    <row r="38" spans="1:14">
      <c r="A38" t="s">
        <v>269</v>
      </c>
      <c r="B38" s="872" t="str">
        <f>VLOOKUP(A38,EQUIPOS!A8:D188,3,FALSE)</f>
        <v>Motoniveladora  potencia 215 HP, ancho de cuchilla 4,27 m, peso 18 ton.</v>
      </c>
      <c r="C38" s="873"/>
      <c r="D38" s="873"/>
      <c r="E38" s="873"/>
      <c r="F38" s="873"/>
      <c r="G38" s="873"/>
      <c r="H38" s="874"/>
      <c r="I38" s="276"/>
      <c r="J38" s="277"/>
      <c r="K38" s="278">
        <f>VLOOKUP(A38,EQUIPOS!A8:D188,4,FALSE)</f>
        <v>179080.13293588319</v>
      </c>
      <c r="L38" s="279"/>
      <c r="M38" s="280">
        <v>45</v>
      </c>
      <c r="N38" s="281">
        <f>K38/M38</f>
        <v>3979.5585096862928</v>
      </c>
    </row>
    <row r="39" spans="1:14">
      <c r="A39" t="s">
        <v>365</v>
      </c>
      <c r="B39" s="872" t="str">
        <f>VLOOKUP(A39,EQUIPOS!A9:D189,3,FALSE)</f>
        <v xml:space="preserve">Vibrocompatador, potencia 153 HP, peso 10 Ton. </v>
      </c>
      <c r="C39" s="873"/>
      <c r="D39" s="873"/>
      <c r="E39" s="873"/>
      <c r="F39" s="873"/>
      <c r="G39" s="873"/>
      <c r="H39" s="874"/>
      <c r="I39" s="875"/>
      <c r="J39" s="876"/>
      <c r="K39" s="278">
        <f>VLOOKUP(A39,EQUIPOS!A9:D189,4,FALSE)</f>
        <v>98910.53854016804</v>
      </c>
      <c r="L39" s="877">
        <v>45</v>
      </c>
      <c r="M39" s="878"/>
      <c r="N39" s="281">
        <f>K39/L39</f>
        <v>2198.0119675592896</v>
      </c>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11.348267823577778</v>
      </c>
    </row>
    <row r="43" spans="1:14" ht="15" thickBot="1">
      <c r="B43" s="823" t="s">
        <v>1037</v>
      </c>
      <c r="C43" s="824"/>
      <c r="D43" s="824"/>
      <c r="E43" s="824"/>
      <c r="F43" s="824"/>
      <c r="G43" s="824"/>
      <c r="H43" s="824"/>
      <c r="I43" s="824"/>
      <c r="J43" s="824"/>
      <c r="K43" s="824"/>
      <c r="L43" s="824"/>
      <c r="M43" s="825"/>
      <c r="N43" s="403">
        <f>SUM(N36:N42)</f>
        <v>10803.186891742702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42351.986666666664</v>
      </c>
      <c r="N48" s="281">
        <f>K48*M48</f>
        <v>52939.98333333333</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52939.98333333333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10">
        <f>VLOOKUP(A59,TRANSPORTE!A5:D123,4,FALSE)</f>
        <v>1200</v>
      </c>
      <c r="M59" s="911"/>
      <c r="N59" s="300">
        <f>K59*L59</f>
        <v>1500</v>
      </c>
    </row>
    <row r="60" spans="1:14" ht="24.75" customHeight="1">
      <c r="B60" s="52"/>
      <c r="C60" s="326"/>
      <c r="D60" s="326"/>
      <c r="E60" s="326"/>
      <c r="F60" s="326"/>
      <c r="G60" s="326"/>
      <c r="H60" s="320"/>
      <c r="I60" s="408"/>
      <c r="J60" s="295"/>
      <c r="K60" s="288"/>
      <c r="L60" s="910"/>
      <c r="M60" s="911"/>
      <c r="N60" s="296"/>
    </row>
    <row r="61" spans="1:14">
      <c r="B61" s="52"/>
      <c r="C61" s="53"/>
      <c r="D61" s="53"/>
      <c r="E61" s="53"/>
      <c r="F61" s="53"/>
      <c r="G61" s="326"/>
      <c r="H61" s="320"/>
      <c r="I61" s="408"/>
      <c r="J61" s="295"/>
      <c r="K61" s="288"/>
      <c r="L61" s="910"/>
      <c r="M61" s="911"/>
      <c r="N61" s="300"/>
    </row>
    <row r="62" spans="1:14">
      <c r="B62" s="52"/>
      <c r="C62" s="53"/>
      <c r="D62" s="53"/>
      <c r="E62" s="53"/>
      <c r="F62" s="53"/>
      <c r="G62" s="53"/>
      <c r="H62" s="297"/>
      <c r="I62" s="288"/>
      <c r="J62" s="288"/>
      <c r="K62" s="288"/>
      <c r="L62" s="910"/>
      <c r="M62" s="911"/>
      <c r="N62" s="300"/>
    </row>
    <row r="63" spans="1:14">
      <c r="B63" s="52"/>
      <c r="C63" s="53"/>
      <c r="D63" s="53"/>
      <c r="E63" s="53"/>
      <c r="F63" s="53"/>
      <c r="G63" s="53"/>
      <c r="H63" s="297"/>
      <c r="I63" s="288"/>
      <c r="J63" s="288"/>
      <c r="K63" s="288"/>
      <c r="L63" s="910"/>
      <c r="M63" s="911"/>
      <c r="N63" s="300"/>
    </row>
    <row r="64" spans="1:14" ht="15" thickBot="1">
      <c r="B64" s="474"/>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SUM(N59:N64)</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65810.583616254924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13162.116723250985</v>
      </c>
      <c r="M83" s="859"/>
      <c r="N83" s="57"/>
    </row>
    <row r="84" spans="1:14">
      <c r="B84" s="95" t="s">
        <v>1057</v>
      </c>
      <c r="C84" s="96"/>
      <c r="D84" s="96"/>
      <c r="E84" s="96"/>
      <c r="F84" s="96"/>
      <c r="G84" s="96"/>
      <c r="H84" s="96"/>
      <c r="I84" s="93"/>
      <c r="J84" s="94"/>
      <c r="K84" s="313">
        <v>0.05</v>
      </c>
      <c r="L84" s="858">
        <f>N78*K84</f>
        <v>3290.5291808127463</v>
      </c>
      <c r="M84" s="859"/>
      <c r="N84" s="57"/>
    </row>
    <row r="85" spans="1:14" ht="15" thickBot="1">
      <c r="B85" s="97" t="s">
        <v>1058</v>
      </c>
      <c r="C85" s="98"/>
      <c r="D85" s="98"/>
      <c r="E85" s="98"/>
      <c r="F85" s="98"/>
      <c r="G85" s="98"/>
      <c r="H85" s="98"/>
      <c r="I85" s="99"/>
      <c r="J85" s="100"/>
      <c r="K85" s="314">
        <v>0.05</v>
      </c>
      <c r="L85" s="860">
        <f>N78*K85</f>
        <v>3290.5291808127463</v>
      </c>
      <c r="M85" s="861"/>
      <c r="N85" s="57"/>
    </row>
    <row r="86" spans="1:14" ht="15" thickBot="1">
      <c r="B86" s="823" t="s">
        <v>1037</v>
      </c>
      <c r="C86" s="824"/>
      <c r="D86" s="824"/>
      <c r="E86" s="824"/>
      <c r="F86" s="824"/>
      <c r="G86" s="824"/>
      <c r="H86" s="824"/>
      <c r="I86" s="824"/>
      <c r="J86" s="824"/>
      <c r="K86" s="824"/>
      <c r="L86" s="824"/>
      <c r="M86" s="825"/>
      <c r="N86" s="58">
        <f>L83+L84+L85</f>
        <v>19743.175084876479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85553.758701131403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129</v>
      </c>
      <c r="B36" s="872" t="str">
        <f>VLOOKUP(A36,EQUIPOS!A6:D186,3,FALSE)</f>
        <v xml:space="preserve">Buldozer, Potencia al volante de 140 HP, motor de 2200 RPM, longitud de hoja 4,80m. </v>
      </c>
      <c r="C36" s="873"/>
      <c r="D36" s="873"/>
      <c r="E36" s="873"/>
      <c r="F36" s="873"/>
      <c r="G36" s="873"/>
      <c r="H36" s="874"/>
      <c r="I36" s="276"/>
      <c r="J36" s="277"/>
      <c r="K36" s="278">
        <f>VLOOKUP(A36,EQUIPOS!A6:D186,4,FALSE)</f>
        <v>145762.89890130027</v>
      </c>
      <c r="L36" s="279"/>
      <c r="M36" s="280">
        <v>45</v>
      </c>
      <c r="N36" s="281">
        <f>K36/M36</f>
        <v>3239.1755311400061</v>
      </c>
    </row>
    <row r="37" spans="1:14">
      <c r="A37" s="119" t="s">
        <v>152</v>
      </c>
      <c r="B37" s="872" t="str">
        <f>VLOOKUP(A37,EQUIPOS!A7:D187,3,FALSE)</f>
        <v xml:space="preserve">Carrotanque de agua(1000 Galones) </v>
      </c>
      <c r="C37" s="873"/>
      <c r="D37" s="873"/>
      <c r="E37" s="873"/>
      <c r="F37" s="873"/>
      <c r="G37" s="873"/>
      <c r="H37" s="874"/>
      <c r="I37" s="276"/>
      <c r="J37" s="277"/>
      <c r="K37" s="278">
        <f>VLOOKUP(A37,EQUIPOS!A7:D187,4,FALSE)</f>
        <v>61879.167699009151</v>
      </c>
      <c r="L37" s="279"/>
      <c r="M37" s="280">
        <v>45</v>
      </c>
      <c r="N37" s="281">
        <f>K37/M37</f>
        <v>1375.0926155335367</v>
      </c>
    </row>
    <row r="38" spans="1:14">
      <c r="A38" t="s">
        <v>269</v>
      </c>
      <c r="B38" s="872" t="str">
        <f>VLOOKUP(A38,EQUIPOS!A8:D188,3,FALSE)</f>
        <v>Motoniveladora  potencia 215 HP, ancho de cuchilla 4,27 m, peso 18 ton.</v>
      </c>
      <c r="C38" s="873"/>
      <c r="D38" s="873"/>
      <c r="E38" s="873"/>
      <c r="F38" s="873"/>
      <c r="G38" s="873"/>
      <c r="H38" s="874"/>
      <c r="I38" s="276"/>
      <c r="J38" s="277"/>
      <c r="K38" s="278">
        <f>VLOOKUP(A38,EQUIPOS!A8:D188,4,FALSE)</f>
        <v>179080.13293588319</v>
      </c>
      <c r="L38" s="279"/>
      <c r="M38" s="280">
        <v>45</v>
      </c>
      <c r="N38" s="281">
        <f>K38/M38</f>
        <v>3979.5585096862928</v>
      </c>
    </row>
    <row r="39" spans="1:14">
      <c r="A39" t="s">
        <v>365</v>
      </c>
      <c r="B39" s="872" t="str">
        <f>VLOOKUP(A39,EQUIPOS!A9:D189,3,FALSE)</f>
        <v xml:space="preserve">Vibrocompatador, potencia 153 HP, peso 10 Ton. </v>
      </c>
      <c r="C39" s="873"/>
      <c r="D39" s="873"/>
      <c r="E39" s="873"/>
      <c r="F39" s="873"/>
      <c r="G39" s="873"/>
      <c r="H39" s="874"/>
      <c r="I39" s="875"/>
      <c r="J39" s="876"/>
      <c r="K39" s="278">
        <f>VLOOKUP(A39,EQUIPOS!A9:D189,4,FALSE)</f>
        <v>98910.53854016804</v>
      </c>
      <c r="L39" s="877">
        <v>45</v>
      </c>
      <c r="M39" s="878"/>
      <c r="N39" s="281">
        <f>K39/L39</f>
        <v>2198.0119675592896</v>
      </c>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t="s">
        <v>1036</v>
      </c>
      <c r="C42" s="873"/>
      <c r="D42" s="873"/>
      <c r="E42" s="873"/>
      <c r="F42" s="873"/>
      <c r="G42" s="873"/>
      <c r="H42" s="874"/>
      <c r="I42" s="882"/>
      <c r="J42" s="883"/>
      <c r="K42" s="47"/>
      <c r="L42" s="884">
        <v>0.02</v>
      </c>
      <c r="M42" s="885"/>
      <c r="N42" s="111">
        <f>N76*L42</f>
        <v>11.348267823577778</v>
      </c>
    </row>
    <row r="43" spans="1:14" ht="15" thickBot="1">
      <c r="B43" s="823" t="s">
        <v>1037</v>
      </c>
      <c r="C43" s="824"/>
      <c r="D43" s="824"/>
      <c r="E43" s="824"/>
      <c r="F43" s="824"/>
      <c r="G43" s="824"/>
      <c r="H43" s="824"/>
      <c r="I43" s="824"/>
      <c r="J43" s="824"/>
      <c r="K43" s="824"/>
      <c r="L43" s="824"/>
      <c r="M43" s="825"/>
      <c r="N43" s="403">
        <f>SUM(N36:N42)</f>
        <v>10803.186891742702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54400</v>
      </c>
      <c r="N48" s="281">
        <f>K48*M48</f>
        <v>68000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68000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910">
        <f>VLOOKUP(A59,TRANSPORTE!A5:D123,4,FALSE)</f>
        <v>1200</v>
      </c>
      <c r="M59" s="911"/>
      <c r="N59" s="300">
        <f>K59*L59</f>
        <v>1500</v>
      </c>
    </row>
    <row r="60" spans="1:14" ht="24.75" customHeight="1">
      <c r="B60" s="52"/>
      <c r="C60" s="326"/>
      <c r="D60" s="326"/>
      <c r="E60" s="326"/>
      <c r="F60" s="326"/>
      <c r="G60" s="326"/>
      <c r="H60" s="320"/>
      <c r="I60" s="408"/>
      <c r="J60" s="295"/>
      <c r="K60" s="288"/>
      <c r="L60" s="910"/>
      <c r="M60" s="911"/>
      <c r="N60" s="296"/>
    </row>
    <row r="61" spans="1:14">
      <c r="B61" s="52"/>
      <c r="C61" s="53"/>
      <c r="D61" s="53"/>
      <c r="E61" s="53"/>
      <c r="F61" s="53"/>
      <c r="G61" s="326"/>
      <c r="H61" s="320"/>
      <c r="I61" s="408"/>
      <c r="J61" s="295"/>
      <c r="K61" s="288"/>
      <c r="L61" s="910"/>
      <c r="M61" s="911"/>
      <c r="N61" s="300"/>
    </row>
    <row r="62" spans="1:14">
      <c r="B62" s="52"/>
      <c r="C62" s="53"/>
      <c r="D62" s="53"/>
      <c r="E62" s="53"/>
      <c r="F62" s="53"/>
      <c r="G62" s="53"/>
      <c r="H62" s="297"/>
      <c r="I62" s="288"/>
      <c r="J62" s="288"/>
      <c r="K62" s="288"/>
      <c r="L62" s="910"/>
      <c r="M62" s="911"/>
      <c r="N62" s="300"/>
    </row>
    <row r="63" spans="1:14">
      <c r="B63" s="52"/>
      <c r="C63" s="53"/>
      <c r="D63" s="53"/>
      <c r="E63" s="53"/>
      <c r="F63" s="53"/>
      <c r="G63" s="53"/>
      <c r="H63" s="297"/>
      <c r="I63" s="288"/>
      <c r="J63" s="288"/>
      <c r="K63" s="288"/>
      <c r="L63" s="910"/>
      <c r="M63" s="911"/>
      <c r="N63" s="300"/>
    </row>
    <row r="64" spans="1:14" ht="15" thickBot="1">
      <c r="B64" s="474"/>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SUM(N59:N64)</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80870.600282921601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16174.120056584321</v>
      </c>
      <c r="M83" s="859"/>
      <c r="N83" s="57"/>
    </row>
    <row r="84" spans="1:14">
      <c r="B84" s="95" t="s">
        <v>1057</v>
      </c>
      <c r="C84" s="96"/>
      <c r="D84" s="96"/>
      <c r="E84" s="96"/>
      <c r="F84" s="96"/>
      <c r="G84" s="96"/>
      <c r="H84" s="96"/>
      <c r="I84" s="93"/>
      <c r="J84" s="94"/>
      <c r="K84" s="313">
        <v>0.05</v>
      </c>
      <c r="L84" s="858">
        <f>N78*K84</f>
        <v>4043.5300141460802</v>
      </c>
      <c r="M84" s="859"/>
      <c r="N84" s="57"/>
    </row>
    <row r="85" spans="1:14" ht="15" thickBot="1">
      <c r="B85" s="97" t="s">
        <v>1058</v>
      </c>
      <c r="C85" s="98"/>
      <c r="D85" s="98"/>
      <c r="E85" s="98"/>
      <c r="F85" s="98"/>
      <c r="G85" s="98"/>
      <c r="H85" s="98"/>
      <c r="I85" s="99"/>
      <c r="J85" s="100"/>
      <c r="K85" s="314">
        <v>0.05</v>
      </c>
      <c r="L85" s="860">
        <f>N78*K85</f>
        <v>4043.5300141460802</v>
      </c>
      <c r="M85" s="861"/>
      <c r="N85" s="57"/>
    </row>
    <row r="86" spans="1:14" ht="15" thickBot="1">
      <c r="B86" s="823" t="s">
        <v>1037</v>
      </c>
      <c r="C86" s="824"/>
      <c r="D86" s="824"/>
      <c r="E86" s="824"/>
      <c r="F86" s="824"/>
      <c r="G86" s="824"/>
      <c r="H86" s="824"/>
      <c r="I86" s="824"/>
      <c r="J86" s="824"/>
      <c r="K86" s="824"/>
      <c r="L86" s="824"/>
      <c r="M86" s="825"/>
      <c r="N86" s="58">
        <f>L83+L84+L85</f>
        <v>24261.18008487648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105131.78036779808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129</v>
      </c>
      <c r="B36" s="872" t="str">
        <f>VLOOKUP(A36,EQUIPOS!A6:D154,3,FALSE)</f>
        <v xml:space="preserve">Buldozer, Potencia al volante de 140 HP, motor de 2200 RPM, longitud de hoja 4,80m. </v>
      </c>
      <c r="C36" s="873"/>
      <c r="D36" s="873"/>
      <c r="E36" s="873"/>
      <c r="F36" s="873"/>
      <c r="G36" s="873"/>
      <c r="H36" s="874"/>
      <c r="I36" s="276"/>
      <c r="J36" s="277"/>
      <c r="K36" s="278">
        <f>VLOOKUP(A36,EQUIPOS!A6:D163,4,FALSE)</f>
        <v>145762.89890130027</v>
      </c>
      <c r="L36" s="279"/>
      <c r="M36" s="280">
        <v>400</v>
      </c>
      <c r="N36" s="281">
        <f>K36/M36</f>
        <v>364.40724725325066</v>
      </c>
    </row>
    <row r="37" spans="1:14">
      <c r="A37" s="119" t="s">
        <v>152</v>
      </c>
      <c r="B37" s="872" t="str">
        <f>VLOOKUP(A37,EQUIPOS!A7:D154,3,FALSE)</f>
        <v xml:space="preserve">Carrotanque de agua(1000 Galones) </v>
      </c>
      <c r="C37" s="873"/>
      <c r="D37" s="873"/>
      <c r="E37" s="873"/>
      <c r="F37" s="873"/>
      <c r="G37" s="873"/>
      <c r="H37" s="874"/>
      <c r="I37" s="276"/>
      <c r="J37" s="277"/>
      <c r="K37" s="278">
        <f>VLOOKUP(A37,EQUIPOS!A7:D164,4,FALSE)</f>
        <v>61879.167699009151</v>
      </c>
      <c r="L37" s="279"/>
      <c r="M37" s="280">
        <v>200</v>
      </c>
      <c r="N37" s="281">
        <f>K37/M37</f>
        <v>309.39583849504578</v>
      </c>
    </row>
    <row r="38" spans="1:14">
      <c r="A38" t="s">
        <v>269</v>
      </c>
      <c r="B38" s="872" t="str">
        <f>VLOOKUP(A38,EQUIPOS!A8:D154,3,FALSE)</f>
        <v>Motoniveladora  potencia 215 HP, ancho de cuchilla 4,27 m, peso 18 ton.</v>
      </c>
      <c r="C38" s="873"/>
      <c r="D38" s="873"/>
      <c r="E38" s="873"/>
      <c r="F38" s="873"/>
      <c r="G38" s="873"/>
      <c r="H38" s="874"/>
      <c r="I38" s="276"/>
      <c r="J38" s="277"/>
      <c r="K38" s="278">
        <f>VLOOKUP(A38,EQUIPOS!A8:D165,4,FALSE)</f>
        <v>179080.13293588319</v>
      </c>
      <c r="L38" s="279"/>
      <c r="M38" s="280">
        <v>200</v>
      </c>
      <c r="N38" s="281">
        <f>K38/M38</f>
        <v>895.40066467941597</v>
      </c>
    </row>
    <row r="39" spans="1:14">
      <c r="A39" t="s">
        <v>365</v>
      </c>
      <c r="B39" s="872" t="str">
        <f>VLOOKUP(A39,EQUIPOS!A9:D155,3,FALSE)</f>
        <v xml:space="preserve">Vibrocompatador, potencia 153 HP, peso 10 Ton. </v>
      </c>
      <c r="C39" s="873"/>
      <c r="D39" s="873"/>
      <c r="E39" s="873"/>
      <c r="F39" s="873"/>
      <c r="G39" s="873"/>
      <c r="H39" s="874"/>
      <c r="I39" s="875"/>
      <c r="J39" s="876"/>
      <c r="K39" s="278">
        <f>VLOOKUP(A39,EQUIPOS!A9:D166,4,FALSE)</f>
        <v>98910.53854016804</v>
      </c>
      <c r="L39" s="877">
        <v>200</v>
      </c>
      <c r="M39" s="878"/>
      <c r="N39" s="281">
        <f>K39/L39</f>
        <v>494.55269270084023</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0.02</v>
      </c>
      <c r="N41" s="353">
        <f>N76*M41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2066.3098033888577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2193.9778164041077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438.79556328082157</v>
      </c>
      <c r="M83" s="859"/>
      <c r="N83" s="57"/>
    </row>
    <row r="84" spans="1:14">
      <c r="B84" s="95" t="s">
        <v>1057</v>
      </c>
      <c r="C84" s="96"/>
      <c r="D84" s="96"/>
      <c r="E84" s="96"/>
      <c r="F84" s="96"/>
      <c r="G84" s="96"/>
      <c r="H84" s="96"/>
      <c r="I84" s="93"/>
      <c r="J84" s="94"/>
      <c r="K84" s="313">
        <v>0.05</v>
      </c>
      <c r="L84" s="858">
        <f>N78*K84</f>
        <v>109.69889082020539</v>
      </c>
      <c r="M84" s="859"/>
      <c r="N84" s="57"/>
    </row>
    <row r="85" spans="1:14" ht="15" thickBot="1">
      <c r="B85" s="97" t="s">
        <v>1058</v>
      </c>
      <c r="C85" s="98"/>
      <c r="D85" s="98"/>
      <c r="E85" s="98"/>
      <c r="F85" s="98"/>
      <c r="G85" s="98"/>
      <c r="H85" s="98"/>
      <c r="I85" s="99"/>
      <c r="J85" s="100"/>
      <c r="K85" s="314">
        <v>0.05</v>
      </c>
      <c r="L85" s="860">
        <f>N78*K85</f>
        <v>109.69889082020539</v>
      </c>
      <c r="M85" s="861"/>
      <c r="N85" s="57"/>
    </row>
    <row r="86" spans="1:14" ht="15" thickBot="1">
      <c r="B86" s="823" t="s">
        <v>1037</v>
      </c>
      <c r="C86" s="824"/>
      <c r="D86" s="824"/>
      <c r="E86" s="824"/>
      <c r="F86" s="824"/>
      <c r="G86" s="824"/>
      <c r="H86" s="824"/>
      <c r="I86" s="824"/>
      <c r="J86" s="824"/>
      <c r="K86" s="824"/>
      <c r="L86" s="824"/>
      <c r="M86" s="825"/>
      <c r="N86" s="58">
        <f>L83+L84+L85</f>
        <v>658.19334492123232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2852.1711613253401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2.0426882082439999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4984.6720000000005</v>
      </c>
      <c r="N48" s="281">
        <f>K48*M48</f>
        <v>5981.6064000000006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5981.6064000000006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6187.9179090326443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1237.5835818065289</v>
      </c>
      <c r="M83" s="859"/>
      <c r="N83" s="57"/>
    </row>
    <row r="84" spans="1:14">
      <c r="B84" s="95" t="s">
        <v>1057</v>
      </c>
      <c r="C84" s="96"/>
      <c r="D84" s="96"/>
      <c r="E84" s="96"/>
      <c r="F84" s="96"/>
      <c r="G84" s="96"/>
      <c r="H84" s="96"/>
      <c r="I84" s="93"/>
      <c r="J84" s="94"/>
      <c r="K84" s="313">
        <v>0.05</v>
      </c>
      <c r="L84" s="858">
        <f>N78*K84</f>
        <v>309.39589545163221</v>
      </c>
      <c r="M84" s="859"/>
      <c r="N84" s="57"/>
    </row>
    <row r="85" spans="1:14" ht="15" thickBot="1">
      <c r="B85" s="97" t="s">
        <v>1058</v>
      </c>
      <c r="C85" s="98"/>
      <c r="D85" s="98"/>
      <c r="E85" s="98"/>
      <c r="F85" s="98"/>
      <c r="G85" s="98"/>
      <c r="H85" s="98"/>
      <c r="I85" s="99"/>
      <c r="J85" s="100"/>
      <c r="K85" s="314">
        <v>0.05</v>
      </c>
      <c r="L85" s="860">
        <f>N78*K85</f>
        <v>309.39589545163221</v>
      </c>
      <c r="M85" s="861"/>
      <c r="N85" s="57"/>
    </row>
    <row r="86" spans="1:14" ht="15" thickBot="1">
      <c r="B86" s="823" t="s">
        <v>1037</v>
      </c>
      <c r="C86" s="824"/>
      <c r="D86" s="824"/>
      <c r="E86" s="824"/>
      <c r="F86" s="824"/>
      <c r="G86" s="824"/>
      <c r="H86" s="824"/>
      <c r="I86" s="824"/>
      <c r="J86" s="824"/>
      <c r="K86" s="824"/>
      <c r="L86" s="824"/>
      <c r="M86" s="825"/>
      <c r="N86" s="58">
        <f>L83+L84+L85</f>
        <v>1856.3753727097933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8044.2932817424371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2.0426882082439999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1158.3343018065289</v>
      </c>
      <c r="M83" s="859"/>
      <c r="N83" s="57"/>
    </row>
    <row r="84" spans="1:14">
      <c r="B84" s="95" t="s">
        <v>1057</v>
      </c>
      <c r="C84" s="96"/>
      <c r="D84" s="96"/>
      <c r="E84" s="96"/>
      <c r="F84" s="96"/>
      <c r="G84" s="96"/>
      <c r="H84" s="96"/>
      <c r="I84" s="93"/>
      <c r="J84" s="94"/>
      <c r="K84" s="313">
        <v>0.05</v>
      </c>
      <c r="L84" s="858">
        <f>N78*K84</f>
        <v>289.58357545163221</v>
      </c>
      <c r="M84" s="859"/>
      <c r="N84" s="57"/>
    </row>
    <row r="85" spans="1:14" ht="15" thickBot="1">
      <c r="B85" s="97" t="s">
        <v>1058</v>
      </c>
      <c r="C85" s="98"/>
      <c r="D85" s="98"/>
      <c r="E85" s="98"/>
      <c r="F85" s="98"/>
      <c r="G85" s="98"/>
      <c r="H85" s="98"/>
      <c r="I85" s="99"/>
      <c r="J85" s="100"/>
      <c r="K85" s="314">
        <v>0.05</v>
      </c>
      <c r="L85" s="860">
        <f>N78*K85</f>
        <v>289.58357545163221</v>
      </c>
      <c r="M85" s="861"/>
      <c r="N85" s="57"/>
    </row>
    <row r="86" spans="1:14" ht="15" thickBot="1">
      <c r="B86" s="823" t="s">
        <v>1037</v>
      </c>
      <c r="C86" s="824"/>
      <c r="D86" s="824"/>
      <c r="E86" s="824"/>
      <c r="F86" s="824"/>
      <c r="G86" s="824"/>
      <c r="H86" s="824"/>
      <c r="I86" s="824"/>
      <c r="J86" s="824"/>
      <c r="K86" s="824"/>
      <c r="L86" s="824"/>
      <c r="M86" s="825"/>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2.0426882082439999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5304</v>
      </c>
      <c r="N48" s="281">
        <f>K48*M48</f>
        <v>6364.8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6364.8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6571.1115090326439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1314.2223018065288</v>
      </c>
      <c r="M83" s="859"/>
      <c r="N83" s="57"/>
    </row>
    <row r="84" spans="1:14">
      <c r="B84" s="95" t="s">
        <v>1057</v>
      </c>
      <c r="C84" s="96"/>
      <c r="D84" s="96"/>
      <c r="E84" s="96"/>
      <c r="F84" s="96"/>
      <c r="G84" s="96"/>
      <c r="H84" s="96"/>
      <c r="I84" s="93"/>
      <c r="J84" s="94"/>
      <c r="K84" s="313">
        <v>0.05</v>
      </c>
      <c r="L84" s="858">
        <f>N78*K84</f>
        <v>328.55557545163219</v>
      </c>
      <c r="M84" s="859"/>
      <c r="N84" s="57"/>
    </row>
    <row r="85" spans="1:14" ht="15" thickBot="1">
      <c r="B85" s="97" t="s">
        <v>1058</v>
      </c>
      <c r="C85" s="98"/>
      <c r="D85" s="98"/>
      <c r="E85" s="98"/>
      <c r="F85" s="98"/>
      <c r="G85" s="98"/>
      <c r="H85" s="98"/>
      <c r="I85" s="99"/>
      <c r="J85" s="100"/>
      <c r="K85" s="314">
        <v>0.05</v>
      </c>
      <c r="L85" s="860">
        <f>N78*K85</f>
        <v>328.55557545163219</v>
      </c>
      <c r="M85" s="861"/>
      <c r="N85" s="57"/>
    </row>
    <row r="86" spans="1:14" ht="15" thickBot="1">
      <c r="B86" s="823" t="s">
        <v>1037</v>
      </c>
      <c r="C86" s="824"/>
      <c r="D86" s="824"/>
      <c r="E86" s="824"/>
      <c r="F86" s="824"/>
      <c r="G86" s="824"/>
      <c r="H86" s="824"/>
      <c r="I86" s="824"/>
      <c r="J86" s="824"/>
      <c r="K86" s="824"/>
      <c r="L86" s="824"/>
      <c r="M86" s="825"/>
      <c r="N86" s="58">
        <f>L83+L84+L85</f>
        <v>1971.3334527097932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8542.4449617424361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2.0426882082439999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10404</v>
      </c>
      <c r="N48" s="281">
        <f>K48*M48</f>
        <v>13525.2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13525.2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13731.511509032645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2746.3023018065292</v>
      </c>
      <c r="M83" s="859"/>
      <c r="N83" s="57"/>
    </row>
    <row r="84" spans="1:14">
      <c r="B84" s="95" t="s">
        <v>1057</v>
      </c>
      <c r="C84" s="96"/>
      <c r="D84" s="96"/>
      <c r="E84" s="96"/>
      <c r="F84" s="96"/>
      <c r="G84" s="96"/>
      <c r="H84" s="96"/>
      <c r="I84" s="93"/>
      <c r="J84" s="94"/>
      <c r="K84" s="313">
        <v>0.05</v>
      </c>
      <c r="L84" s="858">
        <f>N78*K84</f>
        <v>686.57557545163229</v>
      </c>
      <c r="M84" s="859"/>
      <c r="N84" s="57"/>
    </row>
    <row r="85" spans="1:14" ht="15" thickBot="1">
      <c r="B85" s="97" t="s">
        <v>1058</v>
      </c>
      <c r="C85" s="98"/>
      <c r="D85" s="98"/>
      <c r="E85" s="98"/>
      <c r="F85" s="98"/>
      <c r="G85" s="98"/>
      <c r="H85" s="98"/>
      <c r="I85" s="99"/>
      <c r="J85" s="100"/>
      <c r="K85" s="314">
        <v>0.05</v>
      </c>
      <c r="L85" s="860">
        <f>N78*K85</f>
        <v>686.57557545163229</v>
      </c>
      <c r="M85" s="861"/>
      <c r="N85" s="57"/>
    </row>
    <row r="86" spans="1:14" ht="15" thickBot="1">
      <c r="B86" s="823" t="s">
        <v>1037</v>
      </c>
      <c r="C86" s="824"/>
      <c r="D86" s="824"/>
      <c r="E86" s="824"/>
      <c r="F86" s="824"/>
      <c r="G86" s="824"/>
      <c r="H86" s="824"/>
      <c r="I86" s="824"/>
      <c r="J86" s="824"/>
      <c r="K86" s="824"/>
      <c r="L86" s="824"/>
      <c r="M86" s="825"/>
      <c r="N86" s="58">
        <f>L83+L84+L85</f>
        <v>4119.453452709794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17850.96496174244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303</v>
      </c>
      <c r="B36" s="872" t="str">
        <f>VLOOKUP(A36,EQUIPOS!A6:D154,3,FALSE)</f>
        <v>Retrocargador, pala de 1,1 m3 de capacidad, profundidad de excavación de 4.400 mm y una altura de 5.680 mm</v>
      </c>
      <c r="C36" s="873"/>
      <c r="D36" s="873"/>
      <c r="E36" s="873"/>
      <c r="F36" s="873"/>
      <c r="G36" s="873"/>
      <c r="H36" s="874"/>
      <c r="I36" s="276"/>
      <c r="J36" s="277"/>
      <c r="K36" s="278">
        <f>VLOOKUP(A36,EQUIPOS!A6:D163,4,FALSE)</f>
        <v>93704.720722264465</v>
      </c>
      <c r="L36" s="279"/>
      <c r="M36" s="280">
        <v>250</v>
      </c>
      <c r="N36" s="281">
        <f>K36/M36</f>
        <v>374.81888288905787</v>
      </c>
    </row>
    <row r="37" spans="1:14">
      <c r="A37" s="119" t="s">
        <v>373</v>
      </c>
      <c r="B37" s="872" t="str">
        <f>VLOOKUP(A37,EQUIPOS!A7:D154,3,FALSE)</f>
        <v>Volqueta 6 m3</v>
      </c>
      <c r="C37" s="873"/>
      <c r="D37" s="873"/>
      <c r="E37" s="873"/>
      <c r="F37" s="873"/>
      <c r="G37" s="873"/>
      <c r="H37" s="874"/>
      <c r="I37" s="276"/>
      <c r="J37" s="277"/>
      <c r="K37" s="278">
        <f>VLOOKUP(A37,EQUIPOS!A7:D164,4,FALSE)</f>
        <v>60387.486687681543</v>
      </c>
      <c r="L37" s="279"/>
      <c r="M37" s="280">
        <v>250</v>
      </c>
      <c r="N37" s="281">
        <f>K37/M37</f>
        <v>241.54994675072618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0.05</v>
      </c>
      <c r="N41" s="353">
        <f>N76*M41</f>
        <v>5.1067205206100006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621.47555016039405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723.60996057259399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144.7219921145188</v>
      </c>
      <c r="M83" s="859"/>
      <c r="N83" s="57"/>
    </row>
    <row r="84" spans="1:14">
      <c r="B84" s="95" t="s">
        <v>1057</v>
      </c>
      <c r="C84" s="96"/>
      <c r="D84" s="96"/>
      <c r="E84" s="96"/>
      <c r="F84" s="96"/>
      <c r="G84" s="96"/>
      <c r="H84" s="96"/>
      <c r="I84" s="93"/>
      <c r="J84" s="94"/>
      <c r="K84" s="313">
        <v>0.05</v>
      </c>
      <c r="L84" s="858">
        <f>N78*K84</f>
        <v>36.1804980286297</v>
      </c>
      <c r="M84" s="859"/>
      <c r="N84" s="57"/>
    </row>
    <row r="85" spans="1:14" ht="15" thickBot="1">
      <c r="B85" s="97" t="s">
        <v>1058</v>
      </c>
      <c r="C85" s="98"/>
      <c r="D85" s="98"/>
      <c r="E85" s="98"/>
      <c r="F85" s="98"/>
      <c r="G85" s="98"/>
      <c r="H85" s="98"/>
      <c r="I85" s="99"/>
      <c r="J85" s="100"/>
      <c r="K85" s="314">
        <v>0.05</v>
      </c>
      <c r="L85" s="860">
        <f>N78*K85</f>
        <v>36.1804980286297</v>
      </c>
      <c r="M85" s="861"/>
      <c r="N85" s="57"/>
    </row>
    <row r="86" spans="1:14" ht="15" thickBot="1">
      <c r="B86" s="823" t="s">
        <v>1037</v>
      </c>
      <c r="C86" s="824"/>
      <c r="D86" s="824"/>
      <c r="E86" s="824"/>
      <c r="F86" s="824"/>
      <c r="G86" s="824"/>
      <c r="H86" s="824"/>
      <c r="I86" s="824"/>
      <c r="J86" s="824"/>
      <c r="K86" s="824"/>
      <c r="L86" s="824"/>
      <c r="M86" s="825"/>
      <c r="N86" s="58">
        <f>L83+L84+L85</f>
        <v>217.0829881717782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940.69294874437219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35</v>
      </c>
      <c r="N36" s="281">
        <f>K36/M36</f>
        <v>1767.9762199716899</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35</v>
      </c>
      <c r="N37" s="281">
        <f>K37/M37</f>
        <v>5116.5752267395192</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35</v>
      </c>
      <c r="N38" s="281">
        <f>K38/M38</f>
        <v>2826.0153868619441</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0.02</v>
      </c>
      <c r="N41" s="353">
        <f>N76*M41</f>
        <v>14.590630058885715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9725.1574636320383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44.54</v>
      </c>
      <c r="N48" s="281">
        <f>K48*M48</f>
        <v>1113.5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561</v>
      </c>
      <c r="N49" s="281">
        <f>K49*M49</f>
        <v>44880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45993.5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56448.188966576323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11289.637793315265</v>
      </c>
      <c r="M83" s="859"/>
      <c r="N83" s="57"/>
    </row>
    <row r="84" spans="1:14">
      <c r="B84" s="95" t="s">
        <v>1057</v>
      </c>
      <c r="C84" s="96"/>
      <c r="D84" s="96"/>
      <c r="E84" s="96"/>
      <c r="F84" s="96"/>
      <c r="G84" s="96"/>
      <c r="H84" s="96"/>
      <c r="I84" s="93"/>
      <c r="J84" s="94"/>
      <c r="K84" s="313">
        <v>0.05</v>
      </c>
      <c r="L84" s="858">
        <f>N78*K84</f>
        <v>2822.4094483288163</v>
      </c>
      <c r="M84" s="859"/>
      <c r="N84" s="57"/>
    </row>
    <row r="85" spans="1:14" ht="15" thickBot="1">
      <c r="B85" s="97" t="s">
        <v>1058</v>
      </c>
      <c r="C85" s="98"/>
      <c r="D85" s="98"/>
      <c r="E85" s="98"/>
      <c r="F85" s="98"/>
      <c r="G85" s="98"/>
      <c r="H85" s="98"/>
      <c r="I85" s="99"/>
      <c r="J85" s="100"/>
      <c r="K85" s="314">
        <v>0.05</v>
      </c>
      <c r="L85" s="860">
        <f>N78*K85</f>
        <v>2822.4094483288163</v>
      </c>
      <c r="M85" s="861"/>
      <c r="N85" s="57"/>
    </row>
    <row r="86" spans="1:14" ht="15" thickBot="1">
      <c r="B86" s="823" t="s">
        <v>1037</v>
      </c>
      <c r="C86" s="824"/>
      <c r="D86" s="824"/>
      <c r="E86" s="824"/>
      <c r="F86" s="824"/>
      <c r="G86" s="824"/>
      <c r="H86" s="824"/>
      <c r="I86" s="824"/>
      <c r="J86" s="824"/>
      <c r="K86" s="824"/>
      <c r="L86" s="824"/>
      <c r="M86" s="825"/>
      <c r="N86" s="58">
        <f>L83+L84+L85</f>
        <v>16934.4566899729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73382.645656549226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35</v>
      </c>
      <c r="N36" s="281">
        <f>K36/M36</f>
        <v>1767.9762199716899</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35</v>
      </c>
      <c r="N37" s="281">
        <f>K37/M37</f>
        <v>5116.5752267395192</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35</v>
      </c>
      <c r="N38" s="281">
        <f>K38/M38</f>
        <v>2826.0153868619441</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0.02</v>
      </c>
      <c r="N41" s="353">
        <f>N76*M41</f>
        <v>14.590630058885715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9725.1574636320383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44.54</v>
      </c>
      <c r="N48" s="281">
        <f>K48*M48</f>
        <v>1113.5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1113.5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11568.188966576325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2313.6377933152648</v>
      </c>
      <c r="M83" s="859"/>
      <c r="N83" s="57"/>
    </row>
    <row r="84" spans="1:14">
      <c r="B84" s="95" t="s">
        <v>1057</v>
      </c>
      <c r="C84" s="96"/>
      <c r="D84" s="96"/>
      <c r="E84" s="96"/>
      <c r="F84" s="96"/>
      <c r="G84" s="96"/>
      <c r="H84" s="96"/>
      <c r="I84" s="93"/>
      <c r="J84" s="94"/>
      <c r="K84" s="313">
        <v>0.05</v>
      </c>
      <c r="L84" s="858">
        <f>N78*K84</f>
        <v>578.40944832881621</v>
      </c>
      <c r="M84" s="859"/>
      <c r="N84" s="57"/>
    </row>
    <row r="85" spans="1:14" ht="15" thickBot="1">
      <c r="B85" s="97" t="s">
        <v>1058</v>
      </c>
      <c r="C85" s="98"/>
      <c r="D85" s="98"/>
      <c r="E85" s="98"/>
      <c r="F85" s="98"/>
      <c r="G85" s="98"/>
      <c r="H85" s="98"/>
      <c r="I85" s="99"/>
      <c r="J85" s="100"/>
      <c r="K85" s="314">
        <v>0.05</v>
      </c>
      <c r="L85" s="860">
        <f>N78*K85</f>
        <v>578.40944832881621</v>
      </c>
      <c r="M85" s="861"/>
      <c r="N85" s="57"/>
    </row>
    <row r="86" spans="1:14" ht="15" thickBot="1">
      <c r="B86" s="823" t="s">
        <v>1037</v>
      </c>
      <c r="C86" s="824"/>
      <c r="D86" s="824"/>
      <c r="E86" s="824"/>
      <c r="F86" s="824"/>
      <c r="G86" s="824"/>
      <c r="H86" s="824"/>
      <c r="I86" s="824"/>
      <c r="J86" s="824"/>
      <c r="K86" s="824"/>
      <c r="L86" s="824"/>
      <c r="M86" s="825"/>
      <c r="N86" s="58">
        <f>L83+L84+L85</f>
        <v>3470.4566899728975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15038.645656549223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561</v>
      </c>
      <c r="N48" s="281">
        <f>K48*M48</f>
        <v>561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0">
        <f>SUM(N70:N75)</f>
        <v>0</v>
      </c>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561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112.2</v>
      </c>
      <c r="M83" s="859"/>
      <c r="N83" s="57"/>
    </row>
    <row r="84" spans="1:14">
      <c r="B84" s="95" t="s">
        <v>1057</v>
      </c>
      <c r="C84" s="96"/>
      <c r="D84" s="96"/>
      <c r="E84" s="96"/>
      <c r="F84" s="96"/>
      <c r="G84" s="96"/>
      <c r="H84" s="96"/>
      <c r="I84" s="93"/>
      <c r="J84" s="94"/>
      <c r="K84" s="313">
        <v>0.05</v>
      </c>
      <c r="L84" s="858">
        <f>N78*K84</f>
        <v>28.05</v>
      </c>
      <c r="M84" s="859"/>
      <c r="N84" s="57"/>
    </row>
    <row r="85" spans="1:14" ht="15" thickBot="1">
      <c r="B85" s="97" t="s">
        <v>1058</v>
      </c>
      <c r="C85" s="98"/>
      <c r="D85" s="98"/>
      <c r="E85" s="98"/>
      <c r="F85" s="98"/>
      <c r="G85" s="98"/>
      <c r="H85" s="98"/>
      <c r="I85" s="99"/>
      <c r="J85" s="100"/>
      <c r="K85" s="314">
        <v>0.05</v>
      </c>
      <c r="L85" s="860">
        <f>N78*K85</f>
        <v>28.05</v>
      </c>
      <c r="M85" s="861"/>
      <c r="N85" s="57"/>
    </row>
    <row r="86" spans="1:14" ht="15" thickBot="1">
      <c r="B86" s="823" t="s">
        <v>1037</v>
      </c>
      <c r="C86" s="824"/>
      <c r="D86" s="824"/>
      <c r="E86" s="824"/>
      <c r="F86" s="824"/>
      <c r="G86" s="824"/>
      <c r="H86" s="824"/>
      <c r="I86" s="824"/>
      <c r="J86" s="824"/>
      <c r="K86" s="824"/>
      <c r="L86" s="824"/>
      <c r="M86" s="825"/>
      <c r="N86" s="58">
        <f>L83+L84+L85</f>
        <v>168.3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729.3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35</v>
      </c>
      <c r="N36" s="281">
        <f>K36/M36</f>
        <v>1767.9762199716899</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35</v>
      </c>
      <c r="N37" s="281">
        <f>K37/M37</f>
        <v>5116.5752267395192</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35</v>
      </c>
      <c r="N38" s="281">
        <f>K38/M38</f>
        <v>2826.0153868619441</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0.02</v>
      </c>
      <c r="N41" s="353">
        <f>N76*M41</f>
        <v>14.590630058885715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9725.1574636320383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1020</v>
      </c>
      <c r="N48" s="281">
        <f>K48*M48</f>
        <v>81600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44.54</v>
      </c>
      <c r="N49" s="281">
        <f>K49*M49</f>
        <v>1113.5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82713.5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93168.18896657633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18633.637793315265</v>
      </c>
      <c r="M83" s="859"/>
      <c r="N83" s="57"/>
    </row>
    <row r="84" spans="1:14">
      <c r="B84" s="95" t="s">
        <v>1057</v>
      </c>
      <c r="C84" s="96"/>
      <c r="D84" s="96"/>
      <c r="E84" s="96"/>
      <c r="F84" s="96"/>
      <c r="G84" s="96"/>
      <c r="H84" s="96"/>
      <c r="I84" s="93"/>
      <c r="J84" s="94"/>
      <c r="K84" s="313">
        <v>0.05</v>
      </c>
      <c r="L84" s="858">
        <f>N78*K84</f>
        <v>4658.4094483288163</v>
      </c>
      <c r="M84" s="859"/>
      <c r="N84" s="57"/>
    </row>
    <row r="85" spans="1:14" ht="15" thickBot="1">
      <c r="B85" s="97" t="s">
        <v>1058</v>
      </c>
      <c r="C85" s="98"/>
      <c r="D85" s="98"/>
      <c r="E85" s="98"/>
      <c r="F85" s="98"/>
      <c r="G85" s="98"/>
      <c r="H85" s="98"/>
      <c r="I85" s="99"/>
      <c r="J85" s="100"/>
      <c r="K85" s="314">
        <v>0.05</v>
      </c>
      <c r="L85" s="860">
        <f>N78*K85</f>
        <v>4658.4094483288163</v>
      </c>
      <c r="M85" s="861"/>
      <c r="N85" s="57"/>
    </row>
    <row r="86" spans="1:14" ht="15" thickBot="1">
      <c r="B86" s="823" t="s">
        <v>1037</v>
      </c>
      <c r="C86" s="824"/>
      <c r="D86" s="824"/>
      <c r="E86" s="824"/>
      <c r="F86" s="824"/>
      <c r="G86" s="824"/>
      <c r="H86" s="824"/>
      <c r="I86" s="824"/>
      <c r="J86" s="824"/>
      <c r="K86" s="824"/>
      <c r="L86" s="824"/>
      <c r="M86" s="825"/>
      <c r="N86" s="58">
        <f>L83+L84+L85</f>
        <v>27950.4566899729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121118.64565654923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35</v>
      </c>
      <c r="N36" s="281">
        <f>K36/M36</f>
        <v>1767.9762199716899</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35</v>
      </c>
      <c r="N37" s="281">
        <f>K37/M37</f>
        <v>5116.5752267395192</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35</v>
      </c>
      <c r="N38" s="281">
        <f>K38/M38</f>
        <v>2826.0153868619441</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0.02</v>
      </c>
      <c r="N41" s="353">
        <f>N75*M41</f>
        <v>14.590630058885715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9725.1574636320383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44.54</v>
      </c>
      <c r="N48" s="281">
        <f>K48*M48</f>
        <v>1113.5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1113.5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B58" s="52"/>
      <c r="C58" s="326"/>
      <c r="D58" s="326"/>
      <c r="E58" s="326"/>
      <c r="F58" s="326"/>
      <c r="G58" s="326"/>
      <c r="H58" s="320"/>
      <c r="I58" s="288"/>
      <c r="J58" s="295"/>
      <c r="K58" s="288"/>
      <c r="L58" s="910"/>
      <c r="M58" s="91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823" t="s">
        <v>1037</v>
      </c>
      <c r="C75" s="824"/>
      <c r="D75" s="824"/>
      <c r="E75" s="824"/>
      <c r="F75" s="824"/>
      <c r="G75" s="824"/>
      <c r="H75" s="824"/>
      <c r="I75" s="866"/>
      <c r="J75" s="866"/>
      <c r="K75" s="866"/>
      <c r="L75" s="866"/>
      <c r="M75" s="867"/>
      <c r="N75" s="310">
        <f>SUM(N69:N74)</f>
        <v>729.53150294428576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11568.188966576325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2313.6377933152648</v>
      </c>
      <c r="M82" s="859"/>
      <c r="N82" s="57"/>
    </row>
    <row r="83" spans="1:14">
      <c r="B83" s="95" t="s">
        <v>1057</v>
      </c>
      <c r="C83" s="96"/>
      <c r="D83" s="96"/>
      <c r="E83" s="96"/>
      <c r="F83" s="96"/>
      <c r="G83" s="96"/>
      <c r="H83" s="96"/>
      <c r="I83" s="93"/>
      <c r="J83" s="94"/>
      <c r="K83" s="313">
        <v>0.05</v>
      </c>
      <c r="L83" s="858">
        <f>N77*K83</f>
        <v>578.40944832881621</v>
      </c>
      <c r="M83" s="859"/>
      <c r="N83" s="57"/>
    </row>
    <row r="84" spans="1:14" ht="15" thickBot="1">
      <c r="B84" s="97" t="s">
        <v>1058</v>
      </c>
      <c r="C84" s="98"/>
      <c r="D84" s="98"/>
      <c r="E84" s="98"/>
      <c r="F84" s="98"/>
      <c r="G84" s="98"/>
      <c r="H84" s="98"/>
      <c r="I84" s="99"/>
      <c r="J84" s="100"/>
      <c r="K84" s="314">
        <v>0.05</v>
      </c>
      <c r="L84" s="860">
        <f>N77*K84</f>
        <v>578.40944832881621</v>
      </c>
      <c r="M84" s="861"/>
      <c r="N84" s="57"/>
    </row>
    <row r="85" spans="1:14" ht="15" thickBot="1">
      <c r="B85" s="823" t="s">
        <v>1037</v>
      </c>
      <c r="C85" s="824"/>
      <c r="D85" s="824"/>
      <c r="E85" s="824"/>
      <c r="F85" s="824"/>
      <c r="G85" s="824"/>
      <c r="H85" s="824"/>
      <c r="I85" s="824"/>
      <c r="J85" s="824"/>
      <c r="K85" s="824"/>
      <c r="L85" s="824"/>
      <c r="M85" s="825"/>
      <c r="N85" s="58">
        <f>L82+L83+L84</f>
        <v>3470.4566899728975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15038.645656549223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ht="21"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1020</v>
      </c>
      <c r="N48" s="281">
        <f>K48*M48</f>
        <v>1020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1020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1020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204</v>
      </c>
      <c r="M83" s="859"/>
      <c r="N83" s="57"/>
    </row>
    <row r="84" spans="1:14">
      <c r="B84" s="95" t="s">
        <v>1057</v>
      </c>
      <c r="C84" s="96"/>
      <c r="D84" s="96"/>
      <c r="E84" s="96"/>
      <c r="F84" s="96"/>
      <c r="G84" s="96"/>
      <c r="H84" s="96"/>
      <c r="I84" s="93"/>
      <c r="J84" s="94"/>
      <c r="K84" s="313">
        <v>0.05</v>
      </c>
      <c r="L84" s="858">
        <f>N78*K84</f>
        <v>51</v>
      </c>
      <c r="M84" s="859"/>
      <c r="N84" s="57"/>
    </row>
    <row r="85" spans="1:14" ht="15" thickBot="1">
      <c r="B85" s="97" t="s">
        <v>1058</v>
      </c>
      <c r="C85" s="98"/>
      <c r="D85" s="98"/>
      <c r="E85" s="98"/>
      <c r="F85" s="98"/>
      <c r="G85" s="98"/>
      <c r="H85" s="98"/>
      <c r="I85" s="99"/>
      <c r="J85" s="100"/>
      <c r="K85" s="314">
        <v>0.05</v>
      </c>
      <c r="L85" s="860">
        <f>N78*K85</f>
        <v>51</v>
      </c>
      <c r="M85" s="861"/>
      <c r="N85" s="57"/>
    </row>
    <row r="86" spans="1:14" ht="15" thickBot="1">
      <c r="B86" s="823" t="s">
        <v>1037</v>
      </c>
      <c r="C86" s="824"/>
      <c r="D86" s="824"/>
      <c r="E86" s="824"/>
      <c r="F86" s="824"/>
      <c r="G86" s="824"/>
      <c r="H86" s="824"/>
      <c r="I86" s="824"/>
      <c r="J86" s="824"/>
      <c r="K86" s="824"/>
      <c r="L86" s="824"/>
      <c r="M86" s="825"/>
      <c r="N86" s="58">
        <f>L83+L84+L85</f>
        <v>306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600</v>
      </c>
      <c r="N36" s="281">
        <f>K36/M36</f>
        <v>103.13194616501525</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600</v>
      </c>
      <c r="N37" s="281">
        <f>K37/M37</f>
        <v>298.46688822647195</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600</v>
      </c>
      <c r="N38" s="281">
        <f>K38/M38</f>
        <v>164.85089756694674</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N75*M41</f>
        <v>0.42556004338416664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566.87529200181814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44.54</v>
      </c>
      <c r="N48" s="281">
        <f>K48*M48</f>
        <v>133.62</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133.62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B58" s="52"/>
      <c r="C58" s="326"/>
      <c r="D58" s="326"/>
      <c r="E58" s="326"/>
      <c r="F58" s="326"/>
      <c r="G58" s="326"/>
      <c r="H58" s="320"/>
      <c r="I58" s="288"/>
      <c r="J58" s="295"/>
      <c r="K58" s="288"/>
      <c r="L58" s="910"/>
      <c r="M58" s="91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823" t="s">
        <v>1037</v>
      </c>
      <c r="C75" s="824"/>
      <c r="D75" s="824"/>
      <c r="E75" s="824"/>
      <c r="F75" s="824"/>
      <c r="G75" s="824"/>
      <c r="H75" s="824"/>
      <c r="I75" s="866"/>
      <c r="J75" s="866"/>
      <c r="K75" s="866"/>
      <c r="L75" s="866"/>
      <c r="M75" s="867"/>
      <c r="N75" s="310">
        <f>SUM(N69:N74)</f>
        <v>42.556004338416663</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743.05129634023479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148.61025926804697</v>
      </c>
      <c r="M82" s="859"/>
      <c r="N82" s="57"/>
    </row>
    <row r="83" spans="1:14">
      <c r="B83" s="95" t="s">
        <v>1057</v>
      </c>
      <c r="C83" s="96"/>
      <c r="D83" s="96"/>
      <c r="E83" s="96"/>
      <c r="F83" s="96"/>
      <c r="G83" s="96"/>
      <c r="H83" s="96"/>
      <c r="I83" s="93"/>
      <c r="J83" s="94"/>
      <c r="K83" s="313">
        <v>0.05</v>
      </c>
      <c r="L83" s="858">
        <f>N77*K83</f>
        <v>37.152564817011744</v>
      </c>
      <c r="M83" s="859"/>
      <c r="N83" s="57"/>
    </row>
    <row r="84" spans="1:14" ht="15" thickBot="1">
      <c r="B84" s="97" t="s">
        <v>1058</v>
      </c>
      <c r="C84" s="98"/>
      <c r="D84" s="98"/>
      <c r="E84" s="98"/>
      <c r="F84" s="98"/>
      <c r="G84" s="98"/>
      <c r="H84" s="98"/>
      <c r="I84" s="99"/>
      <c r="J84" s="100"/>
      <c r="K84" s="314">
        <v>0.05</v>
      </c>
      <c r="L84" s="860">
        <f>N77*K84</f>
        <v>37.152564817011744</v>
      </c>
      <c r="M84" s="861"/>
      <c r="N84" s="57"/>
    </row>
    <row r="85" spans="1:14" ht="15" thickBot="1">
      <c r="B85" s="823" t="s">
        <v>1037</v>
      </c>
      <c r="C85" s="824"/>
      <c r="D85" s="824"/>
      <c r="E85" s="824"/>
      <c r="F85" s="824"/>
      <c r="G85" s="824"/>
      <c r="H85" s="824"/>
      <c r="I85" s="824"/>
      <c r="J85" s="824"/>
      <c r="K85" s="824"/>
      <c r="L85" s="824"/>
      <c r="M85" s="825"/>
      <c r="N85" s="58">
        <f>L82+L83+L84</f>
        <v>222.91538890207048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965.96668524230529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45</v>
      </c>
      <c r="N37" s="281">
        <f>K37/M37</f>
        <v>3979.5585096862928</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0.02</v>
      </c>
      <c r="N41" s="353">
        <f>N75*M41</f>
        <v>11.348267823577778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7564.0113606026971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44.54</v>
      </c>
      <c r="N48" s="281">
        <f>K48*M48</f>
        <v>1113.5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35700</v>
      </c>
      <c r="N49" s="281">
        <f>K49*M49</f>
        <v>44625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45738.5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910">
        <f>VLOOKUP(A58,TRANSPORTE!A5:D117,4,FALSE)</f>
        <v>1200</v>
      </c>
      <c r="M58" s="911"/>
      <c r="N58" s="296">
        <f>K58*L58</f>
        <v>1500</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1500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823" t="s">
        <v>1037</v>
      </c>
      <c r="C75" s="824"/>
      <c r="D75" s="824"/>
      <c r="E75" s="824"/>
      <c r="F75" s="824"/>
      <c r="G75" s="824"/>
      <c r="H75" s="824"/>
      <c r="I75" s="866"/>
      <c r="J75" s="866"/>
      <c r="K75" s="866"/>
      <c r="L75" s="866"/>
      <c r="M75" s="867"/>
      <c r="N75" s="310">
        <f>SUM(N69:N74)</f>
        <v>567.4133911788889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55369.924751781589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11073.984950356318</v>
      </c>
      <c r="M82" s="859"/>
      <c r="N82" s="57"/>
    </row>
    <row r="83" spans="1:14">
      <c r="B83" s="95" t="s">
        <v>1057</v>
      </c>
      <c r="C83" s="96"/>
      <c r="D83" s="96"/>
      <c r="E83" s="96"/>
      <c r="F83" s="96"/>
      <c r="G83" s="96"/>
      <c r="H83" s="96"/>
      <c r="I83" s="93"/>
      <c r="J83" s="94"/>
      <c r="K83" s="313">
        <v>0.05</v>
      </c>
      <c r="L83" s="858">
        <f>N77*K83</f>
        <v>2768.4962375890796</v>
      </c>
      <c r="M83" s="859"/>
      <c r="N83" s="57"/>
    </row>
    <row r="84" spans="1:14" ht="15" thickBot="1">
      <c r="B84" s="97" t="s">
        <v>1058</v>
      </c>
      <c r="C84" s="98"/>
      <c r="D84" s="98"/>
      <c r="E84" s="98"/>
      <c r="F84" s="98"/>
      <c r="G84" s="98"/>
      <c r="H84" s="98"/>
      <c r="I84" s="99"/>
      <c r="J84" s="100"/>
      <c r="K84" s="314">
        <v>0.05</v>
      </c>
      <c r="L84" s="860">
        <f>N77*K84</f>
        <v>2768.4962375890796</v>
      </c>
      <c r="M84" s="861"/>
      <c r="N84" s="57"/>
    </row>
    <row r="85" spans="1:14" ht="15" thickBot="1">
      <c r="B85" s="823" t="s">
        <v>1037</v>
      </c>
      <c r="C85" s="824"/>
      <c r="D85" s="824"/>
      <c r="E85" s="824"/>
      <c r="F85" s="824"/>
      <c r="G85" s="824"/>
      <c r="H85" s="824"/>
      <c r="I85" s="824"/>
      <c r="J85" s="824"/>
      <c r="K85" s="824"/>
      <c r="L85" s="824"/>
      <c r="M85" s="825"/>
      <c r="N85" s="58">
        <f>L82+L83+L84</f>
        <v>16610.977425534478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71980.902177316064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5504.9279643382024</v>
      </c>
      <c r="N48" s="281">
        <f>K48*M48</f>
        <v>5504.9279643382024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5504.9279643382024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5504.9279643382024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1100.9855928676404</v>
      </c>
      <c r="M83" s="859"/>
      <c r="N83" s="57"/>
    </row>
    <row r="84" spans="1:14">
      <c r="B84" s="95" t="s">
        <v>1057</v>
      </c>
      <c r="C84" s="96"/>
      <c r="D84" s="96"/>
      <c r="E84" s="96"/>
      <c r="F84" s="96"/>
      <c r="G84" s="96"/>
      <c r="H84" s="96"/>
      <c r="I84" s="93"/>
      <c r="J84" s="94"/>
      <c r="K84" s="313">
        <v>0.05</v>
      </c>
      <c r="L84" s="858">
        <f>N78*K84</f>
        <v>275.24639821691011</v>
      </c>
      <c r="M84" s="859"/>
      <c r="N84" s="57"/>
    </row>
    <row r="85" spans="1:14" ht="15" thickBot="1">
      <c r="B85" s="97" t="s">
        <v>1058</v>
      </c>
      <c r="C85" s="98"/>
      <c r="D85" s="98"/>
      <c r="E85" s="98"/>
      <c r="F85" s="98"/>
      <c r="G85" s="98"/>
      <c r="H85" s="98"/>
      <c r="I85" s="99"/>
      <c r="J85" s="100"/>
      <c r="K85" s="314">
        <v>0.05</v>
      </c>
      <c r="L85" s="860">
        <f>N78*K85</f>
        <v>275.24639821691011</v>
      </c>
      <c r="M85" s="861"/>
      <c r="N85" s="57"/>
    </row>
    <row r="86" spans="1:14" ht="15" thickBot="1">
      <c r="B86" s="823" t="s">
        <v>1037</v>
      </c>
      <c r="C86" s="824"/>
      <c r="D86" s="824"/>
      <c r="E86" s="824"/>
      <c r="F86" s="824"/>
      <c r="G86" s="824"/>
      <c r="H86" s="824"/>
      <c r="I86" s="824"/>
      <c r="J86" s="824"/>
      <c r="K86" s="824"/>
      <c r="L86" s="824"/>
      <c r="M86" s="825"/>
      <c r="N86" s="58">
        <f>L83+L84+L85</f>
        <v>1651.4783893014608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7156.4063536396634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3440.5799777113771</v>
      </c>
      <c r="N48" s="281">
        <f>K48*M48</f>
        <v>3440.5799777113771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3440.5799777113771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3440.5799777113771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688.11599554227541</v>
      </c>
      <c r="M83" s="859"/>
      <c r="N83" s="57"/>
    </row>
    <row r="84" spans="1:14">
      <c r="B84" s="95" t="s">
        <v>1057</v>
      </c>
      <c r="C84" s="96"/>
      <c r="D84" s="96"/>
      <c r="E84" s="96"/>
      <c r="F84" s="96"/>
      <c r="G84" s="96"/>
      <c r="H84" s="96"/>
      <c r="I84" s="93"/>
      <c r="J84" s="94"/>
      <c r="K84" s="313">
        <v>0.05</v>
      </c>
      <c r="L84" s="858">
        <f>N78*K84</f>
        <v>172.02899888556885</v>
      </c>
      <c r="M84" s="859"/>
      <c r="N84" s="57"/>
    </row>
    <row r="85" spans="1:14" ht="15" thickBot="1">
      <c r="B85" s="97" t="s">
        <v>1058</v>
      </c>
      <c r="C85" s="98"/>
      <c r="D85" s="98"/>
      <c r="E85" s="98"/>
      <c r="F85" s="98"/>
      <c r="G85" s="98"/>
      <c r="H85" s="98"/>
      <c r="I85" s="99"/>
      <c r="J85" s="100"/>
      <c r="K85" s="314">
        <v>0.05</v>
      </c>
      <c r="L85" s="860">
        <f>N78*K85</f>
        <v>172.02899888556885</v>
      </c>
      <c r="M85" s="861"/>
      <c r="N85" s="57"/>
    </row>
    <row r="86" spans="1:14" ht="15" thickBot="1">
      <c r="B86" s="823" t="s">
        <v>1037</v>
      </c>
      <c r="C86" s="824"/>
      <c r="D86" s="824"/>
      <c r="E86" s="824"/>
      <c r="F86" s="824"/>
      <c r="G86" s="824"/>
      <c r="H86" s="824"/>
      <c r="I86" s="824"/>
      <c r="J86" s="824"/>
      <c r="K86" s="824"/>
      <c r="L86" s="824"/>
      <c r="M86" s="825"/>
      <c r="N86" s="58">
        <f>L83+L84+L85</f>
        <v>1032.1739933134131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4472.7539710247902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7"/>
      <c r="C1" s="929"/>
      <c r="D1" s="930"/>
      <c r="E1" s="930"/>
      <c r="F1" s="930"/>
      <c r="G1" s="930"/>
      <c r="H1" s="930"/>
      <c r="I1" s="930"/>
      <c r="J1" s="931"/>
      <c r="K1" s="932" t="s">
        <v>1017</v>
      </c>
      <c r="L1" s="934" t="s">
        <v>2304</v>
      </c>
      <c r="M1" s="935"/>
      <c r="N1" s="936"/>
    </row>
    <row r="2" spans="2:14" ht="18.7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44.54</v>
      </c>
      <c r="N48" s="281">
        <f>K48*M48</f>
        <v>44.54</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3440.5799777113771</v>
      </c>
      <c r="N49" s="281">
        <f>K49*M49</f>
        <v>1238.6087919760957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1283.1487919760957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B58" s="52"/>
      <c r="C58" s="326"/>
      <c r="D58" s="326"/>
      <c r="E58" s="326"/>
      <c r="F58" s="326"/>
      <c r="G58" s="326"/>
      <c r="H58" s="320"/>
      <c r="I58" s="288"/>
      <c r="J58" s="295"/>
      <c r="K58" s="288"/>
      <c r="L58" s="910"/>
      <c r="M58" s="911"/>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62" t="s">
        <v>1047</v>
      </c>
      <c r="C68" s="863"/>
      <c r="D68" s="863"/>
      <c r="E68" s="863"/>
      <c r="F68" s="863"/>
      <c r="G68" s="863"/>
      <c r="H68" s="863"/>
      <c r="I68" s="79" t="s">
        <v>1048</v>
      </c>
      <c r="J68" s="81" t="s">
        <v>1494</v>
      </c>
      <c r="K68" s="80" t="s">
        <v>1050</v>
      </c>
      <c r="L68" s="864" t="s">
        <v>1034</v>
      </c>
      <c r="M68" s="865"/>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99"/>
      <c r="C74" s="900"/>
      <c r="D74" s="900"/>
      <c r="E74" s="900"/>
      <c r="F74" s="900"/>
      <c r="G74" s="900"/>
      <c r="H74" s="900"/>
      <c r="I74" s="132"/>
      <c r="J74" s="132"/>
      <c r="K74" s="132"/>
      <c r="L74" s="913"/>
      <c r="M74" s="913"/>
      <c r="N74" s="51"/>
    </row>
    <row r="75" spans="2:15" ht="15" thickBot="1">
      <c r="B75" s="823" t="s">
        <v>1037</v>
      </c>
      <c r="C75" s="824"/>
      <c r="D75" s="824"/>
      <c r="E75" s="824"/>
      <c r="F75" s="824"/>
      <c r="G75" s="824"/>
      <c r="H75" s="824"/>
      <c r="I75" s="866"/>
      <c r="J75" s="866"/>
      <c r="K75" s="866"/>
      <c r="L75" s="866"/>
      <c r="M75" s="867"/>
      <c r="N75" s="310"/>
    </row>
    <row r="76" spans="2:15" ht="15" thickBot="1">
      <c r="B76" s="39"/>
      <c r="C76" s="40"/>
      <c r="D76" s="40"/>
      <c r="E76" s="40"/>
      <c r="F76" s="40"/>
      <c r="G76" s="40"/>
      <c r="H76" s="40"/>
      <c r="I76" s="40"/>
      <c r="J76" s="40"/>
      <c r="K76" s="40"/>
      <c r="L76" s="40"/>
      <c r="M76" s="40"/>
      <c r="N76" s="41"/>
    </row>
    <row r="77" spans="2:15" ht="15" thickBot="1">
      <c r="B77" s="823" t="s">
        <v>1051</v>
      </c>
      <c r="C77" s="824"/>
      <c r="D77" s="824"/>
      <c r="E77" s="824"/>
      <c r="F77" s="824"/>
      <c r="G77" s="824"/>
      <c r="H77" s="824"/>
      <c r="I77" s="824"/>
      <c r="J77" s="824"/>
      <c r="K77" s="824"/>
      <c r="L77" s="824"/>
      <c r="M77" s="825"/>
      <c r="N77" s="105">
        <f>N43+N53+N64+N75</f>
        <v>1283.1487919760957</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256.62975839521914</v>
      </c>
      <c r="M82" s="859"/>
      <c r="N82" s="57"/>
    </row>
    <row r="83" spans="1:14">
      <c r="B83" s="95" t="s">
        <v>1057</v>
      </c>
      <c r="C83" s="96"/>
      <c r="D83" s="96"/>
      <c r="E83" s="96"/>
      <c r="F83" s="96"/>
      <c r="G83" s="96"/>
      <c r="H83" s="96"/>
      <c r="I83" s="93"/>
      <c r="J83" s="94"/>
      <c r="K83" s="313">
        <v>0.05</v>
      </c>
      <c r="L83" s="858">
        <f>N77*K83</f>
        <v>64.157439598804785</v>
      </c>
      <c r="M83" s="859"/>
      <c r="N83" s="57"/>
    </row>
    <row r="84" spans="1:14" ht="15" thickBot="1">
      <c r="B84" s="97" t="s">
        <v>1058</v>
      </c>
      <c r="C84" s="98"/>
      <c r="D84" s="98"/>
      <c r="E84" s="98"/>
      <c r="F84" s="98"/>
      <c r="G84" s="98"/>
      <c r="H84" s="98"/>
      <c r="I84" s="99"/>
      <c r="J84" s="100"/>
      <c r="K84" s="314">
        <v>0.05</v>
      </c>
      <c r="L84" s="860">
        <f>N77*K84</f>
        <v>64.157439598804785</v>
      </c>
      <c r="M84" s="861"/>
      <c r="N84" s="57"/>
    </row>
    <row r="85" spans="1:14" ht="15" thickBot="1">
      <c r="B85" s="823" t="s">
        <v>1037</v>
      </c>
      <c r="C85" s="824"/>
      <c r="D85" s="824"/>
      <c r="E85" s="824"/>
      <c r="F85" s="824"/>
      <c r="G85" s="824"/>
      <c r="H85" s="824"/>
      <c r="I85" s="824"/>
      <c r="J85" s="824"/>
      <c r="K85" s="824"/>
      <c r="L85" s="824"/>
      <c r="M85" s="825"/>
      <c r="N85" s="58">
        <f>L82+L83+L84</f>
        <v>384.94463759282871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1668.0934295689244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45</v>
      </c>
      <c r="N37" s="281">
        <f>K37/M37</f>
        <v>3979.5585096862928</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7558.3372266909082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35700</v>
      </c>
      <c r="N48" s="281">
        <f>K48*M48</f>
        <v>44625</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44.54</v>
      </c>
      <c r="N49" s="281">
        <f>K49*M49</f>
        <v>1113.5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45738.5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910">
        <f>VLOOKUP(A59,TRANSPORTE!A5:D123,4,FALSE)</f>
        <v>1200</v>
      </c>
      <c r="M59" s="911"/>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55364.250617869795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11072.85012357396</v>
      </c>
      <c r="M83" s="859"/>
      <c r="N83" s="57"/>
    </row>
    <row r="84" spans="1:14">
      <c r="B84" s="95" t="s">
        <v>1057</v>
      </c>
      <c r="C84" s="96"/>
      <c r="D84" s="96"/>
      <c r="E84" s="96"/>
      <c r="F84" s="96"/>
      <c r="G84" s="96"/>
      <c r="H84" s="96"/>
      <c r="I84" s="93"/>
      <c r="J84" s="94"/>
      <c r="K84" s="313">
        <v>0.05</v>
      </c>
      <c r="L84" s="858">
        <f>N78*K84</f>
        <v>2768.2125308934901</v>
      </c>
      <c r="M84" s="859"/>
      <c r="N84" s="57"/>
    </row>
    <row r="85" spans="1:14" ht="15" thickBot="1">
      <c r="B85" s="97" t="s">
        <v>1058</v>
      </c>
      <c r="C85" s="98"/>
      <c r="D85" s="98"/>
      <c r="E85" s="98"/>
      <c r="F85" s="98"/>
      <c r="G85" s="98"/>
      <c r="H85" s="98"/>
      <c r="I85" s="99"/>
      <c r="J85" s="100"/>
      <c r="K85" s="314">
        <v>0.05</v>
      </c>
      <c r="L85" s="860">
        <f>N78*K85</f>
        <v>2768.2125308934901</v>
      </c>
      <c r="M85" s="861"/>
      <c r="N85" s="57"/>
    </row>
    <row r="86" spans="1:14" ht="15" thickBot="1">
      <c r="B86" s="823" t="s">
        <v>1037</v>
      </c>
      <c r="C86" s="824"/>
      <c r="D86" s="824"/>
      <c r="E86" s="824"/>
      <c r="F86" s="824"/>
      <c r="G86" s="824"/>
      <c r="H86" s="824"/>
      <c r="I86" s="824"/>
      <c r="J86" s="824"/>
      <c r="K86" s="824"/>
      <c r="L86" s="824"/>
      <c r="M86" s="825"/>
      <c r="N86" s="58">
        <f>L83+L84+L85</f>
        <v>16609.275185360941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71973.525803230732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45</v>
      </c>
      <c r="N37" s="281">
        <f>K37/M37</f>
        <v>3979.5585096862928</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7558.3372266909082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43492.686666666661</v>
      </c>
      <c r="N48" s="281">
        <f>K48*M48</f>
        <v>56540.492666666658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57609.452666666657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67295.203284536459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13459.040656907293</v>
      </c>
      <c r="M83" s="859"/>
      <c r="N83" s="57"/>
    </row>
    <row r="84" spans="1:14">
      <c r="B84" s="95" t="s">
        <v>1057</v>
      </c>
      <c r="C84" s="96"/>
      <c r="D84" s="96"/>
      <c r="E84" s="96"/>
      <c r="F84" s="96"/>
      <c r="G84" s="96"/>
      <c r="H84" s="96"/>
      <c r="I84" s="93"/>
      <c r="J84" s="94"/>
      <c r="K84" s="313">
        <v>0.05</v>
      </c>
      <c r="L84" s="858">
        <f>N78*K84</f>
        <v>3364.7601642268232</v>
      </c>
      <c r="M84" s="859"/>
      <c r="N84" s="57"/>
    </row>
    <row r="85" spans="1:14" ht="15" thickBot="1">
      <c r="B85" s="97" t="s">
        <v>1058</v>
      </c>
      <c r="C85" s="98"/>
      <c r="D85" s="98"/>
      <c r="E85" s="98"/>
      <c r="F85" s="98"/>
      <c r="G85" s="98"/>
      <c r="H85" s="98"/>
      <c r="I85" s="99"/>
      <c r="J85" s="100"/>
      <c r="K85" s="314">
        <v>0.05</v>
      </c>
      <c r="L85" s="860">
        <f>N78*K85</f>
        <v>3364.7601642268232</v>
      </c>
      <c r="M85" s="861"/>
      <c r="N85" s="57"/>
    </row>
    <row r="86" spans="1:14" ht="15" thickBot="1">
      <c r="B86" s="823" t="s">
        <v>1037</v>
      </c>
      <c r="C86" s="824"/>
      <c r="D86" s="824"/>
      <c r="E86" s="824"/>
      <c r="F86" s="824"/>
      <c r="G86" s="824"/>
      <c r="H86" s="824"/>
      <c r="I86" s="824"/>
      <c r="J86" s="824"/>
      <c r="K86" s="824"/>
      <c r="L86" s="824"/>
      <c r="M86" s="825"/>
      <c r="N86" s="58">
        <f>L83+L84+L85</f>
        <v>20188.560985360939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87483.764269897394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45</v>
      </c>
      <c r="N37" s="281">
        <f>K37/M37</f>
        <v>3979.5585096862928</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7558.3372266909082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42351.986666666664</v>
      </c>
      <c r="N48" s="281">
        <f>K48*M48</f>
        <v>55057.582666666662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56126.542666666661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65812.293284536456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13162.458656907293</v>
      </c>
      <c r="M83" s="859"/>
      <c r="N83" s="57"/>
    </row>
    <row r="84" spans="1:14">
      <c r="B84" s="95" t="s">
        <v>1057</v>
      </c>
      <c r="C84" s="96"/>
      <c r="D84" s="96"/>
      <c r="E84" s="96"/>
      <c r="F84" s="96"/>
      <c r="G84" s="96"/>
      <c r="H84" s="96"/>
      <c r="I84" s="93"/>
      <c r="J84" s="94"/>
      <c r="K84" s="313">
        <v>0.05</v>
      </c>
      <c r="L84" s="858">
        <f>N78*K84</f>
        <v>3290.6146642268232</v>
      </c>
      <c r="M84" s="859"/>
      <c r="N84" s="57"/>
    </row>
    <row r="85" spans="1:14" ht="15" thickBot="1">
      <c r="B85" s="97" t="s">
        <v>1058</v>
      </c>
      <c r="C85" s="98"/>
      <c r="D85" s="98"/>
      <c r="E85" s="98"/>
      <c r="F85" s="98"/>
      <c r="G85" s="98"/>
      <c r="H85" s="98"/>
      <c r="I85" s="99"/>
      <c r="J85" s="100"/>
      <c r="K85" s="314">
        <v>0.05</v>
      </c>
      <c r="L85" s="860">
        <f>N78*K85</f>
        <v>3290.6146642268232</v>
      </c>
      <c r="M85" s="861"/>
      <c r="N85" s="57"/>
    </row>
    <row r="86" spans="1:14" ht="15" thickBot="1">
      <c r="B86" s="823" t="s">
        <v>1037</v>
      </c>
      <c r="C86" s="824"/>
      <c r="D86" s="824"/>
      <c r="E86" s="824"/>
      <c r="F86" s="824"/>
      <c r="G86" s="824"/>
      <c r="H86" s="824"/>
      <c r="I86" s="824"/>
      <c r="J86" s="824"/>
      <c r="K86" s="824"/>
      <c r="L86" s="824"/>
      <c r="M86" s="825"/>
      <c r="N86" s="58">
        <f>L83+L84+L85</f>
        <v>19743.687985360935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85555.981269897398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45</v>
      </c>
      <c r="N37" s="281">
        <f>K37/M37</f>
        <v>3979.5585096862928</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7558.3372266909082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42351.986666666664</v>
      </c>
      <c r="N48" s="281">
        <f>K48*M48</f>
        <v>55057.582666666662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56126.542666666661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65812.293284536456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13162.458656907293</v>
      </c>
      <c r="M83" s="859"/>
      <c r="N83" s="57"/>
    </row>
    <row r="84" spans="1:14">
      <c r="B84" s="95" t="s">
        <v>1057</v>
      </c>
      <c r="C84" s="96"/>
      <c r="D84" s="96"/>
      <c r="E84" s="96"/>
      <c r="F84" s="96"/>
      <c r="G84" s="96"/>
      <c r="H84" s="96"/>
      <c r="I84" s="93"/>
      <c r="J84" s="94"/>
      <c r="K84" s="313">
        <v>0.05</v>
      </c>
      <c r="L84" s="858">
        <f>N78*K84</f>
        <v>3290.6146642268232</v>
      </c>
      <c r="M84" s="859"/>
      <c r="N84" s="57"/>
    </row>
    <row r="85" spans="1:14" ht="15" thickBot="1">
      <c r="B85" s="97" t="s">
        <v>1058</v>
      </c>
      <c r="C85" s="98"/>
      <c r="D85" s="98"/>
      <c r="E85" s="98"/>
      <c r="F85" s="98"/>
      <c r="G85" s="98"/>
      <c r="H85" s="98"/>
      <c r="I85" s="99"/>
      <c r="J85" s="100"/>
      <c r="K85" s="314">
        <v>0.05</v>
      </c>
      <c r="L85" s="860">
        <f>N78*K85</f>
        <v>3290.6146642268232</v>
      </c>
      <c r="M85" s="861"/>
      <c r="N85" s="57"/>
    </row>
    <row r="86" spans="1:14" ht="15" thickBot="1">
      <c r="B86" s="823" t="s">
        <v>1037</v>
      </c>
      <c r="C86" s="824"/>
      <c r="D86" s="824"/>
      <c r="E86" s="824"/>
      <c r="F86" s="824"/>
      <c r="G86" s="824"/>
      <c r="H86" s="824"/>
      <c r="I86" s="824"/>
      <c r="J86" s="824"/>
      <c r="K86" s="824"/>
      <c r="L86" s="824"/>
      <c r="M86" s="825"/>
      <c r="N86" s="58">
        <f>L83+L84+L85</f>
        <v>19743.687985360935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85555.981269897398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280">
        <v>2.5</v>
      </c>
      <c r="N36" s="281">
        <f>K36/M36</f>
        <v>5122.5247328171254</v>
      </c>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412"/>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0.05</v>
      </c>
      <c r="N41" s="353">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5888.5328109086258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43492.686666666661</v>
      </c>
      <c r="N48" s="281">
        <f>K48*M48</f>
        <v>56540.492666666658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57609.452666666657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80378.147039405274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16075.629407881055</v>
      </c>
      <c r="M83" s="859"/>
      <c r="N83" s="57"/>
    </row>
    <row r="84" spans="1:14">
      <c r="B84" s="95" t="s">
        <v>1057</v>
      </c>
      <c r="C84" s="96"/>
      <c r="D84" s="96"/>
      <c r="E84" s="96"/>
      <c r="F84" s="96"/>
      <c r="G84" s="96"/>
      <c r="H84" s="96"/>
      <c r="I84" s="93"/>
      <c r="J84" s="94"/>
      <c r="K84" s="313">
        <v>0.05</v>
      </c>
      <c r="L84" s="858">
        <f>N78*K84</f>
        <v>4018.9073519702638</v>
      </c>
      <c r="M84" s="859"/>
      <c r="N84" s="57"/>
    </row>
    <row r="85" spans="1:14" ht="15" thickBot="1">
      <c r="B85" s="97" t="s">
        <v>1058</v>
      </c>
      <c r="C85" s="98"/>
      <c r="D85" s="98"/>
      <c r="E85" s="98"/>
      <c r="F85" s="98"/>
      <c r="G85" s="98"/>
      <c r="H85" s="98"/>
      <c r="I85" s="99"/>
      <c r="J85" s="100"/>
      <c r="K85" s="314">
        <v>0.05</v>
      </c>
      <c r="L85" s="860">
        <f>N78*K85</f>
        <v>4018.9073519702638</v>
      </c>
      <c r="M85" s="861"/>
      <c r="N85" s="57"/>
    </row>
    <row r="86" spans="1:14" ht="15" thickBot="1">
      <c r="B86" s="823" t="s">
        <v>1037</v>
      </c>
      <c r="C86" s="824"/>
      <c r="D86" s="824"/>
      <c r="E86" s="824"/>
      <c r="F86" s="824"/>
      <c r="G86" s="824"/>
      <c r="H86" s="824"/>
      <c r="I86" s="824"/>
      <c r="J86" s="824"/>
      <c r="K86" s="824"/>
      <c r="L86" s="824"/>
      <c r="M86" s="825"/>
      <c r="N86" s="58">
        <f>L83+L84+L85</f>
        <v>24113.444111821584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104491.59115122686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280">
        <v>2.5</v>
      </c>
      <c r="N36" s="281">
        <f>K36/M36</f>
        <v>5122.5247328171254</v>
      </c>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0.05</v>
      </c>
      <c r="N41" s="353">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5888.5328109086258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42351.986666666664</v>
      </c>
      <c r="N48" s="281">
        <f>K48*M48</f>
        <v>55057.582666666662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56126.542666666661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78895.237039405285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15779.047407881058</v>
      </c>
      <c r="M83" s="859"/>
      <c r="N83" s="57"/>
    </row>
    <row r="84" spans="1:14">
      <c r="B84" s="95" t="s">
        <v>1057</v>
      </c>
      <c r="C84" s="96"/>
      <c r="D84" s="96"/>
      <c r="E84" s="96"/>
      <c r="F84" s="96"/>
      <c r="G84" s="96"/>
      <c r="H84" s="96"/>
      <c r="I84" s="93"/>
      <c r="J84" s="94"/>
      <c r="K84" s="313">
        <v>0.05</v>
      </c>
      <c r="L84" s="858">
        <f>N78*K84</f>
        <v>3944.7618519702646</v>
      </c>
      <c r="M84" s="859"/>
      <c r="N84" s="57"/>
    </row>
    <row r="85" spans="1:14" ht="15" thickBot="1">
      <c r="B85" s="97" t="s">
        <v>1058</v>
      </c>
      <c r="C85" s="98"/>
      <c r="D85" s="98"/>
      <c r="E85" s="98"/>
      <c r="F85" s="98"/>
      <c r="G85" s="98"/>
      <c r="H85" s="98"/>
      <c r="I85" s="99"/>
      <c r="J85" s="100"/>
      <c r="K85" s="314">
        <v>0.05</v>
      </c>
      <c r="L85" s="860">
        <f>N78*K85</f>
        <v>3944.7618519702646</v>
      </c>
      <c r="M85" s="861"/>
      <c r="N85" s="57"/>
    </row>
    <row r="86" spans="1:14" ht="15" thickBot="1">
      <c r="B86" s="823" t="s">
        <v>1037</v>
      </c>
      <c r="C86" s="824"/>
      <c r="D86" s="824"/>
      <c r="E86" s="824"/>
      <c r="F86" s="824"/>
      <c r="G86" s="824"/>
      <c r="H86" s="824"/>
      <c r="I86" s="824"/>
      <c r="J86" s="824"/>
      <c r="K86" s="824"/>
      <c r="L86" s="824"/>
      <c r="M86" s="825"/>
      <c r="N86" s="58">
        <f>L83+L84+L85</f>
        <v>23668.571111821591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102563.80815122687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280">
        <v>2.5</v>
      </c>
      <c r="N36" s="281">
        <f>K36/M36</f>
        <v>5122.5247328171254</v>
      </c>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0.05</v>
      </c>
      <c r="N41" s="353">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5888.5328109086258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42351.986666666664</v>
      </c>
      <c r="N48" s="281">
        <f>K48*M48</f>
        <v>55057.582666666662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56126.542666666661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78895.237039405285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15779.047407881058</v>
      </c>
      <c r="M83" s="859"/>
      <c r="N83" s="57"/>
    </row>
    <row r="84" spans="1:14">
      <c r="B84" s="95" t="s">
        <v>1057</v>
      </c>
      <c r="C84" s="96"/>
      <c r="D84" s="96"/>
      <c r="E84" s="96"/>
      <c r="F84" s="96"/>
      <c r="G84" s="96"/>
      <c r="H84" s="96"/>
      <c r="I84" s="93"/>
      <c r="J84" s="94"/>
      <c r="K84" s="313">
        <v>0.05</v>
      </c>
      <c r="L84" s="858">
        <f>N78*K84</f>
        <v>3944.7618519702646</v>
      </c>
      <c r="M84" s="859"/>
      <c r="N84" s="57"/>
    </row>
    <row r="85" spans="1:14" ht="15" thickBot="1">
      <c r="B85" s="97" t="s">
        <v>1058</v>
      </c>
      <c r="C85" s="98"/>
      <c r="D85" s="98"/>
      <c r="E85" s="98"/>
      <c r="F85" s="98"/>
      <c r="G85" s="98"/>
      <c r="H85" s="98"/>
      <c r="I85" s="99"/>
      <c r="J85" s="100"/>
      <c r="K85" s="314">
        <v>0.05</v>
      </c>
      <c r="L85" s="860">
        <f>N78*K85</f>
        <v>3944.7618519702646</v>
      </c>
      <c r="M85" s="861"/>
      <c r="N85" s="57"/>
    </row>
    <row r="86" spans="1:14" ht="15" thickBot="1">
      <c r="B86" s="823" t="s">
        <v>1037</v>
      </c>
      <c r="C86" s="824"/>
      <c r="D86" s="824"/>
      <c r="E86" s="824"/>
      <c r="F86" s="824"/>
      <c r="G86" s="824"/>
      <c r="H86" s="824"/>
      <c r="I86" s="824"/>
      <c r="J86" s="824"/>
      <c r="K86" s="824"/>
      <c r="L86" s="824"/>
      <c r="M86" s="825"/>
      <c r="N86" s="58">
        <f>L83+L84+L85</f>
        <v>23668.571111821591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102563.80815122687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45</v>
      </c>
      <c r="N37" s="281">
        <f>K37/M37</f>
        <v>3979.5585096862928</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7558.3372266909082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71788.960000000006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81474.710617869816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16294.942123573965</v>
      </c>
      <c r="M83" s="859"/>
      <c r="N83" s="57"/>
    </row>
    <row r="84" spans="1:14">
      <c r="B84" s="95" t="s">
        <v>1057</v>
      </c>
      <c r="C84" s="96"/>
      <c r="D84" s="96"/>
      <c r="E84" s="96"/>
      <c r="F84" s="96"/>
      <c r="G84" s="96"/>
      <c r="H84" s="96"/>
      <c r="I84" s="93"/>
      <c r="J84" s="94"/>
      <c r="K84" s="313">
        <v>0.05</v>
      </c>
      <c r="L84" s="858">
        <f>N78*K84</f>
        <v>4073.7355308934912</v>
      </c>
      <c r="M84" s="859"/>
      <c r="N84" s="57"/>
    </row>
    <row r="85" spans="1:14" ht="15" thickBot="1">
      <c r="B85" s="97" t="s">
        <v>1058</v>
      </c>
      <c r="C85" s="98"/>
      <c r="D85" s="98"/>
      <c r="E85" s="98"/>
      <c r="F85" s="98"/>
      <c r="G85" s="98"/>
      <c r="H85" s="98"/>
      <c r="I85" s="99"/>
      <c r="J85" s="100"/>
      <c r="K85" s="314">
        <v>0.05</v>
      </c>
      <c r="L85" s="860">
        <f>N78*K85</f>
        <v>4073.7355308934912</v>
      </c>
      <c r="M85" s="861"/>
      <c r="N85" s="57"/>
    </row>
    <row r="86" spans="1:14" ht="15" thickBot="1">
      <c r="B86" s="823" t="s">
        <v>1037</v>
      </c>
      <c r="C86" s="824"/>
      <c r="D86" s="824"/>
      <c r="E86" s="824"/>
      <c r="F86" s="824"/>
      <c r="G86" s="824"/>
      <c r="H86" s="824"/>
      <c r="I86" s="824"/>
      <c r="J86" s="824"/>
      <c r="K86" s="824"/>
      <c r="L86" s="824"/>
      <c r="M86" s="825"/>
      <c r="N86" s="58">
        <f>L83+L84+L85</f>
        <v>24442.413185360951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105917.12380323076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45</v>
      </c>
      <c r="N37" s="281">
        <f>K37/M37</f>
        <v>3979.5585096862928</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7558.3372266909082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71788.960000000006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81474.710617869816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16294.942123573965</v>
      </c>
      <c r="M83" s="859"/>
      <c r="N83" s="57"/>
    </row>
    <row r="84" spans="1:14">
      <c r="B84" s="95" t="s">
        <v>1057</v>
      </c>
      <c r="C84" s="96"/>
      <c r="D84" s="96"/>
      <c r="E84" s="96"/>
      <c r="F84" s="96"/>
      <c r="G84" s="96"/>
      <c r="H84" s="96"/>
      <c r="I84" s="93"/>
      <c r="J84" s="94"/>
      <c r="K84" s="313">
        <v>0.05</v>
      </c>
      <c r="L84" s="858">
        <f>N78*K84</f>
        <v>4073.7355308934912</v>
      </c>
      <c r="M84" s="859"/>
      <c r="N84" s="57"/>
    </row>
    <row r="85" spans="1:14" ht="15" thickBot="1">
      <c r="B85" s="97" t="s">
        <v>1058</v>
      </c>
      <c r="C85" s="98"/>
      <c r="D85" s="98"/>
      <c r="E85" s="98"/>
      <c r="F85" s="98"/>
      <c r="G85" s="98"/>
      <c r="H85" s="98"/>
      <c r="I85" s="99"/>
      <c r="J85" s="100"/>
      <c r="K85" s="314">
        <v>0.05</v>
      </c>
      <c r="L85" s="860">
        <f>N78*K85</f>
        <v>4073.7355308934912</v>
      </c>
      <c r="M85" s="861"/>
      <c r="N85" s="57"/>
    </row>
    <row r="86" spans="1:14" ht="15" thickBot="1">
      <c r="B86" s="823" t="s">
        <v>1037</v>
      </c>
      <c r="C86" s="824"/>
      <c r="D86" s="824"/>
      <c r="E86" s="824"/>
      <c r="F86" s="824"/>
      <c r="G86" s="824"/>
      <c r="H86" s="824"/>
      <c r="I86" s="824"/>
      <c r="J86" s="824"/>
      <c r="K86" s="824"/>
      <c r="L86" s="824"/>
      <c r="M86" s="825"/>
      <c r="N86" s="58">
        <f>L83+L84+L85</f>
        <v>24442.413185360951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105917.12380323076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269</v>
      </c>
      <c r="B37" s="872" t="str">
        <f>VLOOKUP(A37,EQUIPOS!A7:D154,3,FALSE)</f>
        <v>Motoniveladora  potencia 215 HP, ancho de cuchilla 4,27 m, peso 18 ton.</v>
      </c>
      <c r="C37" s="873"/>
      <c r="D37" s="873"/>
      <c r="E37" s="873"/>
      <c r="F37" s="873"/>
      <c r="G37" s="873"/>
      <c r="H37" s="874"/>
      <c r="I37" s="276"/>
      <c r="J37" s="277"/>
      <c r="K37" s="278">
        <f>VLOOKUP(A37,EQUIPOS!A7:D164,4,FALSE)</f>
        <v>179080.13293588319</v>
      </c>
      <c r="L37" s="279"/>
      <c r="M37" s="280">
        <v>45</v>
      </c>
      <c r="N37" s="281">
        <f>K37/M37</f>
        <v>3979.5585096862928</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7558.3372266909082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71788.960000000006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81474.710617869816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16294.942123573965</v>
      </c>
      <c r="M83" s="859"/>
      <c r="N83" s="57"/>
    </row>
    <row r="84" spans="1:14">
      <c r="B84" s="95" t="s">
        <v>1057</v>
      </c>
      <c r="C84" s="96"/>
      <c r="D84" s="96"/>
      <c r="E84" s="96"/>
      <c r="F84" s="96"/>
      <c r="G84" s="96"/>
      <c r="H84" s="96"/>
      <c r="I84" s="93"/>
      <c r="J84" s="94"/>
      <c r="K84" s="313">
        <v>0.05</v>
      </c>
      <c r="L84" s="858">
        <f>N78*K84</f>
        <v>4073.7355308934912</v>
      </c>
      <c r="M84" s="859"/>
      <c r="N84" s="57"/>
    </row>
    <row r="85" spans="1:14" ht="15" thickBot="1">
      <c r="B85" s="97" t="s">
        <v>1058</v>
      </c>
      <c r="C85" s="98"/>
      <c r="D85" s="98"/>
      <c r="E85" s="98"/>
      <c r="F85" s="98"/>
      <c r="G85" s="98"/>
      <c r="H85" s="98"/>
      <c r="I85" s="99"/>
      <c r="J85" s="100"/>
      <c r="K85" s="314">
        <v>0.05</v>
      </c>
      <c r="L85" s="860">
        <f>N78*K85</f>
        <v>4073.7355308934912</v>
      </c>
      <c r="M85" s="861"/>
      <c r="N85" s="57"/>
    </row>
    <row r="86" spans="1:14" ht="15" thickBot="1">
      <c r="B86" s="823" t="s">
        <v>1037</v>
      </c>
      <c r="C86" s="824"/>
      <c r="D86" s="824"/>
      <c r="E86" s="824"/>
      <c r="F86" s="824"/>
      <c r="G86" s="824"/>
      <c r="H86" s="824"/>
      <c r="I86" s="824"/>
      <c r="J86" s="824"/>
      <c r="K86" s="824"/>
      <c r="L86" s="824"/>
      <c r="M86" s="825"/>
      <c r="N86" s="58">
        <f>L83+L84+L85</f>
        <v>24442.413185360951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105917.12380323076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280">
        <v>2.5</v>
      </c>
      <c r="N36" s="281">
        <f>K36/M36</f>
        <v>5122.5247328171254</v>
      </c>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0.05</v>
      </c>
      <c r="N41" s="353">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5888.5328109086258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71788.960000000006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94557.654372738631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18911.530874547727</v>
      </c>
      <c r="M83" s="859"/>
      <c r="N83" s="57"/>
    </row>
    <row r="84" spans="1:14">
      <c r="B84" s="95" t="s">
        <v>1057</v>
      </c>
      <c r="C84" s="96"/>
      <c r="D84" s="96"/>
      <c r="E84" s="96"/>
      <c r="F84" s="96"/>
      <c r="G84" s="96"/>
      <c r="H84" s="96"/>
      <c r="I84" s="93"/>
      <c r="J84" s="94"/>
      <c r="K84" s="313">
        <v>0.05</v>
      </c>
      <c r="L84" s="858">
        <f>N78*K84</f>
        <v>4727.8827186369317</v>
      </c>
      <c r="M84" s="859"/>
      <c r="N84" s="57"/>
    </row>
    <row r="85" spans="1:14" ht="15" thickBot="1">
      <c r="B85" s="97" t="s">
        <v>1058</v>
      </c>
      <c r="C85" s="98"/>
      <c r="D85" s="98"/>
      <c r="E85" s="98"/>
      <c r="F85" s="98"/>
      <c r="G85" s="98"/>
      <c r="H85" s="98"/>
      <c r="I85" s="99"/>
      <c r="J85" s="100"/>
      <c r="K85" s="314">
        <v>0.05</v>
      </c>
      <c r="L85" s="860">
        <f>N78*K85</f>
        <v>4727.8827186369317</v>
      </c>
      <c r="M85" s="861"/>
      <c r="N85" s="57"/>
    </row>
    <row r="86" spans="1:14" ht="15" thickBot="1">
      <c r="B86" s="823" t="s">
        <v>1037</v>
      </c>
      <c r="C86" s="824"/>
      <c r="D86" s="824"/>
      <c r="E86" s="824"/>
      <c r="F86" s="824"/>
      <c r="G86" s="824"/>
      <c r="H86" s="824"/>
      <c r="I86" s="824"/>
      <c r="J86" s="824"/>
      <c r="K86" s="824"/>
      <c r="L86" s="824"/>
      <c r="M86" s="825"/>
      <c r="N86" s="58">
        <f>L83+L84+L85</f>
        <v>28367.296311821588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122924.95068456022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280">
        <v>2.5</v>
      </c>
      <c r="N36" s="281">
        <f>K36/M36</f>
        <v>5122.5247328171254</v>
      </c>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0.05</v>
      </c>
      <c r="N41" s="353">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5888.5328109086258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71788.960000000006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94557.654372738631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18911.530874547727</v>
      </c>
      <c r="M83" s="859"/>
      <c r="N83" s="57"/>
    </row>
    <row r="84" spans="1:14">
      <c r="B84" s="95" t="s">
        <v>1057</v>
      </c>
      <c r="C84" s="96"/>
      <c r="D84" s="96"/>
      <c r="E84" s="96"/>
      <c r="F84" s="96"/>
      <c r="G84" s="96"/>
      <c r="H84" s="96"/>
      <c r="I84" s="93"/>
      <c r="J84" s="94"/>
      <c r="K84" s="313">
        <v>0.05</v>
      </c>
      <c r="L84" s="858">
        <f>N78*K84</f>
        <v>4727.8827186369317</v>
      </c>
      <c r="M84" s="859"/>
      <c r="N84" s="57"/>
    </row>
    <row r="85" spans="1:14" ht="15" thickBot="1">
      <c r="B85" s="97" t="s">
        <v>1058</v>
      </c>
      <c r="C85" s="98"/>
      <c r="D85" s="98"/>
      <c r="E85" s="98"/>
      <c r="F85" s="98"/>
      <c r="G85" s="98"/>
      <c r="H85" s="98"/>
      <c r="I85" s="99"/>
      <c r="J85" s="100"/>
      <c r="K85" s="314">
        <v>0.05</v>
      </c>
      <c r="L85" s="860">
        <f>N78*K85</f>
        <v>4727.8827186369317</v>
      </c>
      <c r="M85" s="861"/>
      <c r="N85" s="57"/>
    </row>
    <row r="86" spans="1:14" ht="15" thickBot="1">
      <c r="B86" s="823" t="s">
        <v>1037</v>
      </c>
      <c r="C86" s="824"/>
      <c r="D86" s="824"/>
      <c r="E86" s="824"/>
      <c r="F86" s="824"/>
      <c r="G86" s="824"/>
      <c r="H86" s="824"/>
      <c r="I86" s="824"/>
      <c r="J86" s="824"/>
      <c r="K86" s="824"/>
      <c r="L86" s="824"/>
      <c r="M86" s="825"/>
      <c r="N86" s="58">
        <f>L83+L84+L85</f>
        <v>28367.296311821588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122924.95068456022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280">
        <v>2.5</v>
      </c>
      <c r="N36" s="281">
        <f>K36/M36</f>
        <v>5122.5247328171254</v>
      </c>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0.05</v>
      </c>
      <c r="N41" s="353">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5888.5328109086258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44.54</v>
      </c>
      <c r="N49" s="281">
        <f>K49*M49</f>
        <v>1068.96</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71788.960000000006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94557.654372738631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18911.530874547727</v>
      </c>
      <c r="M83" s="859"/>
      <c r="N83" s="57"/>
    </row>
    <row r="84" spans="1:14">
      <c r="B84" s="95" t="s">
        <v>1057</v>
      </c>
      <c r="C84" s="96"/>
      <c r="D84" s="96"/>
      <c r="E84" s="96"/>
      <c r="F84" s="96"/>
      <c r="G84" s="96"/>
      <c r="H84" s="96"/>
      <c r="I84" s="93"/>
      <c r="J84" s="94"/>
      <c r="K84" s="313">
        <v>0.05</v>
      </c>
      <c r="L84" s="858">
        <f>N78*K84</f>
        <v>4727.8827186369317</v>
      </c>
      <c r="M84" s="859"/>
      <c r="N84" s="57"/>
    </row>
    <row r="85" spans="1:14" ht="15" thickBot="1">
      <c r="B85" s="97" t="s">
        <v>1058</v>
      </c>
      <c r="C85" s="98"/>
      <c r="D85" s="98"/>
      <c r="E85" s="98"/>
      <c r="F85" s="98"/>
      <c r="G85" s="98"/>
      <c r="H85" s="98"/>
      <c r="I85" s="99"/>
      <c r="J85" s="100"/>
      <c r="K85" s="314">
        <v>0.05</v>
      </c>
      <c r="L85" s="860">
        <f>N78*K85</f>
        <v>4727.8827186369317</v>
      </c>
      <c r="M85" s="861"/>
      <c r="N85" s="57"/>
    </row>
    <row r="86" spans="1:14" ht="15" thickBot="1">
      <c r="B86" s="823" t="s">
        <v>1037</v>
      </c>
      <c r="C86" s="824"/>
      <c r="D86" s="824"/>
      <c r="E86" s="824"/>
      <c r="F86" s="824"/>
      <c r="G86" s="824"/>
      <c r="H86" s="824"/>
      <c r="I86" s="824"/>
      <c r="J86" s="824"/>
      <c r="K86" s="824"/>
      <c r="L86" s="824"/>
      <c r="M86" s="825"/>
      <c r="N86" s="58">
        <f>L83+L84+L85</f>
        <v>28367.296311821588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122924.95068456022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30</v>
      </c>
      <c r="N36" s="281">
        <f>K36/M36</f>
        <v>2949.963430145363</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30</v>
      </c>
      <c r="N37" s="281">
        <f>K37/M37</f>
        <v>4511.7087755164375</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30</v>
      </c>
      <c r="N38" s="281">
        <f>K38/M38</f>
        <v>3297.0179513389348</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8.5112008676833337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10767.20135786842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54400</v>
      </c>
      <c r="N48" s="281">
        <f>K48*M48</f>
        <v>68000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68000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10">
        <f>VLOOKUP(A59,TRANSPORTE!A5:D123,4,FALSE)</f>
        <v>1200</v>
      </c>
      <c r="M59" s="911"/>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81118.321444636749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16223.66428892735</v>
      </c>
      <c r="M83" s="859"/>
      <c r="N83" s="57"/>
    </row>
    <row r="84" spans="1:14">
      <c r="B84" s="95" t="s">
        <v>1057</v>
      </c>
      <c r="C84" s="96"/>
      <c r="D84" s="96"/>
      <c r="E84" s="96"/>
      <c r="F84" s="96"/>
      <c r="G84" s="96"/>
      <c r="H84" s="96"/>
      <c r="I84" s="93"/>
      <c r="J84" s="94"/>
      <c r="K84" s="313">
        <v>0.05</v>
      </c>
      <c r="L84" s="858">
        <f>N78*K84</f>
        <v>4055.9160722318375</v>
      </c>
      <c r="M84" s="859"/>
      <c r="N84" s="57"/>
    </row>
    <row r="85" spans="1:14" ht="15" thickBot="1">
      <c r="B85" s="97" t="s">
        <v>1058</v>
      </c>
      <c r="C85" s="98"/>
      <c r="D85" s="98"/>
      <c r="E85" s="98"/>
      <c r="F85" s="98"/>
      <c r="G85" s="98"/>
      <c r="H85" s="98"/>
      <c r="I85" s="99"/>
      <c r="J85" s="100"/>
      <c r="K85" s="314">
        <v>0.05</v>
      </c>
      <c r="L85" s="860">
        <f>N78*K85</f>
        <v>4055.9160722318375</v>
      </c>
      <c r="M85" s="861"/>
      <c r="N85" s="57"/>
    </row>
    <row r="86" spans="1:14" ht="15" thickBot="1">
      <c r="B86" s="823" t="s">
        <v>1037</v>
      </c>
      <c r="C86" s="824"/>
      <c r="D86" s="824"/>
      <c r="E86" s="824"/>
      <c r="F86" s="824"/>
      <c r="G86" s="824"/>
      <c r="H86" s="824"/>
      <c r="I86" s="824"/>
      <c r="J86" s="824"/>
      <c r="K86" s="824"/>
      <c r="L86" s="824"/>
      <c r="M86" s="825"/>
      <c r="N86" s="58">
        <f>L83+L84+L85</f>
        <v>24335.496433391025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105453.81787802777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30</v>
      </c>
      <c r="N36" s="281">
        <f>K36/M36</f>
        <v>2949.963430145363</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30</v>
      </c>
      <c r="N37" s="281">
        <f>K37/M37</f>
        <v>4511.7087755164375</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30</v>
      </c>
      <c r="N38" s="281">
        <f>K38/M38</f>
        <v>3297.0179513389348</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8.5112008676833337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10767.20135786842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54400</v>
      </c>
      <c r="N48" s="281">
        <f>K48*M48</f>
        <v>68000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68000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10">
        <f>VLOOKUP(A59,TRANSPORTE!A5:D123,4,FALSE)</f>
        <v>1200</v>
      </c>
      <c r="M59" s="911"/>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81118.321444636749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16223.66428892735</v>
      </c>
      <c r="M83" s="859"/>
      <c r="N83" s="57"/>
    </row>
    <row r="84" spans="1:14">
      <c r="B84" s="95" t="s">
        <v>1057</v>
      </c>
      <c r="C84" s="96"/>
      <c r="D84" s="96"/>
      <c r="E84" s="96"/>
      <c r="F84" s="96"/>
      <c r="G84" s="96"/>
      <c r="H84" s="96"/>
      <c r="I84" s="93"/>
      <c r="J84" s="94"/>
      <c r="K84" s="313">
        <v>0.05</v>
      </c>
      <c r="L84" s="858">
        <f>N78*K84</f>
        <v>4055.9160722318375</v>
      </c>
      <c r="M84" s="859"/>
      <c r="N84" s="57"/>
    </row>
    <row r="85" spans="1:14" ht="15" thickBot="1">
      <c r="B85" s="97" t="s">
        <v>1058</v>
      </c>
      <c r="C85" s="98"/>
      <c r="D85" s="98"/>
      <c r="E85" s="98"/>
      <c r="F85" s="98"/>
      <c r="G85" s="98"/>
      <c r="H85" s="98"/>
      <c r="I85" s="99"/>
      <c r="J85" s="100"/>
      <c r="K85" s="314">
        <v>0.05</v>
      </c>
      <c r="L85" s="860">
        <f>N78*K85</f>
        <v>4055.9160722318375</v>
      </c>
      <c r="M85" s="861"/>
      <c r="N85" s="57"/>
    </row>
    <row r="86" spans="1:14" ht="15" thickBot="1">
      <c r="B86" s="823" t="s">
        <v>1037</v>
      </c>
      <c r="C86" s="824"/>
      <c r="D86" s="824"/>
      <c r="E86" s="824"/>
      <c r="F86" s="824"/>
      <c r="G86" s="824"/>
      <c r="H86" s="824"/>
      <c r="I86" s="824"/>
      <c r="J86" s="824"/>
      <c r="K86" s="824"/>
      <c r="L86" s="824"/>
      <c r="M86" s="825"/>
      <c r="N86" s="58">
        <f>L83+L84+L85</f>
        <v>24335.496433391025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105453.81787802777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30</v>
      </c>
      <c r="N36" s="281">
        <f>K36/M36</f>
        <v>2949.963430145363</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30</v>
      </c>
      <c r="N37" s="281">
        <f>K37/M37</f>
        <v>4511.7087755164375</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30</v>
      </c>
      <c r="N38" s="281">
        <f>K38/M38</f>
        <v>3297.0179513389348</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8.5112008676833337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10767.20135786842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54400</v>
      </c>
      <c r="N48" s="281">
        <f>K48*M48</f>
        <v>68000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68000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910">
        <f>VLOOKUP(A59,TRANSPORTE!A5:D123,4,FALSE)</f>
        <v>1200</v>
      </c>
      <c r="M59" s="911"/>
      <c r="N59" s="296">
        <f>K59*L59</f>
        <v>1500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81118.321444636749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16223.66428892735</v>
      </c>
      <c r="M83" s="859"/>
      <c r="N83" s="57"/>
    </row>
    <row r="84" spans="1:14">
      <c r="B84" s="95" t="s">
        <v>1057</v>
      </c>
      <c r="C84" s="96"/>
      <c r="D84" s="96"/>
      <c r="E84" s="96"/>
      <c r="F84" s="96"/>
      <c r="G84" s="96"/>
      <c r="H84" s="96"/>
      <c r="I84" s="93"/>
      <c r="J84" s="94"/>
      <c r="K84" s="313">
        <v>0.05</v>
      </c>
      <c r="L84" s="858">
        <f>N78*K84</f>
        <v>4055.9160722318375</v>
      </c>
      <c r="M84" s="859"/>
      <c r="N84" s="57"/>
    </row>
    <row r="85" spans="1:14" ht="15" thickBot="1">
      <c r="B85" s="97" t="s">
        <v>1058</v>
      </c>
      <c r="C85" s="98"/>
      <c r="D85" s="98"/>
      <c r="E85" s="98"/>
      <c r="F85" s="98"/>
      <c r="G85" s="98"/>
      <c r="H85" s="98"/>
      <c r="I85" s="99"/>
      <c r="J85" s="100"/>
      <c r="K85" s="314">
        <v>0.05</v>
      </c>
      <c r="L85" s="860">
        <f>N78*K85</f>
        <v>4055.9160722318375</v>
      </c>
      <c r="M85" s="861"/>
      <c r="N85" s="57"/>
    </row>
    <row r="86" spans="1:14" ht="15" thickBot="1">
      <c r="B86" s="823" t="s">
        <v>1037</v>
      </c>
      <c r="C86" s="824"/>
      <c r="D86" s="824"/>
      <c r="E86" s="824"/>
      <c r="F86" s="824"/>
      <c r="G86" s="824"/>
      <c r="H86" s="824"/>
      <c r="I86" s="824"/>
      <c r="J86" s="824"/>
      <c r="K86" s="824"/>
      <c r="L86" s="824"/>
      <c r="M86" s="825"/>
      <c r="N86" s="58">
        <f>L83+L84+L85</f>
        <v>24335.496433391025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105453.81787802777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561</v>
      </c>
      <c r="N49" s="281">
        <f>K49*M49</f>
        <v>50490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121210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129923.99795852781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25984.799591705563</v>
      </c>
      <c r="M83" s="859"/>
      <c r="N83" s="57"/>
    </row>
    <row r="84" spans="1:14">
      <c r="B84" s="95" t="s">
        <v>1057</v>
      </c>
      <c r="C84" s="96"/>
      <c r="D84" s="96"/>
      <c r="E84" s="96"/>
      <c r="F84" s="96"/>
      <c r="G84" s="96"/>
      <c r="H84" s="96"/>
      <c r="I84" s="93"/>
      <c r="J84" s="94"/>
      <c r="K84" s="313">
        <v>0.05</v>
      </c>
      <c r="L84" s="858">
        <f>N78*K84</f>
        <v>6496.1998979263908</v>
      </c>
      <c r="M84" s="859"/>
      <c r="N84" s="57"/>
    </row>
    <row r="85" spans="1:14" ht="15" thickBot="1">
      <c r="B85" s="97" t="s">
        <v>1058</v>
      </c>
      <c r="C85" s="98"/>
      <c r="D85" s="98"/>
      <c r="E85" s="98"/>
      <c r="F85" s="98"/>
      <c r="G85" s="98"/>
      <c r="H85" s="98"/>
      <c r="I85" s="99"/>
      <c r="J85" s="100"/>
      <c r="K85" s="314">
        <v>0.05</v>
      </c>
      <c r="L85" s="860">
        <f>N78*K85</f>
        <v>6496.1998979263908</v>
      </c>
      <c r="M85" s="861"/>
      <c r="N85" s="57"/>
    </row>
    <row r="86" spans="1:14" ht="15" thickBot="1">
      <c r="B86" s="823" t="s">
        <v>1037</v>
      </c>
      <c r="C86" s="824"/>
      <c r="D86" s="824"/>
      <c r="E86" s="824"/>
      <c r="F86" s="824"/>
      <c r="G86" s="824"/>
      <c r="H86" s="824"/>
      <c r="I86" s="824"/>
      <c r="J86" s="824"/>
      <c r="K86" s="824"/>
      <c r="L86" s="824"/>
      <c r="M86" s="825"/>
      <c r="N86" s="58">
        <f>L83+L84+L85</f>
        <v>38977.199387558343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168901.19734608615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561</v>
      </c>
      <c r="N49" s="281">
        <f>K49*M49</f>
        <v>50490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121210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129923.99795852781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25984.799591705563</v>
      </c>
      <c r="M83" s="859"/>
      <c r="N83" s="57"/>
    </row>
    <row r="84" spans="1:14">
      <c r="B84" s="95" t="s">
        <v>1057</v>
      </c>
      <c r="C84" s="96"/>
      <c r="D84" s="96"/>
      <c r="E84" s="96"/>
      <c r="F84" s="96"/>
      <c r="G84" s="96"/>
      <c r="H84" s="96"/>
      <c r="I84" s="93"/>
      <c r="J84" s="94"/>
      <c r="K84" s="313">
        <v>0.05</v>
      </c>
      <c r="L84" s="858">
        <f>N78*K84</f>
        <v>6496.1998979263908</v>
      </c>
      <c r="M84" s="859"/>
      <c r="N84" s="57"/>
    </row>
    <row r="85" spans="1:14" ht="15" thickBot="1">
      <c r="B85" s="97" t="s">
        <v>1058</v>
      </c>
      <c r="C85" s="98"/>
      <c r="D85" s="98"/>
      <c r="E85" s="98"/>
      <c r="F85" s="98"/>
      <c r="G85" s="98"/>
      <c r="H85" s="98"/>
      <c r="I85" s="99"/>
      <c r="J85" s="100"/>
      <c r="K85" s="314">
        <v>0.05</v>
      </c>
      <c r="L85" s="860">
        <f>N78*K85</f>
        <v>6496.1998979263908</v>
      </c>
      <c r="M85" s="861"/>
      <c r="N85" s="57"/>
    </row>
    <row r="86" spans="1:14" ht="15" thickBot="1">
      <c r="B86" s="823" t="s">
        <v>1037</v>
      </c>
      <c r="C86" s="824"/>
      <c r="D86" s="824"/>
      <c r="E86" s="824"/>
      <c r="F86" s="824"/>
      <c r="G86" s="824"/>
      <c r="H86" s="824"/>
      <c r="I86" s="824"/>
      <c r="J86" s="824"/>
      <c r="K86" s="824"/>
      <c r="L86" s="824"/>
      <c r="M86" s="825"/>
      <c r="N86" s="58">
        <f>L83+L84+L85</f>
        <v>38977.199387558343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168901.19734608615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561</v>
      </c>
      <c r="N49" s="281">
        <f>K49*M49</f>
        <v>50490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121210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129923.99795852781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25984.799591705563</v>
      </c>
      <c r="M83" s="859"/>
      <c r="N83" s="57"/>
    </row>
    <row r="84" spans="1:14">
      <c r="B84" s="95" t="s">
        <v>1057</v>
      </c>
      <c r="C84" s="96"/>
      <c r="D84" s="96"/>
      <c r="E84" s="96"/>
      <c r="F84" s="96"/>
      <c r="G84" s="96"/>
      <c r="H84" s="96"/>
      <c r="I84" s="93"/>
      <c r="J84" s="94"/>
      <c r="K84" s="313">
        <v>0.05</v>
      </c>
      <c r="L84" s="858">
        <f>N78*K84</f>
        <v>6496.1998979263908</v>
      </c>
      <c r="M84" s="859"/>
      <c r="N84" s="57"/>
    </row>
    <row r="85" spans="1:14" ht="15" thickBot="1">
      <c r="B85" s="97" t="s">
        <v>1058</v>
      </c>
      <c r="C85" s="98"/>
      <c r="D85" s="98"/>
      <c r="E85" s="98"/>
      <c r="F85" s="98"/>
      <c r="G85" s="98"/>
      <c r="H85" s="98"/>
      <c r="I85" s="99"/>
      <c r="J85" s="100"/>
      <c r="K85" s="314">
        <v>0.05</v>
      </c>
      <c r="L85" s="860">
        <f>N78*K85</f>
        <v>6496.1998979263908</v>
      </c>
      <c r="M85" s="861"/>
      <c r="N85" s="57"/>
    </row>
    <row r="86" spans="1:14" ht="15" thickBot="1">
      <c r="B86" s="823" t="s">
        <v>1037</v>
      </c>
      <c r="C86" s="824"/>
      <c r="D86" s="824"/>
      <c r="E86" s="824"/>
      <c r="F86" s="824"/>
      <c r="G86" s="824"/>
      <c r="H86" s="824"/>
      <c r="I86" s="824"/>
      <c r="J86" s="824"/>
      <c r="K86" s="824"/>
      <c r="L86" s="824"/>
      <c r="M86" s="825"/>
      <c r="N86" s="58">
        <f>L83+L84+L85</f>
        <v>38977.199387558343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168901.19734608615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561</v>
      </c>
      <c r="N49" s="281">
        <f>K49*M49</f>
        <v>50490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121210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129923.99795852781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25984.799591705563</v>
      </c>
      <c r="M83" s="859"/>
      <c r="N83" s="57"/>
    </row>
    <row r="84" spans="1:14">
      <c r="B84" s="95" t="s">
        <v>1057</v>
      </c>
      <c r="C84" s="96"/>
      <c r="D84" s="96"/>
      <c r="E84" s="96"/>
      <c r="F84" s="96"/>
      <c r="G84" s="96"/>
      <c r="H84" s="96"/>
      <c r="I84" s="93"/>
      <c r="J84" s="94"/>
      <c r="K84" s="313">
        <v>0.05</v>
      </c>
      <c r="L84" s="858">
        <f>N78*K84</f>
        <v>6496.1998979263908</v>
      </c>
      <c r="M84" s="859"/>
      <c r="N84" s="57"/>
    </row>
    <row r="85" spans="1:14" ht="15" thickBot="1">
      <c r="B85" s="97" t="s">
        <v>1058</v>
      </c>
      <c r="C85" s="98"/>
      <c r="D85" s="98"/>
      <c r="E85" s="98"/>
      <c r="F85" s="98"/>
      <c r="G85" s="98"/>
      <c r="H85" s="98"/>
      <c r="I85" s="99"/>
      <c r="J85" s="100"/>
      <c r="K85" s="314">
        <v>0.05</v>
      </c>
      <c r="L85" s="860">
        <f>N78*K85</f>
        <v>6496.1998979263908</v>
      </c>
      <c r="M85" s="861"/>
      <c r="N85" s="57"/>
    </row>
    <row r="86" spans="1:14" ht="15" thickBot="1">
      <c r="B86" s="823" t="s">
        <v>1037</v>
      </c>
      <c r="C86" s="824"/>
      <c r="D86" s="824"/>
      <c r="E86" s="824"/>
      <c r="F86" s="824"/>
      <c r="G86" s="824"/>
      <c r="H86" s="824"/>
      <c r="I86" s="824"/>
      <c r="J86" s="824"/>
      <c r="K86" s="824"/>
      <c r="L86" s="824"/>
      <c r="M86" s="825"/>
      <c r="N86" s="58">
        <f>L83+L84+L85</f>
        <v>38977.199387558343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168901.19734608615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70720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79433.997958527805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15886.799591705561</v>
      </c>
      <c r="M83" s="859"/>
      <c r="N83" s="57"/>
    </row>
    <row r="84" spans="1:14">
      <c r="B84" s="95" t="s">
        <v>1057</v>
      </c>
      <c r="C84" s="96"/>
      <c r="D84" s="96"/>
      <c r="E84" s="96"/>
      <c r="F84" s="96"/>
      <c r="G84" s="96"/>
      <c r="H84" s="96"/>
      <c r="I84" s="93"/>
      <c r="J84" s="94"/>
      <c r="K84" s="313">
        <v>0.05</v>
      </c>
      <c r="L84" s="858">
        <f>N78*K84</f>
        <v>3971.6998979263903</v>
      </c>
      <c r="M84" s="859"/>
      <c r="N84" s="57"/>
    </row>
    <row r="85" spans="1:14" ht="15" thickBot="1">
      <c r="B85" s="97" t="s">
        <v>1058</v>
      </c>
      <c r="C85" s="98"/>
      <c r="D85" s="98"/>
      <c r="E85" s="98"/>
      <c r="F85" s="98"/>
      <c r="G85" s="98"/>
      <c r="H85" s="98"/>
      <c r="I85" s="99"/>
      <c r="J85" s="100"/>
      <c r="K85" s="314">
        <v>0.05</v>
      </c>
      <c r="L85" s="860">
        <f>N78*K85</f>
        <v>3971.6998979263903</v>
      </c>
      <c r="M85" s="861"/>
      <c r="N85" s="57"/>
    </row>
    <row r="86" spans="1:14" ht="15" thickBot="1">
      <c r="B86" s="823" t="s">
        <v>1037</v>
      </c>
      <c r="C86" s="824"/>
      <c r="D86" s="824"/>
      <c r="E86" s="824"/>
      <c r="F86" s="824"/>
      <c r="G86" s="824"/>
      <c r="H86" s="824"/>
      <c r="I86" s="824"/>
      <c r="J86" s="824"/>
      <c r="K86" s="824"/>
      <c r="L86" s="824"/>
      <c r="M86" s="825"/>
      <c r="N86" s="58">
        <f>L83+L84+L85</f>
        <v>23830.199387558343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103264.19734608615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70720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79433.997958527805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15886.799591705561</v>
      </c>
      <c r="M83" s="859"/>
      <c r="N83" s="57"/>
    </row>
    <row r="84" spans="1:14">
      <c r="B84" s="95" t="s">
        <v>1057</v>
      </c>
      <c r="C84" s="96"/>
      <c r="D84" s="96"/>
      <c r="E84" s="96"/>
      <c r="F84" s="96"/>
      <c r="G84" s="96"/>
      <c r="H84" s="96"/>
      <c r="I84" s="93"/>
      <c r="J84" s="94"/>
      <c r="K84" s="313">
        <v>0.05</v>
      </c>
      <c r="L84" s="858">
        <f>N78*K84</f>
        <v>3971.6998979263903</v>
      </c>
      <c r="M84" s="859"/>
      <c r="N84" s="57"/>
    </row>
    <row r="85" spans="1:14" ht="15" thickBot="1">
      <c r="B85" s="97" t="s">
        <v>1058</v>
      </c>
      <c r="C85" s="98"/>
      <c r="D85" s="98"/>
      <c r="E85" s="98"/>
      <c r="F85" s="98"/>
      <c r="G85" s="98"/>
      <c r="H85" s="98"/>
      <c r="I85" s="99"/>
      <c r="J85" s="100"/>
      <c r="K85" s="314">
        <v>0.05</v>
      </c>
      <c r="L85" s="860">
        <f>N78*K85</f>
        <v>3971.6998979263903</v>
      </c>
      <c r="M85" s="861"/>
      <c r="N85" s="57"/>
    </row>
    <row r="86" spans="1:14" ht="15" thickBot="1">
      <c r="B86" s="823" t="s">
        <v>1037</v>
      </c>
      <c r="C86" s="824"/>
      <c r="D86" s="824"/>
      <c r="E86" s="824"/>
      <c r="F86" s="824"/>
      <c r="G86" s="824"/>
      <c r="H86" s="824"/>
      <c r="I86" s="824"/>
      <c r="J86" s="824"/>
      <c r="K86" s="824"/>
      <c r="L86" s="824"/>
      <c r="M86" s="825"/>
      <c r="N86" s="58">
        <f>L83+L84+L85</f>
        <v>23830.199387558343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103264.19734608615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70720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79433.997958527805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15886.799591705561</v>
      </c>
      <c r="M83" s="859"/>
      <c r="N83" s="57"/>
    </row>
    <row r="84" spans="1:14">
      <c r="B84" s="95" t="s">
        <v>1057</v>
      </c>
      <c r="C84" s="96"/>
      <c r="D84" s="96"/>
      <c r="E84" s="96"/>
      <c r="F84" s="96"/>
      <c r="G84" s="96"/>
      <c r="H84" s="96"/>
      <c r="I84" s="93"/>
      <c r="J84" s="94"/>
      <c r="K84" s="313">
        <v>0.05</v>
      </c>
      <c r="L84" s="858">
        <f>N78*K84</f>
        <v>3971.6998979263903</v>
      </c>
      <c r="M84" s="859"/>
      <c r="N84" s="57"/>
    </row>
    <row r="85" spans="1:14" ht="15" thickBot="1">
      <c r="B85" s="97" t="s">
        <v>1058</v>
      </c>
      <c r="C85" s="98"/>
      <c r="D85" s="98"/>
      <c r="E85" s="98"/>
      <c r="F85" s="98"/>
      <c r="G85" s="98"/>
      <c r="H85" s="98"/>
      <c r="I85" s="99"/>
      <c r="J85" s="100"/>
      <c r="K85" s="314">
        <v>0.05</v>
      </c>
      <c r="L85" s="860">
        <f>N78*K85</f>
        <v>3971.6998979263903</v>
      </c>
      <c r="M85" s="861"/>
      <c r="N85" s="57"/>
    </row>
    <row r="86" spans="1:14" ht="15" thickBot="1">
      <c r="B86" s="823" t="s">
        <v>1037</v>
      </c>
      <c r="C86" s="824"/>
      <c r="D86" s="824"/>
      <c r="E86" s="824"/>
      <c r="F86" s="824"/>
      <c r="G86" s="824"/>
      <c r="H86" s="824"/>
      <c r="I86" s="824"/>
      <c r="J86" s="824"/>
      <c r="K86" s="824"/>
      <c r="L86" s="824"/>
      <c r="M86" s="825"/>
      <c r="N86" s="58">
        <f>L83+L84+L85</f>
        <v>23830.199387558343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103264.19734608615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70720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79433.997958527805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15886.799591705561</v>
      </c>
      <c r="M83" s="859"/>
      <c r="N83" s="57"/>
    </row>
    <row r="84" spans="1:14">
      <c r="B84" s="95" t="s">
        <v>1057</v>
      </c>
      <c r="C84" s="96"/>
      <c r="D84" s="96"/>
      <c r="E84" s="96"/>
      <c r="F84" s="96"/>
      <c r="G84" s="96"/>
      <c r="H84" s="96"/>
      <c r="I84" s="93"/>
      <c r="J84" s="94"/>
      <c r="K84" s="313">
        <v>0.05</v>
      </c>
      <c r="L84" s="858">
        <f>N78*K84</f>
        <v>3971.6998979263903</v>
      </c>
      <c r="M84" s="859"/>
      <c r="N84" s="57"/>
    </row>
    <row r="85" spans="1:14" ht="15" thickBot="1">
      <c r="B85" s="97" t="s">
        <v>1058</v>
      </c>
      <c r="C85" s="98"/>
      <c r="D85" s="98"/>
      <c r="E85" s="98"/>
      <c r="F85" s="98"/>
      <c r="G85" s="98"/>
      <c r="H85" s="98"/>
      <c r="I85" s="99"/>
      <c r="J85" s="100"/>
      <c r="K85" s="314">
        <v>0.05</v>
      </c>
      <c r="L85" s="860">
        <f>N78*K85</f>
        <v>3971.6998979263903</v>
      </c>
      <c r="M85" s="861"/>
      <c r="N85" s="57"/>
    </row>
    <row r="86" spans="1:14" ht="15" thickBot="1">
      <c r="B86" s="823" t="s">
        <v>1037</v>
      </c>
      <c r="C86" s="824"/>
      <c r="D86" s="824"/>
      <c r="E86" s="824"/>
      <c r="F86" s="824"/>
      <c r="G86" s="824"/>
      <c r="H86" s="824"/>
      <c r="I86" s="824"/>
      <c r="J86" s="824"/>
      <c r="K86" s="824"/>
      <c r="L86" s="824"/>
      <c r="M86" s="825"/>
      <c r="N86" s="58">
        <f>L83+L84+L85</f>
        <v>23830.199387558343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103264.19734608615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561</v>
      </c>
      <c r="N48" s="281">
        <f>K48*M48</f>
        <v>561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561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112.2</v>
      </c>
      <c r="M83" s="859"/>
      <c r="N83" s="57"/>
    </row>
    <row r="84" spans="1:14">
      <c r="B84" s="95" t="s">
        <v>1057</v>
      </c>
      <c r="C84" s="96"/>
      <c r="D84" s="96"/>
      <c r="E84" s="96"/>
      <c r="F84" s="96"/>
      <c r="G84" s="96"/>
      <c r="H84" s="96"/>
      <c r="I84" s="93"/>
      <c r="J84" s="94"/>
      <c r="K84" s="313">
        <v>0.05</v>
      </c>
      <c r="L84" s="858">
        <f>N78*K84</f>
        <v>28.05</v>
      </c>
      <c r="M84" s="859"/>
      <c r="N84" s="57"/>
    </row>
    <row r="85" spans="1:14" ht="15" thickBot="1">
      <c r="B85" s="97" t="s">
        <v>1058</v>
      </c>
      <c r="C85" s="98"/>
      <c r="D85" s="98"/>
      <c r="E85" s="98"/>
      <c r="F85" s="98"/>
      <c r="G85" s="98"/>
      <c r="H85" s="98"/>
      <c r="I85" s="99"/>
      <c r="J85" s="100"/>
      <c r="K85" s="314">
        <v>0.05</v>
      </c>
      <c r="L85" s="860">
        <f>N78*K85</f>
        <v>28.05</v>
      </c>
      <c r="M85" s="861"/>
      <c r="N85" s="57"/>
    </row>
    <row r="86" spans="1:14" ht="15" thickBot="1">
      <c r="B86" s="823" t="s">
        <v>1037</v>
      </c>
      <c r="C86" s="824"/>
      <c r="D86" s="824"/>
      <c r="E86" s="824"/>
      <c r="F86" s="824"/>
      <c r="G86" s="824"/>
      <c r="H86" s="824"/>
      <c r="I86" s="824"/>
      <c r="J86" s="824"/>
      <c r="K86" s="824"/>
      <c r="L86" s="824"/>
      <c r="M86" s="825"/>
      <c r="N86" s="58">
        <f>L83+L84+L85</f>
        <v>168.3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729.3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561</v>
      </c>
      <c r="N49" s="281">
        <f>K49*M49</f>
        <v>50490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121210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129923.99795852781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25984.799591705563</v>
      </c>
      <c r="M83" s="859"/>
      <c r="N83" s="57"/>
    </row>
    <row r="84" spans="1:14">
      <c r="B84" s="95" t="s">
        <v>1057</v>
      </c>
      <c r="C84" s="96"/>
      <c r="D84" s="96"/>
      <c r="E84" s="96"/>
      <c r="F84" s="96"/>
      <c r="G84" s="96"/>
      <c r="H84" s="96"/>
      <c r="I84" s="93"/>
      <c r="J84" s="94"/>
      <c r="K84" s="313">
        <v>0.05</v>
      </c>
      <c r="L84" s="858">
        <f>N78*K84</f>
        <v>6496.1998979263908</v>
      </c>
      <c r="M84" s="859"/>
      <c r="N84" s="57"/>
    </row>
    <row r="85" spans="1:14" ht="15" thickBot="1">
      <c r="B85" s="97" t="s">
        <v>1058</v>
      </c>
      <c r="C85" s="98"/>
      <c r="D85" s="98"/>
      <c r="E85" s="98"/>
      <c r="F85" s="98"/>
      <c r="G85" s="98"/>
      <c r="H85" s="98"/>
      <c r="I85" s="99"/>
      <c r="J85" s="100"/>
      <c r="K85" s="314">
        <v>0.05</v>
      </c>
      <c r="L85" s="860">
        <f>N78*K85</f>
        <v>6496.1998979263908</v>
      </c>
      <c r="M85" s="861"/>
      <c r="N85" s="57"/>
    </row>
    <row r="86" spans="1:14" ht="15" thickBot="1">
      <c r="B86" s="823" t="s">
        <v>1037</v>
      </c>
      <c r="C86" s="824"/>
      <c r="D86" s="824"/>
      <c r="E86" s="824"/>
      <c r="F86" s="824"/>
      <c r="G86" s="824"/>
      <c r="H86" s="824"/>
      <c r="I86" s="824"/>
      <c r="J86" s="824"/>
      <c r="K86" s="824"/>
      <c r="L86" s="824"/>
      <c r="M86" s="825"/>
      <c r="N86" s="58">
        <f>L83+L84+L85</f>
        <v>38977.199387558343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168901.19734608615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561</v>
      </c>
      <c r="N49" s="281">
        <f>K49*M49</f>
        <v>50490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121210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129923.99795852781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25984.799591705563</v>
      </c>
      <c r="M83" s="859"/>
      <c r="N83" s="57"/>
    </row>
    <row r="84" spans="1:14">
      <c r="B84" s="95" t="s">
        <v>1057</v>
      </c>
      <c r="C84" s="96"/>
      <c r="D84" s="96"/>
      <c r="E84" s="96"/>
      <c r="F84" s="96"/>
      <c r="G84" s="96"/>
      <c r="H84" s="96"/>
      <c r="I84" s="93"/>
      <c r="J84" s="94"/>
      <c r="K84" s="313">
        <v>0.05</v>
      </c>
      <c r="L84" s="858">
        <f>N78*K84</f>
        <v>6496.1998979263908</v>
      </c>
      <c r="M84" s="859"/>
      <c r="N84" s="57"/>
    </row>
    <row r="85" spans="1:14" ht="15" thickBot="1">
      <c r="B85" s="97" t="s">
        <v>1058</v>
      </c>
      <c r="C85" s="98"/>
      <c r="D85" s="98"/>
      <c r="E85" s="98"/>
      <c r="F85" s="98"/>
      <c r="G85" s="98"/>
      <c r="H85" s="98"/>
      <c r="I85" s="99"/>
      <c r="J85" s="100"/>
      <c r="K85" s="314">
        <v>0.05</v>
      </c>
      <c r="L85" s="860">
        <f>N78*K85</f>
        <v>6496.1998979263908</v>
      </c>
      <c r="M85" s="861"/>
      <c r="N85" s="57"/>
    </row>
    <row r="86" spans="1:14" ht="15" thickBot="1">
      <c r="B86" s="823" t="s">
        <v>1037</v>
      </c>
      <c r="C86" s="824"/>
      <c r="D86" s="824"/>
      <c r="E86" s="824"/>
      <c r="F86" s="824"/>
      <c r="G86" s="824"/>
      <c r="H86" s="824"/>
      <c r="I86" s="824"/>
      <c r="J86" s="824"/>
      <c r="K86" s="824"/>
      <c r="L86" s="824"/>
      <c r="M86" s="825"/>
      <c r="N86" s="58">
        <f>L83+L84+L85</f>
        <v>38977.199387558343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168901.19734608615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70720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79433.997958527805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15886.799591705561</v>
      </c>
      <c r="M83" s="859"/>
      <c r="N83" s="57"/>
    </row>
    <row r="84" spans="1:14">
      <c r="B84" s="95" t="s">
        <v>1057</v>
      </c>
      <c r="C84" s="96"/>
      <c r="D84" s="96"/>
      <c r="E84" s="96"/>
      <c r="F84" s="96"/>
      <c r="G84" s="96"/>
      <c r="H84" s="96"/>
      <c r="I84" s="93"/>
      <c r="J84" s="94"/>
      <c r="K84" s="313">
        <v>0.05</v>
      </c>
      <c r="L84" s="858">
        <f>N78*K84</f>
        <v>3971.6998979263903</v>
      </c>
      <c r="M84" s="859"/>
      <c r="N84" s="57"/>
    </row>
    <row r="85" spans="1:14" ht="15" thickBot="1">
      <c r="B85" s="97" t="s">
        <v>1058</v>
      </c>
      <c r="C85" s="98"/>
      <c r="D85" s="98"/>
      <c r="E85" s="98"/>
      <c r="F85" s="98"/>
      <c r="G85" s="98"/>
      <c r="H85" s="98"/>
      <c r="I85" s="99"/>
      <c r="J85" s="100"/>
      <c r="K85" s="314">
        <v>0.05</v>
      </c>
      <c r="L85" s="860">
        <f>N78*K85</f>
        <v>3971.6998979263903</v>
      </c>
      <c r="M85" s="861"/>
      <c r="N85" s="57"/>
    </row>
    <row r="86" spans="1:14" ht="15" thickBot="1">
      <c r="B86" s="823" t="s">
        <v>1037</v>
      </c>
      <c r="C86" s="824"/>
      <c r="D86" s="824"/>
      <c r="E86" s="824"/>
      <c r="F86" s="824"/>
      <c r="G86" s="824"/>
      <c r="H86" s="824"/>
      <c r="I86" s="824"/>
      <c r="J86" s="824"/>
      <c r="K86" s="824"/>
      <c r="L86" s="824"/>
      <c r="M86" s="825"/>
      <c r="N86" s="58">
        <f>L83+L84+L85</f>
        <v>23830.199387558343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103264.19734608615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45</v>
      </c>
      <c r="N36" s="281">
        <f>K36/M36</f>
        <v>1375.0926155335367</v>
      </c>
    </row>
    <row r="37" spans="1:14">
      <c r="A37" s="119" t="s">
        <v>271</v>
      </c>
      <c r="B37" s="872" t="str">
        <f>VLOOKUP(A37,EQUIPOS!A7:D154,3,FALSE)</f>
        <v>Motoniveladora, potencia 140 HP, ancho de cuchilla 3,66 m, peso 11 ton.</v>
      </c>
      <c r="C37" s="873"/>
      <c r="D37" s="873"/>
      <c r="E37" s="873"/>
      <c r="F37" s="873"/>
      <c r="G37" s="873"/>
      <c r="H37" s="874"/>
      <c r="I37" s="276"/>
      <c r="J37" s="277"/>
      <c r="K37" s="278">
        <f>VLOOKUP(A37,EQUIPOS!A7:D164,4,FALSE)</f>
        <v>135351.26326549312</v>
      </c>
      <c r="L37" s="279"/>
      <c r="M37" s="280">
        <v>45</v>
      </c>
      <c r="N37" s="281">
        <f>K37/M37</f>
        <v>3007.8058503442917</v>
      </c>
    </row>
    <row r="38" spans="1:14">
      <c r="A38" t="s">
        <v>365</v>
      </c>
      <c r="B38" s="872" t="str">
        <f>VLOOKUP(A38,EQUIPOS!A8:D154,3,FALSE)</f>
        <v xml:space="preserve">Vibrocompatador, potencia 153 HP, peso 10 Ton. </v>
      </c>
      <c r="C38" s="873"/>
      <c r="D38" s="873"/>
      <c r="E38" s="873"/>
      <c r="F38" s="873"/>
      <c r="G38" s="873"/>
      <c r="H38" s="874"/>
      <c r="I38" s="276"/>
      <c r="J38" s="277"/>
      <c r="K38" s="278">
        <f>VLOOKUP(A38,EQUIPOS!A8:D165,4,FALSE)</f>
        <v>98910.53854016804</v>
      </c>
      <c r="L38" s="279"/>
      <c r="M38" s="280">
        <v>45</v>
      </c>
      <c r="N38" s="281">
        <f>K38/M38</f>
        <v>2198.0119675592896</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6586.5845673489066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54400</v>
      </c>
      <c r="N48" s="281">
        <f>K48*M48</f>
        <v>70720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70720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910">
        <f>VLOOKUP(A59,TRANSPORTE!A5:D123,4,FALSE)</f>
        <v>1200</v>
      </c>
      <c r="M59" s="911"/>
      <c r="N59" s="296">
        <f>K59*L59</f>
        <v>1560</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69">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79433.997958527805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15886.799591705561</v>
      </c>
      <c r="M83" s="859"/>
      <c r="N83" s="57"/>
    </row>
    <row r="84" spans="1:14">
      <c r="B84" s="95" t="s">
        <v>1057</v>
      </c>
      <c r="C84" s="96"/>
      <c r="D84" s="96"/>
      <c r="E84" s="96"/>
      <c r="F84" s="96"/>
      <c r="G84" s="96"/>
      <c r="H84" s="96"/>
      <c r="I84" s="93"/>
      <c r="J84" s="94"/>
      <c r="K84" s="313">
        <v>0.05</v>
      </c>
      <c r="L84" s="858">
        <f>N78*K84</f>
        <v>3971.6998979263903</v>
      </c>
      <c r="M84" s="859"/>
      <c r="N84" s="57"/>
    </row>
    <row r="85" spans="1:14" ht="15" thickBot="1">
      <c r="B85" s="97" t="s">
        <v>1058</v>
      </c>
      <c r="C85" s="98"/>
      <c r="D85" s="98"/>
      <c r="E85" s="98"/>
      <c r="F85" s="98"/>
      <c r="G85" s="98"/>
      <c r="H85" s="98"/>
      <c r="I85" s="99"/>
      <c r="J85" s="100"/>
      <c r="K85" s="314">
        <v>0.05</v>
      </c>
      <c r="L85" s="860">
        <f>N78*K85</f>
        <v>3971.6998979263903</v>
      </c>
      <c r="M85" s="861"/>
      <c r="N85" s="57"/>
    </row>
    <row r="86" spans="1:14" ht="15" thickBot="1">
      <c r="B86" s="823" t="s">
        <v>1037</v>
      </c>
      <c r="C86" s="824"/>
      <c r="D86" s="824"/>
      <c r="E86" s="824"/>
      <c r="F86" s="824"/>
      <c r="G86" s="824"/>
      <c r="H86" s="824"/>
      <c r="I86" s="824"/>
      <c r="J86" s="824"/>
      <c r="K86" s="824"/>
      <c r="L86" s="824"/>
      <c r="M86" s="825"/>
      <c r="N86" s="58">
        <f>L83+L84+L85</f>
        <v>23830.199387558343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103264.19734608615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561</v>
      </c>
      <c r="N48" s="281">
        <f>K48*M48</f>
        <v>561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561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561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112.2</v>
      </c>
      <c r="M83" s="859"/>
      <c r="N83" s="57"/>
    </row>
    <row r="84" spans="1:14">
      <c r="B84" s="95" t="s">
        <v>1057</v>
      </c>
      <c r="C84" s="96"/>
      <c r="D84" s="96"/>
      <c r="E84" s="96"/>
      <c r="F84" s="96"/>
      <c r="G84" s="96"/>
      <c r="H84" s="96"/>
      <c r="I84" s="93"/>
      <c r="J84" s="94"/>
      <c r="K84" s="313">
        <v>0.05</v>
      </c>
      <c r="L84" s="858">
        <f>N78*K84</f>
        <v>28.05</v>
      </c>
      <c r="M84" s="859"/>
      <c r="N84" s="57"/>
    </row>
    <row r="85" spans="1:14" ht="15" thickBot="1">
      <c r="B85" s="97" t="s">
        <v>1058</v>
      </c>
      <c r="C85" s="98"/>
      <c r="D85" s="98"/>
      <c r="E85" s="98"/>
      <c r="F85" s="98"/>
      <c r="G85" s="98"/>
      <c r="H85" s="98"/>
      <c r="I85" s="99"/>
      <c r="J85" s="100"/>
      <c r="K85" s="314">
        <v>0.05</v>
      </c>
      <c r="L85" s="860">
        <f>N78*K85</f>
        <v>28.05</v>
      </c>
      <c r="M85" s="861"/>
      <c r="N85" s="57"/>
    </row>
    <row r="86" spans="1:14" ht="15" thickBot="1">
      <c r="B86" s="823" t="s">
        <v>1037</v>
      </c>
      <c r="C86" s="824"/>
      <c r="D86" s="824"/>
      <c r="E86" s="824"/>
      <c r="F86" s="824"/>
      <c r="G86" s="824"/>
      <c r="H86" s="824"/>
      <c r="I86" s="824"/>
      <c r="J86" s="824"/>
      <c r="K86" s="824"/>
      <c r="L86" s="824"/>
      <c r="M86" s="825"/>
      <c r="N86" s="58">
        <f>L83+L84+L85</f>
        <v>168.3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729.3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461"/>
      <c r="L30" s="799" t="s">
        <v>1029</v>
      </c>
      <c r="M30" s="800"/>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1674.9079999999999</v>
      </c>
      <c r="N48" s="281">
        <f>K48*M48</f>
        <v>1674.9079999999999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1674.9079999999999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1674.9079999999999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334.98160000000001</v>
      </c>
      <c r="M83" s="859"/>
      <c r="N83" s="57"/>
    </row>
    <row r="84" spans="1:14">
      <c r="B84" s="95" t="s">
        <v>1057</v>
      </c>
      <c r="C84" s="96"/>
      <c r="D84" s="96"/>
      <c r="E84" s="96"/>
      <c r="F84" s="96"/>
      <c r="G84" s="96"/>
      <c r="H84" s="96"/>
      <c r="I84" s="93"/>
      <c r="J84" s="94"/>
      <c r="K84" s="313">
        <v>0.05</v>
      </c>
      <c r="L84" s="858">
        <f>N78*K84</f>
        <v>83.745400000000004</v>
      </c>
      <c r="M84" s="859"/>
      <c r="N84" s="57"/>
    </row>
    <row r="85" spans="1:14" ht="15" thickBot="1">
      <c r="B85" s="97" t="s">
        <v>1058</v>
      </c>
      <c r="C85" s="98"/>
      <c r="D85" s="98"/>
      <c r="E85" s="98"/>
      <c r="F85" s="98"/>
      <c r="G85" s="98"/>
      <c r="H85" s="98"/>
      <c r="I85" s="99"/>
      <c r="J85" s="100"/>
      <c r="K85" s="314">
        <v>0.05</v>
      </c>
      <c r="L85" s="860">
        <f>N78*K85</f>
        <v>83.745400000000004</v>
      </c>
      <c r="M85" s="861"/>
      <c r="N85" s="57"/>
    </row>
    <row r="86" spans="1:14" ht="15" thickBot="1">
      <c r="B86" s="823" t="s">
        <v>1037</v>
      </c>
      <c r="C86" s="824"/>
      <c r="D86" s="824"/>
      <c r="E86" s="824"/>
      <c r="F86" s="824"/>
      <c r="G86" s="824"/>
      <c r="H86" s="824"/>
      <c r="I86" s="824"/>
      <c r="J86" s="824"/>
      <c r="K86" s="824"/>
      <c r="L86" s="824"/>
      <c r="M86" s="825"/>
      <c r="N86" s="58">
        <f>L83+L84+L85</f>
        <v>502.47240000000005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2177.3804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1541.3220000000001</v>
      </c>
      <c r="N48" s="281">
        <f>K48*M48</f>
        <v>1541.3220000000001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1541.3220000000001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1541.3220000000001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308.26440000000002</v>
      </c>
      <c r="M83" s="859"/>
      <c r="N83" s="57"/>
    </row>
    <row r="84" spans="1:14">
      <c r="B84" s="95" t="s">
        <v>1057</v>
      </c>
      <c r="C84" s="96"/>
      <c r="D84" s="96"/>
      <c r="E84" s="96"/>
      <c r="F84" s="96"/>
      <c r="G84" s="96"/>
      <c r="H84" s="96"/>
      <c r="I84" s="93"/>
      <c r="J84" s="94"/>
      <c r="K84" s="313">
        <v>0.05</v>
      </c>
      <c r="L84" s="858">
        <f>N78*K84</f>
        <v>77.066100000000006</v>
      </c>
      <c r="M84" s="859"/>
      <c r="N84" s="57"/>
    </row>
    <row r="85" spans="1:14" ht="15" thickBot="1">
      <c r="B85" s="97" t="s">
        <v>1058</v>
      </c>
      <c r="C85" s="98"/>
      <c r="D85" s="98"/>
      <c r="E85" s="98"/>
      <c r="F85" s="98"/>
      <c r="G85" s="98"/>
      <c r="H85" s="98"/>
      <c r="I85" s="99"/>
      <c r="J85" s="100"/>
      <c r="K85" s="314">
        <v>0.05</v>
      </c>
      <c r="L85" s="860">
        <f>N78*K85</f>
        <v>77.066100000000006</v>
      </c>
      <c r="M85" s="861"/>
      <c r="N85" s="57"/>
    </row>
    <row r="86" spans="1:14" ht="15" thickBot="1">
      <c r="B86" s="823" t="s">
        <v>1037</v>
      </c>
      <c r="C86" s="824"/>
      <c r="D86" s="824"/>
      <c r="E86" s="824"/>
      <c r="F86" s="824"/>
      <c r="G86" s="824"/>
      <c r="H86" s="824"/>
      <c r="I86" s="824"/>
      <c r="J86" s="824"/>
      <c r="K86" s="824"/>
      <c r="L86" s="824"/>
      <c r="M86" s="825"/>
      <c r="N86" s="58">
        <f>L83+L84+L85</f>
        <v>462.39660000000003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2003.7186000000002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1541.3220000000001</v>
      </c>
      <c r="N48" s="281">
        <f>K48*M48</f>
        <v>1541.3220000000001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1541.3220000000001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1541.3220000000001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308.26440000000002</v>
      </c>
      <c r="M83" s="859"/>
      <c r="N83" s="57"/>
    </row>
    <row r="84" spans="1:14">
      <c r="B84" s="95" t="s">
        <v>1057</v>
      </c>
      <c r="C84" s="96"/>
      <c r="D84" s="96"/>
      <c r="E84" s="96"/>
      <c r="F84" s="96"/>
      <c r="G84" s="96"/>
      <c r="H84" s="96"/>
      <c r="I84" s="93"/>
      <c r="J84" s="94"/>
      <c r="K84" s="313">
        <v>0.05</v>
      </c>
      <c r="L84" s="858">
        <f>N78*K84</f>
        <v>77.066100000000006</v>
      </c>
      <c r="M84" s="859"/>
      <c r="N84" s="57"/>
    </row>
    <row r="85" spans="1:14" ht="15" thickBot="1">
      <c r="B85" s="97" t="s">
        <v>1058</v>
      </c>
      <c r="C85" s="98"/>
      <c r="D85" s="98"/>
      <c r="E85" s="98"/>
      <c r="F85" s="98"/>
      <c r="G85" s="98"/>
      <c r="H85" s="98"/>
      <c r="I85" s="99"/>
      <c r="J85" s="100"/>
      <c r="K85" s="314">
        <v>0.05</v>
      </c>
      <c r="L85" s="860">
        <f>N78*K85</f>
        <v>77.066100000000006</v>
      </c>
      <c r="M85" s="861"/>
      <c r="N85" s="57"/>
    </row>
    <row r="86" spans="1:14" ht="15" thickBot="1">
      <c r="B86" s="823" t="s">
        <v>1037</v>
      </c>
      <c r="C86" s="824"/>
      <c r="D86" s="824"/>
      <c r="E86" s="824"/>
      <c r="F86" s="824"/>
      <c r="G86" s="824"/>
      <c r="H86" s="824"/>
      <c r="I86" s="824"/>
      <c r="J86" s="824"/>
      <c r="K86" s="824"/>
      <c r="L86" s="824"/>
      <c r="M86" s="825"/>
      <c r="N86" s="58">
        <f>L83+L84+L85</f>
        <v>462.39660000000003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2003.7186000000002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1237.26</v>
      </c>
      <c r="N48" s="281">
        <f>K48*M48</f>
        <v>1237.26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1237.26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1237.26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247.452</v>
      </c>
      <c r="M83" s="859"/>
      <c r="N83" s="57"/>
    </row>
    <row r="84" spans="1:14">
      <c r="B84" s="95" t="s">
        <v>1057</v>
      </c>
      <c r="C84" s="96"/>
      <c r="D84" s="96"/>
      <c r="E84" s="96"/>
      <c r="F84" s="96"/>
      <c r="G84" s="96"/>
      <c r="H84" s="96"/>
      <c r="I84" s="93"/>
      <c r="J84" s="94"/>
      <c r="K84" s="313">
        <v>0.05</v>
      </c>
      <c r="L84" s="858">
        <f>N78*K84</f>
        <v>61.863</v>
      </c>
      <c r="M84" s="859"/>
      <c r="N84" s="57"/>
    </row>
    <row r="85" spans="1:14" ht="15" thickBot="1">
      <c r="B85" s="97" t="s">
        <v>1058</v>
      </c>
      <c r="C85" s="98"/>
      <c r="D85" s="98"/>
      <c r="E85" s="98"/>
      <c r="F85" s="98"/>
      <c r="G85" s="98"/>
      <c r="H85" s="98"/>
      <c r="I85" s="99"/>
      <c r="J85" s="100"/>
      <c r="K85" s="314">
        <v>0.05</v>
      </c>
      <c r="L85" s="860">
        <f>N78*K85</f>
        <v>61.863</v>
      </c>
      <c r="M85" s="861"/>
      <c r="N85" s="57"/>
    </row>
    <row r="86" spans="1:14" ht="15" thickBot="1">
      <c r="B86" s="823" t="s">
        <v>1037</v>
      </c>
      <c r="C86" s="824"/>
      <c r="D86" s="824"/>
      <c r="E86" s="824"/>
      <c r="F86" s="824"/>
      <c r="G86" s="824"/>
      <c r="H86" s="824"/>
      <c r="I86" s="824"/>
      <c r="J86" s="824"/>
      <c r="K86" s="824"/>
      <c r="L86" s="824"/>
      <c r="M86" s="825"/>
      <c r="N86" s="58">
        <f>L83+L84+L85</f>
        <v>371.178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1608.4380000000001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2044.7556060476993</v>
      </c>
      <c r="N48" s="281">
        <f>K48*M48</f>
        <v>2044.7556060476993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2044.7556060476993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2044.7556060476993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408.95112120953991</v>
      </c>
      <c r="M83" s="859"/>
      <c r="N83" s="57"/>
    </row>
    <row r="84" spans="1:14">
      <c r="B84" s="95" t="s">
        <v>1057</v>
      </c>
      <c r="C84" s="96"/>
      <c r="D84" s="96"/>
      <c r="E84" s="96"/>
      <c r="F84" s="96"/>
      <c r="G84" s="96"/>
      <c r="H84" s="96"/>
      <c r="I84" s="93"/>
      <c r="J84" s="94"/>
      <c r="K84" s="313">
        <v>0.05</v>
      </c>
      <c r="L84" s="858">
        <f>N78*K84</f>
        <v>102.23778030238498</v>
      </c>
      <c r="M84" s="859"/>
      <c r="N84" s="57"/>
    </row>
    <row r="85" spans="1:14" ht="15" thickBot="1">
      <c r="B85" s="97" t="s">
        <v>1058</v>
      </c>
      <c r="C85" s="98"/>
      <c r="D85" s="98"/>
      <c r="E85" s="98"/>
      <c r="F85" s="98"/>
      <c r="G85" s="98"/>
      <c r="H85" s="98"/>
      <c r="I85" s="99"/>
      <c r="J85" s="100"/>
      <c r="K85" s="314">
        <v>0.05</v>
      </c>
      <c r="L85" s="860">
        <f>N78*K85</f>
        <v>102.23778030238498</v>
      </c>
      <c r="M85" s="861"/>
      <c r="N85" s="57"/>
    </row>
    <row r="86" spans="1:14" ht="15" thickBot="1">
      <c r="B86" s="823" t="s">
        <v>1037</v>
      </c>
      <c r="C86" s="824"/>
      <c r="D86" s="824"/>
      <c r="E86" s="824"/>
      <c r="F86" s="824"/>
      <c r="G86" s="824"/>
      <c r="H86" s="824"/>
      <c r="I86" s="824"/>
      <c r="J86" s="824"/>
      <c r="K86" s="824"/>
      <c r="L86" s="824"/>
      <c r="M86" s="825"/>
      <c r="N86" s="58">
        <f>L83+L84+L85</f>
        <v>613.42668181430986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2658.1822878620092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1519.8</v>
      </c>
      <c r="N48" s="281">
        <f>K48*M48</f>
        <v>1519.8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1519.8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1519.8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303.95999999999998</v>
      </c>
      <c r="M83" s="859"/>
      <c r="N83" s="57"/>
    </row>
    <row r="84" spans="1:14">
      <c r="B84" s="95" t="s">
        <v>1057</v>
      </c>
      <c r="C84" s="96"/>
      <c r="D84" s="96"/>
      <c r="E84" s="96"/>
      <c r="F84" s="96"/>
      <c r="G84" s="96"/>
      <c r="H84" s="96"/>
      <c r="I84" s="93"/>
      <c r="J84" s="94"/>
      <c r="K84" s="313">
        <v>0.05</v>
      </c>
      <c r="L84" s="858">
        <f>N78*K84</f>
        <v>75.989999999999995</v>
      </c>
      <c r="M84" s="859"/>
      <c r="N84" s="57"/>
    </row>
    <row r="85" spans="1:14" ht="15" thickBot="1">
      <c r="B85" s="97" t="s">
        <v>1058</v>
      </c>
      <c r="C85" s="98"/>
      <c r="D85" s="98"/>
      <c r="E85" s="98"/>
      <c r="F85" s="98"/>
      <c r="G85" s="98"/>
      <c r="H85" s="98"/>
      <c r="I85" s="99"/>
      <c r="J85" s="100"/>
      <c r="K85" s="314">
        <v>0.05</v>
      </c>
      <c r="L85" s="860">
        <f>N78*K85</f>
        <v>75.989999999999995</v>
      </c>
      <c r="M85" s="861"/>
      <c r="N85" s="57"/>
    </row>
    <row r="86" spans="1:14" ht="15" thickBot="1">
      <c r="B86" s="823" t="s">
        <v>1037</v>
      </c>
      <c r="C86" s="824"/>
      <c r="D86" s="824"/>
      <c r="E86" s="824"/>
      <c r="F86" s="824"/>
      <c r="G86" s="824"/>
      <c r="H86" s="824"/>
      <c r="I86" s="824"/>
      <c r="J86" s="824"/>
      <c r="K86" s="824"/>
      <c r="L86" s="824"/>
      <c r="M86" s="825"/>
      <c r="N86" s="58">
        <f>L83+L84+L85</f>
        <v>455.94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1975.74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1215.8399999999999</v>
      </c>
      <c r="N48" s="281">
        <f>K48*M48</f>
        <v>1215.8399999999999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1215.8399999999999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1215.8399999999999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243.16800000000001</v>
      </c>
      <c r="M83" s="859"/>
      <c r="N83" s="57"/>
    </row>
    <row r="84" spans="1:14">
      <c r="B84" s="95" t="s">
        <v>1057</v>
      </c>
      <c r="C84" s="96"/>
      <c r="D84" s="96"/>
      <c r="E84" s="96"/>
      <c r="F84" s="96"/>
      <c r="G84" s="96"/>
      <c r="H84" s="96"/>
      <c r="I84" s="93"/>
      <c r="J84" s="94"/>
      <c r="K84" s="313">
        <v>0.05</v>
      </c>
      <c r="L84" s="858">
        <f>N78*K84</f>
        <v>60.792000000000002</v>
      </c>
      <c r="M84" s="859"/>
      <c r="N84" s="57"/>
    </row>
    <row r="85" spans="1:14" ht="15" thickBot="1">
      <c r="B85" s="97" t="s">
        <v>1058</v>
      </c>
      <c r="C85" s="98"/>
      <c r="D85" s="98"/>
      <c r="E85" s="98"/>
      <c r="F85" s="98"/>
      <c r="G85" s="98"/>
      <c r="H85" s="98"/>
      <c r="I85" s="99"/>
      <c r="J85" s="100"/>
      <c r="K85" s="314">
        <v>0.05</v>
      </c>
      <c r="L85" s="860">
        <f>N78*K85</f>
        <v>60.792000000000002</v>
      </c>
      <c r="M85" s="861"/>
      <c r="N85" s="57"/>
    </row>
    <row r="86" spans="1:14" ht="15" thickBot="1">
      <c r="B86" s="823" t="s">
        <v>1037</v>
      </c>
      <c r="C86" s="824"/>
      <c r="D86" s="824"/>
      <c r="E86" s="824"/>
      <c r="F86" s="824"/>
      <c r="G86" s="824"/>
      <c r="H86" s="824"/>
      <c r="I86" s="824"/>
      <c r="J86" s="824"/>
      <c r="K86" s="824"/>
      <c r="L86" s="824"/>
      <c r="M86" s="825"/>
      <c r="N86" s="58">
        <f>L83+L84+L85</f>
        <v>364.75200000000007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1580.5920000000001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topLeftCell="A40" zoomScale="83" zoomScaleNormal="83" workbookViewId="0">
      <selection activeCell="B53" sqref="B53:I53"/>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2996.6341741357155</v>
      </c>
      <c r="N48" s="281">
        <f>K48*M48</f>
        <v>2996.6341741357155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2996.6341741357155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2996.6341741357155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599.3268348271431</v>
      </c>
      <c r="M83" s="859"/>
      <c r="N83" s="57"/>
    </row>
    <row r="84" spans="1:14">
      <c r="B84" s="95" t="s">
        <v>1057</v>
      </c>
      <c r="C84" s="96"/>
      <c r="D84" s="96"/>
      <c r="E84" s="96"/>
      <c r="F84" s="96"/>
      <c r="G84" s="96"/>
      <c r="H84" s="96"/>
      <c r="I84" s="93"/>
      <c r="J84" s="94"/>
      <c r="K84" s="313">
        <v>0.05</v>
      </c>
      <c r="L84" s="858">
        <f>N78*K84</f>
        <v>149.83170870678578</v>
      </c>
      <c r="M84" s="859"/>
      <c r="N84" s="57"/>
    </row>
    <row r="85" spans="1:14" ht="15" thickBot="1">
      <c r="B85" s="97" t="s">
        <v>1058</v>
      </c>
      <c r="C85" s="98"/>
      <c r="D85" s="98"/>
      <c r="E85" s="98"/>
      <c r="F85" s="98"/>
      <c r="G85" s="98"/>
      <c r="H85" s="98"/>
      <c r="I85" s="99"/>
      <c r="J85" s="100"/>
      <c r="K85" s="314">
        <v>0.05</v>
      </c>
      <c r="L85" s="860">
        <f>N78*K85</f>
        <v>149.83170870678578</v>
      </c>
      <c r="M85" s="861"/>
      <c r="N85" s="57"/>
    </row>
    <row r="86" spans="1:14" ht="15" thickBot="1">
      <c r="B86" s="823" t="s">
        <v>1037</v>
      </c>
      <c r="C86" s="824"/>
      <c r="D86" s="824"/>
      <c r="E86" s="824"/>
      <c r="F86" s="824"/>
      <c r="G86" s="824"/>
      <c r="H86" s="824"/>
      <c r="I86" s="824"/>
      <c r="J86" s="824"/>
      <c r="K86" s="824"/>
      <c r="L86" s="824"/>
      <c r="M86" s="825"/>
      <c r="N86" s="58">
        <f>L83+L84+L85</f>
        <v>898.99025224071465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3895.6244263764302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topLeftCell="A37" zoomScale="78" zoomScaleNormal="78" workbookViewId="0">
      <selection activeCell="M48" sqref="M48"/>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2443.6634737946697</v>
      </c>
      <c r="N48" s="281">
        <f>K48*M48</f>
        <v>2443.6634737946697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2443.6634737946697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2443.6634737946697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488.73269475893397</v>
      </c>
      <c r="M83" s="859"/>
      <c r="N83" s="57"/>
    </row>
    <row r="84" spans="1:14">
      <c r="B84" s="95" t="s">
        <v>1057</v>
      </c>
      <c r="C84" s="96"/>
      <c r="D84" s="96"/>
      <c r="E84" s="96"/>
      <c r="F84" s="96"/>
      <c r="G84" s="96"/>
      <c r="H84" s="96"/>
      <c r="I84" s="93"/>
      <c r="J84" s="94"/>
      <c r="K84" s="313">
        <v>0.05</v>
      </c>
      <c r="L84" s="858">
        <f>N78*K84</f>
        <v>122.18317368973349</v>
      </c>
      <c r="M84" s="859"/>
      <c r="N84" s="57"/>
    </row>
    <row r="85" spans="1:14" ht="15" thickBot="1">
      <c r="B85" s="97" t="s">
        <v>1058</v>
      </c>
      <c r="C85" s="98"/>
      <c r="D85" s="98"/>
      <c r="E85" s="98"/>
      <c r="F85" s="98"/>
      <c r="G85" s="98"/>
      <c r="H85" s="98"/>
      <c r="I85" s="99"/>
      <c r="J85" s="100"/>
      <c r="K85" s="314">
        <v>0.05</v>
      </c>
      <c r="L85" s="860">
        <f>N78*K85</f>
        <v>122.18317368973349</v>
      </c>
      <c r="M85" s="861"/>
      <c r="N85" s="57"/>
    </row>
    <row r="86" spans="1:14" ht="15" thickBot="1">
      <c r="B86" s="823" t="s">
        <v>1037</v>
      </c>
      <c r="C86" s="824"/>
      <c r="D86" s="824"/>
      <c r="E86" s="824"/>
      <c r="F86" s="824"/>
      <c r="G86" s="824"/>
      <c r="H86" s="824"/>
      <c r="I86" s="824"/>
      <c r="J86" s="824"/>
      <c r="K86" s="824"/>
      <c r="L86" s="824"/>
      <c r="M86" s="825"/>
      <c r="N86" s="58">
        <f>L83+L84+L85</f>
        <v>733.09904213840093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3176.7625159330705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2605.3105744068366</v>
      </c>
      <c r="N48" s="281">
        <f>K48*M48</f>
        <v>2605.3105744068366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2605.3105744068366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2605.3105744068366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521.06211488136739</v>
      </c>
      <c r="M83" s="859"/>
      <c r="N83" s="57"/>
    </row>
    <row r="84" spans="1:14">
      <c r="B84" s="95" t="s">
        <v>1057</v>
      </c>
      <c r="C84" s="96"/>
      <c r="D84" s="96"/>
      <c r="E84" s="96"/>
      <c r="F84" s="96"/>
      <c r="G84" s="96"/>
      <c r="H84" s="96"/>
      <c r="I84" s="93"/>
      <c r="J84" s="94"/>
      <c r="K84" s="313">
        <v>0.05</v>
      </c>
      <c r="L84" s="858">
        <f>N78*K84</f>
        <v>130.26552872034185</v>
      </c>
      <c r="M84" s="859"/>
      <c r="N84" s="57"/>
    </row>
    <row r="85" spans="1:14" ht="15" thickBot="1">
      <c r="B85" s="97" t="s">
        <v>1058</v>
      </c>
      <c r="C85" s="98"/>
      <c r="D85" s="98"/>
      <c r="E85" s="98"/>
      <c r="F85" s="98"/>
      <c r="G85" s="98"/>
      <c r="H85" s="98"/>
      <c r="I85" s="99"/>
      <c r="J85" s="100"/>
      <c r="K85" s="314">
        <v>0.05</v>
      </c>
      <c r="L85" s="860">
        <f>N78*K85</f>
        <v>130.26552872034185</v>
      </c>
      <c r="M85" s="861"/>
      <c r="N85" s="57"/>
    </row>
    <row r="86" spans="1:14" ht="15" thickBot="1">
      <c r="B86" s="823" t="s">
        <v>1037</v>
      </c>
      <c r="C86" s="824"/>
      <c r="D86" s="824"/>
      <c r="E86" s="824"/>
      <c r="F86" s="824"/>
      <c r="G86" s="824"/>
      <c r="H86" s="824"/>
      <c r="I86" s="824"/>
      <c r="J86" s="824"/>
      <c r="K86" s="824"/>
      <c r="L86" s="824"/>
      <c r="M86" s="825"/>
      <c r="N86" s="58">
        <f>L83+L84+L85</f>
        <v>781.59317232205115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3386.9037467288877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2574.885660738837</v>
      </c>
      <c r="N48" s="281">
        <f>K48*M48</f>
        <v>2574.885660738837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2574.885660738837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2574.885660738837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514.97713214776741</v>
      </c>
      <c r="M83" s="859"/>
      <c r="N83" s="57"/>
    </row>
    <row r="84" spans="1:14">
      <c r="B84" s="95" t="s">
        <v>1057</v>
      </c>
      <c r="C84" s="96"/>
      <c r="D84" s="96"/>
      <c r="E84" s="96"/>
      <c r="F84" s="96"/>
      <c r="G84" s="96"/>
      <c r="H84" s="96"/>
      <c r="I84" s="93"/>
      <c r="J84" s="94"/>
      <c r="K84" s="313">
        <v>0.05</v>
      </c>
      <c r="L84" s="858">
        <f>N78*K84</f>
        <v>128.74428303694185</v>
      </c>
      <c r="M84" s="859"/>
      <c r="N84" s="57"/>
    </row>
    <row r="85" spans="1:14" ht="15" thickBot="1">
      <c r="B85" s="97" t="s">
        <v>1058</v>
      </c>
      <c r="C85" s="98"/>
      <c r="D85" s="98"/>
      <c r="E85" s="98"/>
      <c r="F85" s="98"/>
      <c r="G85" s="98"/>
      <c r="H85" s="98"/>
      <c r="I85" s="99"/>
      <c r="J85" s="100"/>
      <c r="K85" s="314">
        <v>0.05</v>
      </c>
      <c r="L85" s="860">
        <f>N78*K85</f>
        <v>128.74428303694185</v>
      </c>
      <c r="M85" s="861"/>
      <c r="N85" s="57"/>
    </row>
    <row r="86" spans="1:14" ht="15" thickBot="1">
      <c r="B86" s="823" t="s">
        <v>1037</v>
      </c>
      <c r="C86" s="824"/>
      <c r="D86" s="824"/>
      <c r="E86" s="824"/>
      <c r="F86" s="824"/>
      <c r="G86" s="824"/>
      <c r="H86" s="824"/>
      <c r="I86" s="824"/>
      <c r="J86" s="824"/>
      <c r="K86" s="824"/>
      <c r="L86" s="824"/>
      <c r="M86" s="825"/>
      <c r="N86" s="58">
        <f>L83+L84+L85</f>
        <v>772.46569822165111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3347.3513589604881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2574.885660738837</v>
      </c>
      <c r="N48" s="281">
        <f>K48*M48</f>
        <v>2574.885660738837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2574.885660738837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2574.885660738837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514.97713214776741</v>
      </c>
      <c r="M83" s="859"/>
      <c r="N83" s="57"/>
    </row>
    <row r="84" spans="1:14">
      <c r="B84" s="95" t="s">
        <v>1057</v>
      </c>
      <c r="C84" s="96"/>
      <c r="D84" s="96"/>
      <c r="E84" s="96"/>
      <c r="F84" s="96"/>
      <c r="G84" s="96"/>
      <c r="H84" s="96"/>
      <c r="I84" s="93"/>
      <c r="J84" s="94"/>
      <c r="K84" s="313">
        <v>0.05</v>
      </c>
      <c r="L84" s="858">
        <f>N78*K84</f>
        <v>128.74428303694185</v>
      </c>
      <c r="M84" s="859"/>
      <c r="N84" s="57"/>
    </row>
    <row r="85" spans="1:14" ht="15" thickBot="1">
      <c r="B85" s="97" t="s">
        <v>1058</v>
      </c>
      <c r="C85" s="98"/>
      <c r="D85" s="98"/>
      <c r="E85" s="98"/>
      <c r="F85" s="98"/>
      <c r="G85" s="98"/>
      <c r="H85" s="98"/>
      <c r="I85" s="99"/>
      <c r="J85" s="100"/>
      <c r="K85" s="314">
        <v>0.05</v>
      </c>
      <c r="L85" s="860">
        <f>N78*K85</f>
        <v>128.74428303694185</v>
      </c>
      <c r="M85" s="861"/>
      <c r="N85" s="57"/>
    </row>
    <row r="86" spans="1:14" ht="15" thickBot="1">
      <c r="B86" s="823" t="s">
        <v>1037</v>
      </c>
      <c r="C86" s="824"/>
      <c r="D86" s="824"/>
      <c r="E86" s="824"/>
      <c r="F86" s="824"/>
      <c r="G86" s="824"/>
      <c r="H86" s="824"/>
      <c r="I86" s="824"/>
      <c r="J86" s="824"/>
      <c r="K86" s="824"/>
      <c r="L86" s="824"/>
      <c r="M86" s="825"/>
      <c r="N86" s="58">
        <f>L83+L84+L85</f>
        <v>772.46569822165111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3347.3513589604881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2574.885660738837</v>
      </c>
      <c r="N48" s="281">
        <f>K48*M48</f>
        <v>2574.885660738837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2574.885660738837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2574.885660738837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514.97713214776741</v>
      </c>
      <c r="M83" s="859"/>
      <c r="N83" s="57"/>
    </row>
    <row r="84" spans="1:14">
      <c r="B84" s="95" t="s">
        <v>1057</v>
      </c>
      <c r="C84" s="96"/>
      <c r="D84" s="96"/>
      <c r="E84" s="96"/>
      <c r="F84" s="96"/>
      <c r="G84" s="96"/>
      <c r="H84" s="96"/>
      <c r="I84" s="93"/>
      <c r="J84" s="94"/>
      <c r="K84" s="313">
        <v>0.05</v>
      </c>
      <c r="L84" s="858">
        <f>N78*K84</f>
        <v>128.74428303694185</v>
      </c>
      <c r="M84" s="859"/>
      <c r="N84" s="57"/>
    </row>
    <row r="85" spans="1:14" ht="15" thickBot="1">
      <c r="B85" s="97" t="s">
        <v>1058</v>
      </c>
      <c r="C85" s="98"/>
      <c r="D85" s="98"/>
      <c r="E85" s="98"/>
      <c r="F85" s="98"/>
      <c r="G85" s="98"/>
      <c r="H85" s="98"/>
      <c r="I85" s="99"/>
      <c r="J85" s="100"/>
      <c r="K85" s="314">
        <v>0.05</v>
      </c>
      <c r="L85" s="860">
        <f>N78*K85</f>
        <v>128.74428303694185</v>
      </c>
      <c r="M85" s="861"/>
      <c r="N85" s="57"/>
    </row>
    <row r="86" spans="1:14" ht="15" thickBot="1">
      <c r="B86" s="823" t="s">
        <v>1037</v>
      </c>
      <c r="C86" s="824"/>
      <c r="D86" s="824"/>
      <c r="E86" s="824"/>
      <c r="F86" s="824"/>
      <c r="G86" s="824"/>
      <c r="H86" s="824"/>
      <c r="I86" s="824"/>
      <c r="J86" s="824"/>
      <c r="K86" s="824"/>
      <c r="L86" s="824"/>
      <c r="M86" s="825"/>
      <c r="N86" s="58">
        <f>L83+L84+L85</f>
        <v>772.46569822165111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3347.3513589604881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2574.885660738837</v>
      </c>
      <c r="N48" s="281">
        <f>K48*M48</f>
        <v>2574.885660738837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2574.885660738837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2574.885660738837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514.97713214776741</v>
      </c>
      <c r="M83" s="859"/>
      <c r="N83" s="57"/>
    </row>
    <row r="84" spans="1:14">
      <c r="B84" s="95" t="s">
        <v>1057</v>
      </c>
      <c r="C84" s="96"/>
      <c r="D84" s="96"/>
      <c r="E84" s="96"/>
      <c r="F84" s="96"/>
      <c r="G84" s="96"/>
      <c r="H84" s="96"/>
      <c r="I84" s="93"/>
      <c r="J84" s="94"/>
      <c r="K84" s="313">
        <v>0.05</v>
      </c>
      <c r="L84" s="858">
        <f>N78*K84</f>
        <v>128.74428303694185</v>
      </c>
      <c r="M84" s="859"/>
      <c r="N84" s="57"/>
    </row>
    <row r="85" spans="1:14" ht="15" thickBot="1">
      <c r="B85" s="97" t="s">
        <v>1058</v>
      </c>
      <c r="C85" s="98"/>
      <c r="D85" s="98"/>
      <c r="E85" s="98"/>
      <c r="F85" s="98"/>
      <c r="G85" s="98"/>
      <c r="H85" s="98"/>
      <c r="I85" s="99"/>
      <c r="J85" s="100"/>
      <c r="K85" s="314">
        <v>0.05</v>
      </c>
      <c r="L85" s="860">
        <f>N78*K85</f>
        <v>128.74428303694185</v>
      </c>
      <c r="M85" s="861"/>
      <c r="N85" s="57"/>
    </row>
    <row r="86" spans="1:14" ht="15" thickBot="1">
      <c r="B86" s="823" t="s">
        <v>1037</v>
      </c>
      <c r="C86" s="824"/>
      <c r="D86" s="824"/>
      <c r="E86" s="824"/>
      <c r="F86" s="824"/>
      <c r="G86" s="824"/>
      <c r="H86" s="824"/>
      <c r="I86" s="824"/>
      <c r="J86" s="824"/>
      <c r="K86" s="824"/>
      <c r="L86" s="824"/>
      <c r="M86" s="825"/>
      <c r="N86" s="58">
        <f>L83+L84+L85</f>
        <v>772.46569822165111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3347.3513589604881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2574.885660738837</v>
      </c>
      <c r="N48" s="281">
        <f>K48*M48</f>
        <v>2574.885660738837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2574.885660738837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2574.885660738837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514.97713214776741</v>
      </c>
      <c r="M83" s="859"/>
      <c r="N83" s="57"/>
    </row>
    <row r="84" spans="1:14">
      <c r="B84" s="95" t="s">
        <v>1057</v>
      </c>
      <c r="C84" s="96"/>
      <c r="D84" s="96"/>
      <c r="E84" s="96"/>
      <c r="F84" s="96"/>
      <c r="G84" s="96"/>
      <c r="H84" s="96"/>
      <c r="I84" s="93"/>
      <c r="J84" s="94"/>
      <c r="K84" s="313">
        <v>0.05</v>
      </c>
      <c r="L84" s="858">
        <f>N78*K84</f>
        <v>128.74428303694185</v>
      </c>
      <c r="M84" s="859"/>
      <c r="N84" s="57"/>
    </row>
    <row r="85" spans="1:14" ht="15" thickBot="1">
      <c r="B85" s="97" t="s">
        <v>1058</v>
      </c>
      <c r="C85" s="98"/>
      <c r="D85" s="98"/>
      <c r="E85" s="98"/>
      <c r="F85" s="98"/>
      <c r="G85" s="98"/>
      <c r="H85" s="98"/>
      <c r="I85" s="99"/>
      <c r="J85" s="100"/>
      <c r="K85" s="314">
        <v>0.05</v>
      </c>
      <c r="L85" s="860">
        <f>N78*K85</f>
        <v>128.74428303694185</v>
      </c>
      <c r="M85" s="861"/>
      <c r="N85" s="57"/>
    </row>
    <row r="86" spans="1:14" ht="15" thickBot="1">
      <c r="B86" s="823" t="s">
        <v>1037</v>
      </c>
      <c r="C86" s="824"/>
      <c r="D86" s="824"/>
      <c r="E86" s="824"/>
      <c r="F86" s="824"/>
      <c r="G86" s="824"/>
      <c r="H86" s="824"/>
      <c r="I86" s="824"/>
      <c r="J86" s="824"/>
      <c r="K86" s="824"/>
      <c r="L86" s="824"/>
      <c r="M86" s="825"/>
      <c r="N86" s="58">
        <f>L83+L84+L85</f>
        <v>772.46569822165111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3347.3513589604881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3440.5799777113771</v>
      </c>
      <c r="N48" s="281">
        <f>K48*M48</f>
        <v>3440.5799777113771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3440.5799777113771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3440.5799777113771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688.11599554227541</v>
      </c>
      <c r="M83" s="859"/>
      <c r="N83" s="57"/>
    </row>
    <row r="84" spans="1:14">
      <c r="B84" s="95" t="s">
        <v>1057</v>
      </c>
      <c r="C84" s="96"/>
      <c r="D84" s="96"/>
      <c r="E84" s="96"/>
      <c r="F84" s="96"/>
      <c r="G84" s="96"/>
      <c r="H84" s="96"/>
      <c r="I84" s="93"/>
      <c r="J84" s="94"/>
      <c r="K84" s="313">
        <v>0.05</v>
      </c>
      <c r="L84" s="858">
        <f>N78*K84</f>
        <v>172.02899888556885</v>
      </c>
      <c r="M84" s="859"/>
      <c r="N84" s="57"/>
    </row>
    <row r="85" spans="1:14" ht="15" thickBot="1">
      <c r="B85" s="97" t="s">
        <v>1058</v>
      </c>
      <c r="C85" s="98"/>
      <c r="D85" s="98"/>
      <c r="E85" s="98"/>
      <c r="F85" s="98"/>
      <c r="G85" s="98"/>
      <c r="H85" s="98"/>
      <c r="I85" s="99"/>
      <c r="J85" s="100"/>
      <c r="K85" s="314">
        <v>0.05</v>
      </c>
      <c r="L85" s="860">
        <f>N78*K85</f>
        <v>172.02899888556885</v>
      </c>
      <c r="M85" s="861"/>
      <c r="N85" s="57"/>
    </row>
    <row r="86" spans="1:14" ht="15" thickBot="1">
      <c r="B86" s="823" t="s">
        <v>1037</v>
      </c>
      <c r="C86" s="824"/>
      <c r="D86" s="824"/>
      <c r="E86" s="824"/>
      <c r="F86" s="824"/>
      <c r="G86" s="824"/>
      <c r="H86" s="824"/>
      <c r="I86" s="824"/>
      <c r="J86" s="824"/>
      <c r="K86" s="824"/>
      <c r="L86" s="824"/>
      <c r="M86" s="825"/>
      <c r="N86" s="58">
        <f>L83+L84+L85</f>
        <v>1032.1739933134131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4472.7539710247902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2382.1477179720773</v>
      </c>
      <c r="N48" s="281">
        <f>K48*M48</f>
        <v>2382.1477179720773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2382.1477179720773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2382.1477179720773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476.42954359441546</v>
      </c>
      <c r="M83" s="859"/>
      <c r="N83" s="57"/>
    </row>
    <row r="84" spans="1:14">
      <c r="B84" s="95" t="s">
        <v>1057</v>
      </c>
      <c r="C84" s="96"/>
      <c r="D84" s="96"/>
      <c r="E84" s="96"/>
      <c r="F84" s="96"/>
      <c r="G84" s="96"/>
      <c r="H84" s="96"/>
      <c r="I84" s="93"/>
      <c r="J84" s="94"/>
      <c r="K84" s="313">
        <v>0.05</v>
      </c>
      <c r="L84" s="858">
        <f>N78*K84</f>
        <v>119.10738589860387</v>
      </c>
      <c r="M84" s="859"/>
      <c r="N84" s="57"/>
    </row>
    <row r="85" spans="1:14" ht="15" thickBot="1">
      <c r="B85" s="97" t="s">
        <v>1058</v>
      </c>
      <c r="C85" s="98"/>
      <c r="D85" s="98"/>
      <c r="E85" s="98"/>
      <c r="F85" s="98"/>
      <c r="G85" s="98"/>
      <c r="H85" s="98"/>
      <c r="I85" s="99"/>
      <c r="J85" s="100"/>
      <c r="K85" s="314">
        <v>0.05</v>
      </c>
      <c r="L85" s="860">
        <f>N78*K85</f>
        <v>119.10738589860387</v>
      </c>
      <c r="M85" s="861"/>
      <c r="N85" s="57"/>
    </row>
    <row r="86" spans="1:14" ht="15" thickBot="1">
      <c r="B86" s="823" t="s">
        <v>1037</v>
      </c>
      <c r="C86" s="824"/>
      <c r="D86" s="824"/>
      <c r="E86" s="824"/>
      <c r="F86" s="824"/>
      <c r="G86" s="824"/>
      <c r="H86" s="824"/>
      <c r="I86" s="824"/>
      <c r="J86" s="824"/>
      <c r="K86" s="824"/>
      <c r="L86" s="824"/>
      <c r="M86" s="825"/>
      <c r="N86" s="58">
        <f>L83+L84+L85</f>
        <v>714.64431539162319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3096.7920333637003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500</v>
      </c>
      <c r="N36" s="281">
        <f>K36/M36</f>
        <v>176.99780580872178</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500</v>
      </c>
      <c r="N37" s="281">
        <f>K37/M37</f>
        <v>134.0235751991606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N75*M41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311.53205305994339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1086.3</v>
      </c>
      <c r="N48" s="281">
        <f>K48*M48</f>
        <v>1086.3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1086.3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901"/>
      <c r="M64" s="902"/>
      <c r="N64" s="133"/>
    </row>
    <row r="65" spans="1:14" ht="15" thickBot="1">
      <c r="B65" s="912" t="s">
        <v>1037</v>
      </c>
      <c r="C65" s="866"/>
      <c r="D65" s="866"/>
      <c r="E65" s="866"/>
      <c r="F65" s="866"/>
      <c r="G65" s="866"/>
      <c r="H65" s="866"/>
      <c r="I65" s="866"/>
      <c r="J65" s="866"/>
      <c r="K65" s="866"/>
      <c r="L65" s="866"/>
      <c r="M65" s="867"/>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62" t="s">
        <v>1047</v>
      </c>
      <c r="C69" s="863"/>
      <c r="D69" s="863"/>
      <c r="E69" s="863"/>
      <c r="F69" s="863"/>
      <c r="G69" s="863"/>
      <c r="H69" s="863"/>
      <c r="I69" s="79" t="s">
        <v>1048</v>
      </c>
      <c r="J69" s="81" t="s">
        <v>1494</v>
      </c>
      <c r="K69" s="80" t="s">
        <v>1050</v>
      </c>
      <c r="L69" s="864" t="s">
        <v>1034</v>
      </c>
      <c r="M69" s="865"/>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99"/>
      <c r="C74" s="900"/>
      <c r="D74" s="900"/>
      <c r="E74" s="900"/>
      <c r="F74" s="900"/>
      <c r="G74" s="900"/>
      <c r="H74" s="900"/>
      <c r="I74" s="132"/>
      <c r="J74" s="132"/>
      <c r="K74" s="132"/>
      <c r="L74" s="913"/>
      <c r="M74" s="913"/>
      <c r="N74" s="51"/>
    </row>
    <row r="75" spans="1:14" ht="15" thickBot="1">
      <c r="B75" s="912" t="s">
        <v>1037</v>
      </c>
      <c r="C75" s="866"/>
      <c r="D75" s="866"/>
      <c r="E75" s="866"/>
      <c r="F75" s="866"/>
      <c r="G75" s="866"/>
      <c r="H75" s="866"/>
      <c r="I75" s="866"/>
      <c r="J75" s="866"/>
      <c r="K75" s="866"/>
      <c r="L75" s="866"/>
      <c r="M75" s="867"/>
      <c r="N75" s="310">
        <f>SUM(N70:N74)</f>
        <v>51.067205206099999</v>
      </c>
    </row>
    <row r="76" spans="1:14" ht="15" thickBot="1">
      <c r="B76" s="39"/>
      <c r="C76" s="40"/>
      <c r="D76" s="40"/>
      <c r="E76" s="40"/>
      <c r="F76" s="40"/>
      <c r="G76" s="40"/>
      <c r="H76" s="40"/>
      <c r="I76" s="40"/>
      <c r="J76" s="40"/>
      <c r="K76" s="40"/>
      <c r="L76" s="40"/>
      <c r="M76" s="40"/>
      <c r="N76" s="41"/>
    </row>
    <row r="77" spans="1:14" ht="15" thickBot="1">
      <c r="B77" s="823" t="s">
        <v>1051</v>
      </c>
      <c r="C77" s="824"/>
      <c r="D77" s="824"/>
      <c r="E77" s="824"/>
      <c r="F77" s="824"/>
      <c r="G77" s="824"/>
      <c r="H77" s="824"/>
      <c r="I77" s="824"/>
      <c r="J77" s="824"/>
      <c r="K77" s="824"/>
      <c r="L77" s="824"/>
      <c r="M77" s="825"/>
      <c r="N77" s="105">
        <f>N43+N54+N65+N75</f>
        <v>1448.8992582660433</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289.77985165320865</v>
      </c>
      <c r="M82" s="859"/>
      <c r="N82" s="57"/>
    </row>
    <row r="83" spans="1:14">
      <c r="B83" s="95" t="s">
        <v>1057</v>
      </c>
      <c r="C83" s="96"/>
      <c r="D83" s="96"/>
      <c r="E83" s="96"/>
      <c r="F83" s="96"/>
      <c r="G83" s="96"/>
      <c r="H83" s="96"/>
      <c r="I83" s="93"/>
      <c r="J83" s="94"/>
      <c r="K83" s="313">
        <v>0.05</v>
      </c>
      <c r="L83" s="858">
        <f>N77*K83</f>
        <v>72.444962913302163</v>
      </c>
      <c r="M83" s="859"/>
      <c r="N83" s="57"/>
    </row>
    <row r="84" spans="1:14" ht="15" thickBot="1">
      <c r="B84" s="97" t="s">
        <v>1058</v>
      </c>
      <c r="C84" s="98"/>
      <c r="D84" s="98"/>
      <c r="E84" s="98"/>
      <c r="F84" s="98"/>
      <c r="G84" s="98"/>
      <c r="H84" s="98"/>
      <c r="I84" s="99"/>
      <c r="J84" s="100"/>
      <c r="K84" s="314">
        <v>0.05</v>
      </c>
      <c r="L84" s="860">
        <f>N77*K84</f>
        <v>72.444962913302163</v>
      </c>
      <c r="M84" s="861"/>
      <c r="N84" s="57"/>
    </row>
    <row r="85" spans="1:14" ht="15" thickBot="1">
      <c r="B85" s="823" t="s">
        <v>1037</v>
      </c>
      <c r="C85" s="824"/>
      <c r="D85" s="824"/>
      <c r="E85" s="824"/>
      <c r="F85" s="824"/>
      <c r="G85" s="824"/>
      <c r="H85" s="824"/>
      <c r="I85" s="824"/>
      <c r="J85" s="824"/>
      <c r="K85" s="824"/>
      <c r="L85" s="824"/>
      <c r="M85" s="825"/>
      <c r="N85" s="58">
        <f>L82+L83+L84</f>
        <v>434.66977747981298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1883.5690357458561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500</v>
      </c>
      <c r="N36" s="281">
        <f>K36/M36</f>
        <v>176.99780580872178</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500</v>
      </c>
      <c r="N37" s="281">
        <f>K37/M37</f>
        <v>134.0235751991606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311.53205305994339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1086.3</v>
      </c>
      <c r="N48" s="281">
        <f>K48*M48</f>
        <v>1086.3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1086.3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1448.8992582660433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289.77985165320865</v>
      </c>
      <c r="M83" s="859"/>
      <c r="N83" s="57"/>
    </row>
    <row r="84" spans="1:14">
      <c r="B84" s="95" t="s">
        <v>1057</v>
      </c>
      <c r="C84" s="96"/>
      <c r="D84" s="96"/>
      <c r="E84" s="96"/>
      <c r="F84" s="96"/>
      <c r="G84" s="96"/>
      <c r="H84" s="96"/>
      <c r="I84" s="93"/>
      <c r="J84" s="94"/>
      <c r="K84" s="313">
        <v>0.05</v>
      </c>
      <c r="L84" s="858">
        <f>N78*K84</f>
        <v>72.444962913302163</v>
      </c>
      <c r="M84" s="859"/>
      <c r="N84" s="57"/>
    </row>
    <row r="85" spans="1:14" ht="15" thickBot="1">
      <c r="B85" s="97" t="s">
        <v>1058</v>
      </c>
      <c r="C85" s="98"/>
      <c r="D85" s="98"/>
      <c r="E85" s="98"/>
      <c r="F85" s="98"/>
      <c r="G85" s="98"/>
      <c r="H85" s="98"/>
      <c r="I85" s="99"/>
      <c r="J85" s="100"/>
      <c r="K85" s="314">
        <v>0.05</v>
      </c>
      <c r="L85" s="860">
        <f>N78*K85</f>
        <v>72.444962913302163</v>
      </c>
      <c r="M85" s="861"/>
      <c r="N85" s="57"/>
    </row>
    <row r="86" spans="1:14" ht="15" thickBot="1">
      <c r="B86" s="823" t="s">
        <v>1037</v>
      </c>
      <c r="C86" s="824"/>
      <c r="D86" s="824"/>
      <c r="E86" s="824"/>
      <c r="F86" s="824"/>
      <c r="G86" s="824"/>
      <c r="H86" s="824"/>
      <c r="I86" s="824"/>
      <c r="J86" s="824"/>
      <c r="K86" s="824"/>
      <c r="L86" s="824"/>
      <c r="M86" s="825"/>
      <c r="N86" s="58">
        <f>L83+L84+L85</f>
        <v>434.66977747981298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1883.5690357458561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500</v>
      </c>
      <c r="N36" s="281">
        <f>K36/M36</f>
        <v>176.99780580872178</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500</v>
      </c>
      <c r="N37" s="281">
        <f>K37/M37</f>
        <v>134.0235751991606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311.53205305994339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8545.9567188314832</v>
      </c>
      <c r="N48" s="281">
        <f>K48*M48</f>
        <v>2563.787015649445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2563.787015649445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2926.3862739154883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585.27725478309765</v>
      </c>
      <c r="M83" s="859"/>
      <c r="N83" s="57"/>
    </row>
    <row r="84" spans="1:14">
      <c r="B84" s="95" t="s">
        <v>1057</v>
      </c>
      <c r="C84" s="96"/>
      <c r="D84" s="96"/>
      <c r="E84" s="96"/>
      <c r="F84" s="96"/>
      <c r="G84" s="96"/>
      <c r="H84" s="96"/>
      <c r="I84" s="93"/>
      <c r="J84" s="94"/>
      <c r="K84" s="313">
        <v>0.05</v>
      </c>
      <c r="L84" s="858">
        <f>N78*K84</f>
        <v>146.31931369577441</v>
      </c>
      <c r="M84" s="859"/>
      <c r="N84" s="57"/>
    </row>
    <row r="85" spans="1:14" ht="15" thickBot="1">
      <c r="B85" s="97" t="s">
        <v>1058</v>
      </c>
      <c r="C85" s="98"/>
      <c r="D85" s="98"/>
      <c r="E85" s="98"/>
      <c r="F85" s="98"/>
      <c r="G85" s="98"/>
      <c r="H85" s="98"/>
      <c r="I85" s="99"/>
      <c r="J85" s="100"/>
      <c r="K85" s="314">
        <v>0.05</v>
      </c>
      <c r="L85" s="860">
        <f>N78*K85</f>
        <v>146.31931369577441</v>
      </c>
      <c r="M85" s="861"/>
      <c r="N85" s="57"/>
    </row>
    <row r="86" spans="1:14" ht="15" thickBot="1">
      <c r="B86" s="823" t="s">
        <v>1037</v>
      </c>
      <c r="C86" s="824"/>
      <c r="D86" s="824"/>
      <c r="E86" s="824"/>
      <c r="F86" s="824"/>
      <c r="G86" s="824"/>
      <c r="H86" s="824"/>
      <c r="I86" s="824"/>
      <c r="J86" s="824"/>
      <c r="K86" s="824"/>
      <c r="L86" s="824"/>
      <c r="M86" s="825"/>
      <c r="N86" s="58">
        <f>L83+L84+L85</f>
        <v>877.91588217464653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3804.3021560901348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955" t="str">
        <f>VLOOKUP(A36,EQUIPOS!A6:D154,3,FALSE)</f>
        <v>Carrotanque Irrigador de asfalto, 1000 GALONES DE CAPACIDAD</v>
      </c>
      <c r="C36" s="956"/>
      <c r="D36" s="956"/>
      <c r="E36" s="956"/>
      <c r="F36" s="956"/>
      <c r="G36" s="956"/>
      <c r="H36" s="957"/>
      <c r="I36" s="276"/>
      <c r="J36" s="277"/>
      <c r="K36" s="278">
        <f>VLOOKUP(A36,EQUIPOS!A6:D163,4,FALSE)</f>
        <v>88498.90290436089</v>
      </c>
      <c r="L36" s="279"/>
      <c r="M36" s="280">
        <v>500</v>
      </c>
      <c r="N36" s="281">
        <f>K36/M36</f>
        <v>176.99780580872178</v>
      </c>
    </row>
    <row r="37" spans="1:14">
      <c r="A37" s="119" t="s">
        <v>176</v>
      </c>
      <c r="B37" s="955" t="str">
        <f>VLOOKUP(A37,EQUIPOS!A7:D154,3,FALSE)</f>
        <v xml:space="preserve">Compresor (barrido y soplado)
</v>
      </c>
      <c r="C37" s="956"/>
      <c r="D37" s="956"/>
      <c r="E37" s="956"/>
      <c r="F37" s="956"/>
      <c r="G37" s="956"/>
      <c r="H37" s="957"/>
      <c r="I37" s="276"/>
      <c r="J37" s="277"/>
      <c r="K37" s="278">
        <f>VLOOKUP(A37,EQUIPOS!A7:D164,4,FALSE)</f>
        <v>67011.787599580304</v>
      </c>
      <c r="L37" s="279"/>
      <c r="M37" s="280">
        <v>500</v>
      </c>
      <c r="N37" s="281">
        <f>K37/M37</f>
        <v>134.0235751991606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311.53205305994339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1094.8</v>
      </c>
      <c r="N48" s="281">
        <f>K48*M48</f>
        <v>492.65999999999997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492.65999999999997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855.25925826604339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171.0518516532087</v>
      </c>
      <c r="M83" s="859"/>
      <c r="N83" s="57"/>
    </row>
    <row r="84" spans="1:14">
      <c r="B84" s="95" t="s">
        <v>1057</v>
      </c>
      <c r="C84" s="96"/>
      <c r="D84" s="96"/>
      <c r="E84" s="96"/>
      <c r="F84" s="96"/>
      <c r="G84" s="96"/>
      <c r="H84" s="96"/>
      <c r="I84" s="93"/>
      <c r="J84" s="94"/>
      <c r="K84" s="313">
        <v>0.05</v>
      </c>
      <c r="L84" s="858">
        <f>N78*K84</f>
        <v>42.762962913302175</v>
      </c>
      <c r="M84" s="859"/>
      <c r="N84" s="57"/>
    </row>
    <row r="85" spans="1:14" ht="15" thickBot="1">
      <c r="B85" s="97" t="s">
        <v>1058</v>
      </c>
      <c r="C85" s="98"/>
      <c r="D85" s="98"/>
      <c r="E85" s="98"/>
      <c r="F85" s="98"/>
      <c r="G85" s="98"/>
      <c r="H85" s="98"/>
      <c r="I85" s="99"/>
      <c r="J85" s="100"/>
      <c r="K85" s="314">
        <v>0.05</v>
      </c>
      <c r="L85" s="860">
        <f>N78*K85</f>
        <v>42.762962913302175</v>
      </c>
      <c r="M85" s="861"/>
      <c r="N85" s="57"/>
    </row>
    <row r="86" spans="1:14" ht="15" thickBot="1">
      <c r="B86" s="823" t="s">
        <v>1037</v>
      </c>
      <c r="C86" s="824"/>
      <c r="D86" s="824"/>
      <c r="E86" s="824"/>
      <c r="F86" s="824"/>
      <c r="G86" s="824"/>
      <c r="H86" s="824"/>
      <c r="I86" s="824"/>
      <c r="J86" s="824"/>
      <c r="K86" s="824"/>
      <c r="L86" s="824"/>
      <c r="M86" s="825"/>
      <c r="N86" s="58">
        <f>L83+L84+L85</f>
        <v>256.57777747981305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1111.8370357458564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5"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500</v>
      </c>
      <c r="N36" s="281">
        <f>K36/M36</f>
        <v>176.99780580872178</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500</v>
      </c>
      <c r="N37" s="281">
        <f>K37/M37</f>
        <v>134.0235751991606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311.53205305994339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979.2</v>
      </c>
      <c r="N48" s="281">
        <f>K48*M48</f>
        <v>440.64000000000004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440.64000000000004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803.23925826604341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160.6478516532087</v>
      </c>
      <c r="M83" s="859"/>
      <c r="N83" s="57"/>
    </row>
    <row r="84" spans="1:14">
      <c r="B84" s="95" t="s">
        <v>1057</v>
      </c>
      <c r="C84" s="96"/>
      <c r="D84" s="96"/>
      <c r="E84" s="96"/>
      <c r="F84" s="96"/>
      <c r="G84" s="96"/>
      <c r="H84" s="96"/>
      <c r="I84" s="93"/>
      <c r="J84" s="94"/>
      <c r="K84" s="313">
        <v>0.05</v>
      </c>
      <c r="L84" s="858">
        <f>N78*K84</f>
        <v>40.161962913302176</v>
      </c>
      <c r="M84" s="859"/>
      <c r="N84" s="57"/>
    </row>
    <row r="85" spans="1:14" ht="15" thickBot="1">
      <c r="B85" s="97" t="s">
        <v>1058</v>
      </c>
      <c r="C85" s="98"/>
      <c r="D85" s="98"/>
      <c r="E85" s="98"/>
      <c r="F85" s="98"/>
      <c r="G85" s="98"/>
      <c r="H85" s="98"/>
      <c r="I85" s="99"/>
      <c r="J85" s="100"/>
      <c r="K85" s="314">
        <v>0.05</v>
      </c>
      <c r="L85" s="860">
        <f>N78*K85</f>
        <v>40.161962913302176</v>
      </c>
      <c r="M85" s="861"/>
      <c r="N85" s="57"/>
    </row>
    <row r="86" spans="1:14" ht="15" thickBot="1">
      <c r="B86" s="823" t="s">
        <v>1037</v>
      </c>
      <c r="C86" s="824"/>
      <c r="D86" s="824"/>
      <c r="E86" s="824"/>
      <c r="F86" s="824"/>
      <c r="G86" s="824"/>
      <c r="H86" s="824"/>
      <c r="I86" s="824"/>
      <c r="J86" s="824"/>
      <c r="K86" s="824"/>
      <c r="L86" s="824"/>
      <c r="M86" s="825"/>
      <c r="N86" s="58">
        <f>L83+L84+L85</f>
        <v>240.97177747981306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1044.2110357458564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500</v>
      </c>
      <c r="N36" s="281">
        <f>K36/M36</f>
        <v>176.99780580872178</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500</v>
      </c>
      <c r="N37" s="281">
        <f>K37/M37</f>
        <v>134.0235751991606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311.53205305994339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1677.39</v>
      </c>
      <c r="N48" s="281">
        <f>K48*M48</f>
        <v>754.82550000000003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754.82550000000003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1117.4247582660435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223.4849516532087</v>
      </c>
      <c r="M83" s="859"/>
      <c r="N83" s="57"/>
    </row>
    <row r="84" spans="1:14">
      <c r="B84" s="95" t="s">
        <v>1057</v>
      </c>
      <c r="C84" s="96"/>
      <c r="D84" s="96"/>
      <c r="E84" s="96"/>
      <c r="F84" s="96"/>
      <c r="G84" s="96"/>
      <c r="H84" s="96"/>
      <c r="I84" s="93"/>
      <c r="J84" s="94"/>
      <c r="K84" s="313">
        <v>0.05</v>
      </c>
      <c r="L84" s="858">
        <f>N78*K84</f>
        <v>55.871237913302174</v>
      </c>
      <c r="M84" s="859"/>
      <c r="N84" s="57"/>
    </row>
    <row r="85" spans="1:14" ht="15" thickBot="1">
      <c r="B85" s="97" t="s">
        <v>1058</v>
      </c>
      <c r="C85" s="98"/>
      <c r="D85" s="98"/>
      <c r="E85" s="98"/>
      <c r="F85" s="98"/>
      <c r="G85" s="98"/>
      <c r="H85" s="98"/>
      <c r="I85" s="99"/>
      <c r="J85" s="100"/>
      <c r="K85" s="314">
        <v>0.05</v>
      </c>
      <c r="L85" s="860">
        <f>N78*K85</f>
        <v>55.871237913302174</v>
      </c>
      <c r="M85" s="861"/>
      <c r="N85" s="57"/>
    </row>
    <row r="86" spans="1:14" ht="15" thickBot="1">
      <c r="B86" s="823" t="s">
        <v>1037</v>
      </c>
      <c r="C86" s="824"/>
      <c r="D86" s="824"/>
      <c r="E86" s="824"/>
      <c r="F86" s="824"/>
      <c r="G86" s="824"/>
      <c r="H86" s="824"/>
      <c r="I86" s="824"/>
      <c r="J86" s="824"/>
      <c r="K86" s="824"/>
      <c r="L86" s="824"/>
      <c r="M86" s="825"/>
      <c r="N86" s="58">
        <f>L83+L84+L85</f>
        <v>335.22742747981306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1452.6521857458565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500</v>
      </c>
      <c r="N36" s="281">
        <f>K36/M36</f>
        <v>176.99780580872178</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500</v>
      </c>
      <c r="N37" s="281">
        <f>K37/M37</f>
        <v>134.0235751991606</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311.53205305994339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1428</v>
      </c>
      <c r="N48" s="281">
        <f>K48*M48</f>
        <v>642.6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642.6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1005.1992582660434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201.0398516532087</v>
      </c>
      <c r="M83" s="859"/>
      <c r="N83" s="57"/>
    </row>
    <row r="84" spans="1:14">
      <c r="B84" s="95" t="s">
        <v>1057</v>
      </c>
      <c r="C84" s="96"/>
      <c r="D84" s="96"/>
      <c r="E84" s="96"/>
      <c r="F84" s="96"/>
      <c r="G84" s="96"/>
      <c r="H84" s="96"/>
      <c r="I84" s="93"/>
      <c r="J84" s="94"/>
      <c r="K84" s="313">
        <v>0.05</v>
      </c>
      <c r="L84" s="858">
        <f>N78*K84</f>
        <v>50.259962913302175</v>
      </c>
      <c r="M84" s="859"/>
      <c r="N84" s="57"/>
    </row>
    <row r="85" spans="1:14" ht="15" thickBot="1">
      <c r="B85" s="97" t="s">
        <v>1058</v>
      </c>
      <c r="C85" s="98"/>
      <c r="D85" s="98"/>
      <c r="E85" s="98"/>
      <c r="F85" s="98"/>
      <c r="G85" s="98"/>
      <c r="H85" s="98"/>
      <c r="I85" s="99"/>
      <c r="J85" s="100"/>
      <c r="K85" s="314">
        <v>0.05</v>
      </c>
      <c r="L85" s="860">
        <f>N78*K85</f>
        <v>50.259962913302175</v>
      </c>
      <c r="M85" s="861"/>
      <c r="N85" s="57"/>
    </row>
    <row r="86" spans="1:14" ht="15" thickBot="1">
      <c r="B86" s="823" t="s">
        <v>1037</v>
      </c>
      <c r="C86" s="824"/>
      <c r="D86" s="824"/>
      <c r="E86" s="824"/>
      <c r="F86" s="824"/>
      <c r="G86" s="824"/>
      <c r="H86" s="824"/>
      <c r="I86" s="824"/>
      <c r="J86" s="824"/>
      <c r="K86" s="824"/>
      <c r="L86" s="824"/>
      <c r="M86" s="825"/>
      <c r="N86" s="58">
        <f>L83+L84+L85</f>
        <v>301.55977747981302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1306.7590357458564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400</v>
      </c>
      <c r="N36" s="281">
        <f>K36/M36</f>
        <v>221.24725726090222</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400</v>
      </c>
      <c r="N37" s="281">
        <f>K37/M37</f>
        <v>312.34906907421487</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80">
        <v>400</v>
      </c>
      <c r="N38" s="281">
        <f>K38/M38</f>
        <v>167.52946899895076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8">
        <f>VLOOKUP(A39,EQUIPOS!A9:D166,4,FALSE)</f>
        <v>93704.720722264465</v>
      </c>
      <c r="L39" s="877">
        <v>400</v>
      </c>
      <c r="M39" s="878"/>
      <c r="N39" s="281">
        <f>K39/L39</f>
        <v>234.26180180566115</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N75*M41</f>
        <v>0.957510097614375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936.34510723734343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979.2</v>
      </c>
      <c r="N48" s="281">
        <f>K48*M48</f>
        <v>1791.9360000000001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55080</v>
      </c>
      <c r="N49" s="281">
        <f>K49*M49</f>
        <v>1046.52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2838.4560000000001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10">
        <f>VLOOKUP(A58,TRANSPORTE!A5:D117,4,FALSE)</f>
        <v>1200</v>
      </c>
      <c r="M58" s="911"/>
      <c r="N58" s="296">
        <f>K58*L58</f>
        <v>22.8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22.8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95.751009761437501</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3893.3521169987816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778.67042339975637</v>
      </c>
      <c r="M82" s="859"/>
      <c r="N82" s="57"/>
    </row>
    <row r="83" spans="1:14">
      <c r="B83" s="95" t="s">
        <v>1057</v>
      </c>
      <c r="C83" s="96"/>
      <c r="D83" s="96"/>
      <c r="E83" s="96"/>
      <c r="F83" s="96"/>
      <c r="G83" s="96"/>
      <c r="H83" s="96"/>
      <c r="I83" s="93"/>
      <c r="J83" s="94"/>
      <c r="K83" s="313">
        <v>0.05</v>
      </c>
      <c r="L83" s="858">
        <f>N77*K83</f>
        <v>194.66760584993909</v>
      </c>
      <c r="M83" s="859"/>
      <c r="N83" s="57"/>
    </row>
    <row r="84" spans="1:14" ht="15" thickBot="1">
      <c r="B84" s="97" t="s">
        <v>1058</v>
      </c>
      <c r="C84" s="98"/>
      <c r="D84" s="98"/>
      <c r="E84" s="98"/>
      <c r="F84" s="98"/>
      <c r="G84" s="98"/>
      <c r="H84" s="98"/>
      <c r="I84" s="99"/>
      <c r="J84" s="100"/>
      <c r="K84" s="314">
        <v>0.05</v>
      </c>
      <c r="L84" s="860">
        <f>N77*K84</f>
        <v>194.66760584993909</v>
      </c>
      <c r="M84" s="861"/>
      <c r="N84" s="57"/>
    </row>
    <row r="85" spans="1:14" ht="15" thickBot="1">
      <c r="B85" s="823" t="s">
        <v>1037</v>
      </c>
      <c r="C85" s="824"/>
      <c r="D85" s="824"/>
      <c r="E85" s="824"/>
      <c r="F85" s="824"/>
      <c r="G85" s="824"/>
      <c r="H85" s="824"/>
      <c r="I85" s="824"/>
      <c r="J85" s="824"/>
      <c r="K85" s="824"/>
      <c r="L85" s="824"/>
      <c r="M85" s="825"/>
      <c r="N85" s="58">
        <f>L82+L83+L84</f>
        <v>1168.0056350996344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5061.3577520984163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400</v>
      </c>
      <c r="N36" s="281">
        <f>K36/M36</f>
        <v>221.24725726090222</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400</v>
      </c>
      <c r="N37" s="281">
        <f>K37/M37</f>
        <v>312.34906907421487</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80">
        <v>400</v>
      </c>
      <c r="N38" s="281">
        <f>K38/M38</f>
        <v>167.52946899895076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8">
        <f>VLOOKUP(A39,EQUIPOS!A9:D166,4,FALSE)</f>
        <v>93704.720722264465</v>
      </c>
      <c r="L39" s="877">
        <v>400</v>
      </c>
      <c r="M39" s="878"/>
      <c r="N39" s="281">
        <f>K39/L39</f>
        <v>234.26180180566115</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0.957510097614375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936.34510723734343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979.2</v>
      </c>
      <c r="N48" s="281">
        <f>K48*M48</f>
        <v>1468.8000000000002</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55080</v>
      </c>
      <c r="N49" s="281">
        <f>K49*M49</f>
        <v>716.04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2184.84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10">
        <f>VLOOKUP(A58,TRANSPORTE!A5:D117,4,FALSE)</f>
        <v>1200</v>
      </c>
      <c r="M58" s="911"/>
      <c r="N58" s="296">
        <f>K58*L58</f>
        <v>15.6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3232.5361169987814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646.5072233997563</v>
      </c>
      <c r="M83" s="859"/>
      <c r="N83" s="57"/>
    </row>
    <row r="84" spans="1:14">
      <c r="B84" s="95" t="s">
        <v>1057</v>
      </c>
      <c r="C84" s="96"/>
      <c r="D84" s="96"/>
      <c r="E84" s="96"/>
      <c r="F84" s="96"/>
      <c r="G84" s="96"/>
      <c r="H84" s="96"/>
      <c r="I84" s="93"/>
      <c r="J84" s="94"/>
      <c r="K84" s="313">
        <v>0.05</v>
      </c>
      <c r="L84" s="858">
        <f>N78*K84</f>
        <v>161.62680584993907</v>
      </c>
      <c r="M84" s="859"/>
      <c r="N84" s="57"/>
    </row>
    <row r="85" spans="1:14" ht="15" thickBot="1">
      <c r="B85" s="97" t="s">
        <v>1058</v>
      </c>
      <c r="C85" s="98"/>
      <c r="D85" s="98"/>
      <c r="E85" s="98"/>
      <c r="F85" s="98"/>
      <c r="G85" s="98"/>
      <c r="H85" s="98"/>
      <c r="I85" s="99"/>
      <c r="J85" s="100"/>
      <c r="K85" s="314">
        <v>0.05</v>
      </c>
      <c r="L85" s="860">
        <f>N78*K85</f>
        <v>161.62680584993907</v>
      </c>
      <c r="M85" s="861"/>
      <c r="N85" s="57"/>
    </row>
    <row r="86" spans="1:14" ht="15" thickBot="1">
      <c r="B86" s="823" t="s">
        <v>1037</v>
      </c>
      <c r="C86" s="824"/>
      <c r="D86" s="824"/>
      <c r="E86" s="824"/>
      <c r="F86" s="824"/>
      <c r="G86" s="824"/>
      <c r="H86" s="824"/>
      <c r="I86" s="824"/>
      <c r="J86" s="824"/>
      <c r="K86" s="824"/>
      <c r="L86" s="824"/>
      <c r="M86" s="825"/>
      <c r="N86" s="58">
        <f>L83+L84+L85</f>
        <v>969.76083509963439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4202.2969520984161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400</v>
      </c>
      <c r="N36" s="281">
        <f>K36/M36</f>
        <v>221.24725726090222</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400</v>
      </c>
      <c r="N37" s="281">
        <f>K37/M37</f>
        <v>312.34906907421487</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80">
        <v>400</v>
      </c>
      <c r="N38" s="281">
        <f>K38/M38</f>
        <v>167.52946899895076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8">
        <f>VLOOKUP(A39,EQUIPOS!A9:D166,4,FALSE)</f>
        <v>93704.720722264465</v>
      </c>
      <c r="L39" s="877">
        <v>400</v>
      </c>
      <c r="M39" s="878"/>
      <c r="N39" s="281">
        <f>K39/L39</f>
        <v>234.26180180566115</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0.957510097614375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936.34510723734343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979.2</v>
      </c>
      <c r="N48" s="281">
        <f>K48*M48</f>
        <v>1791.9360000000001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55080</v>
      </c>
      <c r="N49" s="281">
        <f>K49*M49</f>
        <v>1046.52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2838.4560000000001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910">
        <f>VLOOKUP(A58,TRANSPORTE!A5:D117,4,FALSE)</f>
        <v>1200</v>
      </c>
      <c r="M58" s="911"/>
      <c r="N58" s="296">
        <f>K58*L58</f>
        <v>22.8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22.8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3893.3521169987816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778.67042339975637</v>
      </c>
      <c r="M83" s="859"/>
      <c r="N83" s="57"/>
    </row>
    <row r="84" spans="1:14">
      <c r="B84" s="95" t="s">
        <v>1057</v>
      </c>
      <c r="C84" s="96"/>
      <c r="D84" s="96"/>
      <c r="E84" s="96"/>
      <c r="F84" s="96"/>
      <c r="G84" s="96"/>
      <c r="H84" s="96"/>
      <c r="I84" s="93"/>
      <c r="J84" s="94"/>
      <c r="K84" s="313">
        <v>0.05</v>
      </c>
      <c r="L84" s="858">
        <f>N78*K84</f>
        <v>194.66760584993909</v>
      </c>
      <c r="M84" s="859"/>
      <c r="N84" s="57"/>
    </row>
    <row r="85" spans="1:14" ht="15" thickBot="1">
      <c r="B85" s="97" t="s">
        <v>1058</v>
      </c>
      <c r="C85" s="98"/>
      <c r="D85" s="98"/>
      <c r="E85" s="98"/>
      <c r="F85" s="98"/>
      <c r="G85" s="98"/>
      <c r="H85" s="98"/>
      <c r="I85" s="99"/>
      <c r="J85" s="100"/>
      <c r="K85" s="314">
        <v>0.05</v>
      </c>
      <c r="L85" s="860">
        <f>N78*K85</f>
        <v>194.66760584993909</v>
      </c>
      <c r="M85" s="861"/>
      <c r="N85" s="57"/>
    </row>
    <row r="86" spans="1:14" ht="15" thickBot="1">
      <c r="B86" s="823" t="s">
        <v>1037</v>
      </c>
      <c r="C86" s="824"/>
      <c r="D86" s="824"/>
      <c r="E86" s="824"/>
      <c r="F86" s="824"/>
      <c r="G86" s="824"/>
      <c r="H86" s="824"/>
      <c r="I86" s="824"/>
      <c r="J86" s="824"/>
      <c r="K86" s="824"/>
      <c r="L86" s="824"/>
      <c r="M86" s="825"/>
      <c r="N86" s="58">
        <f>L83+L84+L85</f>
        <v>1168.0056350996344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5061.3577520984163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400</v>
      </c>
      <c r="N36" s="281">
        <f>K36/M36</f>
        <v>221.24725726090222</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400</v>
      </c>
      <c r="N37" s="281">
        <f>K37/M37</f>
        <v>312.34906907421487</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80">
        <v>400</v>
      </c>
      <c r="N38" s="281">
        <f>K38/M38</f>
        <v>167.52946899895076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8">
        <f>VLOOKUP(A39,EQUIPOS!A9:D166,4,FALSE)</f>
        <v>93704.720722264465</v>
      </c>
      <c r="L39" s="877">
        <v>400</v>
      </c>
      <c r="M39" s="878"/>
      <c r="N39" s="281">
        <f>K39/L39</f>
        <v>234.26180180566115</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0.957510097614375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936.34510723734343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55080</v>
      </c>
      <c r="N48" s="281">
        <f>K48*M48</f>
        <v>716.04</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979.2</v>
      </c>
      <c r="N49" s="281">
        <f>K49*M49</f>
        <v>1468.8000000000002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2184.84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910">
        <f>VLOOKUP(A58,TRANSPORTE!A5:D117,4,FALSE)</f>
        <v>1200</v>
      </c>
      <c r="M58" s="911"/>
      <c r="N58" s="296">
        <f>K58*L58</f>
        <v>15.6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3232.5361169987814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646.5072233997563</v>
      </c>
      <c r="M83" s="859"/>
      <c r="N83" s="57"/>
    </row>
    <row r="84" spans="1:14">
      <c r="B84" s="95" t="s">
        <v>1057</v>
      </c>
      <c r="C84" s="96"/>
      <c r="D84" s="96"/>
      <c r="E84" s="96"/>
      <c r="F84" s="96"/>
      <c r="G84" s="96"/>
      <c r="H84" s="96"/>
      <c r="I84" s="93"/>
      <c r="J84" s="94"/>
      <c r="K84" s="313">
        <v>0.05</v>
      </c>
      <c r="L84" s="858">
        <f>N78*K84</f>
        <v>161.62680584993907</v>
      </c>
      <c r="M84" s="859"/>
      <c r="N84" s="57"/>
    </row>
    <row r="85" spans="1:14" ht="15" thickBot="1">
      <c r="B85" s="97" t="s">
        <v>1058</v>
      </c>
      <c r="C85" s="98"/>
      <c r="D85" s="98"/>
      <c r="E85" s="98"/>
      <c r="F85" s="98"/>
      <c r="G85" s="98"/>
      <c r="H85" s="98"/>
      <c r="I85" s="99"/>
      <c r="J85" s="100"/>
      <c r="K85" s="314">
        <v>0.05</v>
      </c>
      <c r="L85" s="860">
        <f>N78*K85</f>
        <v>161.62680584993907</v>
      </c>
      <c r="M85" s="861"/>
      <c r="N85" s="57"/>
    </row>
    <row r="86" spans="1:14" ht="15" thickBot="1">
      <c r="B86" s="823" t="s">
        <v>1037</v>
      </c>
      <c r="C86" s="824"/>
      <c r="D86" s="824"/>
      <c r="E86" s="824"/>
      <c r="F86" s="824"/>
      <c r="G86" s="824"/>
      <c r="H86" s="824"/>
      <c r="I86" s="824"/>
      <c r="J86" s="824"/>
      <c r="K86" s="824"/>
      <c r="L86" s="824"/>
      <c r="M86" s="825"/>
      <c r="N86" s="58">
        <f>L83+L84+L85</f>
        <v>969.76083509963439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4202.2969520984161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92">
        <v>275</v>
      </c>
      <c r="N36" s="281">
        <f>K36/M36</f>
        <v>321.81419237949416</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92">
        <f>M36</f>
        <v>275</v>
      </c>
      <c r="N37" s="281">
        <f>K37/M37</f>
        <v>454.32591865340351</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92">
        <v>275</v>
      </c>
      <c r="N38" s="281">
        <f>K38/M38</f>
        <v>243.67922763483747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8">
        <f>VLOOKUP(A39,EQUIPOS!A9:D166,4,FALSE)</f>
        <v>93704.720722264465</v>
      </c>
      <c r="L39" s="953">
        <v>275</v>
      </c>
      <c r="M39" s="954"/>
      <c r="N39" s="281">
        <f>K39/L39</f>
        <v>340.74443899005257</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1.3927419601663635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1361.9565196179542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55080</v>
      </c>
      <c r="N48" s="281">
        <f>K48*M48</f>
        <v>1377</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55080</v>
      </c>
      <c r="N49" s="281">
        <f>K49*M49</f>
        <v>716.04</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979.2</v>
      </c>
      <c r="N50" s="281">
        <f>K50*M50</f>
        <v>4151.808</v>
      </c>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6244.848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10">
        <f>VLOOKUP(A58,TRANSPORTE!A5:D117,4,FALSE)</f>
        <v>1200</v>
      </c>
      <c r="M58" s="911"/>
      <c r="N58" s="296">
        <f>K58*L58</f>
        <v>45.6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45.6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7791.6787156345908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1558.3357431269183</v>
      </c>
      <c r="M83" s="859"/>
      <c r="N83" s="57"/>
    </row>
    <row r="84" spans="1:14">
      <c r="B84" s="95" t="s">
        <v>1057</v>
      </c>
      <c r="C84" s="96"/>
      <c r="D84" s="96"/>
      <c r="E84" s="96"/>
      <c r="F84" s="96"/>
      <c r="G84" s="96"/>
      <c r="H84" s="96"/>
      <c r="I84" s="93"/>
      <c r="J84" s="94"/>
      <c r="K84" s="313">
        <v>0.05</v>
      </c>
      <c r="L84" s="858">
        <f>N78*K84</f>
        <v>389.58393578172956</v>
      </c>
      <c r="M84" s="859"/>
      <c r="N84" s="57"/>
    </row>
    <row r="85" spans="1:14" ht="15" thickBot="1">
      <c r="B85" s="97" t="s">
        <v>1058</v>
      </c>
      <c r="C85" s="98"/>
      <c r="D85" s="98"/>
      <c r="E85" s="98"/>
      <c r="F85" s="98"/>
      <c r="G85" s="98"/>
      <c r="H85" s="98"/>
      <c r="I85" s="99"/>
      <c r="J85" s="100"/>
      <c r="K85" s="314">
        <v>0.05</v>
      </c>
      <c r="L85" s="860">
        <f>N78*K85</f>
        <v>389.58393578172956</v>
      </c>
      <c r="M85" s="861"/>
      <c r="N85" s="57"/>
    </row>
    <row r="86" spans="1:14" ht="15" thickBot="1">
      <c r="B86" s="823" t="s">
        <v>1037</v>
      </c>
      <c r="C86" s="824"/>
      <c r="D86" s="824"/>
      <c r="E86" s="824"/>
      <c r="F86" s="824"/>
      <c r="G86" s="824"/>
      <c r="H86" s="824"/>
      <c r="I86" s="824"/>
      <c r="J86" s="824"/>
      <c r="K86" s="824"/>
      <c r="L86" s="824"/>
      <c r="M86" s="825"/>
      <c r="N86" s="58">
        <f>L83+L84+L85</f>
        <v>2337.5036146903772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10129.182330324968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92">
        <v>275</v>
      </c>
      <c r="N36" s="281">
        <f>K36/M36</f>
        <v>321.81419237949416</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92">
        <v>275</v>
      </c>
      <c r="N37" s="281">
        <f>K37/M37</f>
        <v>454.32591865340351</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92">
        <v>275</v>
      </c>
      <c r="N38" s="281">
        <f>K38/M38</f>
        <v>243.67922763483747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8">
        <f>VLOOKUP(A39,EQUIPOS!A9:D166,4,FALSE)</f>
        <v>93704.720722264465</v>
      </c>
      <c r="L39" s="953">
        <v>275</v>
      </c>
      <c r="M39" s="954"/>
      <c r="N39" s="281">
        <f>K39/L39</f>
        <v>340.74443899005257</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1.3927419601663635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1361.9565196179542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55080</v>
      </c>
      <c r="N48" s="281">
        <f>K48*M48</f>
        <v>1046.52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55080</v>
      </c>
      <c r="N49" s="281">
        <f>K49*M49</f>
        <v>550.80000000000007</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979.2</v>
      </c>
      <c r="N50" s="281">
        <f>K50*M50</f>
        <v>3172.6080000000002</v>
      </c>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4769.9279999999999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10">
        <f>VLOOKUP(A58,TRANSPORTE!A5:D117,4,FALSE)</f>
        <v>1200</v>
      </c>
      <c r="M58" s="911"/>
      <c r="N58" s="296">
        <f>K58*L58</f>
        <v>34.800000000000004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34.800000000000004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6305.9587156345906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1261.1917431269183</v>
      </c>
      <c r="M83" s="859"/>
      <c r="N83" s="57"/>
    </row>
    <row r="84" spans="1:14">
      <c r="B84" s="95" t="s">
        <v>1057</v>
      </c>
      <c r="C84" s="96"/>
      <c r="D84" s="96"/>
      <c r="E84" s="96"/>
      <c r="F84" s="96"/>
      <c r="G84" s="96"/>
      <c r="H84" s="96"/>
      <c r="I84" s="93"/>
      <c r="J84" s="94"/>
      <c r="K84" s="313">
        <v>0.05</v>
      </c>
      <c r="L84" s="858">
        <f>N78*K84</f>
        <v>315.29793578172956</v>
      </c>
      <c r="M84" s="859"/>
      <c r="N84" s="57"/>
    </row>
    <row r="85" spans="1:14" ht="15" thickBot="1">
      <c r="B85" s="97" t="s">
        <v>1058</v>
      </c>
      <c r="C85" s="98"/>
      <c r="D85" s="98"/>
      <c r="E85" s="98"/>
      <c r="F85" s="98"/>
      <c r="G85" s="98"/>
      <c r="H85" s="98"/>
      <c r="I85" s="99"/>
      <c r="J85" s="100"/>
      <c r="K85" s="314">
        <v>0.05</v>
      </c>
      <c r="L85" s="860">
        <f>N78*K85</f>
        <v>315.29793578172956</v>
      </c>
      <c r="M85" s="861"/>
      <c r="N85" s="57"/>
    </row>
    <row r="86" spans="1:14" ht="15" thickBot="1">
      <c r="B86" s="823" t="s">
        <v>1037</v>
      </c>
      <c r="C86" s="824"/>
      <c r="D86" s="824"/>
      <c r="E86" s="824"/>
      <c r="F86" s="824"/>
      <c r="G86" s="824"/>
      <c r="H86" s="824"/>
      <c r="I86" s="824"/>
      <c r="J86" s="824"/>
      <c r="K86" s="824"/>
      <c r="L86" s="824"/>
      <c r="M86" s="825"/>
      <c r="N86" s="58">
        <f>L83+L84+L85</f>
        <v>1891.7876146903775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8197.7463303249679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275</v>
      </c>
      <c r="N36" s="281">
        <f>K36/M36</f>
        <v>321.81419237949416</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275</v>
      </c>
      <c r="N37" s="281">
        <f>K37/M37</f>
        <v>454.32591865340351</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80">
        <v>275</v>
      </c>
      <c r="N38" s="281">
        <f>K38/M38</f>
        <v>243.67922763483747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8">
        <f>VLOOKUP(A39,EQUIPOS!A9:D166,4,FALSE)</f>
        <v>93704.720722264465</v>
      </c>
      <c r="L39" s="877">
        <v>275</v>
      </c>
      <c r="M39" s="878"/>
      <c r="N39" s="281">
        <f>K39/L39</f>
        <v>340.74443899005257</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1.3927419601663635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1361.9565196179542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55080</v>
      </c>
      <c r="N48" s="281">
        <f>K48*M48</f>
        <v>1377</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55080</v>
      </c>
      <c r="N49" s="281">
        <f>K49*M49</f>
        <v>716.04</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1428</v>
      </c>
      <c r="N50" s="281">
        <f>K50*M50</f>
        <v>6054.72</v>
      </c>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8147.76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910">
        <f>VLOOKUP(A58,TRANSPORTE!A5:D117,4,FALSE)</f>
        <v>1200</v>
      </c>
      <c r="M58" s="911"/>
      <c r="N58" s="296">
        <f>K58*L58</f>
        <v>45.6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45.6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9694.5907156345911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1938.9181431269183</v>
      </c>
      <c r="M83" s="859"/>
      <c r="N83" s="57"/>
    </row>
    <row r="84" spans="1:14">
      <c r="B84" s="95" t="s">
        <v>1057</v>
      </c>
      <c r="C84" s="96"/>
      <c r="D84" s="96"/>
      <c r="E84" s="96"/>
      <c r="F84" s="96"/>
      <c r="G84" s="96"/>
      <c r="H84" s="96"/>
      <c r="I84" s="93"/>
      <c r="J84" s="94"/>
      <c r="K84" s="313">
        <v>0.05</v>
      </c>
      <c r="L84" s="858">
        <f>N78*K84</f>
        <v>484.72953578172957</v>
      </c>
      <c r="M84" s="859"/>
      <c r="N84" s="57"/>
    </row>
    <row r="85" spans="1:14" ht="15" thickBot="1">
      <c r="B85" s="97" t="s">
        <v>1058</v>
      </c>
      <c r="C85" s="98"/>
      <c r="D85" s="98"/>
      <c r="E85" s="98"/>
      <c r="F85" s="98"/>
      <c r="G85" s="98"/>
      <c r="H85" s="98"/>
      <c r="I85" s="99"/>
      <c r="J85" s="100"/>
      <c r="K85" s="314">
        <v>0.05</v>
      </c>
      <c r="L85" s="860">
        <f>N78*K85</f>
        <v>484.72953578172957</v>
      </c>
      <c r="M85" s="861"/>
      <c r="N85" s="57"/>
    </row>
    <row r="86" spans="1:14" ht="15" thickBot="1">
      <c r="B86" s="823" t="s">
        <v>1037</v>
      </c>
      <c r="C86" s="824"/>
      <c r="D86" s="824"/>
      <c r="E86" s="824"/>
      <c r="F86" s="824"/>
      <c r="G86" s="824"/>
      <c r="H86" s="824"/>
      <c r="I86" s="824"/>
      <c r="J86" s="824"/>
      <c r="K86" s="824"/>
      <c r="L86" s="824"/>
      <c r="M86" s="825"/>
      <c r="N86" s="58">
        <f>L83+L84+L85</f>
        <v>2908.3772146903775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12602.967930324969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275</v>
      </c>
      <c r="N36" s="281">
        <f>K36/M36</f>
        <v>321.81419237949416</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275</v>
      </c>
      <c r="N37" s="281">
        <f>K37/M37</f>
        <v>454.32591865340351</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80">
        <v>275</v>
      </c>
      <c r="N38" s="281">
        <f>K38/M38</f>
        <v>243.67922763483747</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8">
        <f>VLOOKUP(A39,EQUIPOS!A9:D166,4,FALSE)</f>
        <v>93704.720722264465</v>
      </c>
      <c r="L39" s="877">
        <v>275</v>
      </c>
      <c r="M39" s="878"/>
      <c r="N39" s="281">
        <f>K39/L39</f>
        <v>340.74443899005257</v>
      </c>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1.3927419601663635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1361.9565196179542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55080</v>
      </c>
      <c r="N48" s="281">
        <f>K48*M48</f>
        <v>1046.52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55080</v>
      </c>
      <c r="N49" s="281">
        <f>K49*M49</f>
        <v>550.80000000000007</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1428</v>
      </c>
      <c r="N50" s="281">
        <f>K50*M50</f>
        <v>4626.72</v>
      </c>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6224.0400000000009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910">
        <f>VLOOKUP(A58,TRANSPORTE!A5:D117,4,FALSE)</f>
        <v>1200</v>
      </c>
      <c r="M58" s="911"/>
      <c r="N58" s="296">
        <f>K58*L58</f>
        <v>34.800000000000004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34.800000000000004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7760.0707156345916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1552.0141431269185</v>
      </c>
      <c r="M83" s="859"/>
      <c r="N83" s="57"/>
    </row>
    <row r="84" spans="1:14">
      <c r="B84" s="95" t="s">
        <v>1057</v>
      </c>
      <c r="C84" s="96"/>
      <c r="D84" s="96"/>
      <c r="E84" s="96"/>
      <c r="F84" s="96"/>
      <c r="G84" s="96"/>
      <c r="H84" s="96"/>
      <c r="I84" s="93"/>
      <c r="J84" s="94"/>
      <c r="K84" s="313">
        <v>0.05</v>
      </c>
      <c r="L84" s="858">
        <f>N78*K84</f>
        <v>388.00353578172962</v>
      </c>
      <c r="M84" s="859"/>
      <c r="N84" s="57"/>
    </row>
    <row r="85" spans="1:14" ht="15" thickBot="1">
      <c r="B85" s="97" t="s">
        <v>1058</v>
      </c>
      <c r="C85" s="98"/>
      <c r="D85" s="98"/>
      <c r="E85" s="98"/>
      <c r="F85" s="98"/>
      <c r="G85" s="98"/>
      <c r="H85" s="98"/>
      <c r="I85" s="99"/>
      <c r="J85" s="100"/>
      <c r="K85" s="314">
        <v>0.05</v>
      </c>
      <c r="L85" s="860">
        <f>N78*K85</f>
        <v>388.00353578172962</v>
      </c>
      <c r="M85" s="861"/>
      <c r="N85" s="57"/>
    </row>
    <row r="86" spans="1:14" ht="15" thickBot="1">
      <c r="B86" s="823" t="s">
        <v>1037</v>
      </c>
      <c r="C86" s="824"/>
      <c r="D86" s="824"/>
      <c r="E86" s="824"/>
      <c r="F86" s="824"/>
      <c r="G86" s="824"/>
      <c r="H86" s="824"/>
      <c r="I86" s="824"/>
      <c r="J86" s="824"/>
      <c r="K86" s="824"/>
      <c r="L86" s="824"/>
      <c r="M86" s="825"/>
      <c r="N86" s="58">
        <f>L83+L84+L85</f>
        <v>2328.0212146903777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10088.091930324968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418</v>
      </c>
      <c r="N36" s="281">
        <f>K36/M36</f>
        <v>211.71986340756195</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418</v>
      </c>
      <c r="N37" s="281">
        <f>K37/M37</f>
        <v>298.89863069302862</v>
      </c>
    </row>
    <row r="38" spans="1:14">
      <c r="A38" t="s">
        <v>225</v>
      </c>
      <c r="B38" s="872" t="str">
        <f>VLOOKUP(A38,EQUIPOS!A8:D154,3,FALSE)</f>
        <v>Esparcidor de gravilla, Ancho de esparcimiento 3100mm, Velocidad de trabajo 10—20km2/h</v>
      </c>
      <c r="C38" s="873"/>
      <c r="D38" s="873"/>
      <c r="E38" s="873"/>
      <c r="F38" s="873"/>
      <c r="G38" s="873"/>
      <c r="H38" s="874"/>
      <c r="I38" s="276"/>
      <c r="J38" s="277"/>
      <c r="K38" s="278">
        <f>VLOOKUP(A38,EQUIPOS!A8:D165,4,FALSE)</f>
        <v>93704.720722264465</v>
      </c>
      <c r="L38" s="279"/>
      <c r="M38" s="280">
        <v>418</v>
      </c>
      <c r="N38" s="281">
        <f>K38/M38</f>
        <v>224.17397301977144</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0.91627760537260772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735.70874472573462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52360</v>
      </c>
      <c r="N48" s="281">
        <f>K48*M48</f>
        <v>523.6</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979.2</v>
      </c>
      <c r="N49" s="281">
        <f>K49*M49</f>
        <v>1224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1747.6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910">
        <f>VLOOKUP(A58,TRANSPORTE!A5:D117,4,FALSE)</f>
        <v>1200</v>
      </c>
      <c r="M58" s="911"/>
      <c r="N58" s="296">
        <f>K58*L58</f>
        <v>12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91.62776053726077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2586.9365052629951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517.38730105259901</v>
      </c>
      <c r="M83" s="859"/>
      <c r="N83" s="57"/>
    </row>
    <row r="84" spans="1:14">
      <c r="B84" s="95" t="s">
        <v>1057</v>
      </c>
      <c r="C84" s="96"/>
      <c r="D84" s="96"/>
      <c r="E84" s="96"/>
      <c r="F84" s="96"/>
      <c r="G84" s="96"/>
      <c r="H84" s="96"/>
      <c r="I84" s="93"/>
      <c r="J84" s="94"/>
      <c r="K84" s="313">
        <v>0.05</v>
      </c>
      <c r="L84" s="858">
        <f>N78*K84</f>
        <v>129.34682526314975</v>
      </c>
      <c r="M84" s="859"/>
      <c r="N84" s="57"/>
    </row>
    <row r="85" spans="1:14" ht="15" thickBot="1">
      <c r="B85" s="97" t="s">
        <v>1058</v>
      </c>
      <c r="C85" s="98"/>
      <c r="D85" s="98"/>
      <c r="E85" s="98"/>
      <c r="F85" s="98"/>
      <c r="G85" s="98"/>
      <c r="H85" s="98"/>
      <c r="I85" s="99"/>
      <c r="J85" s="100"/>
      <c r="K85" s="314">
        <v>0.05</v>
      </c>
      <c r="L85" s="860">
        <f>N78*K85</f>
        <v>129.34682526314975</v>
      </c>
      <c r="M85" s="861"/>
      <c r="N85" s="57"/>
    </row>
    <row r="86" spans="1:14" ht="15" thickBot="1">
      <c r="B86" s="823" t="s">
        <v>1037</v>
      </c>
      <c r="C86" s="824"/>
      <c r="D86" s="824"/>
      <c r="E86" s="824"/>
      <c r="F86" s="824"/>
      <c r="G86" s="824"/>
      <c r="H86" s="824"/>
      <c r="I86" s="824"/>
      <c r="J86" s="824"/>
      <c r="K86" s="824"/>
      <c r="L86" s="824"/>
      <c r="M86" s="825"/>
      <c r="N86" s="58">
        <f>L83+L84+L85</f>
        <v>776.08095157889852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3363.0174568418934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6"/>
      <c r="J36" s="277"/>
      <c r="K36" s="278">
        <f>VLOOKUP(A36,EQUIPOS!A6:D163,4,FALSE)</f>
        <v>88498.90290436089</v>
      </c>
      <c r="L36" s="279"/>
      <c r="M36" s="280">
        <v>418</v>
      </c>
      <c r="N36" s="281">
        <f>K36/M36</f>
        <v>211.71986340756195</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418</v>
      </c>
      <c r="N37" s="281">
        <f>K37/M37</f>
        <v>298.89863069302862</v>
      </c>
    </row>
    <row r="38" spans="1:14">
      <c r="A38" t="s">
        <v>225</v>
      </c>
      <c r="B38" s="872" t="str">
        <f>VLOOKUP(A38,EQUIPOS!A8:D154,3,FALSE)</f>
        <v>Esparcidor de gravilla, Ancho de esparcimiento 3100mm, Velocidad de trabajo 10—20km2/h</v>
      </c>
      <c r="C38" s="873"/>
      <c r="D38" s="873"/>
      <c r="E38" s="873"/>
      <c r="F38" s="873"/>
      <c r="G38" s="873"/>
      <c r="H38" s="874"/>
      <c r="I38" s="276"/>
      <c r="J38" s="277"/>
      <c r="K38" s="278">
        <f>VLOOKUP(A38,EQUIPOS!A8:D165,4,FALSE)</f>
        <v>93704.720722264465</v>
      </c>
      <c r="L38" s="279"/>
      <c r="M38" s="280">
        <v>418</v>
      </c>
      <c r="N38" s="281">
        <f>K38/M38</f>
        <v>224.17397301977144</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0.91627760537260772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735.70874472573462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52360</v>
      </c>
      <c r="N48" s="281">
        <f>K48*M48</f>
        <v>523.6</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1094.8</v>
      </c>
      <c r="N49" s="281">
        <f>K49*M49</f>
        <v>1368.5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905"/>
      <c r="C52" s="906"/>
      <c r="D52" s="906"/>
      <c r="E52" s="906"/>
      <c r="F52" s="906"/>
      <c r="G52" s="906"/>
      <c r="H52" s="906"/>
      <c r="I52" s="876"/>
      <c r="J52" s="48"/>
      <c r="K52" s="50"/>
      <c r="L52" s="907"/>
      <c r="M52" s="908"/>
      <c r="N52" s="51"/>
    </row>
    <row r="53" spans="1:72" ht="15" thickBot="1">
      <c r="B53" s="823" t="s">
        <v>1037</v>
      </c>
      <c r="C53" s="824"/>
      <c r="D53" s="824"/>
      <c r="E53" s="824"/>
      <c r="F53" s="824"/>
      <c r="G53" s="824"/>
      <c r="H53" s="824"/>
      <c r="I53" s="824"/>
      <c r="J53" s="824"/>
      <c r="K53" s="824"/>
      <c r="L53" s="824"/>
      <c r="M53" s="825"/>
      <c r="N53" s="403">
        <f>SUM(N48:N52)</f>
        <v>1892.1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909" t="s">
        <v>1045</v>
      </c>
      <c r="M57" s="888"/>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910">
        <f>VLOOKUP(A58,TRANSPORTE!A5:D117,4,FALSE)</f>
        <v>1200</v>
      </c>
      <c r="M58" s="911"/>
      <c r="N58" s="296">
        <f>K58*L58</f>
        <v>12</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901"/>
      <c r="M63" s="902"/>
      <c r="N63" s="133"/>
    </row>
    <row r="64" spans="1:72" ht="15" thickBot="1">
      <c r="B64" s="912" t="s">
        <v>1037</v>
      </c>
      <c r="C64" s="866"/>
      <c r="D64" s="866"/>
      <c r="E64" s="866"/>
      <c r="F64" s="866"/>
      <c r="G64" s="866"/>
      <c r="H64" s="866"/>
      <c r="I64" s="866"/>
      <c r="J64" s="866"/>
      <c r="K64" s="866"/>
      <c r="L64" s="866"/>
      <c r="M64" s="867"/>
      <c r="N64" s="110">
        <f>N58+N59+N60+N61+N62</f>
        <v>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91.62776053726077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2731.4365052629951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546.28730105259899</v>
      </c>
      <c r="M83" s="859"/>
      <c r="N83" s="57"/>
    </row>
    <row r="84" spans="1:14">
      <c r="B84" s="95" t="s">
        <v>1057</v>
      </c>
      <c r="C84" s="96"/>
      <c r="D84" s="96"/>
      <c r="E84" s="96"/>
      <c r="F84" s="96"/>
      <c r="G84" s="96"/>
      <c r="H84" s="96"/>
      <c r="I84" s="93"/>
      <c r="J84" s="94"/>
      <c r="K84" s="313">
        <v>0.05</v>
      </c>
      <c r="L84" s="858">
        <f>N78*K84</f>
        <v>136.57182526314975</v>
      </c>
      <c r="M84" s="859"/>
      <c r="N84" s="57"/>
    </row>
    <row r="85" spans="1:14" ht="15" thickBot="1">
      <c r="B85" s="97" t="s">
        <v>1058</v>
      </c>
      <c r="C85" s="98"/>
      <c r="D85" s="98"/>
      <c r="E85" s="98"/>
      <c r="F85" s="98"/>
      <c r="G85" s="98"/>
      <c r="H85" s="98"/>
      <c r="I85" s="99"/>
      <c r="J85" s="100"/>
      <c r="K85" s="314">
        <v>0.05</v>
      </c>
      <c r="L85" s="860">
        <f>N78*K85</f>
        <v>136.57182526314975</v>
      </c>
      <c r="M85" s="861"/>
      <c r="N85" s="57"/>
    </row>
    <row r="86" spans="1:14" ht="15" thickBot="1">
      <c r="B86" s="823" t="s">
        <v>1037</v>
      </c>
      <c r="C86" s="824"/>
      <c r="D86" s="824"/>
      <c r="E86" s="824"/>
      <c r="F86" s="824"/>
      <c r="G86" s="824"/>
      <c r="H86" s="824"/>
      <c r="I86" s="824"/>
      <c r="J86" s="824"/>
      <c r="K86" s="824"/>
      <c r="L86" s="824"/>
      <c r="M86" s="825"/>
      <c r="N86" s="58">
        <f>L83+L84+L85</f>
        <v>819.43095157889854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3550.8674568418937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6"/>
      <c r="J36" s="277"/>
      <c r="K36" s="278">
        <f>VLOOKUP(A36,EQUIPOS!A6:D163,4,FALSE)</f>
        <v>152113.99663914266</v>
      </c>
      <c r="L36" s="279"/>
      <c r="M36" s="280">
        <v>600</v>
      </c>
      <c r="N36" s="281">
        <f>K36/M36</f>
        <v>253.52332773190443</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600</v>
      </c>
      <c r="N37" s="281">
        <f>K37/M37</f>
        <v>111.68631266596718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365.84798046294787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61042.547991653468</v>
      </c>
      <c r="N48" s="281">
        <f>K48*M48</f>
        <v>763.03184989566842</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1215.8399999999999</v>
      </c>
      <c r="N49" s="281">
        <f>K49*M49</f>
        <v>1778.1659999999999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2541.1978498956682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10">
        <f>VLOOKUP(A58,TRANSPORTE!A5:D117,4,FALSE)</f>
        <v>911.79166999979327</v>
      </c>
      <c r="M58" s="911"/>
      <c r="N58" s="296">
        <f>K58*L58</f>
        <v>11.397395874997416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11.397395874997416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2982.2772327412385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596.45544654824778</v>
      </c>
      <c r="M83" s="859"/>
      <c r="N83" s="57"/>
    </row>
    <row r="84" spans="1:14">
      <c r="B84" s="95" t="s">
        <v>1057</v>
      </c>
      <c r="C84" s="96"/>
      <c r="D84" s="96"/>
      <c r="E84" s="96"/>
      <c r="F84" s="96"/>
      <c r="G84" s="96"/>
      <c r="H84" s="96"/>
      <c r="I84" s="93"/>
      <c r="J84" s="94"/>
      <c r="K84" s="313">
        <v>0.05</v>
      </c>
      <c r="L84" s="858">
        <f>N78*K84</f>
        <v>149.11386163706194</v>
      </c>
      <c r="M84" s="859"/>
      <c r="N84" s="57"/>
    </row>
    <row r="85" spans="1:14" ht="15" thickBot="1">
      <c r="B85" s="97" t="s">
        <v>1058</v>
      </c>
      <c r="C85" s="98"/>
      <c r="D85" s="98"/>
      <c r="E85" s="98"/>
      <c r="F85" s="98"/>
      <c r="G85" s="98"/>
      <c r="H85" s="98"/>
      <c r="I85" s="99"/>
      <c r="J85" s="100"/>
      <c r="K85" s="314">
        <v>0.05</v>
      </c>
      <c r="L85" s="860">
        <f>N78*K85</f>
        <v>149.11386163706194</v>
      </c>
      <c r="M85" s="861"/>
      <c r="N85" s="57"/>
    </row>
    <row r="86" spans="1:14" ht="15" thickBot="1">
      <c r="B86" s="823" t="s">
        <v>1037</v>
      </c>
      <c r="C86" s="824"/>
      <c r="D86" s="824"/>
      <c r="E86" s="824"/>
      <c r="F86" s="824"/>
      <c r="G86" s="824"/>
      <c r="H86" s="824"/>
      <c r="I86" s="824"/>
      <c r="J86" s="824"/>
      <c r="K86" s="824"/>
      <c r="L86" s="824"/>
      <c r="M86" s="825"/>
      <c r="N86" s="58">
        <f>L83+L84+L85</f>
        <v>894.68316982237172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3876.9604025636104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6"/>
      <c r="J36" s="277"/>
      <c r="K36" s="278">
        <f>VLOOKUP(A36,EQUIPOS!A6:D163,4,FALSE)</f>
        <v>152113.99663914266</v>
      </c>
      <c r="L36" s="279"/>
      <c r="M36" s="280">
        <v>600</v>
      </c>
      <c r="N36" s="281">
        <f>K36/M36</f>
        <v>253.52332773190443</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600</v>
      </c>
      <c r="N37" s="281">
        <f>K37/M37</f>
        <v>111.68631266596718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365.84798046294787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55080</v>
      </c>
      <c r="N48" s="281">
        <f>K48*M48</f>
        <v>523.26</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1215.8399999999999</v>
      </c>
      <c r="N49" s="281">
        <f>K49*M49</f>
        <v>1715.2462799999998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2238.5062799999996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10">
        <f>VLOOKUP(A58,TRANSPORTE!A5:D117,4,FALSE)</f>
        <v>911.79166999979327</v>
      </c>
      <c r="M58" s="911"/>
      <c r="N58" s="296">
        <f>K58*L58</f>
        <v>8.6620208649980359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8.6620208649980359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2676.8502878355703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535.37005756711403</v>
      </c>
      <c r="M83" s="859"/>
      <c r="N83" s="57"/>
    </row>
    <row r="84" spans="1:14">
      <c r="B84" s="95" t="s">
        <v>1057</v>
      </c>
      <c r="C84" s="96"/>
      <c r="D84" s="96"/>
      <c r="E84" s="96"/>
      <c r="F84" s="96"/>
      <c r="G84" s="96"/>
      <c r="H84" s="96"/>
      <c r="I84" s="93"/>
      <c r="J84" s="94"/>
      <c r="K84" s="313">
        <v>0.05</v>
      </c>
      <c r="L84" s="858">
        <f>N78*K84</f>
        <v>133.84251439177851</v>
      </c>
      <c r="M84" s="859"/>
      <c r="N84" s="57"/>
    </row>
    <row r="85" spans="1:14" ht="15" thickBot="1">
      <c r="B85" s="97" t="s">
        <v>1058</v>
      </c>
      <c r="C85" s="98"/>
      <c r="D85" s="98"/>
      <c r="E85" s="98"/>
      <c r="F85" s="98"/>
      <c r="G85" s="98"/>
      <c r="H85" s="98"/>
      <c r="I85" s="99"/>
      <c r="J85" s="100"/>
      <c r="K85" s="314">
        <v>0.05</v>
      </c>
      <c r="L85" s="860">
        <f>N78*K85</f>
        <v>133.84251439177851</v>
      </c>
      <c r="M85" s="861"/>
      <c r="N85" s="57"/>
    </row>
    <row r="86" spans="1:14" ht="15" thickBot="1">
      <c r="B86" s="823" t="s">
        <v>1037</v>
      </c>
      <c r="C86" s="824"/>
      <c r="D86" s="824"/>
      <c r="E86" s="824"/>
      <c r="F86" s="824"/>
      <c r="G86" s="824"/>
      <c r="H86" s="824"/>
      <c r="I86" s="824"/>
      <c r="J86" s="824"/>
      <c r="K86" s="824"/>
      <c r="L86" s="824"/>
      <c r="M86" s="825"/>
      <c r="N86" s="58">
        <f>L83+L84+L85</f>
        <v>803.0550863506711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3479.9053741862413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6"/>
      <c r="J36" s="277"/>
      <c r="K36" s="278">
        <f>VLOOKUP(A36,EQUIPOS!A6:D163,4,FALSE)</f>
        <v>152113.99663914266</v>
      </c>
      <c r="L36" s="279"/>
      <c r="M36" s="280">
        <v>600</v>
      </c>
      <c r="N36" s="281">
        <f>K36/M36</f>
        <v>253.52332773190443</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600</v>
      </c>
      <c r="N37" s="281">
        <f>K37/M37</f>
        <v>111.68631266596718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365.84798046294787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61042.547991653468</v>
      </c>
      <c r="N48" s="281">
        <f>K48*M48</f>
        <v>579.90420592070791</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1215.8399999999999</v>
      </c>
      <c r="N49" s="281">
        <f>K49*M49</f>
        <v>2079.0863999999997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SUM(N48:N53)</f>
        <v>2658.9906059207078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910">
        <f>VLOOKUP(A59,TRANSPORTE!A5:D117,4,FALSE)</f>
        <v>911.79166999979327</v>
      </c>
      <c r="M59" s="911"/>
      <c r="N59" s="296">
        <f>K59*L59</f>
        <v>8.6620208649980359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8.6620208649980359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3097.3346137562785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619.46692275125577</v>
      </c>
      <c r="M83" s="859"/>
      <c r="N83" s="57"/>
    </row>
    <row r="84" spans="1:14">
      <c r="B84" s="95" t="s">
        <v>1057</v>
      </c>
      <c r="C84" s="96"/>
      <c r="D84" s="96"/>
      <c r="E84" s="96"/>
      <c r="F84" s="96"/>
      <c r="G84" s="96"/>
      <c r="H84" s="96"/>
      <c r="I84" s="93"/>
      <c r="J84" s="94"/>
      <c r="K84" s="313">
        <v>0.05</v>
      </c>
      <c r="L84" s="858">
        <f>N78*K84</f>
        <v>154.86673068781394</v>
      </c>
      <c r="M84" s="859"/>
      <c r="N84" s="57"/>
    </row>
    <row r="85" spans="1:14" ht="15" thickBot="1">
      <c r="B85" s="97" t="s">
        <v>1058</v>
      </c>
      <c r="C85" s="98"/>
      <c r="D85" s="98"/>
      <c r="E85" s="98"/>
      <c r="F85" s="98"/>
      <c r="G85" s="98"/>
      <c r="H85" s="98"/>
      <c r="I85" s="99"/>
      <c r="J85" s="100"/>
      <c r="K85" s="314">
        <v>0.05</v>
      </c>
      <c r="L85" s="860">
        <f>N78*K85</f>
        <v>154.86673068781394</v>
      </c>
      <c r="M85" s="861"/>
      <c r="N85" s="57"/>
    </row>
    <row r="86" spans="1:14" ht="15" thickBot="1">
      <c r="B86" s="823" t="s">
        <v>1037</v>
      </c>
      <c r="C86" s="824"/>
      <c r="D86" s="824"/>
      <c r="E86" s="824"/>
      <c r="F86" s="824"/>
      <c r="G86" s="824"/>
      <c r="H86" s="824"/>
      <c r="I86" s="824"/>
      <c r="J86" s="824"/>
      <c r="K86" s="824"/>
      <c r="L86" s="824"/>
      <c r="M86" s="825"/>
      <c r="N86" s="58">
        <f>L83+L84+L85</f>
        <v>929.2003841268837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4026.5349978831623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6"/>
      <c r="J36" s="277"/>
      <c r="K36" s="278">
        <f>VLOOKUP(A36,EQUIPOS!A6:D163,4,FALSE)</f>
        <v>152113.99663914266</v>
      </c>
      <c r="L36" s="279"/>
      <c r="M36" s="280">
        <v>600</v>
      </c>
      <c r="N36" s="281">
        <f>K36/M36</f>
        <v>253.52332773190443</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600</v>
      </c>
      <c r="N37" s="281">
        <f>K37/M37</f>
        <v>111.68631266596718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365.84798046294787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49056.011295110598</v>
      </c>
      <c r="N48" s="281">
        <f>K48*M48</f>
        <v>233.01605365177534</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1215.8399999999999</v>
      </c>
      <c r="N49" s="281">
        <f>K49*M49</f>
        <v>1299.4289999999999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1532.4450536517752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10">
        <f>VLOOKUP(A58,TRANSPORTE!A5:D117,4,FALSE)</f>
        <v>911.79166999979327</v>
      </c>
      <c r="M58" s="911"/>
      <c r="N58" s="296">
        <f>K58*L58</f>
        <v>4.331010432499018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4.331010432499018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1966.4580510548469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393.2916102109694</v>
      </c>
      <c r="M83" s="859"/>
      <c r="N83" s="57"/>
    </row>
    <row r="84" spans="1:14">
      <c r="B84" s="95" t="s">
        <v>1057</v>
      </c>
      <c r="C84" s="96"/>
      <c r="D84" s="96"/>
      <c r="E84" s="96"/>
      <c r="F84" s="96"/>
      <c r="G84" s="96"/>
      <c r="H84" s="96"/>
      <c r="I84" s="93"/>
      <c r="J84" s="94"/>
      <c r="K84" s="313">
        <v>0.05</v>
      </c>
      <c r="L84" s="858">
        <f>N78*K84</f>
        <v>98.322902552742349</v>
      </c>
      <c r="M84" s="859"/>
      <c r="N84" s="57"/>
    </row>
    <row r="85" spans="1:14" ht="15" thickBot="1">
      <c r="B85" s="97" t="s">
        <v>1058</v>
      </c>
      <c r="C85" s="98"/>
      <c r="D85" s="98"/>
      <c r="E85" s="98"/>
      <c r="F85" s="98"/>
      <c r="G85" s="98"/>
      <c r="H85" s="98"/>
      <c r="I85" s="99"/>
      <c r="J85" s="100"/>
      <c r="K85" s="314">
        <v>0.05</v>
      </c>
      <c r="L85" s="860">
        <f>N78*K85</f>
        <v>98.322902552742349</v>
      </c>
      <c r="M85" s="861"/>
      <c r="N85" s="57"/>
    </row>
    <row r="86" spans="1:14" ht="15" thickBot="1">
      <c r="B86" s="823" t="s">
        <v>1037</v>
      </c>
      <c r="C86" s="824"/>
      <c r="D86" s="824"/>
      <c r="E86" s="824"/>
      <c r="F86" s="824"/>
      <c r="G86" s="824"/>
      <c r="H86" s="824"/>
      <c r="I86" s="824"/>
      <c r="J86" s="824"/>
      <c r="K86" s="824"/>
      <c r="L86" s="824"/>
      <c r="M86" s="825"/>
      <c r="N86" s="58">
        <f>L83+L84+L85</f>
        <v>589.93741531645412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2556.3954663713012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6"/>
      <c r="J36" s="277"/>
      <c r="K36" s="278">
        <f>VLOOKUP(A36,EQUIPOS!A6:D163,4,FALSE)</f>
        <v>152113.99663914266</v>
      </c>
      <c r="L36" s="279"/>
      <c r="M36" s="280">
        <v>600</v>
      </c>
      <c r="N36" s="281">
        <f>K36/M36</f>
        <v>253.52332773190443</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600</v>
      </c>
      <c r="N37" s="281">
        <f>K37/M37</f>
        <v>111.68631266596718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365.84798046294787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61042.547991653468</v>
      </c>
      <c r="N48" s="281">
        <f>K48*M48</f>
        <v>763.03184989566842</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1519.8</v>
      </c>
      <c r="N49" s="281">
        <f>K49*M49</f>
        <v>2222.7075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2985.7393498956685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910">
        <f>VLOOKUP(A58,TRANSPORTE!A5:D117,4,FALSE)</f>
        <v>911.79166999979327</v>
      </c>
      <c r="M58" s="911"/>
      <c r="N58" s="296">
        <f>K58*L58</f>
        <v>11.397395874997416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11.397395874997416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3426.8187327412388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685.36374654824783</v>
      </c>
      <c r="M83" s="859"/>
      <c r="N83" s="57"/>
    </row>
    <row r="84" spans="1:14">
      <c r="B84" s="95" t="s">
        <v>1057</v>
      </c>
      <c r="C84" s="96"/>
      <c r="D84" s="96"/>
      <c r="E84" s="96"/>
      <c r="F84" s="96"/>
      <c r="G84" s="96"/>
      <c r="H84" s="96"/>
      <c r="I84" s="93"/>
      <c r="J84" s="94"/>
      <c r="K84" s="313">
        <v>0.05</v>
      </c>
      <c r="L84" s="858">
        <f>N78*K84</f>
        <v>171.34093663706196</v>
      </c>
      <c r="M84" s="859"/>
      <c r="N84" s="57"/>
    </row>
    <row r="85" spans="1:14" ht="15" thickBot="1">
      <c r="B85" s="97" t="s">
        <v>1058</v>
      </c>
      <c r="C85" s="98"/>
      <c r="D85" s="98"/>
      <c r="E85" s="98"/>
      <c r="F85" s="98"/>
      <c r="G85" s="98"/>
      <c r="H85" s="98"/>
      <c r="I85" s="99"/>
      <c r="J85" s="100"/>
      <c r="K85" s="314">
        <v>0.05</v>
      </c>
      <c r="L85" s="860">
        <f>N78*K85</f>
        <v>171.34093663706196</v>
      </c>
      <c r="M85" s="861"/>
      <c r="N85" s="57"/>
    </row>
    <row r="86" spans="1:14" ht="15" thickBot="1">
      <c r="B86" s="823" t="s">
        <v>1037</v>
      </c>
      <c r="C86" s="824"/>
      <c r="D86" s="824"/>
      <c r="E86" s="824"/>
      <c r="F86" s="824"/>
      <c r="G86" s="824"/>
      <c r="H86" s="824"/>
      <c r="I86" s="824"/>
      <c r="J86" s="824"/>
      <c r="K86" s="824"/>
      <c r="L86" s="824"/>
      <c r="M86" s="825"/>
      <c r="N86" s="58">
        <f>L83+L84+L85</f>
        <v>1028.0456198223717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4454.8643525636107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6"/>
      <c r="J36" s="277"/>
      <c r="K36" s="278">
        <f>VLOOKUP(A36,EQUIPOS!A6:D163,4,FALSE)</f>
        <v>152113.99663914266</v>
      </c>
      <c r="L36" s="279"/>
      <c r="M36" s="280">
        <v>600</v>
      </c>
      <c r="N36" s="281">
        <f>K36/M36</f>
        <v>253.52332773190443</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600</v>
      </c>
      <c r="N37" s="281">
        <f>K37/M37</f>
        <v>111.68631266596718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365.84798046294787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55080</v>
      </c>
      <c r="N48" s="281">
        <f>K48*M48</f>
        <v>523.26</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1519.8</v>
      </c>
      <c r="N49" s="281">
        <f>K49*M49</f>
        <v>2144.0578499999997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2667.3178499999995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910">
        <f>VLOOKUP(A58,TRANSPORTE!A5:D117,4,FALSE)</f>
        <v>911.79166999979327</v>
      </c>
      <c r="M58" s="911"/>
      <c r="N58" s="296">
        <f>K58*L58</f>
        <v>8.6620208649980359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8.6620208649980359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3105.6618578355701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621.13237156711409</v>
      </c>
      <c r="M83" s="859"/>
      <c r="N83" s="57"/>
    </row>
    <row r="84" spans="1:14">
      <c r="B84" s="95" t="s">
        <v>1057</v>
      </c>
      <c r="C84" s="96"/>
      <c r="D84" s="96"/>
      <c r="E84" s="96"/>
      <c r="F84" s="96"/>
      <c r="G84" s="96"/>
      <c r="H84" s="96"/>
      <c r="I84" s="93"/>
      <c r="J84" s="94"/>
      <c r="K84" s="313">
        <v>0.05</v>
      </c>
      <c r="L84" s="858">
        <f>N78*K84</f>
        <v>155.28309289177852</v>
      </c>
      <c r="M84" s="859"/>
      <c r="N84" s="57"/>
    </row>
    <row r="85" spans="1:14" ht="15" thickBot="1">
      <c r="B85" s="97" t="s">
        <v>1058</v>
      </c>
      <c r="C85" s="98"/>
      <c r="D85" s="98"/>
      <c r="E85" s="98"/>
      <c r="F85" s="98"/>
      <c r="G85" s="98"/>
      <c r="H85" s="98"/>
      <c r="I85" s="99"/>
      <c r="J85" s="100"/>
      <c r="K85" s="314">
        <v>0.05</v>
      </c>
      <c r="L85" s="860">
        <f>N78*K85</f>
        <v>155.28309289177852</v>
      </c>
      <c r="M85" s="861"/>
      <c r="N85" s="57"/>
    </row>
    <row r="86" spans="1:14" ht="15" thickBot="1">
      <c r="B86" s="823" t="s">
        <v>1037</v>
      </c>
      <c r="C86" s="824"/>
      <c r="D86" s="824"/>
      <c r="E86" s="824"/>
      <c r="F86" s="824"/>
      <c r="G86" s="824"/>
      <c r="H86" s="824"/>
      <c r="I86" s="824"/>
      <c r="J86" s="824"/>
      <c r="K86" s="824"/>
      <c r="L86" s="824"/>
      <c r="M86" s="825"/>
      <c r="N86" s="58">
        <f>L83+L84+L85</f>
        <v>931.69855735067119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4037.3604151862414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6"/>
      <c r="J36" s="277"/>
      <c r="K36" s="278">
        <f>VLOOKUP(A36,EQUIPOS!A6:D163,4,FALSE)</f>
        <v>152113.99663914266</v>
      </c>
      <c r="L36" s="279"/>
      <c r="M36" s="280">
        <v>600</v>
      </c>
      <c r="N36" s="281">
        <f>K36/M36</f>
        <v>253.52332773190443</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600</v>
      </c>
      <c r="N37" s="281">
        <f>K37/M37</f>
        <v>111.68631266596718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365.84798046294787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61042.547991653468</v>
      </c>
      <c r="N48" s="281">
        <f>K48*M48</f>
        <v>579.90420592070791</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1519.8</v>
      </c>
      <c r="N49" s="281">
        <f>K49*M49</f>
        <v>2598.8579999999997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3178.7622059207079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910">
        <f>VLOOKUP(A58,TRANSPORTE!A5:D117,4,FALSE)</f>
        <v>911.79166999979327</v>
      </c>
      <c r="M58" s="911"/>
      <c r="N58" s="296">
        <f>K58*L58</f>
        <v>8.6620208649980359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8.6620208649980359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3617.1062137562785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723.4212427512557</v>
      </c>
      <c r="M83" s="859"/>
      <c r="N83" s="57"/>
    </row>
    <row r="84" spans="1:14">
      <c r="B84" s="95" t="s">
        <v>1057</v>
      </c>
      <c r="C84" s="96"/>
      <c r="D84" s="96"/>
      <c r="E84" s="96"/>
      <c r="F84" s="96"/>
      <c r="G84" s="96"/>
      <c r="H84" s="96"/>
      <c r="I84" s="93"/>
      <c r="J84" s="94"/>
      <c r="K84" s="313">
        <v>0.05</v>
      </c>
      <c r="L84" s="858">
        <f>N78*K84</f>
        <v>180.85531068781393</v>
      </c>
      <c r="M84" s="859"/>
      <c r="N84" s="57"/>
    </row>
    <row r="85" spans="1:14" ht="15" thickBot="1">
      <c r="B85" s="97" t="s">
        <v>1058</v>
      </c>
      <c r="C85" s="98"/>
      <c r="D85" s="98"/>
      <c r="E85" s="98"/>
      <c r="F85" s="98"/>
      <c r="G85" s="98"/>
      <c r="H85" s="98"/>
      <c r="I85" s="99"/>
      <c r="J85" s="100"/>
      <c r="K85" s="314">
        <v>0.05</v>
      </c>
      <c r="L85" s="860">
        <f>N78*K85</f>
        <v>180.85531068781393</v>
      </c>
      <c r="M85" s="861"/>
      <c r="N85" s="57"/>
    </row>
    <row r="86" spans="1:14" ht="15" thickBot="1">
      <c r="B86" s="823" t="s">
        <v>1037</v>
      </c>
      <c r="C86" s="824"/>
      <c r="D86" s="824"/>
      <c r="E86" s="824"/>
      <c r="F86" s="824"/>
      <c r="G86" s="824"/>
      <c r="H86" s="824"/>
      <c r="I86" s="824"/>
      <c r="J86" s="824"/>
      <c r="K86" s="824"/>
      <c r="L86" s="824"/>
      <c r="M86" s="825"/>
      <c r="N86" s="58">
        <f>L83+L84+L85</f>
        <v>1085.1318641268836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4702.2380778831621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6"/>
      <c r="J36" s="277"/>
      <c r="K36" s="278">
        <f>VLOOKUP(A36,EQUIPOS!A6:D163,4,FALSE)</f>
        <v>152113.99663914266</v>
      </c>
      <c r="L36" s="279"/>
      <c r="M36" s="280">
        <v>600</v>
      </c>
      <c r="N36" s="281">
        <f>K36/M36</f>
        <v>253.52332773190443</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600</v>
      </c>
      <c r="N37" s="281">
        <f>K37/M37</f>
        <v>111.68631266596718</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365.84798046294787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49056.011295110598</v>
      </c>
      <c r="N48" s="281">
        <f>K48*M48</f>
        <v>233.01605365177534</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1519.8</v>
      </c>
      <c r="N49" s="281">
        <f>K49*M49</f>
        <v>1624.2862499999997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1857.302303651775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910">
        <f>VLOOKUP(A58,TRANSPORTE!A5:D117,4,FALSE)</f>
        <v>911.79166999979327</v>
      </c>
      <c r="M58" s="911"/>
      <c r="N58" s="296">
        <f>K58*L58</f>
        <v>4.331010432499018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4.331010432499018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2291.3153010548472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458.26306021096946</v>
      </c>
      <c r="M83" s="859"/>
      <c r="N83" s="57"/>
    </row>
    <row r="84" spans="1:14">
      <c r="B84" s="95" t="s">
        <v>1057</v>
      </c>
      <c r="C84" s="96"/>
      <c r="D84" s="96"/>
      <c r="E84" s="96"/>
      <c r="F84" s="96"/>
      <c r="G84" s="96"/>
      <c r="H84" s="96"/>
      <c r="I84" s="93"/>
      <c r="J84" s="94"/>
      <c r="K84" s="313">
        <v>0.05</v>
      </c>
      <c r="L84" s="858">
        <f>N78*K84</f>
        <v>114.56576505274236</v>
      </c>
      <c r="M84" s="859"/>
      <c r="N84" s="57"/>
    </row>
    <row r="85" spans="1:14" ht="15" thickBot="1">
      <c r="B85" s="97" t="s">
        <v>1058</v>
      </c>
      <c r="C85" s="98"/>
      <c r="D85" s="98"/>
      <c r="E85" s="98"/>
      <c r="F85" s="98"/>
      <c r="G85" s="98"/>
      <c r="H85" s="98"/>
      <c r="I85" s="99"/>
      <c r="J85" s="100"/>
      <c r="K85" s="314">
        <v>0.05</v>
      </c>
      <c r="L85" s="860">
        <f>N78*K85</f>
        <v>114.56576505274236</v>
      </c>
      <c r="M85" s="861"/>
      <c r="N85" s="57"/>
    </row>
    <row r="86" spans="1:14" ht="15" thickBot="1">
      <c r="B86" s="823" t="s">
        <v>1037</v>
      </c>
      <c r="C86" s="824"/>
      <c r="D86" s="824"/>
      <c r="E86" s="824"/>
      <c r="F86" s="824"/>
      <c r="G86" s="824"/>
      <c r="H86" s="824"/>
      <c r="I86" s="824"/>
      <c r="J86" s="824"/>
      <c r="K86" s="824"/>
      <c r="L86" s="824"/>
      <c r="M86" s="825"/>
      <c r="N86" s="58">
        <f>L83+L84+L85</f>
        <v>687.39459031645413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2978.7098913713012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290</v>
      </c>
      <c r="B37" s="872" t="str">
        <f>VLOOKUP(A37,EQUIPOS!A7:D154,3,FALSE)</f>
        <v>Planta trituradora</v>
      </c>
      <c r="C37" s="873"/>
      <c r="D37" s="873"/>
      <c r="E37" s="873"/>
      <c r="F37" s="873"/>
      <c r="G37" s="873"/>
      <c r="H37" s="874"/>
      <c r="I37" s="276"/>
      <c r="J37" s="277"/>
      <c r="K37" s="278">
        <f>VLOOKUP(A37,EQUIPOS!A7:D164,4,FALSE)</f>
        <v>451864.98659403087</v>
      </c>
      <c r="L37" s="279"/>
      <c r="M37" s="280">
        <v>30</v>
      </c>
      <c r="N37" s="281">
        <f t="shared" ref="N37:N43" si="0">K37/M37</f>
        <v>15062.166219801029</v>
      </c>
    </row>
    <row r="38" spans="1:14">
      <c r="A38" t="s">
        <v>168</v>
      </c>
      <c r="B38" s="872" t="str">
        <f>VLOOKUP(A38,EQUIPOS!A8:D154,3,FALSE)</f>
        <v>Compactador tipo  POTENCIA: 105 HP, PESO: 6 ton</v>
      </c>
      <c r="C38" s="873"/>
      <c r="D38" s="873"/>
      <c r="E38" s="873"/>
      <c r="F38" s="873"/>
      <c r="G38" s="873"/>
      <c r="H38" s="874"/>
      <c r="I38" s="276"/>
      <c r="J38" s="277"/>
      <c r="K38" s="278">
        <f>VLOOKUP(A38,EQUIPOS!A8:D165,4,FALSE)</f>
        <v>88498.90290436089</v>
      </c>
      <c r="L38" s="279"/>
      <c r="M38" s="280">
        <v>9</v>
      </c>
      <c r="N38" s="281">
        <f t="shared" si="0"/>
        <v>9833.2114338178762</v>
      </c>
    </row>
    <row r="39" spans="1:14">
      <c r="A39" t="s">
        <v>173</v>
      </c>
      <c r="B39" s="872" t="str">
        <f>VLOOKUP(A39,EQUIPOS!A9:D154,3,FALSE)</f>
        <v>Compactador neumático de Potencia 70 HP, peso de 13 ton</v>
      </c>
      <c r="C39" s="873"/>
      <c r="D39" s="873"/>
      <c r="E39" s="873"/>
      <c r="F39" s="873"/>
      <c r="G39" s="873"/>
      <c r="H39" s="874"/>
      <c r="I39" s="276"/>
      <c r="J39" s="277"/>
      <c r="K39" s="278">
        <f>VLOOKUP(A39,EQUIPOS!A9:D166,4,FALSE)</f>
        <v>124939.62762968596</v>
      </c>
      <c r="L39" s="279"/>
      <c r="M39" s="280">
        <v>9</v>
      </c>
      <c r="N39" s="281">
        <f t="shared" si="0"/>
        <v>13882.180847742884</v>
      </c>
    </row>
    <row r="40" spans="1:14">
      <c r="A40" t="s">
        <v>286</v>
      </c>
      <c r="B40" s="872" t="str">
        <f>VLOOKUP(A40,EQUIPOS!A10:D154,3,FALSE)</f>
        <v>Planta de asfalto en frio</v>
      </c>
      <c r="C40" s="873"/>
      <c r="D40" s="873"/>
      <c r="E40" s="873"/>
      <c r="F40" s="873"/>
      <c r="G40" s="873"/>
      <c r="H40" s="874"/>
      <c r="I40" s="276"/>
      <c r="J40" s="277"/>
      <c r="K40" s="278">
        <f>VLOOKUP(A40,EQUIPOS!A10:D167,4,FALSE)</f>
        <v>239467.61962356474</v>
      </c>
      <c r="L40" s="279"/>
      <c r="M40" s="280">
        <v>9</v>
      </c>
      <c r="N40" s="281">
        <f t="shared" si="0"/>
        <v>26607.513291507192</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9</v>
      </c>
      <c r="N42" s="281">
        <f t="shared" si="0"/>
        <v>20823.271271614325</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9</v>
      </c>
      <c r="N43" s="281">
        <f t="shared" si="0"/>
        <v>6709.7207430757271</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N77*M46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101648.8372950801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44.54</v>
      </c>
      <c r="N54" s="281">
        <f>K54*M54</f>
        <v>1113.5</v>
      </c>
    </row>
    <row r="55" spans="1:14" ht="15" thickBot="1">
      <c r="B55" s="49"/>
      <c r="C55" s="290"/>
      <c r="D55" s="290"/>
      <c r="E55" s="290"/>
      <c r="F55" s="290"/>
      <c r="G55" s="290"/>
      <c r="H55" s="290"/>
      <c r="I55" s="277"/>
      <c r="J55" s="233"/>
      <c r="K55" s="291"/>
      <c r="L55" s="276"/>
      <c r="M55" s="292"/>
      <c r="N55" s="293"/>
    </row>
    <row r="56" spans="1:14" ht="15" thickBot="1">
      <c r="B56" s="823" t="s">
        <v>1037</v>
      </c>
      <c r="C56" s="824"/>
      <c r="D56" s="824"/>
      <c r="E56" s="824"/>
      <c r="F56" s="824"/>
      <c r="G56" s="824"/>
      <c r="H56" s="824"/>
      <c r="I56" s="824"/>
      <c r="J56" s="824"/>
      <c r="K56" s="824"/>
      <c r="L56" s="824"/>
      <c r="M56" s="825"/>
      <c r="N56" s="403">
        <f>SUM(N53:N55)</f>
        <v>78225.5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910">
        <f>VLOOKUP(A61,TRANSPORTE!A5:D117,4,FALSE)</f>
        <v>1200</v>
      </c>
      <c r="M61" s="911"/>
      <c r="N61" s="296">
        <f>K61*L61</f>
        <v>1500</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910">
        <f>VLOOKUP(A62,TRANSPORTE!A6:D117,4,FALSE)</f>
        <v>1200</v>
      </c>
      <c r="M62" s="911"/>
      <c r="N62" s="296">
        <f>K62*L62</f>
        <v>1680</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3180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SUM(N72:N76)</f>
        <v>9220.4676066569446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N48+N56+N67+N77</f>
        <v>192274.80490173705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38454.960980347409</v>
      </c>
      <c r="M84" s="859"/>
      <c r="N84" s="57"/>
    </row>
    <row r="85" spans="1:14">
      <c r="B85" s="95" t="s">
        <v>1057</v>
      </c>
      <c r="C85" s="96"/>
      <c r="D85" s="96"/>
      <c r="E85" s="96"/>
      <c r="F85" s="96"/>
      <c r="G85" s="96"/>
      <c r="H85" s="96"/>
      <c r="I85" s="93"/>
      <c r="J85" s="94"/>
      <c r="K85" s="313">
        <v>0.05</v>
      </c>
      <c r="L85" s="858">
        <f>N79*K85</f>
        <v>9613.7402450868522</v>
      </c>
      <c r="M85" s="859"/>
      <c r="N85" s="57"/>
    </row>
    <row r="86" spans="1:14" ht="15" thickBot="1">
      <c r="B86" s="97" t="s">
        <v>1058</v>
      </c>
      <c r="C86" s="98"/>
      <c r="D86" s="98"/>
      <c r="E86" s="98"/>
      <c r="F86" s="98"/>
      <c r="G86" s="98"/>
      <c r="H86" s="98"/>
      <c r="I86" s="99"/>
      <c r="J86" s="100"/>
      <c r="K86" s="314">
        <v>0.05</v>
      </c>
      <c r="L86" s="860">
        <f>N79*K86</f>
        <v>9613.7402450868522</v>
      </c>
      <c r="M86" s="861"/>
      <c r="N86" s="57"/>
    </row>
    <row r="87" spans="1:14" ht="15" thickBot="1">
      <c r="B87" s="823" t="s">
        <v>1037</v>
      </c>
      <c r="C87" s="824"/>
      <c r="D87" s="824"/>
      <c r="E87" s="824"/>
      <c r="F87" s="824"/>
      <c r="G87" s="824"/>
      <c r="H87" s="824"/>
      <c r="I87" s="824"/>
      <c r="J87" s="824"/>
      <c r="K87" s="824"/>
      <c r="L87" s="824"/>
      <c r="M87" s="825"/>
      <c r="N87" s="58">
        <f>L84+L85+L86</f>
        <v>57682.441470521117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249957.24637225817</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6" t="s">
        <v>2324</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2325</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9"/>
      <c r="K119" s="889"/>
      <c r="L119" s="889"/>
      <c r="M119" s="889"/>
      <c r="N119" s="890"/>
    </row>
    <row r="120" spans="2:14" ht="15" thickBot="1">
      <c r="B120" s="270" t="s">
        <v>2327</v>
      </c>
      <c r="C120" s="402"/>
      <c r="D120" s="402"/>
      <c r="E120" s="63"/>
      <c r="F120" s="63"/>
      <c r="G120" s="63"/>
      <c r="H120" s="63"/>
      <c r="I120" s="63"/>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168</v>
      </c>
      <c r="B37" s="872" t="str">
        <f>VLOOKUP(A37,EQUIPOS!A7:D154,3,FALSE)</f>
        <v>Compactador tipo  POTENCIA: 105 HP, PESO: 6 ton</v>
      </c>
      <c r="C37" s="873"/>
      <c r="D37" s="873"/>
      <c r="E37" s="873"/>
      <c r="F37" s="873"/>
      <c r="G37" s="873"/>
      <c r="H37" s="874"/>
      <c r="I37" s="276"/>
      <c r="J37" s="277"/>
      <c r="K37" s="278">
        <f>VLOOKUP(A37,EQUIPOS!A7:D164,4,FALSE)</f>
        <v>88498.90290436089</v>
      </c>
      <c r="L37" s="279"/>
      <c r="M37" s="280">
        <v>9</v>
      </c>
      <c r="N37" s="281">
        <f t="shared" ref="N37:N43" si="0">K37/M37</f>
        <v>9833.2114338178762</v>
      </c>
    </row>
    <row r="38" spans="1:14">
      <c r="A38" t="s">
        <v>173</v>
      </c>
      <c r="B38" s="872" t="str">
        <f>VLOOKUP(A38,EQUIPOS!A8:D154,3,FALSE)</f>
        <v>Compactador neumático de Potencia 70 HP, peso de 13 ton</v>
      </c>
      <c r="C38" s="873"/>
      <c r="D38" s="873"/>
      <c r="E38" s="873"/>
      <c r="F38" s="873"/>
      <c r="G38" s="873"/>
      <c r="H38" s="874"/>
      <c r="I38" s="276"/>
      <c r="J38" s="277"/>
      <c r="K38" s="278">
        <f>VLOOKUP(A38,EQUIPOS!A8:D165,4,FALSE)</f>
        <v>124939.62762968596</v>
      </c>
      <c r="L38" s="279"/>
      <c r="M38" s="280">
        <v>9</v>
      </c>
      <c r="N38" s="281">
        <f t="shared" si="0"/>
        <v>13882.180847742884</v>
      </c>
    </row>
    <row r="39" spans="1:14">
      <c r="A39" t="s">
        <v>286</v>
      </c>
      <c r="B39" s="872" t="str">
        <f>VLOOKUP(A39,EQUIPOS!A9:D154,3,FALSE)</f>
        <v>Planta de asfalto en frio</v>
      </c>
      <c r="C39" s="873"/>
      <c r="D39" s="873"/>
      <c r="E39" s="873"/>
      <c r="F39" s="873"/>
      <c r="G39" s="873"/>
      <c r="H39" s="874"/>
      <c r="I39" s="276"/>
      <c r="J39" s="277"/>
      <c r="K39" s="278">
        <f>VLOOKUP(A39,EQUIPOS!A9:D166,4,FALSE)</f>
        <v>239467.61962356474</v>
      </c>
      <c r="L39" s="279"/>
      <c r="M39" s="280">
        <v>9</v>
      </c>
      <c r="N39" s="281">
        <f t="shared" si="0"/>
        <v>26607.513291507192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9</v>
      </c>
      <c r="N42" s="281">
        <f t="shared" si="0"/>
        <v>20823.271271614325</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9</v>
      </c>
      <c r="N43" s="281">
        <f t="shared" si="0"/>
        <v>6709.7207430757271</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922.04676066569448</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101648.8372950801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910">
        <f>VLOOKUP(A65,TRANSPORTE!A6:D117,4,FALSE)</f>
        <v>1200</v>
      </c>
      <c r="M65" s="911"/>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192274.80490173705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38454.960980347409</v>
      </c>
      <c r="M88" s="859"/>
      <c r="N88" s="57"/>
    </row>
    <row r="89" spans="1:14">
      <c r="B89" s="95" t="s">
        <v>1057</v>
      </c>
      <c r="C89" s="96"/>
      <c r="D89" s="96"/>
      <c r="E89" s="96"/>
      <c r="F89" s="96"/>
      <c r="G89" s="96"/>
      <c r="H89" s="96"/>
      <c r="I89" s="93"/>
      <c r="J89" s="94"/>
      <c r="K89" s="313">
        <v>0.05</v>
      </c>
      <c r="L89" s="858">
        <f>N83*K89</f>
        <v>9613.7402450868522</v>
      </c>
      <c r="M89" s="859"/>
      <c r="N89" s="57"/>
    </row>
    <row r="90" spans="1:14" ht="15" thickBot="1">
      <c r="B90" s="97" t="s">
        <v>1058</v>
      </c>
      <c r="C90" s="98"/>
      <c r="D90" s="98"/>
      <c r="E90" s="98"/>
      <c r="F90" s="98"/>
      <c r="G90" s="98"/>
      <c r="H90" s="98"/>
      <c r="I90" s="99"/>
      <c r="J90" s="100"/>
      <c r="K90" s="314">
        <v>0.05</v>
      </c>
      <c r="L90" s="860">
        <f>N83*K90</f>
        <v>9613.7402450868522</v>
      </c>
      <c r="M90" s="861"/>
      <c r="N90" s="57"/>
    </row>
    <row r="91" spans="1:14" ht="15" thickBot="1">
      <c r="B91" s="823" t="s">
        <v>1037</v>
      </c>
      <c r="C91" s="824"/>
      <c r="D91" s="824"/>
      <c r="E91" s="824"/>
      <c r="F91" s="824"/>
      <c r="G91" s="824"/>
      <c r="H91" s="824"/>
      <c r="I91" s="824"/>
      <c r="J91" s="824"/>
      <c r="K91" s="824"/>
      <c r="L91" s="824"/>
      <c r="M91" s="825"/>
      <c r="N91" s="58">
        <f>L88+L89+L90</f>
        <v>57682.441470521117</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249957.24637225817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168</v>
      </c>
      <c r="B37" s="872" t="str">
        <f>VLOOKUP(A37,EQUIPOS!A7:D154,3,FALSE)</f>
        <v>Compactador tipo  POTENCIA: 105 HP, PESO: 6 ton</v>
      </c>
      <c r="C37" s="873"/>
      <c r="D37" s="873"/>
      <c r="E37" s="873"/>
      <c r="F37" s="873"/>
      <c r="G37" s="873"/>
      <c r="H37" s="874"/>
      <c r="I37" s="276"/>
      <c r="J37" s="277"/>
      <c r="K37" s="278">
        <f>VLOOKUP(A37,EQUIPOS!A7:D164,4,FALSE)</f>
        <v>88498.90290436089</v>
      </c>
      <c r="L37" s="279"/>
      <c r="M37" s="280">
        <v>9</v>
      </c>
      <c r="N37" s="281">
        <f t="shared" ref="N37:N43" si="0">K37/M37</f>
        <v>9833.2114338178762</v>
      </c>
    </row>
    <row r="38" spans="1:14">
      <c r="A38" t="s">
        <v>173</v>
      </c>
      <c r="B38" s="872" t="str">
        <f>VLOOKUP(A38,EQUIPOS!A8:D154,3,FALSE)</f>
        <v>Compactador neumático de Potencia 70 HP, peso de 13 ton</v>
      </c>
      <c r="C38" s="873"/>
      <c r="D38" s="873"/>
      <c r="E38" s="873"/>
      <c r="F38" s="873"/>
      <c r="G38" s="873"/>
      <c r="H38" s="874"/>
      <c r="I38" s="276"/>
      <c r="J38" s="277"/>
      <c r="K38" s="278">
        <f>VLOOKUP(A38,EQUIPOS!A8:D165,4,FALSE)</f>
        <v>124939.62762968596</v>
      </c>
      <c r="L38" s="279"/>
      <c r="M38" s="280">
        <v>9</v>
      </c>
      <c r="N38" s="281">
        <f t="shared" si="0"/>
        <v>13882.180847742884</v>
      </c>
    </row>
    <row r="39" spans="1:14">
      <c r="A39" t="s">
        <v>286</v>
      </c>
      <c r="B39" s="872" t="str">
        <f>VLOOKUP(A39,EQUIPOS!A9:D154,3,FALSE)</f>
        <v>Planta de asfalto en frio</v>
      </c>
      <c r="C39" s="873"/>
      <c r="D39" s="873"/>
      <c r="E39" s="873"/>
      <c r="F39" s="873"/>
      <c r="G39" s="873"/>
      <c r="H39" s="874"/>
      <c r="I39" s="276"/>
      <c r="J39" s="277"/>
      <c r="K39" s="278">
        <f>VLOOKUP(A39,EQUIPOS!A9:D166,4,FALSE)</f>
        <v>239467.61962356474</v>
      </c>
      <c r="L39" s="279"/>
      <c r="M39" s="280">
        <v>9</v>
      </c>
      <c r="N39" s="281">
        <f t="shared" si="0"/>
        <v>26607.513291507192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9</v>
      </c>
      <c r="N42" s="281">
        <f t="shared" si="0"/>
        <v>20823.271271614325</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9</v>
      </c>
      <c r="N43" s="281">
        <f t="shared" si="0"/>
        <v>6709.7207430757271</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922.04676066569448</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101648.8372950801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20">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910">
        <f>VLOOKUP(A64,TRANSPORTE!A5:D117,4,FALSE)</f>
        <v>1200</v>
      </c>
      <c r="M64" s="911"/>
      <c r="N64" s="296">
        <f>K64*L64</f>
        <v>1680</v>
      </c>
    </row>
    <row r="65" spans="1:15">
      <c r="A65" t="s">
        <v>1433</v>
      </c>
      <c r="B65" s="52" t="str">
        <f>VLOOKUP(A65,TRANSPORTE!A6:D117,3,FALSE)</f>
        <v>Transporte de Mezcla en Frio DMF-19</v>
      </c>
      <c r="C65" s="53"/>
      <c r="D65" s="53"/>
      <c r="E65" s="53"/>
      <c r="F65" s="53"/>
      <c r="G65" s="53"/>
      <c r="H65" s="320" t="s">
        <v>1552</v>
      </c>
      <c r="I65" s="288">
        <v>1.25</v>
      </c>
      <c r="J65" s="295">
        <v>1</v>
      </c>
      <c r="K65" s="288">
        <v>1.25</v>
      </c>
      <c r="L65" s="910">
        <f>VLOOKUP(A65,TRANSPORTE!A6:D117,4,FALSE)</f>
        <v>1200</v>
      </c>
      <c r="M65" s="911"/>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192274.80490173705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38454.960980347409</v>
      </c>
      <c r="M88" s="859"/>
      <c r="N88" s="57"/>
    </row>
    <row r="89" spans="1:14">
      <c r="B89" s="95" t="s">
        <v>1057</v>
      </c>
      <c r="C89" s="96"/>
      <c r="D89" s="96"/>
      <c r="E89" s="96"/>
      <c r="F89" s="96"/>
      <c r="G89" s="96"/>
      <c r="H89" s="96"/>
      <c r="I89" s="93"/>
      <c r="J89" s="94"/>
      <c r="K89" s="313">
        <v>0.05</v>
      </c>
      <c r="L89" s="858">
        <f>N83*K89</f>
        <v>9613.7402450868522</v>
      </c>
      <c r="M89" s="859"/>
      <c r="N89" s="57"/>
    </row>
    <row r="90" spans="1:14" ht="15" thickBot="1">
      <c r="B90" s="97" t="s">
        <v>1058</v>
      </c>
      <c r="C90" s="98"/>
      <c r="D90" s="98"/>
      <c r="E90" s="98"/>
      <c r="F90" s="98"/>
      <c r="G90" s="98"/>
      <c r="H90" s="98"/>
      <c r="I90" s="99"/>
      <c r="J90" s="100"/>
      <c r="K90" s="314">
        <v>0.05</v>
      </c>
      <c r="L90" s="860">
        <f>N83*K90</f>
        <v>9613.7402450868522</v>
      </c>
      <c r="M90" s="861"/>
      <c r="N90" s="57"/>
    </row>
    <row r="91" spans="1:14" ht="15" thickBot="1">
      <c r="B91" s="823" t="s">
        <v>1037</v>
      </c>
      <c r="C91" s="824"/>
      <c r="D91" s="824"/>
      <c r="E91" s="824"/>
      <c r="F91" s="824"/>
      <c r="G91" s="824"/>
      <c r="H91" s="824"/>
      <c r="I91" s="824"/>
      <c r="J91" s="824"/>
      <c r="K91" s="824"/>
      <c r="L91" s="824"/>
      <c r="M91" s="825"/>
      <c r="N91" s="58">
        <f>L88+L89+L90</f>
        <v>57682.441470521117</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58">
        <f>N83+N91</f>
        <v>249957.24637225817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168</v>
      </c>
      <c r="B37" s="872" t="str">
        <f>VLOOKUP(A37,EQUIPOS!A7:D154,3,FALSE)</f>
        <v>Compactador tipo  POTENCIA: 105 HP, PESO: 6 ton</v>
      </c>
      <c r="C37" s="873"/>
      <c r="D37" s="873"/>
      <c r="E37" s="873"/>
      <c r="F37" s="873"/>
      <c r="G37" s="873"/>
      <c r="H37" s="874"/>
      <c r="I37" s="276"/>
      <c r="J37" s="277"/>
      <c r="K37" s="278">
        <f>VLOOKUP(A37,EQUIPOS!A7:D164,4,FALSE)</f>
        <v>88498.90290436089</v>
      </c>
      <c r="L37" s="279"/>
      <c r="M37" s="280">
        <v>7</v>
      </c>
      <c r="N37" s="281">
        <f t="shared" ref="N37:N43" si="0">K37/M37</f>
        <v>12642.700414908699</v>
      </c>
    </row>
    <row r="38" spans="1:14">
      <c r="A38" t="s">
        <v>173</v>
      </c>
      <c r="B38" s="872" t="str">
        <f>VLOOKUP(A38,EQUIPOS!A8:D154,3,FALSE)</f>
        <v>Compactador neumático de Potencia 70 HP, peso de 13 ton</v>
      </c>
      <c r="C38" s="873"/>
      <c r="D38" s="873"/>
      <c r="E38" s="873"/>
      <c r="F38" s="873"/>
      <c r="G38" s="873"/>
      <c r="H38" s="874"/>
      <c r="I38" s="276"/>
      <c r="J38" s="277"/>
      <c r="K38" s="278">
        <f>VLOOKUP(A38,EQUIPOS!A8:D165,4,FALSE)</f>
        <v>124939.62762968596</v>
      </c>
      <c r="L38" s="279"/>
      <c r="M38" s="280">
        <v>7</v>
      </c>
      <c r="N38" s="281">
        <f t="shared" si="0"/>
        <v>17848.518232812279</v>
      </c>
    </row>
    <row r="39" spans="1:14">
      <c r="A39" t="s">
        <v>286</v>
      </c>
      <c r="B39" s="872" t="str">
        <f>VLOOKUP(A39,EQUIPOS!A9:D154,3,FALSE)</f>
        <v>Planta de asfalto en frio</v>
      </c>
      <c r="C39" s="873"/>
      <c r="D39" s="873"/>
      <c r="E39" s="873"/>
      <c r="F39" s="873"/>
      <c r="G39" s="873"/>
      <c r="H39" s="874"/>
      <c r="I39" s="276"/>
      <c r="J39" s="277"/>
      <c r="K39" s="278">
        <f>VLOOKUP(A39,EQUIPOS!A9:D166,4,FALSE)</f>
        <v>239467.61962356474</v>
      </c>
      <c r="L39" s="279"/>
      <c r="M39" s="280">
        <v>9</v>
      </c>
      <c r="N39" s="281">
        <f t="shared" si="0"/>
        <v>26607.513291507192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7</v>
      </c>
      <c r="N42" s="281">
        <f t="shared" si="0"/>
        <v>26772.777349218417</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9</v>
      </c>
      <c r="N43" s="281">
        <f t="shared" si="0"/>
        <v>6709.7207430757271</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1053.7677264750794</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114505.89070465381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1200</v>
      </c>
      <c r="N65" s="421">
        <f>K65*M65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10537.677264750793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206449.0679694046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41289.813593880921</v>
      </c>
      <c r="M88" s="859"/>
      <c r="N88" s="57"/>
    </row>
    <row r="89" spans="1:14">
      <c r="B89" s="95" t="s">
        <v>1057</v>
      </c>
      <c r="C89" s="96"/>
      <c r="D89" s="96"/>
      <c r="E89" s="96"/>
      <c r="F89" s="96"/>
      <c r="G89" s="96"/>
      <c r="H89" s="96"/>
      <c r="I89" s="93"/>
      <c r="J89" s="94"/>
      <c r="K89" s="313">
        <v>0.05</v>
      </c>
      <c r="L89" s="858">
        <f>N83*K89</f>
        <v>10322.45339847023</v>
      </c>
      <c r="M89" s="859"/>
      <c r="N89" s="57"/>
    </row>
    <row r="90" spans="1:14" ht="15" thickBot="1">
      <c r="B90" s="97" t="s">
        <v>1058</v>
      </c>
      <c r="C90" s="98"/>
      <c r="D90" s="98"/>
      <c r="E90" s="98"/>
      <c r="F90" s="98"/>
      <c r="G90" s="98"/>
      <c r="H90" s="98"/>
      <c r="I90" s="99"/>
      <c r="J90" s="100"/>
      <c r="K90" s="314">
        <v>0.05</v>
      </c>
      <c r="L90" s="860">
        <f>N83*K90</f>
        <v>10322.45339847023</v>
      </c>
      <c r="M90" s="861"/>
      <c r="N90" s="57"/>
    </row>
    <row r="91" spans="1:14" ht="15" thickBot="1">
      <c r="B91" s="823" t="s">
        <v>1037</v>
      </c>
      <c r="C91" s="824"/>
      <c r="D91" s="824"/>
      <c r="E91" s="824"/>
      <c r="F91" s="824"/>
      <c r="G91" s="824"/>
      <c r="H91" s="824"/>
      <c r="I91" s="824"/>
      <c r="J91" s="824"/>
      <c r="K91" s="824"/>
      <c r="L91" s="824"/>
      <c r="M91" s="825"/>
      <c r="N91" s="58">
        <f>L88+L89+L90</f>
        <v>61934.720390821378</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268383.78836022597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9</v>
      </c>
      <c r="N37" s="281">
        <f t="shared" ref="N37:N43" si="0">K37/M37</f>
        <v>13882.180847742884</v>
      </c>
    </row>
    <row r="38" spans="1:14">
      <c r="A38" t="s">
        <v>168</v>
      </c>
      <c r="B38" s="872" t="str">
        <f>VLOOKUP(A38,EQUIPOS!A8:D154,3,FALSE)</f>
        <v>Compactador tipo  POTENCIA: 105 HP, PESO: 6 ton</v>
      </c>
      <c r="C38" s="873"/>
      <c r="D38" s="873"/>
      <c r="E38" s="873"/>
      <c r="F38" s="873"/>
      <c r="G38" s="873"/>
      <c r="H38" s="874"/>
      <c r="I38" s="276"/>
      <c r="J38" s="277"/>
      <c r="K38" s="278">
        <f>VLOOKUP(A38,EQUIPOS!A8:D165,4,FALSE)</f>
        <v>88498.90290436089</v>
      </c>
      <c r="L38" s="279"/>
      <c r="M38" s="280">
        <v>9</v>
      </c>
      <c r="N38" s="281">
        <f t="shared" si="0"/>
        <v>9833.2114338178762</v>
      </c>
    </row>
    <row r="39" spans="1:14">
      <c r="A39" t="s">
        <v>286</v>
      </c>
      <c r="B39" s="872" t="str">
        <f>VLOOKUP(A39,EQUIPOS!A9:D154,3,FALSE)</f>
        <v>Planta de asfalto en frio</v>
      </c>
      <c r="C39" s="873"/>
      <c r="D39" s="873"/>
      <c r="E39" s="873"/>
      <c r="F39" s="873"/>
      <c r="G39" s="873"/>
      <c r="H39" s="874"/>
      <c r="I39" s="276"/>
      <c r="J39" s="277"/>
      <c r="K39" s="278">
        <f>VLOOKUP(A39,EQUIPOS!A9:D166,4,FALSE)</f>
        <v>239467.61962356474</v>
      </c>
      <c r="L39" s="279"/>
      <c r="M39" s="280">
        <v>9</v>
      </c>
      <c r="N39" s="281">
        <f t="shared" si="0"/>
        <v>26607.513291507192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9</v>
      </c>
      <c r="N42" s="281">
        <f t="shared" si="0"/>
        <v>20823.271271614325</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9</v>
      </c>
      <c r="N43" s="281">
        <f t="shared" si="0"/>
        <v>6709.7207430757271</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3"/>
      <c r="F46" s="873"/>
      <c r="G46" s="873"/>
      <c r="H46" s="874"/>
      <c r="I46" s="42"/>
      <c r="J46" s="43"/>
      <c r="K46" s="283"/>
      <c r="L46" s="285"/>
      <c r="M46" s="286"/>
      <c r="N46" s="287"/>
    </row>
    <row r="47" spans="1:14">
      <c r="B47" s="880" t="s">
        <v>1036</v>
      </c>
      <c r="C47" s="958"/>
      <c r="D47" s="958"/>
      <c r="E47" s="44"/>
      <c r="F47" s="45"/>
      <c r="G47" s="45"/>
      <c r="H47" s="46"/>
      <c r="I47" s="42"/>
      <c r="J47" s="43"/>
      <c r="K47" s="288"/>
      <c r="L47" s="285"/>
      <c r="M47" s="410">
        <v>0.1</v>
      </c>
      <c r="N47" s="353">
        <f>N81*M47</f>
        <v>922.04676066569448</v>
      </c>
    </row>
    <row r="48" spans="1:14" ht="15" thickBot="1">
      <c r="B48" s="959"/>
      <c r="C48" s="960"/>
      <c r="D48" s="960"/>
      <c r="E48" s="960"/>
      <c r="F48" s="960"/>
      <c r="G48" s="960"/>
      <c r="H48" s="961"/>
      <c r="I48" s="882"/>
      <c r="J48" s="883"/>
      <c r="K48" s="47"/>
      <c r="L48" s="884"/>
      <c r="M48" s="962"/>
      <c r="N48" s="111"/>
    </row>
    <row r="49" spans="1:14" ht="15" thickBot="1">
      <c r="B49" s="823" t="s">
        <v>1037</v>
      </c>
      <c r="C49" s="824"/>
      <c r="D49" s="824"/>
      <c r="E49" s="824"/>
      <c r="F49" s="824"/>
      <c r="G49" s="824"/>
      <c r="H49" s="824"/>
      <c r="I49" s="824"/>
      <c r="J49" s="824"/>
      <c r="K49" s="824"/>
      <c r="L49" s="824"/>
      <c r="M49" s="825"/>
      <c r="N49" s="403">
        <f>SUM(N36:N48)</f>
        <v>101648.8372950801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910">
        <f>VLOOKUP(A65,TRANSPORTE!A6:D117,4,FALSE)</f>
        <v>911.79166999979327</v>
      </c>
      <c r="M65" s="911"/>
      <c r="N65" s="296">
        <f>K65*L65</f>
        <v>1139.7395874997417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2819.7395874997419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191914.54448923678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38382.908897847359</v>
      </c>
      <c r="M88" s="859"/>
      <c r="N88" s="57"/>
    </row>
    <row r="89" spans="1:14">
      <c r="B89" s="95" t="s">
        <v>1057</v>
      </c>
      <c r="C89" s="96"/>
      <c r="D89" s="96"/>
      <c r="E89" s="96"/>
      <c r="F89" s="96"/>
      <c r="G89" s="96"/>
      <c r="H89" s="96"/>
      <c r="I89" s="93"/>
      <c r="J89" s="94"/>
      <c r="K89" s="313">
        <v>0.05</v>
      </c>
      <c r="L89" s="858">
        <f>N83*K89</f>
        <v>9595.7272244618398</v>
      </c>
      <c r="M89" s="859"/>
      <c r="N89" s="57"/>
    </row>
    <row r="90" spans="1:14" ht="15" thickBot="1">
      <c r="B90" s="97" t="s">
        <v>1058</v>
      </c>
      <c r="C90" s="98"/>
      <c r="D90" s="98"/>
      <c r="E90" s="98"/>
      <c r="F90" s="98"/>
      <c r="G90" s="98"/>
      <c r="H90" s="98"/>
      <c r="I90" s="99"/>
      <c r="J90" s="100"/>
      <c r="K90" s="314">
        <v>0.05</v>
      </c>
      <c r="L90" s="860">
        <f>N83*K90</f>
        <v>9595.7272244618398</v>
      </c>
      <c r="M90" s="861"/>
      <c r="N90" s="57"/>
    </row>
    <row r="91" spans="1:14" ht="15" thickBot="1">
      <c r="B91" s="823" t="s">
        <v>1037</v>
      </c>
      <c r="C91" s="824"/>
      <c r="D91" s="824"/>
      <c r="E91" s="824"/>
      <c r="F91" s="824"/>
      <c r="G91" s="824"/>
      <c r="H91" s="824"/>
      <c r="I91" s="824"/>
      <c r="J91" s="824"/>
      <c r="K91" s="824"/>
      <c r="L91" s="824"/>
      <c r="M91" s="825"/>
      <c r="N91" s="58">
        <f>L88+L89+L90</f>
        <v>57574.363346771032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249488.90783600783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9</v>
      </c>
      <c r="N37" s="281">
        <f t="shared" ref="N37:N43" si="0">K37/M37</f>
        <v>13882.180847742884</v>
      </c>
    </row>
    <row r="38" spans="1:14">
      <c r="A38" t="s">
        <v>168</v>
      </c>
      <c r="B38" s="872" t="str">
        <f>VLOOKUP(A38,EQUIPOS!A8:D154,3,FALSE)</f>
        <v>Compactador tipo  POTENCIA: 105 HP, PESO: 6 ton</v>
      </c>
      <c r="C38" s="873"/>
      <c r="D38" s="873"/>
      <c r="E38" s="873"/>
      <c r="F38" s="873"/>
      <c r="G38" s="873"/>
      <c r="H38" s="874"/>
      <c r="I38" s="276"/>
      <c r="J38" s="277"/>
      <c r="K38" s="278">
        <f>VLOOKUP(A38,EQUIPOS!A8:D165,4,FALSE)</f>
        <v>88498.90290436089</v>
      </c>
      <c r="L38" s="279"/>
      <c r="M38" s="280">
        <v>9</v>
      </c>
      <c r="N38" s="281">
        <f t="shared" si="0"/>
        <v>9833.2114338178762</v>
      </c>
    </row>
    <row r="39" spans="1:14">
      <c r="A39" t="s">
        <v>286</v>
      </c>
      <c r="B39" s="872" t="str">
        <f>VLOOKUP(A39,EQUIPOS!A9:D154,3,FALSE)</f>
        <v>Planta de asfalto en frio</v>
      </c>
      <c r="C39" s="873"/>
      <c r="D39" s="873"/>
      <c r="E39" s="873"/>
      <c r="F39" s="873"/>
      <c r="G39" s="873"/>
      <c r="H39" s="874"/>
      <c r="I39" s="276"/>
      <c r="J39" s="277"/>
      <c r="K39" s="278">
        <f>VLOOKUP(A39,EQUIPOS!A9:D166,4,FALSE)</f>
        <v>239467.61962356474</v>
      </c>
      <c r="L39" s="279"/>
      <c r="M39" s="280">
        <v>9</v>
      </c>
      <c r="N39" s="281">
        <f t="shared" si="0"/>
        <v>26607.513291507192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9</v>
      </c>
      <c r="N42" s="281">
        <f t="shared" si="0"/>
        <v>20823.271271614325</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9</v>
      </c>
      <c r="N43" s="281">
        <f t="shared" si="0"/>
        <v>6709.7207430757271</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101648.8372950801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910">
        <f>VLOOKUP(A64,TRANSPORTE!A6:D117,4,FALSE)</f>
        <v>1200</v>
      </c>
      <c r="M64" s="911"/>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192274.80490173705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38454.960980347409</v>
      </c>
      <c r="M87" s="859"/>
      <c r="N87" s="57"/>
    </row>
    <row r="88" spans="1:14">
      <c r="B88" s="95" t="s">
        <v>1057</v>
      </c>
      <c r="C88" s="96"/>
      <c r="D88" s="96"/>
      <c r="E88" s="96"/>
      <c r="F88" s="96"/>
      <c r="G88" s="96"/>
      <c r="H88" s="96"/>
      <c r="I88" s="93"/>
      <c r="J88" s="94"/>
      <c r="K88" s="313">
        <v>0.05</v>
      </c>
      <c r="L88" s="858">
        <f>N82*K88</f>
        <v>9613.7402450868522</v>
      </c>
      <c r="M88" s="859"/>
      <c r="N88" s="57"/>
    </row>
    <row r="89" spans="1:14" ht="15" thickBot="1">
      <c r="B89" s="97" t="s">
        <v>1058</v>
      </c>
      <c r="C89" s="98"/>
      <c r="D89" s="98"/>
      <c r="E89" s="98"/>
      <c r="F89" s="98"/>
      <c r="G89" s="98"/>
      <c r="H89" s="98"/>
      <c r="I89" s="99"/>
      <c r="J89" s="100"/>
      <c r="K89" s="314">
        <v>0.05</v>
      </c>
      <c r="L89" s="860">
        <f>N82*K89</f>
        <v>9613.7402450868522</v>
      </c>
      <c r="M89" s="861"/>
      <c r="N89" s="57"/>
    </row>
    <row r="90" spans="1:14" ht="15" thickBot="1">
      <c r="B90" s="823" t="s">
        <v>1037</v>
      </c>
      <c r="C90" s="824"/>
      <c r="D90" s="824"/>
      <c r="E90" s="824"/>
      <c r="F90" s="824"/>
      <c r="G90" s="824"/>
      <c r="H90" s="824"/>
      <c r="I90" s="824"/>
      <c r="J90" s="824"/>
      <c r="K90" s="824"/>
      <c r="L90" s="824"/>
      <c r="M90" s="825"/>
      <c r="N90" s="58">
        <f>L87+L88+L89</f>
        <v>57682.441470521117</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249957.24637225817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9</v>
      </c>
      <c r="N37" s="281">
        <f t="shared" ref="N37:N43" si="0">K37/M37</f>
        <v>13882.180847742884</v>
      </c>
    </row>
    <row r="38" spans="1:14">
      <c r="A38" t="s">
        <v>168</v>
      </c>
      <c r="B38" s="872" t="str">
        <f>VLOOKUP(A38,EQUIPOS!A8:D154,3,FALSE)</f>
        <v>Compactador tipo  POTENCIA: 105 HP, PESO: 6 ton</v>
      </c>
      <c r="C38" s="873"/>
      <c r="D38" s="873"/>
      <c r="E38" s="873"/>
      <c r="F38" s="873"/>
      <c r="G38" s="873"/>
      <c r="H38" s="874"/>
      <c r="I38" s="276"/>
      <c r="J38" s="277"/>
      <c r="K38" s="278">
        <f>VLOOKUP(A38,EQUIPOS!A8:D165,4,FALSE)</f>
        <v>88498.90290436089</v>
      </c>
      <c r="L38" s="279"/>
      <c r="M38" s="280">
        <v>9</v>
      </c>
      <c r="N38" s="281">
        <f t="shared" si="0"/>
        <v>9833.2114338178762</v>
      </c>
    </row>
    <row r="39" spans="1:14">
      <c r="A39" t="s">
        <v>286</v>
      </c>
      <c r="B39" s="872" t="str">
        <f>VLOOKUP(A39,EQUIPOS!A9:D154,3,FALSE)</f>
        <v>Planta de asfalto en frio</v>
      </c>
      <c r="C39" s="873"/>
      <c r="D39" s="873"/>
      <c r="E39" s="873"/>
      <c r="F39" s="873"/>
      <c r="G39" s="873"/>
      <c r="H39" s="874"/>
      <c r="I39" s="276"/>
      <c r="J39" s="277"/>
      <c r="K39" s="278">
        <f>VLOOKUP(A39,EQUIPOS!A9:D166,4,FALSE)</f>
        <v>239467.61962356474</v>
      </c>
      <c r="L39" s="279"/>
      <c r="M39" s="280">
        <v>9</v>
      </c>
      <c r="N39" s="281">
        <f t="shared" si="0"/>
        <v>26607.513291507192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9</v>
      </c>
      <c r="N42" s="281">
        <f t="shared" si="0"/>
        <v>20823.271271614325</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9</v>
      </c>
      <c r="N43" s="281">
        <f t="shared" si="0"/>
        <v>6709.7207430757271</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3"/>
      <c r="F46" s="873"/>
      <c r="G46" s="873"/>
      <c r="H46" s="874"/>
      <c r="I46" s="42"/>
      <c r="J46" s="43"/>
      <c r="K46" s="283"/>
      <c r="L46" s="285"/>
      <c r="M46" s="286"/>
      <c r="N46" s="287"/>
    </row>
    <row r="47" spans="1:14">
      <c r="B47" s="880" t="s">
        <v>1036</v>
      </c>
      <c r="C47" s="958"/>
      <c r="D47" s="958"/>
      <c r="E47" s="44"/>
      <c r="F47" s="45"/>
      <c r="G47" s="45"/>
      <c r="H47" s="46"/>
      <c r="I47" s="42"/>
      <c r="J47" s="43"/>
      <c r="K47" s="288"/>
      <c r="L47" s="285"/>
      <c r="M47" s="410">
        <v>0.1</v>
      </c>
      <c r="N47" s="353">
        <f>N81*M47</f>
        <v>922.04676066569448</v>
      </c>
    </row>
    <row r="48" spans="1:14" ht="15" thickBot="1">
      <c r="B48" s="959"/>
      <c r="C48" s="960"/>
      <c r="D48" s="960"/>
      <c r="E48" s="960"/>
      <c r="F48" s="960"/>
      <c r="G48" s="960"/>
      <c r="H48" s="961"/>
      <c r="I48" s="882"/>
      <c r="J48" s="883"/>
      <c r="K48" s="47"/>
      <c r="L48" s="884"/>
      <c r="M48" s="962"/>
      <c r="N48" s="111"/>
    </row>
    <row r="49" spans="1:14" ht="15" thickBot="1">
      <c r="B49" s="823" t="s">
        <v>1037</v>
      </c>
      <c r="C49" s="824"/>
      <c r="D49" s="824"/>
      <c r="E49" s="824"/>
      <c r="F49" s="824"/>
      <c r="G49" s="824"/>
      <c r="H49" s="824"/>
      <c r="I49" s="824"/>
      <c r="J49" s="824"/>
      <c r="K49" s="824"/>
      <c r="L49" s="824"/>
      <c r="M49" s="825"/>
      <c r="N49" s="403">
        <f>SUM(N36:N48)</f>
        <v>101648.8372950801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910">
        <f>VLOOKUP(A65,TRANSPORTE!A6:D117,4,FALSE)</f>
        <v>1500</v>
      </c>
      <c r="M65" s="911"/>
      <c r="N65" s="296">
        <f>K65*L65</f>
        <v>1875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3555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192649.80490173705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38529.960980347409</v>
      </c>
      <c r="M88" s="859"/>
      <c r="N88" s="57"/>
    </row>
    <row r="89" spans="1:14">
      <c r="B89" s="95" t="s">
        <v>1057</v>
      </c>
      <c r="C89" s="96"/>
      <c r="D89" s="96"/>
      <c r="E89" s="96"/>
      <c r="F89" s="96"/>
      <c r="G89" s="96"/>
      <c r="H89" s="96"/>
      <c r="I89" s="93"/>
      <c r="J89" s="94"/>
      <c r="K89" s="313">
        <v>0.05</v>
      </c>
      <c r="L89" s="858">
        <f>N83*K89</f>
        <v>9632.4902450868522</v>
      </c>
      <c r="M89" s="859"/>
      <c r="N89" s="57"/>
    </row>
    <row r="90" spans="1:14" ht="15" thickBot="1">
      <c r="B90" s="97" t="s">
        <v>1058</v>
      </c>
      <c r="C90" s="98"/>
      <c r="D90" s="98"/>
      <c r="E90" s="98"/>
      <c r="F90" s="98"/>
      <c r="G90" s="98"/>
      <c r="H90" s="98"/>
      <c r="I90" s="99"/>
      <c r="J90" s="100"/>
      <c r="K90" s="314">
        <v>0.05</v>
      </c>
      <c r="L90" s="860">
        <f>N83*K90</f>
        <v>9632.4902450868522</v>
      </c>
      <c r="M90" s="861"/>
      <c r="N90" s="57"/>
    </row>
    <row r="91" spans="1:14" ht="15" thickBot="1">
      <c r="B91" s="823" t="s">
        <v>1037</v>
      </c>
      <c r="C91" s="824"/>
      <c r="D91" s="824"/>
      <c r="E91" s="824"/>
      <c r="F91" s="824"/>
      <c r="G91" s="824"/>
      <c r="H91" s="824"/>
      <c r="I91" s="824"/>
      <c r="J91" s="824"/>
      <c r="K91" s="824"/>
      <c r="L91" s="824"/>
      <c r="M91" s="825"/>
      <c r="N91" s="58">
        <f>L88+L89+L90</f>
        <v>57794.941470521117</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250444.74637225817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customHeight="1" thickBot="1">
      <c r="A31" t="s">
        <v>1929</v>
      </c>
      <c r="B31" s="86" t="s">
        <v>1151</v>
      </c>
      <c r="C31" s="963" t="s">
        <v>1664</v>
      </c>
      <c r="D31" s="963"/>
      <c r="E31" s="963"/>
      <c r="F31" s="964"/>
      <c r="G31" s="964"/>
      <c r="H31" s="964"/>
      <c r="I31" s="964"/>
      <c r="J31" s="964"/>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7</v>
      </c>
      <c r="N37" s="281">
        <f t="shared" ref="N37:N43" si="0">K37/M37</f>
        <v>17848.518232812279</v>
      </c>
    </row>
    <row r="38" spans="1:14">
      <c r="A38" t="s">
        <v>168</v>
      </c>
      <c r="B38" s="872" t="str">
        <f>VLOOKUP(A38,EQUIPOS!A8:D154,3,FALSE)</f>
        <v>Compactador tipo  POTENCIA: 105 HP, PESO: 6 ton</v>
      </c>
      <c r="C38" s="873"/>
      <c r="D38" s="873"/>
      <c r="E38" s="873"/>
      <c r="F38" s="873"/>
      <c r="G38" s="873"/>
      <c r="H38" s="874"/>
      <c r="I38" s="276"/>
      <c r="J38" s="277"/>
      <c r="K38" s="278">
        <f>VLOOKUP(A38,EQUIPOS!A8:D165,4,FALSE)</f>
        <v>88498.90290436089</v>
      </c>
      <c r="L38" s="279"/>
      <c r="M38" s="280">
        <v>7</v>
      </c>
      <c r="N38" s="281">
        <f t="shared" si="0"/>
        <v>12642.700414908699</v>
      </c>
    </row>
    <row r="39" spans="1:14">
      <c r="A39" t="s">
        <v>286</v>
      </c>
      <c r="B39" s="872" t="str">
        <f>VLOOKUP(A39,EQUIPOS!A9:D154,3,FALSE)</f>
        <v>Planta de asfalto en frio</v>
      </c>
      <c r="C39" s="873"/>
      <c r="D39" s="873"/>
      <c r="E39" s="873"/>
      <c r="F39" s="873"/>
      <c r="G39" s="873"/>
      <c r="H39" s="874"/>
      <c r="I39" s="276"/>
      <c r="J39" s="277"/>
      <c r="K39" s="278">
        <f>VLOOKUP(A39,EQUIPOS!A9:D166,4,FALSE)</f>
        <v>239467.61962356474</v>
      </c>
      <c r="L39" s="279"/>
      <c r="M39" s="280">
        <v>9</v>
      </c>
      <c r="N39" s="281">
        <f t="shared" si="0"/>
        <v>26607.513291507192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7</v>
      </c>
      <c r="N42" s="281">
        <f t="shared" si="0"/>
        <v>26772.777349218417</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9</v>
      </c>
      <c r="N43" s="281">
        <f t="shared" si="0"/>
        <v>6709.7207430757271</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1053.7677264750794</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114505.89070465381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910">
        <f>VLOOKUP(A64,TRANSPORTE!A6:D117,4,FALSE)</f>
        <v>1500</v>
      </c>
      <c r="M64" s="911"/>
      <c r="N64" s="296">
        <f>K64*L64</f>
        <v>1875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3555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10537.677264750793</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206824.0679694046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41364.813593880921</v>
      </c>
      <c r="M87" s="859"/>
      <c r="N87" s="57"/>
    </row>
    <row r="88" spans="1:14">
      <c r="B88" s="95" t="s">
        <v>1057</v>
      </c>
      <c r="C88" s="96"/>
      <c r="D88" s="96"/>
      <c r="E88" s="96"/>
      <c r="F88" s="96"/>
      <c r="G88" s="96"/>
      <c r="H88" s="96"/>
      <c r="I88" s="93"/>
      <c r="J88" s="94"/>
      <c r="K88" s="313">
        <v>0.05</v>
      </c>
      <c r="L88" s="858">
        <f>N82*K88</f>
        <v>10341.20339847023</v>
      </c>
      <c r="M88" s="859"/>
      <c r="N88" s="57"/>
    </row>
    <row r="89" spans="1:14" ht="15" thickBot="1">
      <c r="B89" s="97" t="s">
        <v>1058</v>
      </c>
      <c r="C89" s="98"/>
      <c r="D89" s="98"/>
      <c r="E89" s="98"/>
      <c r="F89" s="98"/>
      <c r="G89" s="98"/>
      <c r="H89" s="98"/>
      <c r="I89" s="99"/>
      <c r="J89" s="100"/>
      <c r="K89" s="314">
        <v>0.05</v>
      </c>
      <c r="L89" s="860">
        <f>N82*K89</f>
        <v>10341.20339847023</v>
      </c>
      <c r="M89" s="861"/>
      <c r="N89" s="57"/>
    </row>
    <row r="90" spans="1:14" ht="15" thickBot="1">
      <c r="B90" s="823" t="s">
        <v>1037</v>
      </c>
      <c r="C90" s="824"/>
      <c r="D90" s="824"/>
      <c r="E90" s="824"/>
      <c r="F90" s="824"/>
      <c r="G90" s="824"/>
      <c r="H90" s="824"/>
      <c r="I90" s="824"/>
      <c r="J90" s="824"/>
      <c r="K90" s="824"/>
      <c r="L90" s="824"/>
      <c r="M90" s="825"/>
      <c r="N90" s="58">
        <f>L87+L88+L89</f>
        <v>62047.220390821378</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268871.28836022597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72"/>
      <c r="C47" s="873"/>
      <c r="D47" s="873"/>
      <c r="E47" s="873"/>
      <c r="F47" s="873"/>
      <c r="G47" s="873"/>
      <c r="H47" s="874"/>
      <c r="I47" s="875"/>
      <c r="J47" s="876"/>
      <c r="K47" s="278"/>
      <c r="L47" s="877"/>
      <c r="M47" s="878"/>
      <c r="N47" s="281"/>
    </row>
    <row r="48" spans="1:14">
      <c r="B48" s="872"/>
      <c r="C48" s="873"/>
      <c r="D48" s="873"/>
      <c r="E48" s="879"/>
      <c r="F48" s="873"/>
      <c r="G48" s="873"/>
      <c r="H48" s="874"/>
      <c r="I48" s="42"/>
      <c r="J48" s="43"/>
      <c r="K48" s="283"/>
      <c r="L48" s="285"/>
      <c r="M48" s="286"/>
      <c r="N48" s="287"/>
    </row>
    <row r="49" spans="1:14">
      <c r="B49" s="880" t="s">
        <v>1036</v>
      </c>
      <c r="C49" s="881"/>
      <c r="D49" s="881"/>
      <c r="E49" s="44"/>
      <c r="F49" s="45"/>
      <c r="G49" s="45"/>
      <c r="H49" s="46"/>
      <c r="I49" s="42"/>
      <c r="J49" s="43"/>
      <c r="K49" s="288"/>
      <c r="L49" s="285"/>
      <c r="M49" s="410">
        <v>0.1</v>
      </c>
      <c r="N49" s="353">
        <f>N83*M49</f>
        <v>829.84208459912497</v>
      </c>
    </row>
    <row r="50" spans="1:14" ht="15" thickBot="1">
      <c r="B50" s="872"/>
      <c r="C50" s="873"/>
      <c r="D50" s="873"/>
      <c r="E50" s="873"/>
      <c r="F50" s="873"/>
      <c r="G50" s="873"/>
      <c r="H50" s="874"/>
      <c r="I50" s="882"/>
      <c r="J50" s="883"/>
      <c r="K50" s="47"/>
      <c r="L50" s="884"/>
      <c r="M50" s="885"/>
      <c r="N50" s="111"/>
    </row>
    <row r="51" spans="1:14" ht="15" thickBot="1">
      <c r="B51" s="823" t="s">
        <v>1037</v>
      </c>
      <c r="C51" s="824"/>
      <c r="D51" s="824"/>
      <c r="E51" s="824"/>
      <c r="F51" s="824"/>
      <c r="G51" s="824"/>
      <c r="H51" s="824"/>
      <c r="I51" s="824"/>
      <c r="J51" s="824"/>
      <c r="K51" s="824"/>
      <c r="L51" s="824"/>
      <c r="M51" s="825"/>
      <c r="N51" s="403">
        <f>SUM(N36:N50)</f>
        <v>124861.78877375941</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8" t="s">
        <v>1028</v>
      </c>
      <c r="C55" s="869"/>
      <c r="D55" s="869"/>
      <c r="E55" s="869"/>
      <c r="F55" s="869"/>
      <c r="G55" s="869"/>
      <c r="H55" s="869"/>
      <c r="I55" s="903"/>
      <c r="J55" s="324" t="s">
        <v>1029</v>
      </c>
      <c r="K55" s="91" t="s">
        <v>1030</v>
      </c>
      <c r="L55" s="904" t="s">
        <v>1039</v>
      </c>
      <c r="M55" s="903"/>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55080</v>
      </c>
      <c r="N56" s="281">
        <f>K56*M56</f>
        <v>77112</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44.54</v>
      </c>
      <c r="N57" s="281">
        <f>K57*M57</f>
        <v>1113.5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905"/>
      <c r="C60" s="906"/>
      <c r="D60" s="906"/>
      <c r="E60" s="906"/>
      <c r="F60" s="906"/>
      <c r="G60" s="906"/>
      <c r="H60" s="906"/>
      <c r="I60" s="876"/>
      <c r="J60" s="48"/>
      <c r="K60" s="50"/>
      <c r="L60" s="907"/>
      <c r="M60" s="908"/>
      <c r="N60" s="51"/>
    </row>
    <row r="61" spans="1:14" ht="15" thickBot="1">
      <c r="B61" s="823" t="s">
        <v>1037</v>
      </c>
      <c r="C61" s="824"/>
      <c r="D61" s="824"/>
      <c r="E61" s="824"/>
      <c r="F61" s="824"/>
      <c r="G61" s="824"/>
      <c r="H61" s="824"/>
      <c r="I61" s="824"/>
      <c r="J61" s="824"/>
      <c r="K61" s="824"/>
      <c r="L61" s="824"/>
      <c r="M61" s="825"/>
      <c r="N61" s="403">
        <f>SUM(N56:N60)</f>
        <v>78225.5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9" t="s">
        <v>1045</v>
      </c>
      <c r="M65" s="888"/>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910">
        <f>VLOOKUP(A66,TRANSPORTE!A5:D117,4,FALSE)</f>
        <v>1200</v>
      </c>
      <c r="M66" s="911"/>
      <c r="N66" s="296">
        <f>K66*L66</f>
        <v>1680</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910">
        <f>VLOOKUP(A67,TRANSPORTE!A6:D117,4,FALSE)</f>
        <v>1500</v>
      </c>
      <c r="M67" s="911"/>
      <c r="N67" s="296">
        <f>K67*L67</f>
        <v>1875</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901"/>
      <c r="M71" s="902"/>
      <c r="N71" s="133"/>
    </row>
    <row r="72" spans="1:15" ht="15" thickBot="1">
      <c r="B72" s="912" t="s">
        <v>1037</v>
      </c>
      <c r="C72" s="866"/>
      <c r="D72" s="866"/>
      <c r="E72" s="866"/>
      <c r="F72" s="866"/>
      <c r="G72" s="866"/>
      <c r="H72" s="866"/>
      <c r="I72" s="866"/>
      <c r="J72" s="866"/>
      <c r="K72" s="866"/>
      <c r="L72" s="866"/>
      <c r="M72" s="867"/>
      <c r="N72" s="110">
        <f>N66+N67+N68+N69+N70</f>
        <v>3555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9"/>
      <c r="C82" s="900"/>
      <c r="D82" s="900"/>
      <c r="E82" s="900"/>
      <c r="F82" s="900"/>
      <c r="G82" s="900"/>
      <c r="H82" s="900"/>
      <c r="I82" s="132"/>
      <c r="J82" s="132"/>
      <c r="K82" s="132"/>
      <c r="L82" s="913"/>
      <c r="M82" s="913"/>
      <c r="N82" s="51"/>
    </row>
    <row r="83" spans="1:14" ht="15" thickBot="1">
      <c r="B83" s="912" t="s">
        <v>1037</v>
      </c>
      <c r="C83" s="866"/>
      <c r="D83" s="866"/>
      <c r="E83" s="866"/>
      <c r="F83" s="866"/>
      <c r="G83" s="866"/>
      <c r="H83" s="866"/>
      <c r="I83" s="866"/>
      <c r="J83" s="866"/>
      <c r="K83" s="866"/>
      <c r="L83" s="866"/>
      <c r="M83" s="867"/>
      <c r="N83" s="310">
        <f>SUM(N77:N82)</f>
        <v>8298.4208459912497</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N51+N61+N72+N83</f>
        <v>214940.70961975068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3"/>
      <c r="J89" s="343"/>
      <c r="K89" s="311" t="s">
        <v>1054</v>
      </c>
      <c r="L89" s="870" t="s">
        <v>1055</v>
      </c>
      <c r="M89" s="871"/>
      <c r="N89" s="312"/>
    </row>
    <row r="90" spans="1:14">
      <c r="B90" s="856" t="s">
        <v>1056</v>
      </c>
      <c r="C90" s="857"/>
      <c r="D90" s="857"/>
      <c r="E90" s="857"/>
      <c r="F90" s="857"/>
      <c r="G90" s="857"/>
      <c r="H90" s="857"/>
      <c r="I90" s="93"/>
      <c r="J90" s="94"/>
      <c r="K90" s="313">
        <v>0.2</v>
      </c>
      <c r="L90" s="858">
        <f>N85*K90</f>
        <v>42988.141923950141</v>
      </c>
      <c r="M90" s="859"/>
      <c r="N90" s="57"/>
    </row>
    <row r="91" spans="1:14">
      <c r="B91" s="95" t="s">
        <v>1057</v>
      </c>
      <c r="C91" s="96"/>
      <c r="D91" s="96"/>
      <c r="E91" s="96"/>
      <c r="F91" s="96"/>
      <c r="G91" s="96"/>
      <c r="H91" s="96"/>
      <c r="I91" s="93"/>
      <c r="J91" s="94"/>
      <c r="K91" s="313">
        <v>0.05</v>
      </c>
      <c r="L91" s="858">
        <f>N85*K91</f>
        <v>10747.035480987535</v>
      </c>
      <c r="M91" s="859"/>
      <c r="N91" s="57"/>
    </row>
    <row r="92" spans="1:14" ht="15" thickBot="1">
      <c r="B92" s="97" t="s">
        <v>1058</v>
      </c>
      <c r="C92" s="98"/>
      <c r="D92" s="98"/>
      <c r="E92" s="98"/>
      <c r="F92" s="98"/>
      <c r="G92" s="98"/>
      <c r="H92" s="98"/>
      <c r="I92" s="99"/>
      <c r="J92" s="100"/>
      <c r="K92" s="314">
        <v>0.05</v>
      </c>
      <c r="L92" s="860">
        <f>N85*K92</f>
        <v>10747.035480987535</v>
      </c>
      <c r="M92" s="861"/>
      <c r="N92" s="57"/>
    </row>
    <row r="93" spans="1:14" ht="15" thickBot="1">
      <c r="B93" s="823" t="s">
        <v>1037</v>
      </c>
      <c r="C93" s="824"/>
      <c r="D93" s="824"/>
      <c r="E93" s="824"/>
      <c r="F93" s="824"/>
      <c r="G93" s="824"/>
      <c r="H93" s="824"/>
      <c r="I93" s="824"/>
      <c r="J93" s="824"/>
      <c r="K93" s="824"/>
      <c r="L93" s="824"/>
      <c r="M93" s="825"/>
      <c r="N93" s="58">
        <f>L90+L91+L92</f>
        <v>64482.212885925212</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279422.92250567587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6" t="s">
        <v>2324</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2325</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9"/>
      <c r="K125" s="889"/>
      <c r="L125" s="889"/>
      <c r="M125" s="889"/>
      <c r="N125" s="890"/>
    </row>
    <row r="126" spans="2:14" ht="15" thickBot="1">
      <c r="B126" s="270" t="s">
        <v>2327</v>
      </c>
      <c r="C126" s="402"/>
      <c r="D126" s="402"/>
      <c r="E126" s="63"/>
      <c r="F126" s="63"/>
      <c r="G126" s="63"/>
      <c r="H126" s="63"/>
      <c r="I126" s="63"/>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910">
        <f>VLOOKUP(A65,TRANSPORTE!A6:D117,4,FALSE)</f>
        <v>1200</v>
      </c>
      <c r="M65" s="911"/>
      <c r="N65" s="296">
        <f>K65*L65</f>
        <v>1500</v>
      </c>
    </row>
    <row r="66" spans="1:15">
      <c r="B66" s="52"/>
      <c r="C66" s="53"/>
      <c r="D66" s="53"/>
      <c r="E66" s="53"/>
      <c r="F66" s="53"/>
      <c r="G66" s="53"/>
      <c r="H66" s="297"/>
      <c r="I66" s="288"/>
      <c r="J66" s="288"/>
      <c r="K66" s="288"/>
      <c r="L66" s="910"/>
      <c r="M66" s="911"/>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214565.70961975068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42913.141923950141</v>
      </c>
      <c r="M88" s="859"/>
      <c r="N88" s="57"/>
    </row>
    <row r="89" spans="1:14">
      <c r="B89" s="95" t="s">
        <v>1057</v>
      </c>
      <c r="C89" s="96"/>
      <c r="D89" s="96"/>
      <c r="E89" s="96"/>
      <c r="F89" s="96"/>
      <c r="G89" s="96"/>
      <c r="H89" s="96"/>
      <c r="I89" s="93"/>
      <c r="J89" s="94"/>
      <c r="K89" s="313">
        <v>0.05</v>
      </c>
      <c r="L89" s="858">
        <f>N83*K89</f>
        <v>10728.285480987535</v>
      </c>
      <c r="M89" s="859"/>
      <c r="N89" s="57"/>
    </row>
    <row r="90" spans="1:14" ht="15" thickBot="1">
      <c r="B90" s="97" t="s">
        <v>1058</v>
      </c>
      <c r="C90" s="98"/>
      <c r="D90" s="98"/>
      <c r="E90" s="98"/>
      <c r="F90" s="98"/>
      <c r="G90" s="98"/>
      <c r="H90" s="98"/>
      <c r="I90" s="99"/>
      <c r="J90" s="100"/>
      <c r="K90" s="314">
        <v>0.05</v>
      </c>
      <c r="L90" s="860">
        <f>N83*K90</f>
        <v>10728.285480987535</v>
      </c>
      <c r="M90" s="861"/>
      <c r="N90" s="57"/>
    </row>
    <row r="91" spans="1:14" ht="15" thickBot="1">
      <c r="B91" s="823" t="s">
        <v>1037</v>
      </c>
      <c r="C91" s="824"/>
      <c r="D91" s="824"/>
      <c r="E91" s="824"/>
      <c r="F91" s="824"/>
      <c r="G91" s="824"/>
      <c r="H91" s="824"/>
      <c r="I91" s="824"/>
      <c r="J91" s="824"/>
      <c r="K91" s="824"/>
      <c r="L91" s="824"/>
      <c r="M91" s="825"/>
      <c r="N91" s="58">
        <f>L88+L89+L90</f>
        <v>64369.712885925212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278935.42250567587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910">
        <f>VLOOKUP(A65,TRANSPORTE!A6:D117,4,FALSE)</f>
        <v>1200</v>
      </c>
      <c r="M65" s="911"/>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214565.70961975068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42913.141923950141</v>
      </c>
      <c r="M88" s="859"/>
      <c r="N88" s="57"/>
    </row>
    <row r="89" spans="1:14">
      <c r="B89" s="95" t="s">
        <v>1057</v>
      </c>
      <c r="C89" s="96"/>
      <c r="D89" s="96"/>
      <c r="E89" s="96"/>
      <c r="F89" s="96"/>
      <c r="G89" s="96"/>
      <c r="H89" s="96"/>
      <c r="I89" s="93"/>
      <c r="J89" s="94"/>
      <c r="K89" s="313">
        <v>0.05</v>
      </c>
      <c r="L89" s="858">
        <f>N83*K89</f>
        <v>10728.285480987535</v>
      </c>
      <c r="M89" s="859"/>
      <c r="N89" s="57"/>
    </row>
    <row r="90" spans="1:14" ht="15" thickBot="1">
      <c r="B90" s="97" t="s">
        <v>1058</v>
      </c>
      <c r="C90" s="98"/>
      <c r="D90" s="98"/>
      <c r="E90" s="98"/>
      <c r="F90" s="98"/>
      <c r="G90" s="98"/>
      <c r="H90" s="98"/>
      <c r="I90" s="99"/>
      <c r="J90" s="100"/>
      <c r="K90" s="314">
        <v>0.05</v>
      </c>
      <c r="L90" s="860">
        <f>N83*K90</f>
        <v>10728.285480987535</v>
      </c>
      <c r="M90" s="861"/>
      <c r="N90" s="57"/>
    </row>
    <row r="91" spans="1:14" ht="15" thickBot="1">
      <c r="B91" s="823" t="s">
        <v>1037</v>
      </c>
      <c r="C91" s="824"/>
      <c r="D91" s="824"/>
      <c r="E91" s="824"/>
      <c r="F91" s="824"/>
      <c r="G91" s="824"/>
      <c r="H91" s="824"/>
      <c r="I91" s="824"/>
      <c r="J91" s="824"/>
      <c r="K91" s="824"/>
      <c r="L91" s="824"/>
      <c r="M91" s="825"/>
      <c r="N91" s="58">
        <f>L88+L89+L90</f>
        <v>64369.712885925212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278935.42250567587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ht="15" customHeight="1">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124861.78877375941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10">
        <f>VLOOKUP(A64,TRANSPORTE!A6:D117,4,FALSE)</f>
        <v>1500</v>
      </c>
      <c r="M64" s="911"/>
      <c r="N64" s="296">
        <f>K64*L64</f>
        <v>1875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3555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214940.70961975068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42988.141923950141</v>
      </c>
      <c r="M87" s="859"/>
      <c r="N87" s="57"/>
    </row>
    <row r="88" spans="1:14">
      <c r="B88" s="95" t="s">
        <v>1057</v>
      </c>
      <c r="C88" s="96"/>
      <c r="D88" s="96"/>
      <c r="E88" s="96"/>
      <c r="F88" s="96"/>
      <c r="G88" s="96"/>
      <c r="H88" s="96"/>
      <c r="I88" s="93"/>
      <c r="J88" s="94"/>
      <c r="K88" s="313">
        <v>0.05</v>
      </c>
      <c r="L88" s="858">
        <f>N82*K88</f>
        <v>10747.035480987535</v>
      </c>
      <c r="M88" s="859"/>
      <c r="N88" s="57"/>
    </row>
    <row r="89" spans="1:14" ht="15" thickBot="1">
      <c r="B89" s="97" t="s">
        <v>1058</v>
      </c>
      <c r="C89" s="98"/>
      <c r="D89" s="98"/>
      <c r="E89" s="98"/>
      <c r="F89" s="98"/>
      <c r="G89" s="98"/>
      <c r="H89" s="98"/>
      <c r="I89" s="99"/>
      <c r="J89" s="100"/>
      <c r="K89" s="314">
        <v>0.05</v>
      </c>
      <c r="L89" s="860">
        <f>N82*K89</f>
        <v>10747.035480987535</v>
      </c>
      <c r="M89" s="861"/>
      <c r="N89" s="57"/>
    </row>
    <row r="90" spans="1:14" ht="15" thickBot="1">
      <c r="B90" s="823" t="s">
        <v>1037</v>
      </c>
      <c r="C90" s="824"/>
      <c r="D90" s="824"/>
      <c r="E90" s="824"/>
      <c r="F90" s="824"/>
      <c r="G90" s="824"/>
      <c r="H90" s="824"/>
      <c r="I90" s="824"/>
      <c r="J90" s="824"/>
      <c r="K90" s="824"/>
      <c r="L90" s="824"/>
      <c r="M90" s="825"/>
      <c r="N90" s="58">
        <f>L87+L88+L89</f>
        <v>64482.212885925212</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279422.92250567587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124861.78877375941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910">
        <f>VLOOKUP(A64,TRANSPORTE!A6:D117,4,FALSE)</f>
        <v>1200</v>
      </c>
      <c r="M64" s="911"/>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214565.70961975068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42913.141923950141</v>
      </c>
      <c r="M87" s="859"/>
      <c r="N87" s="57"/>
    </row>
    <row r="88" spans="1:14">
      <c r="B88" s="95" t="s">
        <v>1057</v>
      </c>
      <c r="C88" s="96"/>
      <c r="D88" s="96"/>
      <c r="E88" s="96"/>
      <c r="F88" s="96"/>
      <c r="G88" s="96"/>
      <c r="H88" s="96"/>
      <c r="I88" s="93"/>
      <c r="J88" s="94"/>
      <c r="K88" s="313">
        <v>0.05</v>
      </c>
      <c r="L88" s="858">
        <f>N82*K88</f>
        <v>10728.285480987535</v>
      </c>
      <c r="M88" s="859"/>
      <c r="N88" s="57"/>
    </row>
    <row r="89" spans="1:14" ht="15" thickBot="1">
      <c r="B89" s="97" t="s">
        <v>1058</v>
      </c>
      <c r="C89" s="98"/>
      <c r="D89" s="98"/>
      <c r="E89" s="98"/>
      <c r="F89" s="98"/>
      <c r="G89" s="98"/>
      <c r="H89" s="98"/>
      <c r="I89" s="99"/>
      <c r="J89" s="100"/>
      <c r="K89" s="314">
        <v>0.05</v>
      </c>
      <c r="L89" s="860">
        <f>N82*K89</f>
        <v>10728.285480987535</v>
      </c>
      <c r="M89" s="861"/>
      <c r="N89" s="57"/>
    </row>
    <row r="90" spans="1:14" ht="15" thickBot="1">
      <c r="B90" s="823" t="s">
        <v>1037</v>
      </c>
      <c r="C90" s="824"/>
      <c r="D90" s="824"/>
      <c r="E90" s="824"/>
      <c r="F90" s="824"/>
      <c r="G90" s="824"/>
      <c r="H90" s="824"/>
      <c r="I90" s="824"/>
      <c r="J90" s="824"/>
      <c r="K90" s="824"/>
      <c r="L90" s="824"/>
      <c r="M90" s="825"/>
      <c r="N90" s="58">
        <f>L87+L88+L89</f>
        <v>64369.712885925212</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278935.42250567587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10">
        <f>VLOOKUP(A65,TRANSPORTE!A6:D117,4,FALSE)</f>
        <v>1200</v>
      </c>
      <c r="M65" s="911"/>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214565.70961975068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42913.141923950141</v>
      </c>
      <c r="M88" s="859"/>
      <c r="N88" s="57"/>
    </row>
    <row r="89" spans="1:14">
      <c r="B89" s="95" t="s">
        <v>1057</v>
      </c>
      <c r="C89" s="96"/>
      <c r="D89" s="96"/>
      <c r="E89" s="96"/>
      <c r="F89" s="96"/>
      <c r="G89" s="96"/>
      <c r="H89" s="96"/>
      <c r="I89" s="93"/>
      <c r="J89" s="94"/>
      <c r="K89" s="313">
        <v>0.05</v>
      </c>
      <c r="L89" s="858">
        <f>N83*K89</f>
        <v>10728.285480987535</v>
      </c>
      <c r="M89" s="859"/>
      <c r="N89" s="57"/>
    </row>
    <row r="90" spans="1:14" ht="15" thickBot="1">
      <c r="B90" s="97" t="s">
        <v>1058</v>
      </c>
      <c r="C90" s="98"/>
      <c r="D90" s="98"/>
      <c r="E90" s="98"/>
      <c r="F90" s="98"/>
      <c r="G90" s="98"/>
      <c r="H90" s="98"/>
      <c r="I90" s="99"/>
      <c r="J90" s="100"/>
      <c r="K90" s="314">
        <v>0.05</v>
      </c>
      <c r="L90" s="860">
        <f>N83*K90</f>
        <v>10728.285480987535</v>
      </c>
      <c r="M90" s="861"/>
      <c r="N90" s="57"/>
    </row>
    <row r="91" spans="1:14" ht="15" thickBot="1">
      <c r="B91" s="823" t="s">
        <v>1037</v>
      </c>
      <c r="C91" s="824"/>
      <c r="D91" s="824"/>
      <c r="E91" s="824"/>
      <c r="F91" s="824"/>
      <c r="G91" s="824"/>
      <c r="H91" s="824"/>
      <c r="I91" s="824"/>
      <c r="J91" s="824"/>
      <c r="K91" s="824"/>
      <c r="L91" s="824"/>
      <c r="M91" s="825"/>
      <c r="N91" s="58">
        <f>L88+L89+L90</f>
        <v>64369.712885925212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278935.42250567587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910">
        <f>VLOOKUP(A65,TRANSPORTE!A6:D117,4,FALSE)</f>
        <v>1200</v>
      </c>
      <c r="M65" s="911"/>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214565.70961975068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42913.141923950141</v>
      </c>
      <c r="M88" s="859"/>
      <c r="N88" s="57"/>
    </row>
    <row r="89" spans="1:14">
      <c r="B89" s="95" t="s">
        <v>1057</v>
      </c>
      <c r="C89" s="96"/>
      <c r="D89" s="96"/>
      <c r="E89" s="96"/>
      <c r="F89" s="96"/>
      <c r="G89" s="96"/>
      <c r="H89" s="96"/>
      <c r="I89" s="93"/>
      <c r="J89" s="94"/>
      <c r="K89" s="313">
        <v>0.05</v>
      </c>
      <c r="L89" s="858">
        <f>N83*K89</f>
        <v>10728.285480987535</v>
      </c>
      <c r="M89" s="859"/>
      <c r="N89" s="57"/>
    </row>
    <row r="90" spans="1:14" ht="15" thickBot="1">
      <c r="B90" s="97" t="s">
        <v>1058</v>
      </c>
      <c r="C90" s="98"/>
      <c r="D90" s="98"/>
      <c r="E90" s="98"/>
      <c r="F90" s="98"/>
      <c r="G90" s="98"/>
      <c r="H90" s="98"/>
      <c r="I90" s="99"/>
      <c r="J90" s="100"/>
      <c r="K90" s="314">
        <v>0.05</v>
      </c>
      <c r="L90" s="860">
        <f>N83*K90</f>
        <v>10728.285480987535</v>
      </c>
      <c r="M90" s="861"/>
      <c r="N90" s="57"/>
    </row>
    <row r="91" spans="1:14" ht="15" thickBot="1">
      <c r="B91" s="823" t="s">
        <v>1037</v>
      </c>
      <c r="C91" s="824"/>
      <c r="D91" s="824"/>
      <c r="E91" s="824"/>
      <c r="F91" s="824"/>
      <c r="G91" s="824"/>
      <c r="H91" s="824"/>
      <c r="I91" s="824"/>
      <c r="J91" s="824"/>
      <c r="K91" s="824"/>
      <c r="L91" s="824"/>
      <c r="M91" s="825"/>
      <c r="N91" s="58">
        <f>L88+L89+L90</f>
        <v>64369.712885925212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278935.42250567587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1377</v>
      </c>
      <c r="B65" s="52" t="str">
        <f>VLOOKUP(A65,TRANSPORTE!A6:D117,3,FALSE)</f>
        <v>Transporte de mezcla</v>
      </c>
      <c r="C65" s="53"/>
      <c r="D65" s="53"/>
      <c r="E65" s="53"/>
      <c r="F65" s="53"/>
      <c r="G65" s="53"/>
      <c r="H65" s="320" t="s">
        <v>1552</v>
      </c>
      <c r="I65" s="288">
        <v>1.25</v>
      </c>
      <c r="J65" s="295">
        <v>1</v>
      </c>
      <c r="K65" s="288">
        <f>I65*J65</f>
        <v>1.25</v>
      </c>
      <c r="L65" s="910">
        <f>VLOOKUP(A65,TRANSPORTE!A6:D117,4,FALSE)</f>
        <v>1200</v>
      </c>
      <c r="M65" s="911"/>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214565.70961975068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42913.141923950141</v>
      </c>
      <c r="M88" s="859"/>
      <c r="N88" s="57"/>
    </row>
    <row r="89" spans="1:14">
      <c r="B89" s="95" t="s">
        <v>1057</v>
      </c>
      <c r="C89" s="96"/>
      <c r="D89" s="96"/>
      <c r="E89" s="96"/>
      <c r="F89" s="96"/>
      <c r="G89" s="96"/>
      <c r="H89" s="96"/>
      <c r="I89" s="93"/>
      <c r="J89" s="94"/>
      <c r="K89" s="313">
        <v>0.05</v>
      </c>
      <c r="L89" s="858">
        <f>N83*K89</f>
        <v>10728.285480987535</v>
      </c>
      <c r="M89" s="859"/>
      <c r="N89" s="57"/>
    </row>
    <row r="90" spans="1:14" ht="15" thickBot="1">
      <c r="B90" s="97" t="s">
        <v>1058</v>
      </c>
      <c r="C90" s="98"/>
      <c r="D90" s="98"/>
      <c r="E90" s="98"/>
      <c r="F90" s="98"/>
      <c r="G90" s="98"/>
      <c r="H90" s="98"/>
      <c r="I90" s="99"/>
      <c r="J90" s="100"/>
      <c r="K90" s="314">
        <v>0.05</v>
      </c>
      <c r="L90" s="860">
        <f>N83*K90</f>
        <v>10728.285480987535</v>
      </c>
      <c r="M90" s="861"/>
      <c r="N90" s="57"/>
    </row>
    <row r="91" spans="1:14" ht="15" thickBot="1">
      <c r="B91" s="823" t="s">
        <v>1037</v>
      </c>
      <c r="C91" s="824"/>
      <c r="D91" s="824"/>
      <c r="E91" s="824"/>
      <c r="F91" s="824"/>
      <c r="G91" s="824"/>
      <c r="H91" s="824"/>
      <c r="I91" s="824"/>
      <c r="J91" s="824"/>
      <c r="K91" s="824"/>
      <c r="L91" s="824"/>
      <c r="M91" s="825"/>
      <c r="N91" s="58">
        <f>L88+L89+L90</f>
        <v>64369.712885925212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278935.42250567587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8</v>
      </c>
      <c r="N37" s="281">
        <f t="shared" ref="N37:N43" si="0">K37/M37</f>
        <v>15617.453453710745</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8</v>
      </c>
      <c r="N38" s="281">
        <f t="shared" si="0"/>
        <v>9580.707166194461</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8</v>
      </c>
      <c r="N39" s="281">
        <f t="shared" si="0"/>
        <v>70278.540541698341</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8</v>
      </c>
      <c r="N42" s="281">
        <f t="shared" si="0"/>
        <v>23426.180180566116</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8</v>
      </c>
      <c r="N43" s="281">
        <f t="shared" si="0"/>
        <v>7548.4358359601929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150244.25688545196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910">
        <f>VLOOKUP(A64,TRANSPORTE!A6:D117,4,FALSE)</f>
        <v>1500</v>
      </c>
      <c r="M64" s="911"/>
      <c r="N64" s="296">
        <f>K64*L64</f>
        <v>1875</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3555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241245.22449210892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48249.044898421787</v>
      </c>
      <c r="M87" s="859"/>
      <c r="N87" s="57"/>
    </row>
    <row r="88" spans="1:14">
      <c r="B88" s="95" t="s">
        <v>1057</v>
      </c>
      <c r="C88" s="96"/>
      <c r="D88" s="96"/>
      <c r="E88" s="96"/>
      <c r="F88" s="96"/>
      <c r="G88" s="96"/>
      <c r="H88" s="96"/>
      <c r="I88" s="93"/>
      <c r="J88" s="94"/>
      <c r="K88" s="313">
        <v>0.05</v>
      </c>
      <c r="L88" s="858">
        <f>N82*K88</f>
        <v>12062.261224605447</v>
      </c>
      <c r="M88" s="859"/>
      <c r="N88" s="57"/>
    </row>
    <row r="89" spans="1:14" ht="15" thickBot="1">
      <c r="B89" s="97" t="s">
        <v>1058</v>
      </c>
      <c r="C89" s="98"/>
      <c r="D89" s="98"/>
      <c r="E89" s="98"/>
      <c r="F89" s="98"/>
      <c r="G89" s="98"/>
      <c r="H89" s="98"/>
      <c r="I89" s="99"/>
      <c r="J89" s="100"/>
      <c r="K89" s="314">
        <v>0.05</v>
      </c>
      <c r="L89" s="860">
        <f>N82*K89</f>
        <v>12062.261224605447</v>
      </c>
      <c r="M89" s="861"/>
      <c r="N89" s="57"/>
    </row>
    <row r="90" spans="1:14" ht="15" thickBot="1">
      <c r="B90" s="823" t="s">
        <v>1037</v>
      </c>
      <c r="C90" s="824"/>
      <c r="D90" s="824"/>
      <c r="E90" s="824"/>
      <c r="F90" s="824"/>
      <c r="G90" s="824"/>
      <c r="H90" s="824"/>
      <c r="I90" s="824"/>
      <c r="J90" s="824"/>
      <c r="K90" s="824"/>
      <c r="L90" s="824"/>
      <c r="M90" s="825"/>
      <c r="N90" s="58">
        <f>L87+L88+L89</f>
        <v>72373.567347632677</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313618.79183974158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8</v>
      </c>
      <c r="N37" s="281">
        <f t="shared" ref="N37:N43" si="0">K37/M37</f>
        <v>15617.453453710745</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8</v>
      </c>
      <c r="N38" s="281">
        <f t="shared" si="0"/>
        <v>9580.707166194461</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8</v>
      </c>
      <c r="N39" s="281">
        <f t="shared" si="0"/>
        <v>70278.540541698341</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8</v>
      </c>
      <c r="N42" s="281">
        <f t="shared" si="0"/>
        <v>23426.180180566116</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8</v>
      </c>
      <c r="N43" s="281">
        <f t="shared" si="0"/>
        <v>7548.4358359601929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150244.25688545196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10">
        <f>VLOOKUP(A64,TRANSPORTE!A6:D117,4,FALSE)</f>
        <v>1200</v>
      </c>
      <c r="M64" s="911"/>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133"/>
    </row>
    <row r="80" spans="1:15" ht="15" thickBot="1">
      <c r="B80" s="912" t="s">
        <v>1037</v>
      </c>
      <c r="C80" s="866"/>
      <c r="D80" s="866"/>
      <c r="E80" s="866"/>
      <c r="F80" s="866"/>
      <c r="G80" s="866"/>
      <c r="H80" s="866"/>
      <c r="I80" s="866"/>
      <c r="J80" s="866"/>
      <c r="K80" s="866"/>
      <c r="L80" s="866"/>
      <c r="M80" s="867"/>
      <c r="N80" s="469">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240870.22449210892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48174.044898421787</v>
      </c>
      <c r="M87" s="859"/>
      <c r="N87" s="57"/>
    </row>
    <row r="88" spans="1:14">
      <c r="B88" s="95" t="s">
        <v>1057</v>
      </c>
      <c r="C88" s="96"/>
      <c r="D88" s="96"/>
      <c r="E88" s="96"/>
      <c r="F88" s="96"/>
      <c r="G88" s="96"/>
      <c r="H88" s="96"/>
      <c r="I88" s="93"/>
      <c r="J88" s="94"/>
      <c r="K88" s="313">
        <v>0.05</v>
      </c>
      <c r="L88" s="858">
        <f>N82*K88</f>
        <v>12043.511224605447</v>
      </c>
      <c r="M88" s="859"/>
      <c r="N88" s="57"/>
    </row>
    <row r="89" spans="1:14" ht="15" thickBot="1">
      <c r="B89" s="97" t="s">
        <v>1058</v>
      </c>
      <c r="C89" s="98"/>
      <c r="D89" s="98"/>
      <c r="E89" s="98"/>
      <c r="F89" s="98"/>
      <c r="G89" s="98"/>
      <c r="H89" s="98"/>
      <c r="I89" s="99"/>
      <c r="J89" s="100"/>
      <c r="K89" s="314">
        <v>0.05</v>
      </c>
      <c r="L89" s="860">
        <f>N82*K89</f>
        <v>12043.511224605447</v>
      </c>
      <c r="M89" s="861"/>
      <c r="N89" s="57"/>
    </row>
    <row r="90" spans="1:14" ht="15" thickBot="1">
      <c r="B90" s="823" t="s">
        <v>1037</v>
      </c>
      <c r="C90" s="824"/>
      <c r="D90" s="824"/>
      <c r="E90" s="824"/>
      <c r="F90" s="824"/>
      <c r="G90" s="824"/>
      <c r="H90" s="824"/>
      <c r="I90" s="824"/>
      <c r="J90" s="824"/>
      <c r="K90" s="824"/>
      <c r="L90" s="824"/>
      <c r="M90" s="825"/>
      <c r="N90" s="58">
        <f>L87+L88+L89</f>
        <v>72261.067347632677</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313131.29183974158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8</v>
      </c>
      <c r="N37" s="281">
        <f t="shared" ref="N37:N43" si="0">K37/M37</f>
        <v>15617.453453710745</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8</v>
      </c>
      <c r="N38" s="281">
        <f t="shared" si="0"/>
        <v>9580.707166194461</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8</v>
      </c>
      <c r="N39" s="281">
        <f t="shared" si="0"/>
        <v>70278.540541698341</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8</v>
      </c>
      <c r="N42" s="281">
        <f t="shared" si="0"/>
        <v>23426.180180566116</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8</v>
      </c>
      <c r="N43" s="281">
        <f t="shared" si="0"/>
        <v>7548.4358359601929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150244.25688545196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910">
        <f>VLOOKUP(A64,TRANSPORTE!A6:D117,4,FALSE)</f>
        <v>1200</v>
      </c>
      <c r="M64" s="911"/>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240870.22449210892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48174.044898421787</v>
      </c>
      <c r="M87" s="859"/>
      <c r="N87" s="57"/>
    </row>
    <row r="88" spans="1:14">
      <c r="B88" s="95" t="s">
        <v>1057</v>
      </c>
      <c r="C88" s="96"/>
      <c r="D88" s="96"/>
      <c r="E88" s="96"/>
      <c r="F88" s="96"/>
      <c r="G88" s="96"/>
      <c r="H88" s="96"/>
      <c r="I88" s="93"/>
      <c r="J88" s="94"/>
      <c r="K88" s="313">
        <v>0.05</v>
      </c>
      <c r="L88" s="858">
        <f>N82*K88</f>
        <v>12043.511224605447</v>
      </c>
      <c r="M88" s="859"/>
      <c r="N88" s="57"/>
    </row>
    <row r="89" spans="1:14" ht="15" thickBot="1">
      <c r="B89" s="97" t="s">
        <v>1058</v>
      </c>
      <c r="C89" s="98"/>
      <c r="D89" s="98"/>
      <c r="E89" s="98"/>
      <c r="F89" s="98"/>
      <c r="G89" s="98"/>
      <c r="H89" s="98"/>
      <c r="I89" s="99"/>
      <c r="J89" s="100"/>
      <c r="K89" s="314">
        <v>0.05</v>
      </c>
      <c r="L89" s="860">
        <f>N82*K89</f>
        <v>12043.511224605447</v>
      </c>
      <c r="M89" s="861"/>
      <c r="N89" s="57"/>
    </row>
    <row r="90" spans="1:14" ht="15" thickBot="1">
      <c r="B90" s="823" t="s">
        <v>1037</v>
      </c>
      <c r="C90" s="824"/>
      <c r="D90" s="824"/>
      <c r="E90" s="824"/>
      <c r="F90" s="824"/>
      <c r="G90" s="824"/>
      <c r="H90" s="824"/>
      <c r="I90" s="824"/>
      <c r="J90" s="824"/>
      <c r="K90" s="824"/>
      <c r="L90" s="824"/>
      <c r="M90" s="825"/>
      <c r="N90" s="58">
        <f>L87+L88+L89</f>
        <v>72261.067347632677</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313131.29183974158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124861.78877375941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910">
        <f>VLOOKUP(A64,TRANSPORTE!A6:D117,4,FALSE)</f>
        <v>1200</v>
      </c>
      <c r="M64" s="911"/>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214565.70961975068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42913.141923950141</v>
      </c>
      <c r="M87" s="859"/>
      <c r="N87" s="57"/>
    </row>
    <row r="88" spans="1:14">
      <c r="B88" s="95" t="s">
        <v>1057</v>
      </c>
      <c r="C88" s="96"/>
      <c r="D88" s="96"/>
      <c r="E88" s="96"/>
      <c r="F88" s="96"/>
      <c r="G88" s="96"/>
      <c r="H88" s="96"/>
      <c r="I88" s="93"/>
      <c r="J88" s="94"/>
      <c r="K88" s="313">
        <v>0.05</v>
      </c>
      <c r="L88" s="858">
        <f>N82*K88</f>
        <v>10728.285480987535</v>
      </c>
      <c r="M88" s="859"/>
      <c r="N88" s="57"/>
    </row>
    <row r="89" spans="1:14" ht="15" thickBot="1">
      <c r="B89" s="97" t="s">
        <v>1058</v>
      </c>
      <c r="C89" s="98"/>
      <c r="D89" s="98"/>
      <c r="E89" s="98"/>
      <c r="F89" s="98"/>
      <c r="G89" s="98"/>
      <c r="H89" s="98"/>
      <c r="I89" s="99"/>
      <c r="J89" s="100"/>
      <c r="K89" s="314">
        <v>0.05</v>
      </c>
      <c r="L89" s="860">
        <f>N82*K89</f>
        <v>10728.285480987535</v>
      </c>
      <c r="M89" s="861"/>
      <c r="N89" s="57"/>
    </row>
    <row r="90" spans="1:14" ht="15" thickBot="1">
      <c r="B90" s="823" t="s">
        <v>1037</v>
      </c>
      <c r="C90" s="824"/>
      <c r="D90" s="824"/>
      <c r="E90" s="824"/>
      <c r="F90" s="824"/>
      <c r="G90" s="824"/>
      <c r="H90" s="824"/>
      <c r="I90" s="824"/>
      <c r="J90" s="824"/>
      <c r="K90" s="824"/>
      <c r="L90" s="824"/>
      <c r="M90" s="825"/>
      <c r="N90" s="58">
        <f>L87+L88+L89</f>
        <v>64369.712885925212</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278935.42250567587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910">
        <f>VLOOKUP(A65,TRANSPORTE!A6:D117,4,FALSE)</f>
        <v>1200</v>
      </c>
      <c r="M65" s="911"/>
      <c r="N65" s="296">
        <f>K65*L65</f>
        <v>1500</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3180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133"/>
    </row>
    <row r="81" spans="1:14" ht="15" thickBot="1">
      <c r="B81" s="912" t="s">
        <v>1037</v>
      </c>
      <c r="C81" s="866"/>
      <c r="D81" s="866"/>
      <c r="E81" s="866"/>
      <c r="F81" s="866"/>
      <c r="G81" s="866"/>
      <c r="H81" s="866"/>
      <c r="I81" s="866"/>
      <c r="J81" s="866"/>
      <c r="K81" s="866"/>
      <c r="L81" s="866"/>
      <c r="M81" s="867"/>
      <c r="N81" s="469">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214565.70961975068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42913.141923950141</v>
      </c>
      <c r="M88" s="859"/>
      <c r="N88" s="57"/>
    </row>
    <row r="89" spans="1:14">
      <c r="B89" s="95" t="s">
        <v>1057</v>
      </c>
      <c r="C89" s="96"/>
      <c r="D89" s="96"/>
      <c r="E89" s="96"/>
      <c r="F89" s="96"/>
      <c r="G89" s="96"/>
      <c r="H89" s="96"/>
      <c r="I89" s="93"/>
      <c r="J89" s="94"/>
      <c r="K89" s="313">
        <v>0.05</v>
      </c>
      <c r="L89" s="858">
        <f>N83*K89</f>
        <v>10728.285480987535</v>
      </c>
      <c r="M89" s="859"/>
      <c r="N89" s="57"/>
    </row>
    <row r="90" spans="1:14" ht="15" thickBot="1">
      <c r="B90" s="97" t="s">
        <v>1058</v>
      </c>
      <c r="C90" s="98"/>
      <c r="D90" s="98"/>
      <c r="E90" s="98"/>
      <c r="F90" s="98"/>
      <c r="G90" s="98"/>
      <c r="H90" s="98"/>
      <c r="I90" s="99"/>
      <c r="J90" s="100"/>
      <c r="K90" s="314">
        <v>0.05</v>
      </c>
      <c r="L90" s="860">
        <f>N83*K90</f>
        <v>10728.285480987535</v>
      </c>
      <c r="M90" s="861"/>
      <c r="N90" s="57"/>
    </row>
    <row r="91" spans="1:14" ht="15" thickBot="1">
      <c r="B91" s="823" t="s">
        <v>1037</v>
      </c>
      <c r="C91" s="824"/>
      <c r="D91" s="824"/>
      <c r="E91" s="824"/>
      <c r="F91" s="824"/>
      <c r="G91" s="824"/>
      <c r="H91" s="824"/>
      <c r="I91" s="824"/>
      <c r="J91" s="824"/>
      <c r="K91" s="824"/>
      <c r="L91" s="824"/>
      <c r="M91" s="825"/>
      <c r="N91" s="58">
        <f>L88+L89+L90</f>
        <v>64369.712885925212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278935.42250567587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124861.78877375941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10">
        <f>VLOOKUP(A64,TRANSPORTE!A6:D117,4,FALSE)</f>
        <v>1200</v>
      </c>
      <c r="M64" s="911"/>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214565.70961975068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42913.141923950141</v>
      </c>
      <c r="M87" s="859"/>
      <c r="N87" s="57"/>
    </row>
    <row r="88" spans="1:14">
      <c r="B88" s="95" t="s">
        <v>1057</v>
      </c>
      <c r="C88" s="96"/>
      <c r="D88" s="96"/>
      <c r="E88" s="96"/>
      <c r="F88" s="96"/>
      <c r="G88" s="96"/>
      <c r="H88" s="96"/>
      <c r="I88" s="93"/>
      <c r="J88" s="94"/>
      <c r="K88" s="313">
        <v>0.05</v>
      </c>
      <c r="L88" s="858">
        <f>N82*K88</f>
        <v>10728.285480987535</v>
      </c>
      <c r="M88" s="859"/>
      <c r="N88" s="57"/>
    </row>
    <row r="89" spans="1:14" ht="15" thickBot="1">
      <c r="B89" s="97" t="s">
        <v>1058</v>
      </c>
      <c r="C89" s="98"/>
      <c r="D89" s="98"/>
      <c r="E89" s="98"/>
      <c r="F89" s="98"/>
      <c r="G89" s="98"/>
      <c r="H89" s="98"/>
      <c r="I89" s="99"/>
      <c r="J89" s="100"/>
      <c r="K89" s="314">
        <v>0.05</v>
      </c>
      <c r="L89" s="860">
        <f>N82*K89</f>
        <v>10728.285480987535</v>
      </c>
      <c r="M89" s="861"/>
      <c r="N89" s="57"/>
    </row>
    <row r="90" spans="1:14" ht="15" thickBot="1">
      <c r="B90" s="823" t="s">
        <v>1037</v>
      </c>
      <c r="C90" s="824"/>
      <c r="D90" s="824"/>
      <c r="E90" s="824"/>
      <c r="F90" s="824"/>
      <c r="G90" s="824"/>
      <c r="H90" s="824"/>
      <c r="I90" s="824"/>
      <c r="J90" s="824"/>
      <c r="K90" s="824"/>
      <c r="L90" s="824"/>
      <c r="M90" s="825"/>
      <c r="N90" s="58">
        <f>L87+L88+L89</f>
        <v>64369.712885925212</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278935.42250567587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8</v>
      </c>
      <c r="N37" s="281">
        <f t="shared" ref="N37:N43" si="0">K37/M37</f>
        <v>15617.453453710745</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8</v>
      </c>
      <c r="N38" s="281">
        <f t="shared" si="0"/>
        <v>9580.707166194461</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8</v>
      </c>
      <c r="N39" s="281">
        <f t="shared" si="0"/>
        <v>70278.540541698341</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8</v>
      </c>
      <c r="N42" s="281">
        <f t="shared" si="0"/>
        <v>23426.180180566116</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8</v>
      </c>
      <c r="N43" s="281">
        <f t="shared" si="0"/>
        <v>7548.4358359601929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150244.25688545196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910">
        <f>VLOOKUP(A64,TRANSPORTE!A6:D117,4,FALSE)</f>
        <v>1200</v>
      </c>
      <c r="M64" s="911"/>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240870.22449210892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48174.044898421787</v>
      </c>
      <c r="M87" s="859"/>
      <c r="N87" s="57"/>
    </row>
    <row r="88" spans="1:14">
      <c r="B88" s="95" t="s">
        <v>1057</v>
      </c>
      <c r="C88" s="96"/>
      <c r="D88" s="96"/>
      <c r="E88" s="96"/>
      <c r="F88" s="96"/>
      <c r="G88" s="96"/>
      <c r="H88" s="96"/>
      <c r="I88" s="93"/>
      <c r="J88" s="94"/>
      <c r="K88" s="313">
        <v>0.05</v>
      </c>
      <c r="L88" s="858">
        <f>N82*K88</f>
        <v>12043.511224605447</v>
      </c>
      <c r="M88" s="859"/>
      <c r="N88" s="57"/>
    </row>
    <row r="89" spans="1:14" ht="15" thickBot="1">
      <c r="B89" s="97" t="s">
        <v>1058</v>
      </c>
      <c r="C89" s="98"/>
      <c r="D89" s="98"/>
      <c r="E89" s="98"/>
      <c r="F89" s="98"/>
      <c r="G89" s="98"/>
      <c r="H89" s="98"/>
      <c r="I89" s="99"/>
      <c r="J89" s="100"/>
      <c r="K89" s="314">
        <v>0.05</v>
      </c>
      <c r="L89" s="860">
        <f>N82*K89</f>
        <v>12043.511224605447</v>
      </c>
      <c r="M89" s="861"/>
      <c r="N89" s="57"/>
    </row>
    <row r="90" spans="1:14" ht="15" thickBot="1">
      <c r="B90" s="823" t="s">
        <v>1037</v>
      </c>
      <c r="C90" s="824"/>
      <c r="D90" s="824"/>
      <c r="E90" s="824"/>
      <c r="F90" s="824"/>
      <c r="G90" s="824"/>
      <c r="H90" s="824"/>
      <c r="I90" s="824"/>
      <c r="J90" s="824"/>
      <c r="K90" s="824"/>
      <c r="L90" s="824"/>
      <c r="M90" s="825"/>
      <c r="N90" s="58">
        <f>L87+L88+L89</f>
        <v>72261.067347632677</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313131.29183974158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910">
        <f>VLOOKUP(A65,TRANSPORTE!A6:D117,4,FALSE)</f>
        <v>911.79166999979327</v>
      </c>
      <c r="M65" s="911"/>
      <c r="N65" s="296">
        <f>K65*L65</f>
        <v>1139.7395874997417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2819.7395874997419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214205.44920725041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42841.089841450084</v>
      </c>
      <c r="M88" s="859"/>
      <c r="N88" s="57"/>
    </row>
    <row r="89" spans="1:14">
      <c r="B89" s="95" t="s">
        <v>1057</v>
      </c>
      <c r="C89" s="96"/>
      <c r="D89" s="96"/>
      <c r="E89" s="96"/>
      <c r="F89" s="96"/>
      <c r="G89" s="96"/>
      <c r="H89" s="96"/>
      <c r="I89" s="93"/>
      <c r="J89" s="94"/>
      <c r="K89" s="313">
        <v>0.05</v>
      </c>
      <c r="L89" s="858">
        <f>N83*K89</f>
        <v>10710.272460362521</v>
      </c>
      <c r="M89" s="859"/>
      <c r="N89" s="57"/>
    </row>
    <row r="90" spans="1:14" ht="15" thickBot="1">
      <c r="B90" s="97" t="s">
        <v>1058</v>
      </c>
      <c r="C90" s="98"/>
      <c r="D90" s="98"/>
      <c r="E90" s="98"/>
      <c r="F90" s="98"/>
      <c r="G90" s="98"/>
      <c r="H90" s="98"/>
      <c r="I90" s="99"/>
      <c r="J90" s="100"/>
      <c r="K90" s="314">
        <v>0.05</v>
      </c>
      <c r="L90" s="860">
        <f>N83*K90</f>
        <v>10710.272460362521</v>
      </c>
      <c r="M90" s="861"/>
      <c r="N90" s="57"/>
    </row>
    <row r="91" spans="1:14" ht="15" thickBot="1">
      <c r="B91" s="823" t="s">
        <v>1037</v>
      </c>
      <c r="C91" s="824"/>
      <c r="D91" s="824"/>
      <c r="E91" s="824"/>
      <c r="F91" s="824"/>
      <c r="G91" s="824"/>
      <c r="H91" s="824"/>
      <c r="I91" s="824"/>
      <c r="J91" s="824"/>
      <c r="K91" s="824"/>
      <c r="L91" s="824"/>
      <c r="M91" s="825"/>
      <c r="N91" s="58">
        <f>L88+L89+L90</f>
        <v>64261.634762175134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278467.08396942553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910">
        <f>VLOOKUP(A65,TRANSPORTE!A6:D117,4,FALSE)</f>
        <v>911.79166999979327</v>
      </c>
      <c r="M65" s="911"/>
      <c r="N65" s="296">
        <f>K65*L65</f>
        <v>1139.7395874997417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2819.7395874997419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214205.44920725041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42841.089841450084</v>
      </c>
      <c r="M88" s="859"/>
      <c r="N88" s="57"/>
    </row>
    <row r="89" spans="1:14">
      <c r="B89" s="95" t="s">
        <v>1057</v>
      </c>
      <c r="C89" s="96"/>
      <c r="D89" s="96"/>
      <c r="E89" s="96"/>
      <c r="F89" s="96"/>
      <c r="G89" s="96"/>
      <c r="H89" s="96"/>
      <c r="I89" s="93"/>
      <c r="J89" s="94"/>
      <c r="K89" s="313">
        <v>0.05</v>
      </c>
      <c r="L89" s="858">
        <f>N83*K89</f>
        <v>10710.272460362521</v>
      </c>
      <c r="M89" s="859"/>
      <c r="N89" s="57"/>
    </row>
    <row r="90" spans="1:14" ht="15" thickBot="1">
      <c r="B90" s="97" t="s">
        <v>1058</v>
      </c>
      <c r="C90" s="98"/>
      <c r="D90" s="98"/>
      <c r="E90" s="98"/>
      <c r="F90" s="98"/>
      <c r="G90" s="98"/>
      <c r="H90" s="98"/>
      <c r="I90" s="99"/>
      <c r="J90" s="100"/>
      <c r="K90" s="314">
        <v>0.05</v>
      </c>
      <c r="L90" s="860">
        <f>N83*K90</f>
        <v>10710.272460362521</v>
      </c>
      <c r="M90" s="861"/>
      <c r="N90" s="57"/>
    </row>
    <row r="91" spans="1:14" ht="15" thickBot="1">
      <c r="B91" s="823" t="s">
        <v>1037</v>
      </c>
      <c r="C91" s="824"/>
      <c r="D91" s="824"/>
      <c r="E91" s="824"/>
      <c r="F91" s="824"/>
      <c r="G91" s="824"/>
      <c r="H91" s="824"/>
      <c r="I91" s="824"/>
      <c r="J91" s="824"/>
      <c r="K91" s="824"/>
      <c r="L91" s="824"/>
      <c r="M91" s="825"/>
      <c r="N91" s="58">
        <f>L88+L89+L90</f>
        <v>64261.634762175134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278467.08396942553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124861.78877375941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44.54</v>
      </c>
      <c r="N54" s="281">
        <f>K54*M54</f>
        <v>1113.5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78225.5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910">
        <f>VLOOKUP(A64,TRANSPORTE!A6:D117,4,FALSE)</f>
        <v>911.79166999979327</v>
      </c>
      <c r="M64" s="911"/>
      <c r="N64" s="296">
        <f>K64*L64</f>
        <v>1139.7395874997417</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2819.7395874997419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214205.44920725041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42841.089841450084</v>
      </c>
      <c r="M87" s="859"/>
      <c r="N87" s="57"/>
    </row>
    <row r="88" spans="1:14">
      <c r="B88" s="95" t="s">
        <v>1057</v>
      </c>
      <c r="C88" s="96"/>
      <c r="D88" s="96"/>
      <c r="E88" s="96"/>
      <c r="F88" s="96"/>
      <c r="G88" s="96"/>
      <c r="H88" s="96"/>
      <c r="I88" s="93"/>
      <c r="J88" s="94"/>
      <c r="K88" s="313">
        <v>0.05</v>
      </c>
      <c r="L88" s="858">
        <f>N82*K88</f>
        <v>10710.272460362521</v>
      </c>
      <c r="M88" s="859"/>
      <c r="N88" s="57"/>
    </row>
    <row r="89" spans="1:14" ht="15" thickBot="1">
      <c r="B89" s="97" t="s">
        <v>1058</v>
      </c>
      <c r="C89" s="98"/>
      <c r="D89" s="98"/>
      <c r="E89" s="98"/>
      <c r="F89" s="98"/>
      <c r="G89" s="98"/>
      <c r="H89" s="98"/>
      <c r="I89" s="99"/>
      <c r="J89" s="100"/>
      <c r="K89" s="314">
        <v>0.05</v>
      </c>
      <c r="L89" s="860">
        <f>N82*K89</f>
        <v>10710.272460362521</v>
      </c>
      <c r="M89" s="861"/>
      <c r="N89" s="57"/>
    </row>
    <row r="90" spans="1:14" ht="15" thickBot="1">
      <c r="B90" s="823" t="s">
        <v>1037</v>
      </c>
      <c r="C90" s="824"/>
      <c r="D90" s="824"/>
      <c r="E90" s="824"/>
      <c r="F90" s="824"/>
      <c r="G90" s="824"/>
      <c r="H90" s="824"/>
      <c r="I90" s="824"/>
      <c r="J90" s="824"/>
      <c r="K90" s="824"/>
      <c r="L90" s="824"/>
      <c r="M90" s="825"/>
      <c r="N90" s="58">
        <f>L87+L88+L89</f>
        <v>64261.634762175134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278467.08396942553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6"/>
      <c r="J36" s="277"/>
      <c r="K36" s="278">
        <f>VLOOKUP(A36,EQUIPOS!A6:D163,4,FALSE)</f>
        <v>114527.99199387879</v>
      </c>
      <c r="L36" s="279"/>
      <c r="M36" s="280">
        <v>30</v>
      </c>
      <c r="N36" s="281">
        <f>K36/M36</f>
        <v>3817.5997331292933</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166</v>
      </c>
      <c r="B38" s="872" t="str">
        <f>VLOOKUP(A38,EQUIPOS!A8:D154,3,FALSE)</f>
        <v>Compactador de Rodillo POTENCIA: 99HP, PESO: 8 ton</v>
      </c>
      <c r="C38" s="873"/>
      <c r="D38" s="873"/>
      <c r="E38" s="873"/>
      <c r="F38" s="873"/>
      <c r="G38" s="873"/>
      <c r="H38" s="874"/>
      <c r="I38" s="276"/>
      <c r="J38" s="277"/>
      <c r="K38" s="278">
        <f>VLOOKUP(A38,EQUIPOS!A8:D165,4,FALSE)</f>
        <v>76645.657329555688</v>
      </c>
      <c r="L38" s="279"/>
      <c r="M38" s="280">
        <v>10</v>
      </c>
      <c r="N38" s="281">
        <f t="shared" si="0"/>
        <v>7664.5657329555688</v>
      </c>
    </row>
    <row r="39" spans="1:14">
      <c r="A39" t="s">
        <v>284</v>
      </c>
      <c r="B39" s="872" t="str">
        <f>VLOOKUP(A39,EQUIPOS!A9:D154,3,FALSE)</f>
        <v>Planta de asfalto en caliente</v>
      </c>
      <c r="C39" s="873"/>
      <c r="D39" s="873"/>
      <c r="E39" s="873"/>
      <c r="F39" s="873"/>
      <c r="G39" s="873"/>
      <c r="H39" s="874"/>
      <c r="I39" s="276"/>
      <c r="J39" s="277"/>
      <c r="K39" s="278">
        <f>VLOOKUP(A39,EQUIPOS!A9:D166,4,FALSE)</f>
        <v>562228.32433358673</v>
      </c>
      <c r="L39" s="279"/>
      <c r="M39" s="280">
        <v>10</v>
      </c>
      <c r="N39" s="281">
        <f t="shared" si="0"/>
        <v>56222.832433358672</v>
      </c>
    </row>
    <row r="40" spans="1:14">
      <c r="A40" t="s">
        <v>290</v>
      </c>
      <c r="B40" s="872" t="str">
        <f>VLOOKUP(A40,EQUIPOS!A10:D154,3,FALSE)</f>
        <v>Planta trituradora</v>
      </c>
      <c r="C40" s="873"/>
      <c r="D40" s="873"/>
      <c r="E40" s="873"/>
      <c r="F40" s="873"/>
      <c r="G40" s="873"/>
      <c r="H40" s="874"/>
      <c r="I40" s="276"/>
      <c r="J40" s="277"/>
      <c r="K40" s="278">
        <f>VLOOKUP(A40,EQUIPOS!A10:D167,4,FALSE)</f>
        <v>451864.98659403087</v>
      </c>
      <c r="L40" s="279"/>
      <c r="M40" s="280">
        <v>30</v>
      </c>
      <c r="N40" s="281">
        <f t="shared" si="0"/>
        <v>15062.166219801029</v>
      </c>
    </row>
    <row r="41" spans="1:14">
      <c r="A41" t="s">
        <v>314</v>
      </c>
      <c r="B41" s="872" t="str">
        <f>VLOOKUP(A41,EQUIPOS!A11:D155,3,FALSE)</f>
        <v xml:space="preserve">Retroexcavadora E-200 sobre orugas
</v>
      </c>
      <c r="C41" s="873"/>
      <c r="D41" s="873"/>
      <c r="E41" s="873"/>
      <c r="F41" s="873"/>
      <c r="G41" s="873"/>
      <c r="H41" s="874"/>
      <c r="I41" s="276"/>
      <c r="J41" s="277"/>
      <c r="K41" s="278">
        <f>VLOOKUP(A41,EQUIPOS!A11:D168,4,FALSE)</f>
        <v>119733.80981178237</v>
      </c>
      <c r="L41" s="279"/>
      <c r="M41" s="280">
        <v>30</v>
      </c>
      <c r="N41" s="281">
        <f t="shared" si="0"/>
        <v>3991.126993726079</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6"/>
      <c r="J42" s="277"/>
      <c r="K42" s="278">
        <f>VLOOKUP(A42,EQUIPOS!A12:D169,4,FALSE)</f>
        <v>187409.44144452893</v>
      </c>
      <c r="L42" s="279"/>
      <c r="M42" s="280">
        <v>10</v>
      </c>
      <c r="N42" s="281">
        <f t="shared" si="0"/>
        <v>18740.944144452893</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329"/>
      <c r="C44" s="330"/>
      <c r="D44" s="330"/>
      <c r="E44" s="330"/>
      <c r="F44" s="330"/>
      <c r="G44" s="330"/>
      <c r="H44" s="331"/>
      <c r="I44" s="276"/>
      <c r="J44" s="277"/>
      <c r="K44" s="278"/>
      <c r="L44" s="279"/>
      <c r="M44" s="280"/>
      <c r="N44" s="281"/>
    </row>
    <row r="45" spans="1:14">
      <c r="B45" s="872"/>
      <c r="C45" s="873"/>
      <c r="D45" s="873"/>
      <c r="E45" s="873"/>
      <c r="F45" s="873"/>
      <c r="G45" s="873"/>
      <c r="H45" s="874"/>
      <c r="I45" s="875"/>
      <c r="J45" s="876"/>
      <c r="K45" s="278"/>
      <c r="L45" s="877"/>
      <c r="M45" s="878"/>
      <c r="N45" s="281"/>
    </row>
    <row r="46" spans="1:14">
      <c r="B46" s="872"/>
      <c r="C46" s="873"/>
      <c r="D46" s="873"/>
      <c r="E46" s="879"/>
      <c r="F46" s="873"/>
      <c r="G46" s="873"/>
      <c r="H46" s="874"/>
      <c r="I46" s="42"/>
      <c r="J46" s="43"/>
      <c r="K46" s="283"/>
      <c r="L46" s="285"/>
      <c r="M46" s="286"/>
      <c r="N46" s="287"/>
    </row>
    <row r="47" spans="1:14">
      <c r="B47" s="880" t="s">
        <v>1036</v>
      </c>
      <c r="C47" s="881"/>
      <c r="D47" s="881"/>
      <c r="E47" s="44"/>
      <c r="F47" s="45"/>
      <c r="G47" s="45"/>
      <c r="H47" s="46"/>
      <c r="I47" s="42"/>
      <c r="J47" s="43"/>
      <c r="K47" s="288"/>
      <c r="L47" s="285"/>
      <c r="M47" s="410">
        <v>0.1</v>
      </c>
      <c r="N47" s="353">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124861.78877375941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55080</v>
      </c>
      <c r="N54" s="281">
        <f>K54*M54</f>
        <v>77112</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44.54</v>
      </c>
      <c r="N55" s="281">
        <f>K55*M55</f>
        <v>1113.5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3">
        <f>SUM(N54:N58)</f>
        <v>78225.5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910">
        <f>VLOOKUP(A64,TRANSPORTE!A5:D117,4,FALSE)</f>
        <v>1200</v>
      </c>
      <c r="M64" s="911"/>
      <c r="N64" s="296">
        <f>K64*L64</f>
        <v>1680</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910">
        <f>VLOOKUP(A65,TRANSPORTE!A6:D117,4,FALSE)</f>
        <v>911.79166999979327</v>
      </c>
      <c r="M65" s="911"/>
      <c r="N65" s="296">
        <f>K65*L65</f>
        <v>1139.7395874997417</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2819.7395874997419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214205.44920725041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42841.089841450084</v>
      </c>
      <c r="M88" s="859"/>
      <c r="N88" s="57"/>
    </row>
    <row r="89" spans="1:14">
      <c r="B89" s="95" t="s">
        <v>1057</v>
      </c>
      <c r="C89" s="96"/>
      <c r="D89" s="96"/>
      <c r="E89" s="96"/>
      <c r="F89" s="96"/>
      <c r="G89" s="96"/>
      <c r="H89" s="96"/>
      <c r="I89" s="93"/>
      <c r="J89" s="94"/>
      <c r="K89" s="313">
        <v>0.05</v>
      </c>
      <c r="L89" s="858">
        <f>N83*K89</f>
        <v>10710.272460362521</v>
      </c>
      <c r="M89" s="859"/>
      <c r="N89" s="57"/>
    </row>
    <row r="90" spans="1:14" ht="15" thickBot="1">
      <c r="B90" s="97" t="s">
        <v>1058</v>
      </c>
      <c r="C90" s="98"/>
      <c r="D90" s="98"/>
      <c r="E90" s="98"/>
      <c r="F90" s="98"/>
      <c r="G90" s="98"/>
      <c r="H90" s="98"/>
      <c r="I90" s="99"/>
      <c r="J90" s="100"/>
      <c r="K90" s="314">
        <v>0.05</v>
      </c>
      <c r="L90" s="860">
        <f>N83*K90</f>
        <v>10710.272460362521</v>
      </c>
      <c r="M90" s="861"/>
      <c r="N90" s="57"/>
    </row>
    <row r="91" spans="1:14" ht="15" thickBot="1">
      <c r="B91" s="823" t="s">
        <v>1037</v>
      </c>
      <c r="C91" s="824"/>
      <c r="D91" s="824"/>
      <c r="E91" s="824"/>
      <c r="F91" s="824"/>
      <c r="G91" s="824"/>
      <c r="H91" s="824"/>
      <c r="I91" s="824"/>
      <c r="J91" s="824"/>
      <c r="K91" s="824"/>
      <c r="L91" s="824"/>
      <c r="M91" s="825"/>
      <c r="N91" s="58">
        <f>L88+L89+L90</f>
        <v>64261.634762175134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278467.08396942553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0" t="s">
        <v>2327</v>
      </c>
      <c r="C124" s="402"/>
      <c r="D124" s="402"/>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148</v>
      </c>
      <c r="B36" s="872" t="str">
        <f>VLOOKUP(A36,EQUIPOS!A6:D154,3,FALSE)</f>
        <v>Cargador : Potencia en el volante 110 hp, Clasificación de RPM del motor 2300.</v>
      </c>
      <c r="C36" s="873"/>
      <c r="D36" s="873"/>
      <c r="E36" s="873"/>
      <c r="F36" s="873"/>
      <c r="G36" s="873"/>
      <c r="H36" s="874"/>
      <c r="I36" s="276"/>
      <c r="J36" s="277"/>
      <c r="K36" s="278">
        <f>VLOOKUP(A36,EQUIPOS!A6:D163,4,FALSE)</f>
        <v>98910.53854016804</v>
      </c>
      <c r="L36" s="279"/>
      <c r="M36" s="280">
        <v>30</v>
      </c>
      <c r="N36" s="281">
        <f>K36/M36</f>
        <v>3297.0179513389348</v>
      </c>
    </row>
    <row r="37" spans="1:14">
      <c r="A37" s="119" t="s">
        <v>173</v>
      </c>
      <c r="B37" s="872" t="str">
        <f>VLOOKUP(A37,EQUIPOS!A7:D154,3,FALSE)</f>
        <v>Compactador neumático de Potencia 70 HP, peso de 13 ton</v>
      </c>
      <c r="C37" s="873"/>
      <c r="D37" s="873"/>
      <c r="E37" s="873"/>
      <c r="F37" s="873"/>
      <c r="G37" s="873"/>
      <c r="H37" s="874"/>
      <c r="I37" s="276"/>
      <c r="J37" s="277"/>
      <c r="K37" s="278">
        <f>VLOOKUP(A37,EQUIPOS!A7:D164,4,FALSE)</f>
        <v>124939.62762968596</v>
      </c>
      <c r="L37" s="279"/>
      <c r="M37" s="280">
        <v>10</v>
      </c>
      <c r="N37" s="281">
        <f t="shared" ref="N37:N43" si="0">K37/M37</f>
        <v>12493.962762968597</v>
      </c>
    </row>
    <row r="38" spans="1:14">
      <c r="A38" t="s">
        <v>284</v>
      </c>
      <c r="B38" s="872" t="str">
        <f>VLOOKUP(A38,EQUIPOS!A8:D154,3,FALSE)</f>
        <v>Planta de asfalto en caliente</v>
      </c>
      <c r="C38" s="873"/>
      <c r="D38" s="873"/>
      <c r="E38" s="873"/>
      <c r="F38" s="873"/>
      <c r="G38" s="873"/>
      <c r="H38" s="874"/>
      <c r="I38" s="276"/>
      <c r="J38" s="277"/>
      <c r="K38" s="278">
        <f>VLOOKUP(A38,EQUIPOS!A8:D165,4,FALSE)</f>
        <v>562228.32433358673</v>
      </c>
      <c r="L38" s="279"/>
      <c r="M38" s="280">
        <v>10</v>
      </c>
      <c r="N38" s="281">
        <f t="shared" si="0"/>
        <v>56222.832433358672</v>
      </c>
    </row>
    <row r="39" spans="1:14">
      <c r="A39" t="s">
        <v>290</v>
      </c>
      <c r="B39" s="872" t="str">
        <f>VLOOKUP(A39,EQUIPOS!A9:D154,3,FALSE)</f>
        <v>Planta trituradora</v>
      </c>
      <c r="C39" s="873"/>
      <c r="D39" s="873"/>
      <c r="E39" s="873"/>
      <c r="F39" s="873"/>
      <c r="G39" s="873"/>
      <c r="H39" s="874"/>
      <c r="I39" s="276"/>
      <c r="J39" s="277"/>
      <c r="K39" s="278">
        <f>VLOOKUP(A39,EQUIPOS!A9:D166,4,FALSE)</f>
        <v>451864.98659403087</v>
      </c>
      <c r="L39" s="279"/>
      <c r="M39" s="280">
        <v>30</v>
      </c>
      <c r="N39" s="281">
        <f t="shared" si="0"/>
        <v>15062.166219801029</v>
      </c>
    </row>
    <row r="40" spans="1:14">
      <c r="A40" t="s">
        <v>316</v>
      </c>
      <c r="B40" s="872" t="str">
        <f>VLOOKUP(A40,EQUIPOS!A10:D154,3,FALSE)</f>
        <v>Retroexcavadora Tipo E-200 o  Equivalente</v>
      </c>
      <c r="C40" s="873"/>
      <c r="D40" s="873"/>
      <c r="E40" s="873"/>
      <c r="F40" s="873"/>
      <c r="G40" s="873"/>
      <c r="H40" s="874"/>
      <c r="I40" s="276"/>
      <c r="J40" s="277"/>
      <c r="K40" s="278">
        <f>VLOOKUP(A40,EQUIPOS!A10:D167,4,FALSE)</f>
        <v>161380.35235501101</v>
      </c>
      <c r="L40" s="279"/>
      <c r="M40" s="280">
        <v>30</v>
      </c>
      <c r="N40" s="281">
        <f t="shared" si="0"/>
        <v>5379.345078500367</v>
      </c>
    </row>
    <row r="41" spans="1:14">
      <c r="A41" t="s">
        <v>358</v>
      </c>
      <c r="B41" s="872" t="str">
        <f>VLOOKUP(A41,EQUIPOS!A11:D155,3,FALSE)</f>
        <v xml:space="preserve">Terminadora de asfalto (Finisher), potencia en el volante 174 HP, R=20M3/H, velocidad de desplazamiento 114 m/min
</v>
      </c>
      <c r="C41" s="873"/>
      <c r="D41" s="873"/>
      <c r="E41" s="873"/>
      <c r="F41" s="873"/>
      <c r="G41" s="873"/>
      <c r="H41" s="874"/>
      <c r="I41" s="276"/>
      <c r="J41" s="277"/>
      <c r="K41" s="278">
        <f>VLOOKUP(A41,EQUIPOS!A11:D168,4,FALSE)</f>
        <v>187409.44144452893</v>
      </c>
      <c r="L41" s="279"/>
      <c r="M41" s="280">
        <v>10</v>
      </c>
      <c r="N41" s="281">
        <f t="shared" si="0"/>
        <v>18740.944144452893</v>
      </c>
    </row>
    <row r="42" spans="1:14">
      <c r="A42" t="s">
        <v>166</v>
      </c>
      <c r="B42" s="872" t="str">
        <f>VLOOKUP(A42,EQUIPOS!A12:D156,3,FALSE)</f>
        <v>Compactador de Rodillo POTENCIA: 99HP, PESO: 8 ton</v>
      </c>
      <c r="C42" s="873"/>
      <c r="D42" s="873"/>
      <c r="E42" s="873"/>
      <c r="F42" s="873"/>
      <c r="G42" s="873"/>
      <c r="H42" s="874"/>
      <c r="I42" s="276"/>
      <c r="J42" s="277"/>
      <c r="K42" s="278">
        <f>VLOOKUP(A42,EQUIPOS!A12:D169,4,FALSE)</f>
        <v>76645.657329555688</v>
      </c>
      <c r="L42" s="279"/>
      <c r="M42" s="280">
        <v>10</v>
      </c>
      <c r="N42" s="281">
        <f t="shared" si="0"/>
        <v>7664.5657329555688</v>
      </c>
    </row>
    <row r="43" spans="1:14">
      <c r="A43" t="s">
        <v>373</v>
      </c>
      <c r="B43" s="872" t="str">
        <f>VLOOKUP(A43,EQUIPOS!A13:D157,3,FALSE)</f>
        <v>Volqueta 6 m3</v>
      </c>
      <c r="C43" s="873"/>
      <c r="D43" s="873"/>
      <c r="E43" s="873"/>
      <c r="F43" s="873"/>
      <c r="G43" s="873"/>
      <c r="H43" s="874"/>
      <c r="I43" s="276"/>
      <c r="J43" s="277"/>
      <c r="K43" s="278">
        <f>VLOOKUP(A43,EQUIPOS!A13:D170,4,FALSE)</f>
        <v>60387.486687681543</v>
      </c>
      <c r="L43" s="279"/>
      <c r="M43" s="280">
        <v>10</v>
      </c>
      <c r="N43" s="281">
        <f t="shared" si="0"/>
        <v>6038.7486687681539</v>
      </c>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1085.1781106296251</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125984.76110277383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55080</v>
      </c>
      <c r="N53" s="281">
        <f>K53*M53</f>
        <v>77112</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77112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910">
        <f>VLOOKUP(A63,TRANSPORTE!A5:D117,4,FALSE)</f>
        <v>1200</v>
      </c>
      <c r="M63" s="911"/>
      <c r="N63" s="296">
        <f>K63*L63</f>
        <v>1680</v>
      </c>
    </row>
    <row r="64" spans="1:14">
      <c r="A64" t="s">
        <v>1377</v>
      </c>
      <c r="B64" s="52" t="str">
        <f>VLOOKUP(A64,TRANSPORTE!A6:D117,3,FALSE)</f>
        <v>Transporte de mezcla</v>
      </c>
      <c r="C64" s="53"/>
      <c r="D64" s="53"/>
      <c r="E64" s="53"/>
      <c r="F64" s="53"/>
      <c r="G64" s="53"/>
      <c r="H64" s="320" t="s">
        <v>1552</v>
      </c>
      <c r="I64" s="288">
        <v>1.25</v>
      </c>
      <c r="J64" s="295">
        <v>1</v>
      </c>
      <c r="K64" s="288">
        <f>I64*J64</f>
        <v>1.25</v>
      </c>
      <c r="L64" s="910">
        <f>VLOOKUP(A64,TRANSPORTE!A6:D117,4,FALSE)</f>
        <v>1200</v>
      </c>
      <c r="M64" s="911"/>
      <c r="N64" s="296">
        <f>K64*L64</f>
        <v>1500</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3180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10851.78110629625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217128.54220907009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43425.708441814022</v>
      </c>
      <c r="M87" s="859"/>
      <c r="N87" s="57"/>
    </row>
    <row r="88" spans="1:14">
      <c r="B88" s="95" t="s">
        <v>1057</v>
      </c>
      <c r="C88" s="96"/>
      <c r="D88" s="96"/>
      <c r="E88" s="96"/>
      <c r="F88" s="96"/>
      <c r="G88" s="96"/>
      <c r="H88" s="96"/>
      <c r="I88" s="93"/>
      <c r="J88" s="94"/>
      <c r="K88" s="313">
        <v>0.05</v>
      </c>
      <c r="L88" s="858">
        <f>N82*K88</f>
        <v>10856.427110453506</v>
      </c>
      <c r="M88" s="859"/>
      <c r="N88" s="57"/>
    </row>
    <row r="89" spans="1:14" ht="15" thickBot="1">
      <c r="B89" s="97" t="s">
        <v>1058</v>
      </c>
      <c r="C89" s="98"/>
      <c r="D89" s="98"/>
      <c r="E89" s="98"/>
      <c r="F89" s="98"/>
      <c r="G89" s="98"/>
      <c r="H89" s="98"/>
      <c r="I89" s="99"/>
      <c r="J89" s="100"/>
      <c r="K89" s="314">
        <v>0.05</v>
      </c>
      <c r="L89" s="860">
        <f>N82*K89</f>
        <v>10856.427110453506</v>
      </c>
      <c r="M89" s="861"/>
      <c r="N89" s="57"/>
    </row>
    <row r="90" spans="1:14" ht="15" thickBot="1">
      <c r="B90" s="823" t="s">
        <v>1037</v>
      </c>
      <c r="C90" s="824"/>
      <c r="D90" s="824"/>
      <c r="E90" s="824"/>
      <c r="F90" s="824"/>
      <c r="G90" s="824"/>
      <c r="H90" s="824"/>
      <c r="I90" s="824"/>
      <c r="J90" s="824"/>
      <c r="K90" s="824"/>
      <c r="L90" s="824"/>
      <c r="M90" s="825"/>
      <c r="N90" s="58">
        <f>L87+L88+L89</f>
        <v>65138.562662721037</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282267.10487179115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117</v>
      </c>
      <c r="B36" s="872" t="str">
        <f>VLOOKUP(A36,EQUIPOS!A6:D154,3,FALSE)</f>
        <v xml:space="preserve">Barredora mecánica de cepillo de 3658 mm ; 6 m3 </v>
      </c>
      <c r="C36" s="873"/>
      <c r="D36" s="873"/>
      <c r="E36" s="873"/>
      <c r="F36" s="873"/>
      <c r="G36" s="873"/>
      <c r="H36" s="874"/>
      <c r="I36" s="276"/>
      <c r="J36" s="277"/>
      <c r="K36" s="278">
        <f>VLOOKUP(A36,EQUIPOS!A6:D163,4,FALSE)</f>
        <v>70874.086100066532</v>
      </c>
      <c r="L36" s="279"/>
      <c r="M36" s="280">
        <v>150</v>
      </c>
      <c r="N36" s="281">
        <f>K36/M36</f>
        <v>472.49390733377686</v>
      </c>
    </row>
    <row r="37" spans="1:14">
      <c r="A37" s="119" t="s">
        <v>148</v>
      </c>
      <c r="B37" s="872" t="str">
        <f>VLOOKUP(A37,EQUIPOS!A7:D154,3,FALSE)</f>
        <v>Cargador : Potencia en el volante 110 hp, Clasificación de RPM del motor 2300.</v>
      </c>
      <c r="C37" s="873"/>
      <c r="D37" s="873"/>
      <c r="E37" s="873"/>
      <c r="F37" s="873"/>
      <c r="G37" s="873"/>
      <c r="H37" s="874"/>
      <c r="I37" s="276"/>
      <c r="J37" s="277"/>
      <c r="K37" s="278">
        <f>VLOOKUP(A37,EQUIPOS!A7:D164,4,FALSE)</f>
        <v>98910.53854016804</v>
      </c>
      <c r="L37" s="279"/>
      <c r="M37" s="280">
        <v>150</v>
      </c>
      <c r="N37" s="281">
        <f>K37/M37</f>
        <v>659.40359026778697</v>
      </c>
    </row>
    <row r="38" spans="1:14">
      <c r="A38" t="s">
        <v>236</v>
      </c>
      <c r="B38" s="872" t="str">
        <f>VLOOKUP(A38,EQUIPOS!A8:D154,3,FALSE)</f>
        <v>Fresadora de pavimento, potencia 255 HP, peso 19 Ton, PROFUNDIDAD DE CORTE 305 mm</v>
      </c>
      <c r="C38" s="873"/>
      <c r="D38" s="873"/>
      <c r="E38" s="873"/>
      <c r="F38" s="873"/>
      <c r="G38" s="873"/>
      <c r="H38" s="874"/>
      <c r="I38" s="276"/>
      <c r="J38" s="277"/>
      <c r="K38" s="278">
        <f>VLOOKUP(A38,EQUIPOS!A8:D165,4,FALSE)</f>
        <v>327966.52252792561</v>
      </c>
      <c r="L38" s="279"/>
      <c r="M38" s="280">
        <v>150</v>
      </c>
      <c r="N38" s="281">
        <f>K38/M38</f>
        <v>2186.4434835195043</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N75*M41</f>
        <v>1.7022401735366666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3320.0432212946048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910">
        <f>VLOOKUP(A58,TRANSPORTE!A5:D117,4,FALSE)</f>
        <v>1200</v>
      </c>
      <c r="M58" s="911"/>
      <c r="N58" s="296">
        <f>K58*L58</f>
        <v>156</v>
      </c>
    </row>
    <row r="59" spans="1:14">
      <c r="B59" s="52"/>
      <c r="C59" s="53"/>
      <c r="D59" s="53"/>
      <c r="E59" s="53"/>
      <c r="F59" s="53"/>
      <c r="G59" s="53"/>
      <c r="H59" s="320"/>
      <c r="I59" s="288"/>
      <c r="J59" s="295"/>
      <c r="K59" s="288"/>
      <c r="L59" s="910"/>
      <c r="M59" s="911"/>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156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170.22401735366665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3646.2672386482714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729.25344772965434</v>
      </c>
      <c r="M82" s="859"/>
      <c r="N82" s="57"/>
    </row>
    <row r="83" spans="1:14">
      <c r="B83" s="95" t="s">
        <v>1057</v>
      </c>
      <c r="C83" s="96"/>
      <c r="D83" s="96"/>
      <c r="E83" s="96"/>
      <c r="F83" s="96"/>
      <c r="G83" s="96"/>
      <c r="H83" s="96"/>
      <c r="I83" s="93"/>
      <c r="J83" s="94"/>
      <c r="K83" s="313">
        <v>0.05</v>
      </c>
      <c r="L83" s="858">
        <f>N77*K83</f>
        <v>182.31336193241359</v>
      </c>
      <c r="M83" s="859"/>
      <c r="N83" s="57"/>
    </row>
    <row r="84" spans="1:14" ht="15" thickBot="1">
      <c r="B84" s="97" t="s">
        <v>1058</v>
      </c>
      <c r="C84" s="98"/>
      <c r="D84" s="98"/>
      <c r="E84" s="98"/>
      <c r="F84" s="98"/>
      <c r="G84" s="98"/>
      <c r="H84" s="98"/>
      <c r="I84" s="99"/>
      <c r="J84" s="100"/>
      <c r="K84" s="314">
        <v>0.05</v>
      </c>
      <c r="L84" s="860">
        <f>N77*K84</f>
        <v>182.31336193241359</v>
      </c>
      <c r="M84" s="861"/>
      <c r="N84" s="57"/>
    </row>
    <row r="85" spans="1:14" ht="15" thickBot="1">
      <c r="B85" s="823" t="s">
        <v>1037</v>
      </c>
      <c r="C85" s="824"/>
      <c r="D85" s="824"/>
      <c r="E85" s="824"/>
      <c r="F85" s="824"/>
      <c r="G85" s="824"/>
      <c r="H85" s="824"/>
      <c r="I85" s="824"/>
      <c r="J85" s="824"/>
      <c r="K85" s="824"/>
      <c r="L85" s="824"/>
      <c r="M85" s="825"/>
      <c r="N85" s="58">
        <f>L82+L83+L84</f>
        <v>1093.8801715944815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4740.1474102427528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117</v>
      </c>
      <c r="B36" s="872" t="str">
        <f>VLOOKUP(A36,EQUIPOS!A6:D154,3,FALSE)</f>
        <v xml:space="preserve">Barredora mecánica de cepillo de 3658 mm ; 6 m3 </v>
      </c>
      <c r="C36" s="873"/>
      <c r="D36" s="873"/>
      <c r="E36" s="873"/>
      <c r="F36" s="873"/>
      <c r="G36" s="873"/>
      <c r="H36" s="874"/>
      <c r="I36" s="276"/>
      <c r="J36" s="277"/>
      <c r="K36" s="278">
        <f>VLOOKUP(A36,EQUIPOS!A6:D163,4,FALSE)</f>
        <v>70874.086100066532</v>
      </c>
      <c r="L36" s="279"/>
      <c r="M36" s="280">
        <v>300</v>
      </c>
      <c r="N36" s="281">
        <f>K36/M36</f>
        <v>236.24695366688843</v>
      </c>
    </row>
    <row r="37" spans="1:14">
      <c r="A37" s="119" t="s">
        <v>148</v>
      </c>
      <c r="B37" s="872" t="str">
        <f>VLOOKUP(A37,EQUIPOS!A7:D154,3,FALSE)</f>
        <v>Cargador : Potencia en el volante 110 hp, Clasificación de RPM del motor 2300.</v>
      </c>
      <c r="C37" s="873"/>
      <c r="D37" s="873"/>
      <c r="E37" s="873"/>
      <c r="F37" s="873"/>
      <c r="G37" s="873"/>
      <c r="H37" s="874"/>
      <c r="I37" s="276"/>
      <c r="J37" s="277"/>
      <c r="K37" s="278">
        <f>VLOOKUP(A37,EQUIPOS!A7:D164,4,FALSE)</f>
        <v>98910.53854016804</v>
      </c>
      <c r="L37" s="279"/>
      <c r="M37" s="280">
        <v>300</v>
      </c>
      <c r="N37" s="281">
        <f>K37/M37</f>
        <v>329.70179513389348</v>
      </c>
    </row>
    <row r="38" spans="1:14">
      <c r="A38" t="s">
        <v>236</v>
      </c>
      <c r="B38" s="872" t="str">
        <f>VLOOKUP(A38,EQUIPOS!A8:D154,3,FALSE)</f>
        <v>Fresadora de pavimento, potencia 255 HP, peso 19 Ton, PROFUNDIDAD DE CORTE 305 mm</v>
      </c>
      <c r="C38" s="873"/>
      <c r="D38" s="873"/>
      <c r="E38" s="873"/>
      <c r="F38" s="873"/>
      <c r="G38" s="873"/>
      <c r="H38" s="874"/>
      <c r="I38" s="276"/>
      <c r="J38" s="277"/>
      <c r="K38" s="278">
        <f>VLOOKUP(A38,EQUIPOS!A8:D165,4,FALSE)</f>
        <v>327966.52252792561</v>
      </c>
      <c r="L38" s="279"/>
      <c r="M38" s="280">
        <v>300</v>
      </c>
      <c r="N38" s="281">
        <f>K38/M38</f>
        <v>1093.2217417597521</v>
      </c>
    </row>
    <row r="39" spans="1:14">
      <c r="B39" s="872"/>
      <c r="C39" s="873"/>
      <c r="D39" s="873"/>
      <c r="E39" s="873"/>
      <c r="F39" s="873"/>
      <c r="G39" s="873"/>
      <c r="H39" s="874"/>
      <c r="I39" s="875"/>
      <c r="J39" s="876"/>
      <c r="K39" s="278"/>
      <c r="L39" s="877"/>
      <c r="M39" s="878"/>
      <c r="N39" s="281"/>
    </row>
    <row r="40" spans="1:14">
      <c r="B40" s="872"/>
      <c r="C40" s="873"/>
      <c r="D40" s="873"/>
      <c r="E40" s="879"/>
      <c r="F40" s="873"/>
      <c r="G40" s="873"/>
      <c r="H40" s="874"/>
      <c r="I40" s="42"/>
      <c r="J40" s="43"/>
      <c r="K40" s="283"/>
      <c r="L40" s="285"/>
      <c r="M40" s="286"/>
      <c r="N40" s="287"/>
    </row>
    <row r="41" spans="1:14">
      <c r="B41" s="880" t="s">
        <v>1036</v>
      </c>
      <c r="C41" s="881"/>
      <c r="D41" s="881"/>
      <c r="E41" s="44"/>
      <c r="F41" s="45"/>
      <c r="G41" s="45"/>
      <c r="H41" s="46"/>
      <c r="I41" s="42"/>
      <c r="J41" s="43"/>
      <c r="K41" s="288"/>
      <c r="L41" s="285"/>
      <c r="M41" s="410">
        <v>0.01</v>
      </c>
      <c r="N41" s="353">
        <f>N75*M41</f>
        <v>0.85112008676833328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1660.0216106473024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910">
        <f>VLOOKUP(A58,TRANSPORTE!A5:D117,4,FALSE)</f>
        <v>1200</v>
      </c>
      <c r="M58" s="911"/>
      <c r="N58" s="296">
        <f>K58*L58</f>
        <v>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85.112008676833327</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1823.1336193241357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364.62672386482717</v>
      </c>
      <c r="M82" s="859"/>
      <c r="N82" s="57"/>
    </row>
    <row r="83" spans="1:14">
      <c r="B83" s="95" t="s">
        <v>1057</v>
      </c>
      <c r="C83" s="96"/>
      <c r="D83" s="96"/>
      <c r="E83" s="96"/>
      <c r="F83" s="96"/>
      <c r="G83" s="96"/>
      <c r="H83" s="96"/>
      <c r="I83" s="93"/>
      <c r="J83" s="94"/>
      <c r="K83" s="313">
        <v>0.05</v>
      </c>
      <c r="L83" s="858">
        <f>N77*K83</f>
        <v>91.156680966206793</v>
      </c>
      <c r="M83" s="859"/>
      <c r="N83" s="57"/>
    </row>
    <row r="84" spans="1:14" ht="15" thickBot="1">
      <c r="B84" s="97" t="s">
        <v>1058</v>
      </c>
      <c r="C84" s="98"/>
      <c r="D84" s="98"/>
      <c r="E84" s="98"/>
      <c r="F84" s="98"/>
      <c r="G84" s="98"/>
      <c r="H84" s="98"/>
      <c r="I84" s="99"/>
      <c r="J84" s="100"/>
      <c r="K84" s="314">
        <v>0.05</v>
      </c>
      <c r="L84" s="860">
        <f>N77*K84</f>
        <v>91.156680966206793</v>
      </c>
      <c r="M84" s="861"/>
      <c r="N84" s="57"/>
    </row>
    <row r="85" spans="1:14" ht="15" thickBot="1">
      <c r="B85" s="823" t="s">
        <v>1037</v>
      </c>
      <c r="C85" s="824"/>
      <c r="D85" s="824"/>
      <c r="E85" s="824"/>
      <c r="F85" s="824"/>
      <c r="G85" s="824"/>
      <c r="H85" s="824"/>
      <c r="I85" s="824"/>
      <c r="J85" s="824"/>
      <c r="K85" s="824"/>
      <c r="L85" s="824"/>
      <c r="M85" s="825"/>
      <c r="N85" s="58">
        <f>L82+L83+L84</f>
        <v>546.94008579724073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2370.0737051213764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18</v>
      </c>
      <c r="N36" s="281">
        <f>K36/M36</f>
        <v>3437.7315388338416</v>
      </c>
    </row>
    <row r="37" spans="1:14">
      <c r="A37" s="119" t="s">
        <v>154</v>
      </c>
      <c r="B37" s="872" t="str">
        <f>VLOOKUP(A37,EQUIPOS!A7:D154,3,FALSE)</f>
        <v>Carrotanque Irrigador de asfalto, 1000 GALONES DE CAPACIDAD</v>
      </c>
      <c r="C37" s="873"/>
      <c r="D37" s="873"/>
      <c r="E37" s="873"/>
      <c r="F37" s="873"/>
      <c r="G37" s="873"/>
      <c r="H37" s="874"/>
      <c r="I37" s="276"/>
      <c r="J37" s="277"/>
      <c r="K37" s="278">
        <f>VLOOKUP(A37,EQUIPOS!A7:D164,4,FALSE)</f>
        <v>88498.90290436089</v>
      </c>
      <c r="L37" s="279"/>
      <c r="M37" s="280">
        <v>18</v>
      </c>
      <c r="N37" s="281">
        <f>K37/M37</f>
        <v>4916.6057169089381</v>
      </c>
    </row>
    <row r="38" spans="1:14">
      <c r="A38" t="s">
        <v>269</v>
      </c>
      <c r="B38" s="872" t="str">
        <f>VLOOKUP(A38,EQUIPOS!A8:D154,3,FALSE)</f>
        <v>Motoniveladora  potencia 215 HP, ancho de cuchilla 4,27 m, peso 18 ton.</v>
      </c>
      <c r="C38" s="873"/>
      <c r="D38" s="873"/>
      <c r="E38" s="873"/>
      <c r="F38" s="873"/>
      <c r="G38" s="873"/>
      <c r="H38" s="874"/>
      <c r="I38" s="276"/>
      <c r="J38" s="277"/>
      <c r="K38" s="278">
        <f>VLOOKUP(A38,EQUIPOS!A8:D165,4,FALSE)</f>
        <v>179080.13293588319</v>
      </c>
      <c r="L38" s="279"/>
      <c r="M38" s="280">
        <v>18</v>
      </c>
      <c r="N38" s="281">
        <f>K38/M38</f>
        <v>9948.8962742157328</v>
      </c>
    </row>
    <row r="39" spans="1:14">
      <c r="A39" t="s">
        <v>299</v>
      </c>
      <c r="B39" s="872" t="str">
        <f>VLOOKUP(A39,EQUIPOS!A9:D154,3,FALSE)</f>
        <v xml:space="preserve">Recicladora, potencia 430HP </v>
      </c>
      <c r="C39" s="873"/>
      <c r="D39" s="873"/>
      <c r="E39" s="873"/>
      <c r="F39" s="873"/>
      <c r="G39" s="873"/>
      <c r="H39" s="874"/>
      <c r="I39" s="875"/>
      <c r="J39" s="876"/>
      <c r="K39" s="278">
        <f>VLOOKUP(A39,EQUIPOS!A9:D166,4,FALSE)</f>
        <v>444576.84164896584</v>
      </c>
      <c r="L39" s="877">
        <v>18</v>
      </c>
      <c r="M39" s="878"/>
      <c r="N39" s="281">
        <f>K39/L39</f>
        <v>24698.713424942547</v>
      </c>
    </row>
    <row r="40" spans="1:14">
      <c r="A40" t="s">
        <v>365</v>
      </c>
      <c r="B40" s="872" t="str">
        <f>VLOOKUP(A40,EQUIPOS!A10:D154,3,FALSE)</f>
        <v xml:space="preserve">Vibrocompatador, potencia 153 HP, peso 10 Ton. </v>
      </c>
      <c r="C40" s="873"/>
      <c r="D40" s="873"/>
      <c r="E40" s="873"/>
      <c r="F40" s="873"/>
      <c r="G40" s="873"/>
      <c r="H40" s="874"/>
      <c r="I40" s="42"/>
      <c r="J40" s="43"/>
      <c r="K40" s="278">
        <f>VLOOKUP(A40,EQUIPOS!A10:D167,4,FALSE)</f>
        <v>98910.53854016804</v>
      </c>
      <c r="L40" s="285"/>
      <c r="M40" s="286">
        <v>18</v>
      </c>
      <c r="N40" s="281">
        <f>K40/M40</f>
        <v>5495.0299188982244</v>
      </c>
    </row>
    <row r="41" spans="1:14">
      <c r="B41" s="880" t="s">
        <v>1036</v>
      </c>
      <c r="C41" s="881"/>
      <c r="D41" s="881"/>
      <c r="E41" s="44"/>
      <c r="F41" s="45"/>
      <c r="G41" s="45"/>
      <c r="H41" s="46"/>
      <c r="I41" s="42"/>
      <c r="J41" s="43"/>
      <c r="K41" s="288"/>
      <c r="L41" s="285"/>
      <c r="M41" s="410">
        <v>0.01</v>
      </c>
      <c r="N41" s="353">
        <f>N75*M41</f>
        <v>28.370669558944442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48525.347543358221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52360</v>
      </c>
      <c r="N48" s="281">
        <f>K48*M48</f>
        <v>1832.6000000000001</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55080</v>
      </c>
      <c r="N49" s="281">
        <f>K49*M49</f>
        <v>13770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3">
        <f>SUM(N48:N52)</f>
        <v>15602.6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910">
        <f>VLOOKUP(A58,TRANSPORTE!A5:D117,4,FALSE)</f>
        <v>1200</v>
      </c>
      <c r="M58" s="911"/>
      <c r="N58" s="296">
        <f>K58*L58</f>
        <v>342.00000000000006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342.00000000000006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2837.0669558944442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67307.014499252662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13461.402899850533</v>
      </c>
      <c r="M82" s="859"/>
      <c r="N82" s="57"/>
    </row>
    <row r="83" spans="1:14">
      <c r="B83" s="95" t="s">
        <v>1057</v>
      </c>
      <c r="C83" s="96"/>
      <c r="D83" s="96"/>
      <c r="E83" s="96"/>
      <c r="F83" s="96"/>
      <c r="G83" s="96"/>
      <c r="H83" s="96"/>
      <c r="I83" s="93"/>
      <c r="J83" s="94"/>
      <c r="K83" s="313">
        <v>0.05</v>
      </c>
      <c r="L83" s="858">
        <f>N77*K83</f>
        <v>3365.3507249626332</v>
      </c>
      <c r="M83" s="859"/>
      <c r="N83" s="57"/>
    </row>
    <row r="84" spans="1:14" ht="15" thickBot="1">
      <c r="B84" s="97" t="s">
        <v>1058</v>
      </c>
      <c r="C84" s="98"/>
      <c r="D84" s="98"/>
      <c r="E84" s="98"/>
      <c r="F84" s="98"/>
      <c r="G84" s="98"/>
      <c r="H84" s="98"/>
      <c r="I84" s="99"/>
      <c r="J84" s="100"/>
      <c r="K84" s="314">
        <v>0.05</v>
      </c>
      <c r="L84" s="860">
        <f>N77*K84</f>
        <v>3365.3507249626332</v>
      </c>
      <c r="M84" s="861"/>
      <c r="N84" s="57"/>
    </row>
    <row r="85" spans="1:14" ht="15" thickBot="1">
      <c r="B85" s="823" t="s">
        <v>1037</v>
      </c>
      <c r="C85" s="824"/>
      <c r="D85" s="824"/>
      <c r="E85" s="824"/>
      <c r="F85" s="824"/>
      <c r="G85" s="824"/>
      <c r="H85" s="824"/>
      <c r="I85" s="824"/>
      <c r="J85" s="824"/>
      <c r="K85" s="824"/>
      <c r="L85" s="824"/>
      <c r="M85" s="825"/>
      <c r="N85" s="58">
        <f>L82+L83+L84</f>
        <v>20192.1043497758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87499.118849028455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0" t="s">
        <v>2327</v>
      </c>
      <c r="C118" s="402"/>
      <c r="D118" s="402"/>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12</v>
      </c>
      <c r="N36" s="281">
        <f>K36/M36</f>
        <v>5156.5973082507626</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88498.90290436089</v>
      </c>
      <c r="L37" s="279"/>
      <c r="M37" s="280">
        <v>12</v>
      </c>
      <c r="N37" s="281">
        <f>K37/M37</f>
        <v>7374.9085753634072</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179080.13293588319</v>
      </c>
      <c r="L38" s="279"/>
      <c r="M38" s="280">
        <v>12</v>
      </c>
      <c r="N38" s="281">
        <f>K38/M38</f>
        <v>14923.344411323598</v>
      </c>
    </row>
    <row r="39" spans="1:14">
      <c r="A39" s="119" t="s">
        <v>299</v>
      </c>
      <c r="B39" s="872" t="str">
        <f>VLOOKUP(A39,EQUIPOS!A7:D154,3,FALSE)</f>
        <v xml:space="preserve">Recicladora, potencia 430HP </v>
      </c>
      <c r="C39" s="873"/>
      <c r="D39" s="873"/>
      <c r="E39" s="873"/>
      <c r="F39" s="873"/>
      <c r="G39" s="873"/>
      <c r="H39" s="874"/>
      <c r="I39" s="276"/>
      <c r="J39" s="277"/>
      <c r="K39" s="278">
        <f>VLOOKUP(A39,EQUIPOS!A7:D164,4,FALSE)</f>
        <v>444576.84164896584</v>
      </c>
      <c r="L39" s="279"/>
      <c r="M39" s="280">
        <v>12</v>
      </c>
      <c r="N39" s="281">
        <f>K39/M39</f>
        <v>37048.070137413823</v>
      </c>
    </row>
    <row r="40" spans="1:14">
      <c r="A40" t="s">
        <v>365</v>
      </c>
      <c r="B40" s="872" t="str">
        <f>VLOOKUP(A40,EQUIPOS!A8:D154,3,FALSE)</f>
        <v xml:space="preserve">Vibrocompatador, potencia 153 HP, peso 10 Ton. </v>
      </c>
      <c r="C40" s="873"/>
      <c r="D40" s="873"/>
      <c r="E40" s="873"/>
      <c r="F40" s="873"/>
      <c r="G40" s="873"/>
      <c r="H40" s="874"/>
      <c r="I40" s="276"/>
      <c r="J40" s="277"/>
      <c r="K40" s="278">
        <f>VLOOKUP(A40,EQUIPOS!A8:D165,4,FALSE)</f>
        <v>98910.53854016804</v>
      </c>
      <c r="L40" s="279"/>
      <c r="M40" s="280">
        <v>12</v>
      </c>
      <c r="N40" s="281">
        <f>K40/M40</f>
        <v>8242.5448783473366</v>
      </c>
    </row>
    <row r="41" spans="1:14">
      <c r="B41" s="872"/>
      <c r="C41" s="873"/>
      <c r="D41" s="873"/>
      <c r="E41" s="873"/>
      <c r="F41" s="873"/>
      <c r="G41" s="873"/>
      <c r="H41" s="874"/>
      <c r="I41" s="875"/>
      <c r="J41" s="876"/>
      <c r="K41" s="278"/>
      <c r="L41" s="877"/>
      <c r="M41" s="878"/>
      <c r="N41" s="281"/>
    </row>
    <row r="42" spans="1:14">
      <c r="B42" s="872"/>
      <c r="C42" s="873"/>
      <c r="D42" s="873"/>
      <c r="E42" s="879"/>
      <c r="F42" s="873"/>
      <c r="G42" s="873"/>
      <c r="H42" s="874"/>
      <c r="I42" s="42"/>
      <c r="J42" s="43"/>
      <c r="K42" s="283"/>
      <c r="L42" s="285"/>
      <c r="M42" s="286"/>
      <c r="N42" s="287"/>
    </row>
    <row r="43" spans="1:14">
      <c r="B43" s="880" t="s">
        <v>1036</v>
      </c>
      <c r="C43" s="958"/>
      <c r="D43" s="958"/>
      <c r="E43" s="44"/>
      <c r="F43" s="45"/>
      <c r="G43" s="45"/>
      <c r="H43" s="46"/>
      <c r="I43" s="42"/>
      <c r="J43" s="43"/>
      <c r="K43" s="288"/>
      <c r="L43" s="285"/>
      <c r="M43" s="410">
        <v>0.1</v>
      </c>
      <c r="N43" s="353">
        <f>N77*M43</f>
        <v>425.56004338416665</v>
      </c>
    </row>
    <row r="44" spans="1:14" ht="15" thickBot="1">
      <c r="B44" s="872"/>
      <c r="C44" s="873"/>
      <c r="D44" s="873"/>
      <c r="E44" s="873"/>
      <c r="F44" s="873"/>
      <c r="G44" s="873"/>
      <c r="H44" s="874"/>
      <c r="I44" s="882"/>
      <c r="J44" s="883"/>
      <c r="K44" s="47"/>
      <c r="L44" s="884"/>
      <c r="M44" s="885"/>
      <c r="N44" s="111"/>
    </row>
    <row r="45" spans="1:14" ht="15" thickBot="1">
      <c r="B45" s="823" t="s">
        <v>1037</v>
      </c>
      <c r="C45" s="824"/>
      <c r="D45" s="824"/>
      <c r="E45" s="824"/>
      <c r="F45" s="824"/>
      <c r="G45" s="824"/>
      <c r="H45" s="824"/>
      <c r="I45" s="824"/>
      <c r="J45" s="824"/>
      <c r="K45" s="824"/>
      <c r="L45" s="824"/>
      <c r="M45" s="825"/>
      <c r="N45" s="403">
        <f>SUM(N36:N44)</f>
        <v>73171.025354083089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8" t="s">
        <v>1028</v>
      </c>
      <c r="C49" s="869"/>
      <c r="D49" s="869"/>
      <c r="E49" s="869"/>
      <c r="F49" s="869"/>
      <c r="G49" s="869"/>
      <c r="H49" s="869"/>
      <c r="I49" s="903"/>
      <c r="J49" s="324" t="s">
        <v>1029</v>
      </c>
      <c r="K49" s="91" t="s">
        <v>1030</v>
      </c>
      <c r="L49" s="904" t="s">
        <v>1039</v>
      </c>
      <c r="M49" s="903"/>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44.54</v>
      </c>
      <c r="N50" s="281">
        <f>K50*M50</f>
        <v>3340.5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1027.48</v>
      </c>
      <c r="N51" s="281">
        <f>K51*M51</f>
        <v>1335.7240000000002</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905"/>
      <c r="C54" s="906"/>
      <c r="D54" s="906"/>
      <c r="E54" s="906"/>
      <c r="F54" s="906"/>
      <c r="G54" s="906"/>
      <c r="H54" s="906"/>
      <c r="I54" s="876"/>
      <c r="J54" s="48"/>
      <c r="K54" s="50"/>
      <c r="L54" s="907"/>
      <c r="M54" s="908"/>
      <c r="N54" s="51"/>
    </row>
    <row r="55" spans="1:14" ht="15" thickBot="1">
      <c r="B55" s="823" t="s">
        <v>1037</v>
      </c>
      <c r="C55" s="824"/>
      <c r="D55" s="824"/>
      <c r="E55" s="824"/>
      <c r="F55" s="824"/>
      <c r="G55" s="824"/>
      <c r="H55" s="824"/>
      <c r="I55" s="824"/>
      <c r="J55" s="824"/>
      <c r="K55" s="824"/>
      <c r="L55" s="824"/>
      <c r="M55" s="825"/>
      <c r="N55" s="403">
        <f>SUM(N50:N54)</f>
        <v>4676.2240000000002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4255.600433841666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N45+N55+N66+N77</f>
        <v>82102.849787924759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16420.569957584954</v>
      </c>
      <c r="M84" s="859"/>
      <c r="N84" s="57"/>
    </row>
    <row r="85" spans="1:14">
      <c r="B85" s="95" t="s">
        <v>1057</v>
      </c>
      <c r="C85" s="96"/>
      <c r="D85" s="96"/>
      <c r="E85" s="96"/>
      <c r="F85" s="96"/>
      <c r="G85" s="96"/>
      <c r="H85" s="96"/>
      <c r="I85" s="93"/>
      <c r="J85" s="94"/>
      <c r="K85" s="313">
        <v>0.05</v>
      </c>
      <c r="L85" s="858">
        <f>N79*K85</f>
        <v>4105.1424893962385</v>
      </c>
      <c r="M85" s="859"/>
      <c r="N85" s="57"/>
    </row>
    <row r="86" spans="1:14" ht="15" thickBot="1">
      <c r="B86" s="97" t="s">
        <v>1058</v>
      </c>
      <c r="C86" s="98"/>
      <c r="D86" s="98"/>
      <c r="E86" s="98"/>
      <c r="F86" s="98"/>
      <c r="G86" s="98"/>
      <c r="H86" s="98"/>
      <c r="I86" s="99"/>
      <c r="J86" s="100"/>
      <c r="K86" s="314">
        <v>0.05</v>
      </c>
      <c r="L86" s="860">
        <f>N79*K86</f>
        <v>4105.1424893962385</v>
      </c>
      <c r="M86" s="861"/>
      <c r="N86" s="57"/>
    </row>
    <row r="87" spans="1:14" ht="15" thickBot="1">
      <c r="B87" s="823" t="s">
        <v>1037</v>
      </c>
      <c r="C87" s="824"/>
      <c r="D87" s="824"/>
      <c r="E87" s="824"/>
      <c r="F87" s="824"/>
      <c r="G87" s="824"/>
      <c r="H87" s="824"/>
      <c r="I87" s="824"/>
      <c r="J87" s="824"/>
      <c r="K87" s="824"/>
      <c r="L87" s="824"/>
      <c r="M87" s="825"/>
      <c r="N87" s="58">
        <f>L84+L85+L86</f>
        <v>24630.854936377433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106733.7047243022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26" t="s">
        <v>2324</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2325</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9"/>
      <c r="K119" s="889"/>
      <c r="L119" s="889"/>
      <c r="M119" s="889"/>
      <c r="N119" s="890"/>
    </row>
    <row r="120" spans="2:14" ht="15" thickBot="1">
      <c r="B120" s="270" t="s">
        <v>2327</v>
      </c>
      <c r="C120" s="402"/>
      <c r="D120" s="402"/>
      <c r="E120" s="63"/>
      <c r="F120" s="63"/>
      <c r="G120" s="63"/>
      <c r="H120" s="63"/>
      <c r="I120" s="63"/>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18</v>
      </c>
      <c r="N36" s="281">
        <f>K36/M36</f>
        <v>3437.7315388338416</v>
      </c>
    </row>
    <row r="37" spans="1:14">
      <c r="A37" s="119" t="s">
        <v>154</v>
      </c>
      <c r="B37" s="872" t="str">
        <f>VLOOKUP(A37,EQUIPOS!A7:D154,3,FALSE)</f>
        <v>Carrotanque Irrigador de asfalto, 1000 GALONES DE CAPACIDAD</v>
      </c>
      <c r="C37" s="873"/>
      <c r="D37" s="873"/>
      <c r="E37" s="873"/>
      <c r="F37" s="873"/>
      <c r="G37" s="873"/>
      <c r="H37" s="874"/>
      <c r="I37" s="276"/>
      <c r="J37" s="277"/>
      <c r="K37" s="278">
        <f>VLOOKUP(A37,EQUIPOS!A7:D164,4,FALSE)</f>
        <v>88498.90290436089</v>
      </c>
      <c r="L37" s="279"/>
      <c r="M37" s="280">
        <v>18</v>
      </c>
      <c r="N37" s="281">
        <f>K37/M37</f>
        <v>4916.6057169089381</v>
      </c>
    </row>
    <row r="38" spans="1:14">
      <c r="A38" t="s">
        <v>269</v>
      </c>
      <c r="B38" s="872" t="str">
        <f>VLOOKUP(A38,EQUIPOS!A8:D154,3,FALSE)</f>
        <v>Motoniveladora  potencia 215 HP, ancho de cuchilla 4,27 m, peso 18 ton.</v>
      </c>
      <c r="C38" s="873"/>
      <c r="D38" s="873"/>
      <c r="E38" s="873"/>
      <c r="F38" s="873"/>
      <c r="G38" s="873"/>
      <c r="H38" s="874"/>
      <c r="I38" s="276"/>
      <c r="J38" s="277"/>
      <c r="K38" s="278">
        <f>VLOOKUP(A38,EQUIPOS!A8:D165,4,FALSE)</f>
        <v>179080.13293588319</v>
      </c>
      <c r="L38" s="279"/>
      <c r="M38" s="280">
        <v>18</v>
      </c>
      <c r="N38" s="281">
        <f>K38/M38</f>
        <v>9948.8962742157328</v>
      </c>
    </row>
    <row r="39" spans="1:14">
      <c r="A39" t="s">
        <v>299</v>
      </c>
      <c r="B39" s="872" t="str">
        <f>VLOOKUP(A39,EQUIPOS!A9:D154,3,FALSE)</f>
        <v xml:space="preserve">Recicladora, potencia 430HP </v>
      </c>
      <c r="C39" s="873"/>
      <c r="D39" s="873"/>
      <c r="E39" s="873"/>
      <c r="F39" s="873"/>
      <c r="G39" s="873"/>
      <c r="H39" s="874"/>
      <c r="I39" s="875"/>
      <c r="J39" s="876"/>
      <c r="K39" s="278">
        <f>VLOOKUP(A39,EQUIPOS!A9:D166,4,FALSE)</f>
        <v>444576.84164896584</v>
      </c>
      <c r="L39" s="877">
        <v>18</v>
      </c>
      <c r="M39" s="878"/>
      <c r="N39" s="281">
        <f>K39/L39</f>
        <v>24698.713424942547</v>
      </c>
    </row>
    <row r="40" spans="1:14">
      <c r="A40" t="s">
        <v>365</v>
      </c>
      <c r="B40" s="872" t="str">
        <f>VLOOKUP(A40,EQUIPOS!A10:D154,3,FALSE)</f>
        <v xml:space="preserve">Vibrocompatador, potencia 153 HP, peso 10 Ton. </v>
      </c>
      <c r="C40" s="873"/>
      <c r="D40" s="873"/>
      <c r="E40" s="873"/>
      <c r="F40" s="873"/>
      <c r="G40" s="873"/>
      <c r="H40" s="874"/>
      <c r="I40" s="42"/>
      <c r="J40" s="43"/>
      <c r="K40" s="278">
        <f>VLOOKUP(A40,EQUIPOS!A10:D167,4,FALSE)</f>
        <v>98910.53854016804</v>
      </c>
      <c r="L40" s="285"/>
      <c r="M40" s="286">
        <v>18</v>
      </c>
      <c r="N40" s="281">
        <f>K40/M40</f>
        <v>5495.0299188982244</v>
      </c>
    </row>
    <row r="41" spans="1:14">
      <c r="B41" s="329"/>
      <c r="C41" s="330"/>
      <c r="D41" s="330"/>
      <c r="E41" s="330"/>
      <c r="F41" s="332"/>
      <c r="G41" s="332"/>
      <c r="H41" s="131"/>
      <c r="I41" s="42"/>
      <c r="J41" s="43"/>
      <c r="K41" s="283"/>
      <c r="L41" s="285"/>
      <c r="M41" s="286"/>
      <c r="N41" s="281"/>
    </row>
    <row r="42" spans="1:14">
      <c r="B42" s="880" t="s">
        <v>1036</v>
      </c>
      <c r="C42" s="881"/>
      <c r="D42" s="881"/>
      <c r="E42" s="44"/>
      <c r="F42" s="45"/>
      <c r="G42" s="45"/>
      <c r="H42" s="46"/>
      <c r="I42" s="42"/>
      <c r="J42" s="43"/>
      <c r="K42" s="288"/>
      <c r="L42" s="285"/>
      <c r="M42" s="410">
        <v>0.01</v>
      </c>
      <c r="N42" s="353">
        <f>N76*M42</f>
        <v>28.370669558944442</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3">
        <f>SUM(N36:N43)</f>
        <v>48525.347543358221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4" t="s">
        <v>1029</v>
      </c>
      <c r="K48" s="91" t="s">
        <v>1030</v>
      </c>
      <c r="L48" s="904" t="s">
        <v>1039</v>
      </c>
      <c r="M48" s="903"/>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346800</v>
      </c>
      <c r="N49" s="281">
        <f>K49*M49</f>
        <v>53060.4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SUM(N49:N53)</f>
        <v>53060.4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10">
        <f>VLOOKUP(A59,TRANSPORTE!A5:D117,4,FALSE)</f>
        <v>1500</v>
      </c>
      <c r="M59" s="911"/>
      <c r="N59" s="296">
        <f>K59*L59</f>
        <v>229.5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229.5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2837.0669558944442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104652.31449925266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20930.462899850536</v>
      </c>
      <c r="M83" s="859"/>
      <c r="N83" s="57"/>
    </row>
    <row r="84" spans="1:14">
      <c r="B84" s="95" t="s">
        <v>1057</v>
      </c>
      <c r="C84" s="96"/>
      <c r="D84" s="96"/>
      <c r="E84" s="96"/>
      <c r="F84" s="96"/>
      <c r="G84" s="96"/>
      <c r="H84" s="96"/>
      <c r="I84" s="93"/>
      <c r="J84" s="94"/>
      <c r="K84" s="313">
        <v>0.05</v>
      </c>
      <c r="L84" s="858">
        <f>N78*K84</f>
        <v>5232.615724962634</v>
      </c>
      <c r="M84" s="859"/>
      <c r="N84" s="57"/>
    </row>
    <row r="85" spans="1:14" ht="15" thickBot="1">
      <c r="B85" s="97" t="s">
        <v>1058</v>
      </c>
      <c r="C85" s="98"/>
      <c r="D85" s="98"/>
      <c r="E85" s="98"/>
      <c r="F85" s="98"/>
      <c r="G85" s="98"/>
      <c r="H85" s="98"/>
      <c r="I85" s="99"/>
      <c r="J85" s="100"/>
      <c r="K85" s="314">
        <v>0.05</v>
      </c>
      <c r="L85" s="860">
        <f>N78*K85</f>
        <v>5232.615724962634</v>
      </c>
      <c r="M85" s="861"/>
      <c r="N85" s="57"/>
    </row>
    <row r="86" spans="1:14" ht="15" thickBot="1">
      <c r="B86" s="823" t="s">
        <v>1037</v>
      </c>
      <c r="C86" s="824"/>
      <c r="D86" s="824"/>
      <c r="E86" s="824"/>
      <c r="F86" s="824"/>
      <c r="G86" s="824"/>
      <c r="H86" s="824"/>
      <c r="I86" s="824"/>
      <c r="J86" s="824"/>
      <c r="K86" s="824"/>
      <c r="L86" s="824"/>
      <c r="M86" s="825"/>
      <c r="N86" s="58">
        <f>L83+L84+L85</f>
        <v>31395.694349775804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136048.00884902847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18</v>
      </c>
      <c r="N36" s="281">
        <f>K36/M36</f>
        <v>3437.7315388338416</v>
      </c>
    </row>
    <row r="37" spans="1:14">
      <c r="A37" s="119" t="s">
        <v>154</v>
      </c>
      <c r="B37" s="872" t="str">
        <f>VLOOKUP(A37,EQUIPOS!A7:D154,3,FALSE)</f>
        <v>Carrotanque Irrigador de asfalto, 1000 GALONES DE CAPACIDAD</v>
      </c>
      <c r="C37" s="873"/>
      <c r="D37" s="873"/>
      <c r="E37" s="873"/>
      <c r="F37" s="873"/>
      <c r="G37" s="873"/>
      <c r="H37" s="874"/>
      <c r="I37" s="276"/>
      <c r="J37" s="277"/>
      <c r="K37" s="278">
        <f>VLOOKUP(A37,EQUIPOS!A7:D164,4,FALSE)</f>
        <v>88498.90290436089</v>
      </c>
      <c r="L37" s="279"/>
      <c r="M37" s="280">
        <v>18</v>
      </c>
      <c r="N37" s="281">
        <f>K37/M37</f>
        <v>4916.6057169089381</v>
      </c>
    </row>
    <row r="38" spans="1:14">
      <c r="A38" t="s">
        <v>269</v>
      </c>
      <c r="B38" s="872" t="str">
        <f>VLOOKUP(A38,EQUIPOS!A8:D154,3,FALSE)</f>
        <v>Motoniveladora  potencia 215 HP, ancho de cuchilla 4,27 m, peso 18 ton.</v>
      </c>
      <c r="C38" s="873"/>
      <c r="D38" s="873"/>
      <c r="E38" s="873"/>
      <c r="F38" s="873"/>
      <c r="G38" s="873"/>
      <c r="H38" s="874"/>
      <c r="I38" s="276"/>
      <c r="J38" s="277"/>
      <c r="K38" s="278">
        <f>VLOOKUP(A38,EQUIPOS!A8:D165,4,FALSE)</f>
        <v>179080.13293588319</v>
      </c>
      <c r="L38" s="279"/>
      <c r="M38" s="280">
        <v>18</v>
      </c>
      <c r="N38" s="281">
        <f>K38/M38</f>
        <v>9948.8962742157328</v>
      </c>
    </row>
    <row r="39" spans="1:14">
      <c r="A39" t="s">
        <v>299</v>
      </c>
      <c r="B39" s="872" t="str">
        <f>VLOOKUP(A39,EQUIPOS!A9:D154,3,FALSE)</f>
        <v xml:space="preserve">Recicladora, potencia 430HP </v>
      </c>
      <c r="C39" s="873"/>
      <c r="D39" s="873"/>
      <c r="E39" s="873"/>
      <c r="F39" s="873"/>
      <c r="G39" s="873"/>
      <c r="H39" s="874"/>
      <c r="I39" s="875"/>
      <c r="J39" s="876"/>
      <c r="K39" s="278">
        <f>VLOOKUP(A39,EQUIPOS!A9:D166,4,FALSE)</f>
        <v>444576.84164896584</v>
      </c>
      <c r="L39" s="877">
        <v>18</v>
      </c>
      <c r="M39" s="878"/>
      <c r="N39" s="281">
        <f>K39/L39</f>
        <v>24698.713424942547</v>
      </c>
    </row>
    <row r="40" spans="1:14">
      <c r="A40" t="s">
        <v>365</v>
      </c>
      <c r="B40" s="872" t="str">
        <f>VLOOKUP(A40,EQUIPOS!A10:D154,3,FALSE)</f>
        <v xml:space="preserve">Vibrocompatador, potencia 153 HP, peso 10 Ton. </v>
      </c>
      <c r="C40" s="873"/>
      <c r="D40" s="873"/>
      <c r="E40" s="873"/>
      <c r="F40" s="873"/>
      <c r="G40" s="873"/>
      <c r="H40" s="874"/>
      <c r="I40" s="42"/>
      <c r="J40" s="43"/>
      <c r="K40" s="278">
        <f>VLOOKUP(A40,EQUIPOS!A10:D167,4,FALSE)</f>
        <v>98910.53854016804</v>
      </c>
      <c r="L40" s="285"/>
      <c r="M40" s="286">
        <v>18</v>
      </c>
      <c r="N40" s="281">
        <f>K40/M40</f>
        <v>5495.0299188982244</v>
      </c>
    </row>
    <row r="41" spans="1:14">
      <c r="B41" s="329"/>
      <c r="C41" s="330"/>
      <c r="D41" s="330"/>
      <c r="E41" s="330"/>
      <c r="F41" s="332"/>
      <c r="G41" s="332"/>
      <c r="H41" s="131"/>
      <c r="I41" s="42"/>
      <c r="J41" s="43"/>
      <c r="K41" s="283"/>
      <c r="L41" s="285"/>
      <c r="M41" s="286"/>
      <c r="N41" s="287"/>
    </row>
    <row r="42" spans="1:14">
      <c r="B42" s="880" t="s">
        <v>1036</v>
      </c>
      <c r="C42" s="881"/>
      <c r="D42" s="881"/>
      <c r="E42" s="44"/>
      <c r="F42" s="45"/>
      <c r="G42" s="45"/>
      <c r="H42" s="46"/>
      <c r="I42" s="42"/>
      <c r="J42" s="43"/>
      <c r="K42" s="288"/>
      <c r="L42" s="285"/>
      <c r="M42" s="410">
        <v>0.01</v>
      </c>
      <c r="N42" s="353">
        <f>N76*M42</f>
        <v>28.370669558944442</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3">
        <f>SUM(N36:N43)</f>
        <v>48525.347543358221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4" t="s">
        <v>1029</v>
      </c>
      <c r="K48" s="91" t="s">
        <v>1030</v>
      </c>
      <c r="L48" s="904" t="s">
        <v>1039</v>
      </c>
      <c r="M48" s="903"/>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357000</v>
      </c>
      <c r="N49" s="281">
        <f>K49*M49</f>
        <v>54621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SUM(N49:N53)</f>
        <v>54621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10">
        <f>VLOOKUP(A59,TRANSPORTE!A5:D117,4,FALSE)</f>
        <v>1200</v>
      </c>
      <c r="M59" s="911"/>
      <c r="N59" s="296">
        <f>K59*L59</f>
        <v>183.6</v>
      </c>
    </row>
    <row r="60" spans="1:14">
      <c r="B60" s="52"/>
      <c r="C60" s="53"/>
      <c r="D60" s="53"/>
      <c r="E60" s="53"/>
      <c r="F60" s="53"/>
      <c r="G60" s="53"/>
      <c r="H60" s="320"/>
      <c r="I60" s="288"/>
      <c r="J60" s="295"/>
      <c r="K60" s="288"/>
      <c r="L60" s="910"/>
      <c r="M60" s="91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2837.0669558944442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106167.01449925268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21233.402899850538</v>
      </c>
      <c r="M83" s="859"/>
      <c r="N83" s="57"/>
    </row>
    <row r="84" spans="1:14">
      <c r="B84" s="95" t="s">
        <v>1057</v>
      </c>
      <c r="C84" s="96"/>
      <c r="D84" s="96"/>
      <c r="E84" s="96"/>
      <c r="F84" s="96"/>
      <c r="G84" s="96"/>
      <c r="H84" s="96"/>
      <c r="I84" s="93"/>
      <c r="J84" s="94"/>
      <c r="K84" s="313">
        <v>0.05</v>
      </c>
      <c r="L84" s="858">
        <f>N78*K84</f>
        <v>5308.3507249626346</v>
      </c>
      <c r="M84" s="859"/>
      <c r="N84" s="57"/>
    </row>
    <row r="85" spans="1:14" ht="15" thickBot="1">
      <c r="B85" s="97" t="s">
        <v>1058</v>
      </c>
      <c r="C85" s="98"/>
      <c r="D85" s="98"/>
      <c r="E85" s="98"/>
      <c r="F85" s="98"/>
      <c r="G85" s="98"/>
      <c r="H85" s="98"/>
      <c r="I85" s="99"/>
      <c r="J85" s="100"/>
      <c r="K85" s="314">
        <v>0.05</v>
      </c>
      <c r="L85" s="860">
        <f>N78*K85</f>
        <v>5308.3507249626346</v>
      </c>
      <c r="M85" s="861"/>
      <c r="N85" s="57"/>
    </row>
    <row r="86" spans="1:14" ht="15" thickBot="1">
      <c r="B86" s="823" t="s">
        <v>1037</v>
      </c>
      <c r="C86" s="824"/>
      <c r="D86" s="824"/>
      <c r="E86" s="824"/>
      <c r="F86" s="824"/>
      <c r="G86" s="824"/>
      <c r="H86" s="824"/>
      <c r="I86" s="824"/>
      <c r="J86" s="824"/>
      <c r="K86" s="824"/>
      <c r="L86" s="824"/>
      <c r="M86" s="825"/>
      <c r="N86" s="58">
        <f>L83+L84+L85</f>
        <v>31850.104349775807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138017.11884902848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15</v>
      </c>
      <c r="N36" s="281">
        <f>K36/M36</f>
        <v>4125.2778466006102</v>
      </c>
    </row>
    <row r="37" spans="1:14">
      <c r="A37" s="119" t="s">
        <v>154</v>
      </c>
      <c r="B37" s="872" t="str">
        <f>VLOOKUP(A37,EQUIPOS!A7:D154,3,FALSE)</f>
        <v>Carrotanque Irrigador de asfalto, 1000 GALONES DE CAPACIDAD</v>
      </c>
      <c r="C37" s="873"/>
      <c r="D37" s="873"/>
      <c r="E37" s="873"/>
      <c r="F37" s="873"/>
      <c r="G37" s="873"/>
      <c r="H37" s="874"/>
      <c r="I37" s="276"/>
      <c r="J37" s="277"/>
      <c r="K37" s="278">
        <f>VLOOKUP(A37,EQUIPOS!A7:D164,4,FALSE)</f>
        <v>88498.90290436089</v>
      </c>
      <c r="L37" s="279"/>
      <c r="M37" s="280">
        <v>15</v>
      </c>
      <c r="N37" s="281">
        <f>K37/M37</f>
        <v>5899.9268602907259</v>
      </c>
    </row>
    <row r="38" spans="1:14">
      <c r="A38" t="s">
        <v>269</v>
      </c>
      <c r="B38" s="872" t="str">
        <f>VLOOKUP(A38,EQUIPOS!A8:D154,3,FALSE)</f>
        <v>Motoniveladora  potencia 215 HP, ancho de cuchilla 4,27 m, peso 18 ton.</v>
      </c>
      <c r="C38" s="873"/>
      <c r="D38" s="873"/>
      <c r="E38" s="873"/>
      <c r="F38" s="873"/>
      <c r="G38" s="873"/>
      <c r="H38" s="874"/>
      <c r="I38" s="276"/>
      <c r="J38" s="277"/>
      <c r="K38" s="278">
        <f>VLOOKUP(A38,EQUIPOS!A8:D165,4,FALSE)</f>
        <v>179080.13293588319</v>
      </c>
      <c r="L38" s="279"/>
      <c r="M38" s="280">
        <v>15</v>
      </c>
      <c r="N38" s="281">
        <f>K38/M38</f>
        <v>11938.675529058879</v>
      </c>
    </row>
    <row r="39" spans="1:14">
      <c r="A39" t="s">
        <v>299</v>
      </c>
      <c r="B39" s="872" t="str">
        <f>VLOOKUP(A39,EQUIPOS!A9:D154,3,FALSE)</f>
        <v xml:space="preserve">Recicladora, potencia 430HP </v>
      </c>
      <c r="C39" s="873"/>
      <c r="D39" s="873"/>
      <c r="E39" s="873"/>
      <c r="F39" s="873"/>
      <c r="G39" s="873"/>
      <c r="H39" s="874"/>
      <c r="I39" s="875"/>
      <c r="J39" s="876"/>
      <c r="K39" s="278">
        <f>VLOOKUP(A39,EQUIPOS!A9:D166,4,FALSE)</f>
        <v>444576.84164896584</v>
      </c>
      <c r="L39" s="877">
        <v>15</v>
      </c>
      <c r="M39" s="878"/>
      <c r="N39" s="281">
        <f>K39/L39</f>
        <v>29638.456109931056</v>
      </c>
    </row>
    <row r="40" spans="1:14">
      <c r="A40" t="s">
        <v>365</v>
      </c>
      <c r="B40" s="872" t="str">
        <f>VLOOKUP(A40,EQUIPOS!A10:D154,3,FALSE)</f>
        <v xml:space="preserve">Vibrocompatador, potencia 153 HP, peso 10 Ton. </v>
      </c>
      <c r="C40" s="873"/>
      <c r="D40" s="873"/>
      <c r="E40" s="873"/>
      <c r="F40" s="873"/>
      <c r="G40" s="873"/>
      <c r="H40" s="874"/>
      <c r="I40" s="42"/>
      <c r="J40" s="43"/>
      <c r="K40" s="278">
        <f>VLOOKUP(A40,EQUIPOS!A10:D167,4,FALSE)</f>
        <v>98910.53854016804</v>
      </c>
      <c r="L40" s="285"/>
      <c r="M40" s="286">
        <v>15</v>
      </c>
      <c r="N40" s="281">
        <f>K40/M40</f>
        <v>6594.0359026778697</v>
      </c>
    </row>
    <row r="41" spans="1:14">
      <c r="B41" s="329"/>
      <c r="C41" s="330"/>
      <c r="D41" s="330"/>
      <c r="E41" s="330"/>
      <c r="F41" s="332"/>
      <c r="G41" s="332"/>
      <c r="H41" s="131"/>
      <c r="I41" s="42"/>
      <c r="J41" s="43"/>
      <c r="K41" s="283"/>
      <c r="L41" s="285"/>
      <c r="M41" s="286"/>
      <c r="N41" s="287"/>
    </row>
    <row r="42" spans="1:14">
      <c r="B42" s="880" t="s">
        <v>1036</v>
      </c>
      <c r="C42" s="881"/>
      <c r="D42" s="881"/>
      <c r="E42" s="44"/>
      <c r="F42" s="45"/>
      <c r="G42" s="45"/>
      <c r="H42" s="46"/>
      <c r="I42" s="42"/>
      <c r="J42" s="43"/>
      <c r="K42" s="288"/>
      <c r="L42" s="285"/>
      <c r="M42" s="410">
        <v>0.01</v>
      </c>
      <c r="N42" s="353">
        <f>N76*M42</f>
        <v>34.044803470733335</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3">
        <f>SUM(N36:N43)</f>
        <v>58230.417052029872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4" t="s">
        <v>1029</v>
      </c>
      <c r="K48" s="91" t="s">
        <v>1030</v>
      </c>
      <c r="L48" s="904" t="s">
        <v>1039</v>
      </c>
      <c r="M48" s="903"/>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346800</v>
      </c>
      <c r="N49" s="281">
        <f>K49*M49</f>
        <v>53060.4</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SUM(N49:N53)</f>
        <v>53060.4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910">
        <f>VLOOKUP(A59,TRANSPORTE!A5:D117,4,FALSE)</f>
        <v>1500</v>
      </c>
      <c r="M59" s="911"/>
      <c r="N59" s="296">
        <f>K59*L59</f>
        <v>229.5</v>
      </c>
    </row>
    <row r="60" spans="1:14">
      <c r="B60" s="52"/>
      <c r="C60" s="53"/>
      <c r="D60" s="53"/>
      <c r="E60" s="53"/>
      <c r="F60" s="53"/>
      <c r="G60" s="53"/>
      <c r="H60" s="320"/>
      <c r="I60" s="288"/>
      <c r="J60" s="295"/>
      <c r="K60" s="288"/>
      <c r="L60" s="910"/>
      <c r="M60" s="91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229.5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3404.4803470733332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114924.7973991032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22984.959479820642</v>
      </c>
      <c r="M83" s="859"/>
      <c r="N83" s="57"/>
    </row>
    <row r="84" spans="1:14">
      <c r="B84" s="95" t="s">
        <v>1057</v>
      </c>
      <c r="C84" s="96"/>
      <c r="D84" s="96"/>
      <c r="E84" s="96"/>
      <c r="F84" s="96"/>
      <c r="G84" s="96"/>
      <c r="H84" s="96"/>
      <c r="I84" s="93"/>
      <c r="J84" s="94"/>
      <c r="K84" s="313">
        <v>0.05</v>
      </c>
      <c r="L84" s="858">
        <f>N78*K84</f>
        <v>5746.2398699551604</v>
      </c>
      <c r="M84" s="859"/>
      <c r="N84" s="57"/>
    </row>
    <row r="85" spans="1:14" ht="15" thickBot="1">
      <c r="B85" s="97" t="s">
        <v>1058</v>
      </c>
      <c r="C85" s="98"/>
      <c r="D85" s="98"/>
      <c r="E85" s="98"/>
      <c r="F85" s="98"/>
      <c r="G85" s="98"/>
      <c r="H85" s="98"/>
      <c r="I85" s="99"/>
      <c r="J85" s="100"/>
      <c r="K85" s="314">
        <v>0.05</v>
      </c>
      <c r="L85" s="860">
        <f>N78*K85</f>
        <v>5746.2398699551604</v>
      </c>
      <c r="M85" s="861"/>
      <c r="N85" s="57"/>
    </row>
    <row r="86" spans="1:14" ht="15" thickBot="1">
      <c r="B86" s="823" t="s">
        <v>1037</v>
      </c>
      <c r="C86" s="824"/>
      <c r="D86" s="824"/>
      <c r="E86" s="824"/>
      <c r="F86" s="824"/>
      <c r="G86" s="824"/>
      <c r="H86" s="824"/>
      <c r="I86" s="824"/>
      <c r="J86" s="824"/>
      <c r="K86" s="824"/>
      <c r="L86" s="824"/>
      <c r="M86" s="825"/>
      <c r="N86" s="58">
        <f>L83+L84+L85</f>
        <v>34477.439219730964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149402.23661883417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280">
        <v>15</v>
      </c>
      <c r="N36" s="281">
        <f>K36/M36</f>
        <v>4125.2778466006102</v>
      </c>
    </row>
    <row r="37" spans="1:14">
      <c r="A37" s="119" t="s">
        <v>154</v>
      </c>
      <c r="B37" s="872" t="str">
        <f>VLOOKUP(A37,EQUIPOS!A7:D154,3,FALSE)</f>
        <v>Carrotanque Irrigador de asfalto, 1000 GALONES DE CAPACIDAD</v>
      </c>
      <c r="C37" s="873"/>
      <c r="D37" s="873"/>
      <c r="E37" s="873"/>
      <c r="F37" s="873"/>
      <c r="G37" s="873"/>
      <c r="H37" s="874"/>
      <c r="I37" s="276"/>
      <c r="J37" s="277"/>
      <c r="K37" s="278">
        <f>VLOOKUP(A37,EQUIPOS!A7:D164,4,FALSE)</f>
        <v>88498.90290436089</v>
      </c>
      <c r="L37" s="279"/>
      <c r="M37" s="280">
        <v>15</v>
      </c>
      <c r="N37" s="281">
        <f>K37/M37</f>
        <v>5899.9268602907259</v>
      </c>
    </row>
    <row r="38" spans="1:14">
      <c r="A38" t="s">
        <v>269</v>
      </c>
      <c r="B38" s="872" t="str">
        <f>VLOOKUP(A38,EQUIPOS!A8:D154,3,FALSE)</f>
        <v>Motoniveladora  potencia 215 HP, ancho de cuchilla 4,27 m, peso 18 ton.</v>
      </c>
      <c r="C38" s="873"/>
      <c r="D38" s="873"/>
      <c r="E38" s="873"/>
      <c r="F38" s="873"/>
      <c r="G38" s="873"/>
      <c r="H38" s="874"/>
      <c r="I38" s="276"/>
      <c r="J38" s="277"/>
      <c r="K38" s="278">
        <f>VLOOKUP(A38,EQUIPOS!A8:D165,4,FALSE)</f>
        <v>179080.13293588319</v>
      </c>
      <c r="L38" s="279"/>
      <c r="M38" s="280">
        <v>15</v>
      </c>
      <c r="N38" s="281">
        <f>K38/M38</f>
        <v>11938.675529058879</v>
      </c>
    </row>
    <row r="39" spans="1:14">
      <c r="A39" t="s">
        <v>299</v>
      </c>
      <c r="B39" s="872" t="str">
        <f>VLOOKUP(A39,EQUIPOS!A9:D154,3,FALSE)</f>
        <v xml:space="preserve">Recicladora, potencia 430HP </v>
      </c>
      <c r="C39" s="873"/>
      <c r="D39" s="873"/>
      <c r="E39" s="873"/>
      <c r="F39" s="873"/>
      <c r="G39" s="873"/>
      <c r="H39" s="874"/>
      <c r="I39" s="875"/>
      <c r="J39" s="876"/>
      <c r="K39" s="278">
        <f>VLOOKUP(A39,EQUIPOS!A9:D166,4,FALSE)</f>
        <v>444576.84164896584</v>
      </c>
      <c r="L39" s="877">
        <v>15</v>
      </c>
      <c r="M39" s="878"/>
      <c r="N39" s="281">
        <f>K39/L39</f>
        <v>29638.456109931056</v>
      </c>
    </row>
    <row r="40" spans="1:14">
      <c r="A40" t="s">
        <v>365</v>
      </c>
      <c r="B40" s="872" t="str">
        <f>VLOOKUP(A40,EQUIPOS!A10:D154,3,FALSE)</f>
        <v xml:space="preserve">Vibrocompatador, potencia 153 HP, peso 10 Ton. </v>
      </c>
      <c r="C40" s="873"/>
      <c r="D40" s="873"/>
      <c r="E40" s="873"/>
      <c r="F40" s="873"/>
      <c r="G40" s="873"/>
      <c r="H40" s="874"/>
      <c r="I40" s="42"/>
      <c r="J40" s="43"/>
      <c r="K40" s="278">
        <f>VLOOKUP(A40,EQUIPOS!A10:D167,4,FALSE)</f>
        <v>98910.53854016804</v>
      </c>
      <c r="L40" s="285"/>
      <c r="M40" s="286">
        <v>15</v>
      </c>
      <c r="N40" s="281">
        <f>K40/M40</f>
        <v>6594.0359026778697</v>
      </c>
    </row>
    <row r="41" spans="1:14">
      <c r="B41" s="329"/>
      <c r="C41" s="330"/>
      <c r="D41" s="330"/>
      <c r="E41" s="330"/>
      <c r="F41" s="332"/>
      <c r="G41" s="332"/>
      <c r="H41" s="131"/>
      <c r="I41" s="42"/>
      <c r="J41" s="43"/>
      <c r="K41" s="283"/>
      <c r="L41" s="285"/>
      <c r="M41" s="286"/>
      <c r="N41" s="287"/>
    </row>
    <row r="42" spans="1:14">
      <c r="B42" s="880" t="s">
        <v>1036</v>
      </c>
      <c r="C42" s="881"/>
      <c r="D42" s="881"/>
      <c r="E42" s="44"/>
      <c r="F42" s="45"/>
      <c r="G42" s="45"/>
      <c r="H42" s="46"/>
      <c r="I42" s="42"/>
      <c r="J42" s="43"/>
      <c r="K42" s="288"/>
      <c r="L42" s="285"/>
      <c r="M42" s="410">
        <v>0.01</v>
      </c>
      <c r="N42" s="353">
        <f>N76*M42</f>
        <v>34.044803470733335</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3">
        <f>SUM(N36:N43)</f>
        <v>58230.417052029872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4" t="s">
        <v>1029</v>
      </c>
      <c r="K48" s="91" t="s">
        <v>1030</v>
      </c>
      <c r="L48" s="904" t="s">
        <v>1039</v>
      </c>
      <c r="M48" s="903"/>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357000</v>
      </c>
      <c r="N49" s="281">
        <f>K49*M49</f>
        <v>54621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SUM(N49:N53)</f>
        <v>54621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910">
        <f>VLOOKUP(A59,TRANSPORTE!A5:D117,4,FALSE)</f>
        <v>1200</v>
      </c>
      <c r="M59" s="911"/>
      <c r="N59" s="296">
        <f>K59*L59</f>
        <v>183.6</v>
      </c>
    </row>
    <row r="60" spans="1:14">
      <c r="B60" s="52"/>
      <c r="C60" s="53"/>
      <c r="D60" s="53"/>
      <c r="E60" s="53"/>
      <c r="F60" s="53"/>
      <c r="G60" s="53"/>
      <c r="H60" s="320"/>
      <c r="I60" s="288"/>
      <c r="J60" s="295"/>
      <c r="K60" s="288"/>
      <c r="L60" s="910"/>
      <c r="M60" s="91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3404.4803470733332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116439.4973991032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23287.89947982064</v>
      </c>
      <c r="M83" s="859"/>
      <c r="N83" s="57"/>
    </row>
    <row r="84" spans="1:14">
      <c r="B84" s="95" t="s">
        <v>1057</v>
      </c>
      <c r="C84" s="96"/>
      <c r="D84" s="96"/>
      <c r="E84" s="96"/>
      <c r="F84" s="96"/>
      <c r="G84" s="96"/>
      <c r="H84" s="96"/>
      <c r="I84" s="93"/>
      <c r="J84" s="94"/>
      <c r="K84" s="313">
        <v>0.05</v>
      </c>
      <c r="L84" s="858">
        <f>N78*K84</f>
        <v>5821.9748699551601</v>
      </c>
      <c r="M84" s="859"/>
      <c r="N84" s="57"/>
    </row>
    <row r="85" spans="1:14" ht="15" thickBot="1">
      <c r="B85" s="97" t="s">
        <v>1058</v>
      </c>
      <c r="C85" s="98"/>
      <c r="D85" s="98"/>
      <c r="E85" s="98"/>
      <c r="F85" s="98"/>
      <c r="G85" s="98"/>
      <c r="H85" s="98"/>
      <c r="I85" s="99"/>
      <c r="J85" s="100"/>
      <c r="K85" s="314">
        <v>0.05</v>
      </c>
      <c r="L85" s="860">
        <f>N78*K85</f>
        <v>5821.9748699551601</v>
      </c>
      <c r="M85" s="861"/>
      <c r="N85" s="57"/>
    </row>
    <row r="86" spans="1:14" ht="15" thickBot="1">
      <c r="B86" s="823" t="s">
        <v>1037</v>
      </c>
      <c r="C86" s="824"/>
      <c r="D86" s="824"/>
      <c r="E86" s="824"/>
      <c r="F86" s="824"/>
      <c r="G86" s="824"/>
      <c r="H86" s="824"/>
      <c r="I86" s="824"/>
      <c r="J86" s="824"/>
      <c r="K86" s="824"/>
      <c r="L86" s="824"/>
      <c r="M86" s="825"/>
      <c r="N86" s="58">
        <f>L83+L84+L85</f>
        <v>34931.849219730961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151371.34661883416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3"/>
      <c r="F40" s="873"/>
      <c r="G40" s="873"/>
      <c r="H40" s="874"/>
      <c r="I40" s="42"/>
      <c r="J40" s="43"/>
      <c r="K40" s="278"/>
      <c r="L40" s="285"/>
      <c r="M40" s="286"/>
      <c r="N40" s="281"/>
    </row>
    <row r="41" spans="1:14">
      <c r="B41" s="329"/>
      <c r="C41" s="330"/>
      <c r="D41" s="330"/>
      <c r="E41" s="330"/>
      <c r="F41" s="332"/>
      <c r="G41" s="332"/>
      <c r="H41" s="131"/>
      <c r="I41" s="42"/>
      <c r="J41" s="43"/>
      <c r="K41" s="283"/>
      <c r="L41" s="285"/>
      <c r="M41" s="286"/>
      <c r="N41" s="287"/>
    </row>
    <row r="42" spans="1:14">
      <c r="B42" s="880" t="s">
        <v>1036</v>
      </c>
      <c r="C42" s="881"/>
      <c r="D42" s="881"/>
      <c r="E42" s="44"/>
      <c r="F42" s="45"/>
      <c r="G42" s="45"/>
      <c r="H42" s="46"/>
      <c r="I42" s="42"/>
      <c r="J42" s="43"/>
      <c r="K42" s="288"/>
      <c r="L42" s="285"/>
      <c r="M42" s="410">
        <v>0.01</v>
      </c>
      <c r="N42" s="353">
        <f>N76*M42</f>
        <v>4.0853764164879998</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4" t="s">
        <v>1029</v>
      </c>
      <c r="K48" s="91" t="s">
        <v>1030</v>
      </c>
      <c r="L48" s="904" t="s">
        <v>1039</v>
      </c>
      <c r="M48" s="903"/>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8147.4301999999998</v>
      </c>
      <c r="N49" s="281">
        <f>K49*M49</f>
        <v>8595.5388609999991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SUM(N49:N53)</f>
        <v>8595.5388609999991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320"/>
      <c r="I60" s="288"/>
      <c r="J60" s="295"/>
      <c r="K60" s="288"/>
      <c r="L60" s="910"/>
      <c r="M60" s="91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408.53764164879999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9008.1618790652865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1801.6323758130575</v>
      </c>
      <c r="M83" s="859"/>
      <c r="N83" s="57"/>
    </row>
    <row r="84" spans="1:14">
      <c r="B84" s="95" t="s">
        <v>1057</v>
      </c>
      <c r="C84" s="96"/>
      <c r="D84" s="96"/>
      <c r="E84" s="96"/>
      <c r="F84" s="96"/>
      <c r="G84" s="96"/>
      <c r="H84" s="96"/>
      <c r="I84" s="93"/>
      <c r="J84" s="94"/>
      <c r="K84" s="313">
        <v>0.05</v>
      </c>
      <c r="L84" s="858">
        <f>N78*K84</f>
        <v>450.40809395326437</v>
      </c>
      <c r="M84" s="859"/>
      <c r="N84" s="57"/>
    </row>
    <row r="85" spans="1:14" ht="15" thickBot="1">
      <c r="B85" s="97" t="s">
        <v>1058</v>
      </c>
      <c r="C85" s="98"/>
      <c r="D85" s="98"/>
      <c r="E85" s="98"/>
      <c r="F85" s="98"/>
      <c r="G85" s="98"/>
      <c r="H85" s="98"/>
      <c r="I85" s="99"/>
      <c r="J85" s="100"/>
      <c r="K85" s="314">
        <v>0.05</v>
      </c>
      <c r="L85" s="860">
        <f>N78*K85</f>
        <v>450.40809395326437</v>
      </c>
      <c r="M85" s="861"/>
      <c r="N85" s="57"/>
    </row>
    <row r="86" spans="1:14" ht="15" thickBot="1">
      <c r="B86" s="823" t="s">
        <v>1037</v>
      </c>
      <c r="C86" s="824"/>
      <c r="D86" s="824"/>
      <c r="E86" s="824"/>
      <c r="F86" s="824"/>
      <c r="G86" s="824"/>
      <c r="H86" s="824"/>
      <c r="I86" s="824"/>
      <c r="J86" s="824"/>
      <c r="K86" s="824"/>
      <c r="L86" s="824"/>
      <c r="M86" s="825"/>
      <c r="N86" s="58">
        <f>L83+L84+L85</f>
        <v>2702.4485637195858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11710.610442784873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0" t="s">
        <v>2327</v>
      </c>
      <c r="C119" s="402"/>
      <c r="D119" s="402"/>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164</v>
      </c>
      <c r="B36" s="872" t="str">
        <f>VLOOKUP(A36,EQUIPOS!A6:D154,3,FALSE)</f>
        <v>Compactador manual de rodillo</v>
      </c>
      <c r="C36" s="873"/>
      <c r="D36" s="873"/>
      <c r="E36" s="873"/>
      <c r="F36" s="873"/>
      <c r="G36" s="873"/>
      <c r="H36" s="874"/>
      <c r="I36" s="276"/>
      <c r="J36" s="277"/>
      <c r="K36" s="278">
        <f>VLOOKUP(A36,EQUIPOS!A6:D163,4,FALSE)</f>
        <v>15708.437074434998</v>
      </c>
      <c r="L36" s="279"/>
      <c r="M36" s="280">
        <v>2</v>
      </c>
      <c r="N36" s="281">
        <f>K36/M36</f>
        <v>7854.218537217499</v>
      </c>
    </row>
    <row r="37" spans="1:14">
      <c r="A37" s="119" t="s">
        <v>180</v>
      </c>
      <c r="B37" s="872" t="str">
        <f>VLOOKUP(A37,EQUIPOS!A7:D154,3,FALSE)</f>
        <v>Compresor 120 HP, con martillo.</v>
      </c>
      <c r="C37" s="873"/>
      <c r="D37" s="873"/>
      <c r="E37" s="873"/>
      <c r="F37" s="873"/>
      <c r="G37" s="873"/>
      <c r="H37" s="874"/>
      <c r="I37" s="276"/>
      <c r="J37" s="277"/>
      <c r="K37" s="278">
        <f>VLOOKUP(A37,EQUIPOS!A7:D164,4,FALSE)</f>
        <v>104116.35635807163</v>
      </c>
      <c r="L37" s="279"/>
      <c r="M37" s="280">
        <v>4</v>
      </c>
      <c r="N37" s="281">
        <f>K37/M37</f>
        <v>26029.089089517907</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6"/>
      <c r="J38" s="277"/>
      <c r="K38" s="278">
        <f>VLOOKUP(A38,EQUIPOS!A8:D165,4,FALSE)</f>
        <v>20422.300538716645</v>
      </c>
      <c r="L38" s="279"/>
      <c r="M38" s="280">
        <v>10</v>
      </c>
      <c r="N38" s="281">
        <f>K38/M38</f>
        <v>2042.2300538716645</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76"/>
      <c r="J39" s="277"/>
      <c r="K39" s="278">
        <f>VLOOKUP(A39,EQUIPOS!A9:D166,4,FALSE)</f>
        <v>93704.720722264465</v>
      </c>
      <c r="L39" s="279"/>
      <c r="M39" s="280">
        <v>10</v>
      </c>
      <c r="N39" s="281">
        <f>K39/M39</f>
        <v>9370.4720722264465</v>
      </c>
    </row>
    <row r="40" spans="1:14">
      <c r="A40" t="s">
        <v>129</v>
      </c>
      <c r="B40" s="872" t="str">
        <f>VLOOKUP(A40,EQUIPOS!A10:D154,3,FALSE)</f>
        <v xml:space="preserve">Buldozer, Potencia al volante de 140 HP, motor de 2200 RPM, longitud de hoja 4,80m. </v>
      </c>
      <c r="C40" s="873"/>
      <c r="D40" s="873"/>
      <c r="E40" s="873"/>
      <c r="F40" s="873"/>
      <c r="G40" s="873"/>
      <c r="H40" s="874"/>
      <c r="I40" s="276"/>
      <c r="J40" s="277"/>
      <c r="K40" s="278">
        <f>VLOOKUP(A40,EQUIPOS!A10:D167,4,FALSE)</f>
        <v>145762.89890130027</v>
      </c>
      <c r="L40" s="279"/>
      <c r="M40" s="280">
        <v>100</v>
      </c>
      <c r="N40" s="281">
        <f>K40/M40</f>
        <v>1457.6289890130026</v>
      </c>
    </row>
    <row r="41" spans="1:14">
      <c r="B41" s="872"/>
      <c r="C41" s="873"/>
      <c r="D41" s="873"/>
      <c r="E41" s="873"/>
      <c r="F41" s="873"/>
      <c r="G41" s="873"/>
      <c r="H41" s="874"/>
      <c r="I41" s="276"/>
      <c r="J41" s="277"/>
      <c r="K41" s="278"/>
      <c r="L41" s="279"/>
      <c r="M41" s="280"/>
      <c r="N41" s="281"/>
    </row>
    <row r="42" spans="1:14">
      <c r="B42" s="872"/>
      <c r="C42" s="873"/>
      <c r="D42" s="873"/>
      <c r="E42" s="873"/>
      <c r="F42" s="873"/>
      <c r="G42" s="873"/>
      <c r="H42" s="874"/>
      <c r="I42" s="276"/>
      <c r="J42" s="277"/>
      <c r="K42" s="278"/>
      <c r="L42" s="279"/>
      <c r="M42" s="280"/>
      <c r="N42" s="281"/>
    </row>
    <row r="43" spans="1:14">
      <c r="B43" s="872"/>
      <c r="C43" s="873"/>
      <c r="D43" s="873"/>
      <c r="E43" s="873"/>
      <c r="F43" s="873"/>
      <c r="G43" s="873"/>
      <c r="H43" s="874"/>
      <c r="I43" s="276"/>
      <c r="J43" s="277"/>
      <c r="K43" s="278"/>
      <c r="L43" s="279"/>
      <c r="M43" s="280"/>
      <c r="N43" s="281"/>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N80*M46</f>
        <v>1276.6801301525002</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48030.318871999014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4217.4851339687839</v>
      </c>
      <c r="N53" s="281">
        <f>K53*M53</f>
        <v>4217.4851339687839</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4217.4851339687839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910">
        <f>VLOOKUP(A63,TRANSPORTE!A5:D117,4,FALSE)</f>
        <v>1200</v>
      </c>
      <c r="M63" s="911"/>
      <c r="N63" s="296">
        <f>K63*L63</f>
        <v>1560</v>
      </c>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1560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133"/>
    </row>
    <row r="80" spans="1:15" ht="15" thickBot="1">
      <c r="B80" s="912" t="s">
        <v>1037</v>
      </c>
      <c r="C80" s="866"/>
      <c r="D80" s="866"/>
      <c r="E80" s="866"/>
      <c r="F80" s="866"/>
      <c r="G80" s="866"/>
      <c r="H80" s="866"/>
      <c r="I80" s="866"/>
      <c r="J80" s="866"/>
      <c r="K80" s="866"/>
      <c r="L80" s="866"/>
      <c r="M80" s="867"/>
      <c r="N80" s="469">
        <f>SUM(N74:N79)</f>
        <v>12766.801301525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66574.605307492791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13314.921061498559</v>
      </c>
      <c r="M87" s="859"/>
      <c r="N87" s="57"/>
    </row>
    <row r="88" spans="1:14">
      <c r="B88" s="95" t="s">
        <v>1057</v>
      </c>
      <c r="C88" s="96"/>
      <c r="D88" s="96"/>
      <c r="E88" s="96"/>
      <c r="F88" s="96"/>
      <c r="G88" s="96"/>
      <c r="H88" s="96"/>
      <c r="I88" s="93"/>
      <c r="J88" s="94"/>
      <c r="K88" s="313">
        <v>0.05</v>
      </c>
      <c r="L88" s="858">
        <f>N82*K88</f>
        <v>3328.7302653746397</v>
      </c>
      <c r="M88" s="859"/>
      <c r="N88" s="57"/>
    </row>
    <row r="89" spans="1:14" ht="15" thickBot="1">
      <c r="B89" s="97" t="s">
        <v>1058</v>
      </c>
      <c r="C89" s="98"/>
      <c r="D89" s="98"/>
      <c r="E89" s="98"/>
      <c r="F89" s="98"/>
      <c r="G89" s="98"/>
      <c r="H89" s="98"/>
      <c r="I89" s="99"/>
      <c r="J89" s="100"/>
      <c r="K89" s="314">
        <v>0.05</v>
      </c>
      <c r="L89" s="860">
        <f>N82*K89</f>
        <v>3328.7302653746397</v>
      </c>
      <c r="M89" s="861"/>
      <c r="N89" s="57"/>
    </row>
    <row r="90" spans="1:14" ht="15" thickBot="1">
      <c r="B90" s="823" t="s">
        <v>1037</v>
      </c>
      <c r="C90" s="824"/>
      <c r="D90" s="824"/>
      <c r="E90" s="824"/>
      <c r="F90" s="824"/>
      <c r="G90" s="824"/>
      <c r="H90" s="824"/>
      <c r="I90" s="824"/>
      <c r="J90" s="824"/>
      <c r="K90" s="824"/>
      <c r="L90" s="824"/>
      <c r="M90" s="825"/>
      <c r="N90" s="58">
        <f>L87+L88+L89</f>
        <v>19972.381592247839</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86546.98689974063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6"/>
      <c r="J36" s="277"/>
      <c r="K36" s="278">
        <f>VLOOKUP(A36,EQUIPOS!A6:D163,4,FALSE)</f>
        <v>6445.5111413846798</v>
      </c>
      <c r="L36" s="279"/>
      <c r="M36" s="280">
        <v>2</v>
      </c>
      <c r="N36" s="281">
        <f>K36/M36</f>
        <v>3222.7555706923399</v>
      </c>
    </row>
    <row r="37" spans="1:14">
      <c r="A37" s="119" t="s">
        <v>303</v>
      </c>
      <c r="B37" s="872" t="str">
        <f>VLOOKUP(A37,EQUIPOS!A7:D154,3,FALSE)</f>
        <v>Retrocargador, pala de 1,1 m3 de capacidad, profundidad de excavación de 4.400 mm y una altura de 5.680 mm</v>
      </c>
      <c r="C37" s="873"/>
      <c r="D37" s="873"/>
      <c r="E37" s="873"/>
      <c r="F37" s="873"/>
      <c r="G37" s="873"/>
      <c r="H37" s="874"/>
      <c r="I37" s="276"/>
      <c r="J37" s="277"/>
      <c r="K37" s="278">
        <f>VLOOKUP(A37,EQUIPOS!A7:D164,4,FALSE)</f>
        <v>93704.720722264465</v>
      </c>
      <c r="L37" s="279"/>
      <c r="M37" s="280">
        <v>10</v>
      </c>
      <c r="N37" s="281">
        <f>K37/M37</f>
        <v>9370.4720722264465</v>
      </c>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276"/>
      <c r="J39" s="277"/>
      <c r="K39" s="278"/>
      <c r="L39" s="279"/>
      <c r="M39" s="280"/>
      <c r="N39" s="281"/>
    </row>
    <row r="40" spans="1:14">
      <c r="B40" s="872"/>
      <c r="C40" s="873"/>
      <c r="D40" s="873"/>
      <c r="E40" s="873"/>
      <c r="F40" s="873"/>
      <c r="G40" s="873"/>
      <c r="H40" s="874"/>
      <c r="I40" s="276"/>
      <c r="J40" s="277"/>
      <c r="K40" s="278"/>
      <c r="L40" s="279"/>
      <c r="M40" s="280"/>
      <c r="N40" s="281"/>
    </row>
    <row r="41" spans="1:14">
      <c r="B41" s="872"/>
      <c r="C41" s="873"/>
      <c r="D41" s="873"/>
      <c r="E41" s="873"/>
      <c r="F41" s="873"/>
      <c r="G41" s="873"/>
      <c r="H41" s="874"/>
      <c r="I41" s="276"/>
      <c r="J41" s="277"/>
      <c r="K41" s="278"/>
      <c r="L41" s="279"/>
      <c r="M41" s="280"/>
      <c r="N41" s="281"/>
    </row>
    <row r="42" spans="1:14">
      <c r="B42" s="872"/>
      <c r="C42" s="873"/>
      <c r="D42" s="873"/>
      <c r="E42" s="873"/>
      <c r="F42" s="873"/>
      <c r="G42" s="873"/>
      <c r="H42" s="874"/>
      <c r="I42" s="276"/>
      <c r="J42" s="277"/>
      <c r="K42" s="278"/>
      <c r="L42" s="279"/>
      <c r="M42" s="280"/>
      <c r="N42" s="281"/>
    </row>
    <row r="43" spans="1:14">
      <c r="B43" s="872"/>
      <c r="C43" s="873"/>
      <c r="D43" s="873"/>
      <c r="E43" s="873"/>
      <c r="F43" s="873"/>
      <c r="G43" s="873"/>
      <c r="H43" s="874"/>
      <c r="I43" s="276"/>
      <c r="J43" s="277"/>
      <c r="K43" s="278"/>
      <c r="L43" s="279"/>
      <c r="M43" s="280"/>
      <c r="N43" s="281"/>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0.05</v>
      </c>
      <c r="N46" s="353">
        <f>N80*M46</f>
        <v>255.33602603049999</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12848.563668949286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B63" s="52"/>
      <c r="C63" s="326"/>
      <c r="D63" s="326"/>
      <c r="E63" s="326"/>
      <c r="F63" s="326"/>
      <c r="G63" s="326"/>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5106.7205206099998</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17955.284189559286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3591.0568379118577</v>
      </c>
      <c r="M87" s="859"/>
      <c r="N87" s="57"/>
    </row>
    <row r="88" spans="1:14">
      <c r="B88" s="95" t="s">
        <v>1057</v>
      </c>
      <c r="C88" s="96"/>
      <c r="D88" s="96"/>
      <c r="E88" s="96"/>
      <c r="F88" s="96"/>
      <c r="G88" s="96"/>
      <c r="H88" s="96"/>
      <c r="I88" s="93"/>
      <c r="J88" s="94"/>
      <c r="K88" s="313">
        <v>0.05</v>
      </c>
      <c r="L88" s="858">
        <f>N82*K88</f>
        <v>897.76420947796441</v>
      </c>
      <c r="M88" s="859"/>
      <c r="N88" s="57"/>
    </row>
    <row r="89" spans="1:14" ht="15" thickBot="1">
      <c r="B89" s="97" t="s">
        <v>1058</v>
      </c>
      <c r="C89" s="98"/>
      <c r="D89" s="98"/>
      <c r="E89" s="98"/>
      <c r="F89" s="98"/>
      <c r="G89" s="98"/>
      <c r="H89" s="98"/>
      <c r="I89" s="99"/>
      <c r="J89" s="100"/>
      <c r="K89" s="314">
        <v>0.05</v>
      </c>
      <c r="L89" s="860">
        <f>N82*K89</f>
        <v>897.76420947796441</v>
      </c>
      <c r="M89" s="861"/>
      <c r="N89" s="57"/>
    </row>
    <row r="90" spans="1:14" ht="15" thickBot="1">
      <c r="B90" s="823" t="s">
        <v>1037</v>
      </c>
      <c r="C90" s="824"/>
      <c r="D90" s="824"/>
      <c r="E90" s="824"/>
      <c r="F90" s="824"/>
      <c r="G90" s="824"/>
      <c r="H90" s="824"/>
      <c r="I90" s="824"/>
      <c r="J90" s="824"/>
      <c r="K90" s="824"/>
      <c r="L90" s="824"/>
      <c r="M90" s="825"/>
      <c r="N90" s="58">
        <f>L87+L88+L89</f>
        <v>5386.5852568677856</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23341.869446427074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1687</v>
      </c>
      <c r="B36" s="872" t="str">
        <f>VLOOKUP(A36,EQUIPOS!A6:D154,3,FALSE)</f>
        <v>Derretidora de asfalto (crafco o similar)</v>
      </c>
      <c r="C36" s="873"/>
      <c r="D36" s="873"/>
      <c r="E36" s="873"/>
      <c r="F36" s="873"/>
      <c r="G36" s="873"/>
      <c r="H36" s="874"/>
      <c r="I36" s="276"/>
      <c r="J36" s="277"/>
      <c r="K36" s="278">
        <f>VLOOKUP(A36,EQUIPOS!A6:D163,4,FALSE)</f>
        <v>2344.4715965531191</v>
      </c>
      <c r="L36" s="279"/>
      <c r="M36" s="280">
        <v>60</v>
      </c>
      <c r="N36" s="281">
        <f>K36/M36</f>
        <v>39.074526609218651</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60</v>
      </c>
      <c r="N37" s="281">
        <f>K37/M37</f>
        <v>1116.8631266596717</v>
      </c>
    </row>
    <row r="38" spans="1:14">
      <c r="A38" t="s">
        <v>138</v>
      </c>
      <c r="B38" s="872" t="str">
        <f>VLOOKUP(A38,EQUIPOS!A8:D154,3,FALSE)</f>
        <v>Camioneta D-300</v>
      </c>
      <c r="C38" s="873"/>
      <c r="D38" s="873"/>
      <c r="E38" s="873"/>
      <c r="F38" s="873"/>
      <c r="G38" s="873"/>
      <c r="H38" s="874"/>
      <c r="I38" s="276"/>
      <c r="J38" s="277"/>
      <c r="K38" s="278">
        <f>VLOOKUP(A38,EQUIPOS!A8:D165,4,FALSE)</f>
        <v>51017.014615455097</v>
      </c>
      <c r="L38" s="279"/>
      <c r="M38" s="280">
        <v>60</v>
      </c>
      <c r="N38" s="281">
        <f>K38/M38</f>
        <v>850.28357692425163</v>
      </c>
    </row>
    <row r="39" spans="1:14">
      <c r="B39" s="872"/>
      <c r="C39" s="873"/>
      <c r="D39" s="873"/>
      <c r="E39" s="873"/>
      <c r="F39" s="873"/>
      <c r="G39" s="873"/>
      <c r="H39" s="874"/>
      <c r="I39" s="276"/>
      <c r="J39" s="277"/>
      <c r="K39" s="278"/>
      <c r="L39" s="279"/>
      <c r="M39" s="280"/>
      <c r="N39" s="281"/>
    </row>
    <row r="40" spans="1:14">
      <c r="B40" s="872"/>
      <c r="C40" s="873"/>
      <c r="D40" s="873"/>
      <c r="E40" s="873"/>
      <c r="F40" s="873"/>
      <c r="G40" s="873"/>
      <c r="H40" s="874"/>
      <c r="I40" s="276"/>
      <c r="J40" s="277"/>
      <c r="K40" s="278"/>
      <c r="L40" s="279"/>
      <c r="M40" s="280"/>
      <c r="N40" s="281"/>
    </row>
    <row r="41" spans="1:14">
      <c r="B41" s="872"/>
      <c r="C41" s="873"/>
      <c r="D41" s="873"/>
      <c r="E41" s="873"/>
      <c r="F41" s="873"/>
      <c r="G41" s="873"/>
      <c r="H41" s="874"/>
      <c r="I41" s="276"/>
      <c r="J41" s="277"/>
      <c r="K41" s="278"/>
      <c r="L41" s="279"/>
      <c r="M41" s="280"/>
      <c r="N41" s="281"/>
    </row>
    <row r="42" spans="1:14">
      <c r="B42" s="872"/>
      <c r="C42" s="873"/>
      <c r="D42" s="873"/>
      <c r="E42" s="873"/>
      <c r="F42" s="873"/>
      <c r="G42" s="873"/>
      <c r="H42" s="874"/>
      <c r="I42" s="276"/>
      <c r="J42" s="277"/>
      <c r="K42" s="278"/>
      <c r="L42" s="279"/>
      <c r="M42" s="280"/>
      <c r="N42" s="281"/>
    </row>
    <row r="43" spans="1:14">
      <c r="B43" s="872"/>
      <c r="C43" s="873"/>
      <c r="D43" s="873"/>
      <c r="E43" s="873"/>
      <c r="F43" s="873"/>
      <c r="G43" s="873"/>
      <c r="H43" s="874"/>
      <c r="I43" s="276"/>
      <c r="J43" s="277"/>
      <c r="K43" s="278"/>
      <c r="L43" s="279"/>
      <c r="M43" s="280"/>
      <c r="N43" s="281"/>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0.05</v>
      </c>
      <c r="N46" s="353">
        <f>N80*M46</f>
        <v>21.278002169208335</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2027.4992323623501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979.2</v>
      </c>
      <c r="N53" s="281">
        <f>K53*M53</f>
        <v>117.504</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3">
        <f>SUM(N53:N57)</f>
        <v>117.504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B63" s="52"/>
      <c r="C63" s="326"/>
      <c r="D63" s="326"/>
      <c r="E63" s="326"/>
      <c r="F63" s="326"/>
      <c r="G63" s="326"/>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0">
        <f>SUM(N74:N79)</f>
        <v>425.56004338416665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2570.5632757465164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3"/>
      <c r="J86" s="343"/>
      <c r="K86" s="311" t="s">
        <v>1054</v>
      </c>
      <c r="L86" s="870" t="s">
        <v>1055</v>
      </c>
      <c r="M86" s="871"/>
      <c r="N86" s="312"/>
    </row>
    <row r="87" spans="1:14">
      <c r="B87" s="856" t="s">
        <v>1056</v>
      </c>
      <c r="C87" s="857"/>
      <c r="D87" s="857"/>
      <c r="E87" s="857"/>
      <c r="F87" s="857"/>
      <c r="G87" s="857"/>
      <c r="H87" s="857"/>
      <c r="I87" s="93"/>
      <c r="J87" s="94"/>
      <c r="K87" s="313">
        <v>0.2</v>
      </c>
      <c r="L87" s="858">
        <f>N82*K87</f>
        <v>514.11265514930335</v>
      </c>
      <c r="M87" s="859"/>
      <c r="N87" s="57"/>
    </row>
    <row r="88" spans="1:14">
      <c r="B88" s="95" t="s">
        <v>1057</v>
      </c>
      <c r="C88" s="96"/>
      <c r="D88" s="96"/>
      <c r="E88" s="96"/>
      <c r="F88" s="96"/>
      <c r="G88" s="96"/>
      <c r="H88" s="96"/>
      <c r="I88" s="93"/>
      <c r="J88" s="94"/>
      <c r="K88" s="313">
        <v>0.05</v>
      </c>
      <c r="L88" s="858">
        <f>N82*K88</f>
        <v>128.52816378732584</v>
      </c>
      <c r="M88" s="859"/>
      <c r="N88" s="57"/>
    </row>
    <row r="89" spans="1:14" ht="15" thickBot="1">
      <c r="B89" s="97" t="s">
        <v>1058</v>
      </c>
      <c r="C89" s="98"/>
      <c r="D89" s="98"/>
      <c r="E89" s="98"/>
      <c r="F89" s="98"/>
      <c r="G89" s="98"/>
      <c r="H89" s="98"/>
      <c r="I89" s="99"/>
      <c r="J89" s="100"/>
      <c r="K89" s="314">
        <v>0.05</v>
      </c>
      <c r="L89" s="860">
        <f>N82*K89</f>
        <v>128.52816378732584</v>
      </c>
      <c r="M89" s="861"/>
      <c r="N89" s="57"/>
    </row>
    <row r="90" spans="1:14" ht="15" thickBot="1">
      <c r="B90" s="823" t="s">
        <v>1037</v>
      </c>
      <c r="C90" s="824"/>
      <c r="D90" s="824"/>
      <c r="E90" s="824"/>
      <c r="F90" s="824"/>
      <c r="G90" s="824"/>
      <c r="H90" s="824"/>
      <c r="I90" s="824"/>
      <c r="J90" s="824"/>
      <c r="K90" s="824"/>
      <c r="L90" s="824"/>
      <c r="M90" s="825"/>
      <c r="N90" s="58">
        <f>L87+L88+L89</f>
        <v>771.16898272395508</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3341.7322584704716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0" t="s">
        <v>2327</v>
      </c>
      <c r="C123" s="402"/>
      <c r="D123" s="402"/>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1687</v>
      </c>
      <c r="B36" s="872" t="str">
        <f>VLOOKUP(A36,EQUIPOS!A6:D154,3,FALSE)</f>
        <v>Derretidora de asfalto (crafco o similar)</v>
      </c>
      <c r="C36" s="873"/>
      <c r="D36" s="873"/>
      <c r="E36" s="873"/>
      <c r="F36" s="873"/>
      <c r="G36" s="873"/>
      <c r="H36" s="874"/>
      <c r="I36" s="276"/>
      <c r="J36" s="277"/>
      <c r="K36" s="278">
        <f>VLOOKUP(A36,EQUIPOS!A6:D163,4,FALSE)</f>
        <v>2344.4715965531191</v>
      </c>
      <c r="L36" s="279"/>
      <c r="M36" s="280">
        <v>60</v>
      </c>
      <c r="N36" s="281">
        <f t="shared" ref="N36:N39" si="0">K36/M36</f>
        <v>39.074526609218651</v>
      </c>
    </row>
    <row r="37" spans="1:14">
      <c r="A37" s="119" t="s">
        <v>324</v>
      </c>
      <c r="B37" s="872" t="str">
        <f>VLOOKUP(A37,EQUIPOS!A7:D154,3,FALSE)</f>
        <v xml:space="preserve">Ruteadora </v>
      </c>
      <c r="C37" s="873"/>
      <c r="D37" s="873"/>
      <c r="E37" s="873"/>
      <c r="F37" s="873"/>
      <c r="G37" s="873"/>
      <c r="H37" s="874"/>
      <c r="I37" s="276"/>
      <c r="J37" s="277"/>
      <c r="K37" s="278">
        <f>VLOOKUP(A37,EQUIPOS!A7:D164,4,FALSE)</f>
        <v>4439.7485803582813</v>
      </c>
      <c r="L37" s="279"/>
      <c r="M37" s="280">
        <v>60</v>
      </c>
      <c r="N37" s="281">
        <f t="shared" si="0"/>
        <v>73.995809672638018</v>
      </c>
    </row>
    <row r="38" spans="1:14">
      <c r="A38" t="s">
        <v>176</v>
      </c>
      <c r="B38" s="872" t="str">
        <f>VLOOKUP(A38,EQUIPOS!A8:D154,3,FALSE)</f>
        <v xml:space="preserve">Compresor (barrido y soplado)
</v>
      </c>
      <c r="C38" s="873"/>
      <c r="D38" s="873"/>
      <c r="E38" s="873"/>
      <c r="F38" s="873"/>
      <c r="G38" s="873"/>
      <c r="H38" s="874"/>
      <c r="I38" s="276"/>
      <c r="J38" s="277"/>
      <c r="K38" s="278">
        <f>VLOOKUP(A38,EQUIPOS!A8:D165,4,FALSE)</f>
        <v>67011.787599580304</v>
      </c>
      <c r="L38" s="279"/>
      <c r="M38" s="280">
        <v>60</v>
      </c>
      <c r="N38" s="281">
        <f t="shared" si="0"/>
        <v>1116.8631266596717</v>
      </c>
    </row>
    <row r="39" spans="1:14">
      <c r="A39" t="s">
        <v>138</v>
      </c>
      <c r="B39" s="872" t="str">
        <f>VLOOKUP(A39,EQUIPOS!A9:D154,3,FALSE)</f>
        <v>Camioneta D-300</v>
      </c>
      <c r="C39" s="873"/>
      <c r="D39" s="873"/>
      <c r="E39" s="873"/>
      <c r="F39" s="873"/>
      <c r="G39" s="873"/>
      <c r="H39" s="874"/>
      <c r="I39" s="276"/>
      <c r="J39" s="277"/>
      <c r="K39" s="278">
        <f>VLOOKUP(A39,EQUIPOS!A9:D166,4,FALSE)</f>
        <v>51017.014615455097</v>
      </c>
      <c r="L39" s="279"/>
      <c r="M39" s="280">
        <v>60</v>
      </c>
      <c r="N39" s="281">
        <f t="shared" si="0"/>
        <v>850.28357692425163</v>
      </c>
    </row>
    <row r="40" spans="1:14">
      <c r="B40" s="872"/>
      <c r="C40" s="873"/>
      <c r="D40" s="873"/>
      <c r="E40" s="873"/>
      <c r="F40" s="873"/>
      <c r="G40" s="873"/>
      <c r="H40" s="874"/>
      <c r="I40" s="276"/>
      <c r="J40" s="277"/>
      <c r="K40" s="278"/>
      <c r="L40" s="279"/>
      <c r="M40" s="280"/>
      <c r="N40" s="281"/>
    </row>
    <row r="41" spans="1:14">
      <c r="B41" s="872"/>
      <c r="C41" s="873"/>
      <c r="D41" s="873"/>
      <c r="E41" s="873"/>
      <c r="F41" s="873"/>
      <c r="G41" s="873"/>
      <c r="H41" s="874"/>
      <c r="I41" s="276"/>
      <c r="J41" s="277"/>
      <c r="K41" s="278"/>
      <c r="L41" s="279"/>
      <c r="M41" s="280"/>
      <c r="N41" s="281"/>
    </row>
    <row r="42" spans="1:14">
      <c r="B42" s="872"/>
      <c r="C42" s="873"/>
      <c r="D42" s="873"/>
      <c r="E42" s="873"/>
      <c r="F42" s="873"/>
      <c r="G42" s="873"/>
      <c r="H42" s="874"/>
      <c r="I42" s="276"/>
      <c r="J42" s="277"/>
      <c r="K42" s="278"/>
      <c r="L42" s="279"/>
      <c r="M42" s="280"/>
      <c r="N42" s="281"/>
    </row>
    <row r="43" spans="1:14">
      <c r="B43" s="872"/>
      <c r="C43" s="873"/>
      <c r="D43" s="873"/>
      <c r="E43" s="873"/>
      <c r="F43" s="873"/>
      <c r="G43" s="873"/>
      <c r="H43" s="874"/>
      <c r="I43" s="276"/>
      <c r="J43" s="277"/>
      <c r="K43" s="278"/>
      <c r="L43" s="279"/>
      <c r="M43" s="280"/>
      <c r="N43" s="281"/>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0.05</v>
      </c>
      <c r="N46" s="353">
        <f>N84*M46</f>
        <v>21.278002169208335</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2101.4950420349883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52360</v>
      </c>
      <c r="N53" s="281">
        <f t="shared" ref="N53:N54" si="1">K53*M53</f>
        <v>366.52</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979.2</v>
      </c>
      <c r="N54" s="281">
        <f t="shared" si="1"/>
        <v>117.504</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905"/>
      <c r="C61" s="906"/>
      <c r="D61" s="906"/>
      <c r="E61" s="906"/>
      <c r="F61" s="906"/>
      <c r="G61" s="906"/>
      <c r="H61" s="906"/>
      <c r="I61" s="876"/>
      <c r="J61" s="48"/>
      <c r="K61" s="50"/>
      <c r="L61" s="907"/>
      <c r="M61" s="908"/>
      <c r="N61" s="51"/>
    </row>
    <row r="62" spans="1:14" ht="15" thickBot="1">
      <c r="B62" s="823" t="s">
        <v>1037</v>
      </c>
      <c r="C62" s="824"/>
      <c r="D62" s="824"/>
      <c r="E62" s="824"/>
      <c r="F62" s="824"/>
      <c r="G62" s="824"/>
      <c r="H62" s="824"/>
      <c r="I62" s="824"/>
      <c r="J62" s="824"/>
      <c r="K62" s="824"/>
      <c r="L62" s="824"/>
      <c r="M62" s="825"/>
      <c r="N62" s="403">
        <f>SUM(N53:N61)</f>
        <v>484.024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909" t="s">
        <v>1045</v>
      </c>
      <c r="M66" s="888"/>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910">
        <f>VLOOKUP(A67,TRANSPORTE!A6:D120,4,FALSE)</f>
        <v>1200</v>
      </c>
      <c r="M67" s="911"/>
      <c r="N67" s="296">
        <f>L67*K67</f>
        <v>8.4</v>
      </c>
    </row>
    <row r="68" spans="1:15">
      <c r="B68" s="52"/>
      <c r="C68" s="53"/>
      <c r="D68" s="53"/>
      <c r="E68" s="53"/>
      <c r="F68" s="53"/>
      <c r="G68" s="53"/>
      <c r="H68" s="320"/>
      <c r="I68" s="288"/>
      <c r="J68" s="295"/>
      <c r="K68" s="288"/>
      <c r="L68" s="910"/>
      <c r="M68" s="911"/>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901"/>
      <c r="M72" s="902"/>
      <c r="N72" s="133"/>
    </row>
    <row r="73" spans="1:15" ht="15" thickBot="1">
      <c r="B73" s="912" t="s">
        <v>1037</v>
      </c>
      <c r="C73" s="866"/>
      <c r="D73" s="866"/>
      <c r="E73" s="866"/>
      <c r="F73" s="866"/>
      <c r="G73" s="866"/>
      <c r="H73" s="866"/>
      <c r="I73" s="866"/>
      <c r="J73" s="866"/>
      <c r="K73" s="866"/>
      <c r="L73" s="866"/>
      <c r="M73" s="867"/>
      <c r="N73" s="110">
        <f>N67+N68+N69+N70+N71</f>
        <v>8.4</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62" t="s">
        <v>1047</v>
      </c>
      <c r="C77" s="863"/>
      <c r="D77" s="863"/>
      <c r="E77" s="863"/>
      <c r="F77" s="863"/>
      <c r="G77" s="863"/>
      <c r="H77" s="863"/>
      <c r="I77" s="79" t="s">
        <v>1048</v>
      </c>
      <c r="J77" s="81" t="s">
        <v>1494</v>
      </c>
      <c r="K77" s="80" t="s">
        <v>1050</v>
      </c>
      <c r="L77" s="864" t="s">
        <v>1034</v>
      </c>
      <c r="M77" s="865"/>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99"/>
      <c r="C83" s="900"/>
      <c r="D83" s="900"/>
      <c r="E83" s="900"/>
      <c r="F83" s="900"/>
      <c r="G83" s="900"/>
      <c r="H83" s="900"/>
      <c r="I83" s="132"/>
      <c r="J83" s="132"/>
      <c r="K83" s="132"/>
      <c r="L83" s="913"/>
      <c r="M83" s="913"/>
      <c r="N83" s="51"/>
    </row>
    <row r="84" spans="1:14" ht="15" thickBot="1">
      <c r="B84" s="912" t="s">
        <v>1037</v>
      </c>
      <c r="C84" s="866"/>
      <c r="D84" s="866"/>
      <c r="E84" s="866"/>
      <c r="F84" s="866"/>
      <c r="G84" s="866"/>
      <c r="H84" s="866"/>
      <c r="I84" s="866"/>
      <c r="J84" s="866"/>
      <c r="K84" s="866"/>
      <c r="L84" s="866"/>
      <c r="M84" s="867"/>
      <c r="N84" s="310">
        <f>SUM(N78:N83)</f>
        <v>425.56004338416665</v>
      </c>
    </row>
    <row r="85" spans="1:14" ht="15" thickBot="1">
      <c r="B85" s="39"/>
      <c r="C85" s="40"/>
      <c r="D85" s="40"/>
      <c r="E85" s="40"/>
      <c r="F85" s="40"/>
      <c r="G85" s="40"/>
      <c r="H85" s="40"/>
      <c r="I85" s="40"/>
      <c r="J85" s="40"/>
      <c r="K85" s="40"/>
      <c r="L85" s="40"/>
      <c r="M85" s="40"/>
      <c r="N85" s="41"/>
    </row>
    <row r="86" spans="1:14" ht="15" thickBot="1">
      <c r="B86" s="823" t="s">
        <v>1051</v>
      </c>
      <c r="C86" s="824"/>
      <c r="D86" s="824"/>
      <c r="E86" s="824"/>
      <c r="F86" s="824"/>
      <c r="G86" s="824"/>
      <c r="H86" s="824"/>
      <c r="I86" s="824"/>
      <c r="J86" s="824"/>
      <c r="K86" s="824"/>
      <c r="L86" s="824"/>
      <c r="M86" s="825"/>
      <c r="N86" s="105">
        <f>N48+N62+N73+N84</f>
        <v>3019.4790854191551</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8" t="s">
        <v>1053</v>
      </c>
      <c r="C90" s="869"/>
      <c r="D90" s="869"/>
      <c r="E90" s="869"/>
      <c r="F90" s="869"/>
      <c r="G90" s="869"/>
      <c r="H90" s="869"/>
      <c r="I90" s="323"/>
      <c r="J90" s="343"/>
      <c r="K90" s="311" t="s">
        <v>1054</v>
      </c>
      <c r="L90" s="870" t="s">
        <v>1055</v>
      </c>
      <c r="M90" s="871"/>
      <c r="N90" s="312"/>
    </row>
    <row r="91" spans="1:14">
      <c r="B91" s="856" t="s">
        <v>1056</v>
      </c>
      <c r="C91" s="857"/>
      <c r="D91" s="857"/>
      <c r="E91" s="857"/>
      <c r="F91" s="857"/>
      <c r="G91" s="857"/>
      <c r="H91" s="857"/>
      <c r="I91" s="93"/>
      <c r="J91" s="94"/>
      <c r="K91" s="313">
        <v>0.2</v>
      </c>
      <c r="L91" s="858">
        <f>N86*K91</f>
        <v>603.89581708383105</v>
      </c>
      <c r="M91" s="859"/>
      <c r="N91" s="57"/>
    </row>
    <row r="92" spans="1:14">
      <c r="B92" s="95" t="s">
        <v>1057</v>
      </c>
      <c r="C92" s="96"/>
      <c r="D92" s="96"/>
      <c r="E92" s="96"/>
      <c r="F92" s="96"/>
      <c r="G92" s="96"/>
      <c r="H92" s="96"/>
      <c r="I92" s="93"/>
      <c r="J92" s="94"/>
      <c r="K92" s="313">
        <v>0.05</v>
      </c>
      <c r="L92" s="858">
        <f>N86*K92</f>
        <v>150.97395427095776</v>
      </c>
      <c r="M92" s="859"/>
      <c r="N92" s="57"/>
    </row>
    <row r="93" spans="1:14" ht="15" thickBot="1">
      <c r="B93" s="97" t="s">
        <v>1058</v>
      </c>
      <c r="C93" s="98"/>
      <c r="D93" s="98"/>
      <c r="E93" s="98"/>
      <c r="F93" s="98"/>
      <c r="G93" s="98"/>
      <c r="H93" s="98"/>
      <c r="I93" s="99"/>
      <c r="J93" s="100"/>
      <c r="K93" s="314">
        <v>0.05</v>
      </c>
      <c r="L93" s="860">
        <f>N86*K93</f>
        <v>150.97395427095776</v>
      </c>
      <c r="M93" s="861"/>
      <c r="N93" s="57"/>
    </row>
    <row r="94" spans="1:14" ht="15" thickBot="1">
      <c r="B94" s="823" t="s">
        <v>1037</v>
      </c>
      <c r="C94" s="824"/>
      <c r="D94" s="824"/>
      <c r="E94" s="824"/>
      <c r="F94" s="824"/>
      <c r="G94" s="824"/>
      <c r="H94" s="824"/>
      <c r="I94" s="824"/>
      <c r="J94" s="824"/>
      <c r="K94" s="824"/>
      <c r="L94" s="824"/>
      <c r="M94" s="825"/>
      <c r="N94" s="58">
        <f>L91+L92+L93</f>
        <v>905.84372562574652</v>
      </c>
    </row>
    <row r="95" spans="1:14" ht="15" thickBot="1">
      <c r="B95" s="39"/>
      <c r="C95" s="40"/>
      <c r="D95" s="40"/>
      <c r="E95" s="40"/>
      <c r="F95" s="40"/>
      <c r="G95" s="40"/>
      <c r="H95" s="40"/>
      <c r="I95" s="40"/>
      <c r="J95" s="40"/>
      <c r="K95" s="40"/>
      <c r="L95" s="40"/>
      <c r="M95" s="40"/>
      <c r="N95" s="41"/>
    </row>
    <row r="96" spans="1:14" ht="15" thickBot="1">
      <c r="A96" t="s">
        <v>2122</v>
      </c>
      <c r="B96" s="823" t="s">
        <v>1059</v>
      </c>
      <c r="C96" s="824"/>
      <c r="D96" s="824"/>
      <c r="E96" s="824"/>
      <c r="F96" s="824"/>
      <c r="G96" s="824"/>
      <c r="H96" s="824"/>
      <c r="I96" s="824"/>
      <c r="J96" s="824"/>
      <c r="K96" s="824"/>
      <c r="L96" s="824"/>
      <c r="M96" s="825"/>
      <c r="N96" s="196">
        <f>N86+N94</f>
        <v>3925.3228110449018</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26" t="s">
        <v>2324</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2325</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9"/>
      <c r="K126" s="889"/>
      <c r="L126" s="889"/>
      <c r="M126" s="889"/>
      <c r="N126" s="890"/>
    </row>
    <row r="127" spans="2:14" ht="15" thickBot="1">
      <c r="B127" s="270" t="s">
        <v>2327</v>
      </c>
      <c r="C127" s="402"/>
      <c r="D127" s="402"/>
      <c r="E127" s="63"/>
      <c r="F127" s="63"/>
      <c r="G127" s="63"/>
      <c r="H127" s="63"/>
      <c r="I127" s="63"/>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6"/>
      <c r="J36" s="277"/>
      <c r="K36" s="278">
        <f>VLOOKUP(A36,EQUIPOS!A6:D163,4,FALSE)</f>
        <v>3115.161382233503</v>
      </c>
      <c r="L36" s="279"/>
      <c r="M36" s="280">
        <v>6.25</v>
      </c>
      <c r="N36" s="281">
        <f t="shared" ref="N36:N41" si="0">K36/M36</f>
        <v>498.42582115736047</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50</v>
      </c>
      <c r="N37" s="281">
        <f t="shared" si="0"/>
        <v>1340.2357519916061</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6"/>
      <c r="J38" s="277"/>
      <c r="K38" s="278">
        <f>VLOOKUP(A38,EQUIPOS!A8:D165,4,FALSE)</f>
        <v>20422.300538716645</v>
      </c>
      <c r="L38" s="279"/>
      <c r="M38" s="280">
        <v>3.75</v>
      </c>
      <c r="N38" s="281">
        <f t="shared" si="0"/>
        <v>5445.946810324439</v>
      </c>
    </row>
    <row r="39" spans="1:14">
      <c r="A39" t="s">
        <v>228</v>
      </c>
      <c r="B39" s="872" t="str">
        <f>VLOOKUP(A39,EQUIPOS!A9:D154,3,FALSE)</f>
        <v xml:space="preserve">Formaleta metálica (concreto hidráulico)
</v>
      </c>
      <c r="C39" s="873"/>
      <c r="D39" s="873"/>
      <c r="E39" s="873"/>
      <c r="F39" s="873"/>
      <c r="G39" s="873"/>
      <c r="H39" s="874"/>
      <c r="I39" s="276"/>
      <c r="J39" s="277"/>
      <c r="K39" s="278">
        <f>VLOOKUP(A39,EQUIPOS!A9:D166,4,FALSE)</f>
        <v>4586.3552596548061</v>
      </c>
      <c r="L39" s="279"/>
      <c r="M39" s="280">
        <v>6.25</v>
      </c>
      <c r="N39" s="281">
        <f t="shared" si="0"/>
        <v>733.81684154476898</v>
      </c>
    </row>
    <row r="40" spans="1:14">
      <c r="A40" t="s">
        <v>301</v>
      </c>
      <c r="B40" s="872" t="str">
        <f>VLOOKUP(A40,EQUIPOS!A10:D154,3,FALSE)</f>
        <v>Regla vibratoria, de longitud de 3 a 5 m, motor de 3600 rpm, potencia 6 HP</v>
      </c>
      <c r="C40" s="873"/>
      <c r="D40" s="873"/>
      <c r="E40" s="873"/>
      <c r="F40" s="873"/>
      <c r="G40" s="873"/>
      <c r="H40" s="874"/>
      <c r="I40" s="276"/>
      <c r="J40" s="277"/>
      <c r="K40" s="278">
        <f>VLOOKUP(A40,EQUIPOS!A10:D167,4,FALSE)</f>
        <v>9062.8377061281026</v>
      </c>
      <c r="L40" s="279"/>
      <c r="M40" s="280">
        <v>6.25</v>
      </c>
      <c r="N40" s="281">
        <f t="shared" si="0"/>
        <v>1450.0540329804965</v>
      </c>
    </row>
    <row r="41" spans="1:14">
      <c r="A41" t="s">
        <v>363</v>
      </c>
      <c r="B41" s="872" t="str">
        <f>VLOOKUP(A41,EQUIPOS!A11:D155,3,FALSE)</f>
        <v>Vibrador de concreto, Motor de 3 hp a 18.000 rpm Mangueras de 4 mt</v>
      </c>
      <c r="C41" s="873"/>
      <c r="D41" s="873"/>
      <c r="E41" s="873"/>
      <c r="F41" s="873"/>
      <c r="G41" s="873"/>
      <c r="H41" s="874"/>
      <c r="I41" s="276"/>
      <c r="J41" s="277"/>
      <c r="K41" s="278">
        <f>VLOOKUP(A41,EQUIPOS!A11:D168,4,FALSE)</f>
        <v>7393.9624660510044</v>
      </c>
      <c r="L41" s="279"/>
      <c r="M41" s="280">
        <v>6.25</v>
      </c>
      <c r="N41" s="281">
        <f t="shared" si="0"/>
        <v>1183.0339945681608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N83*M46</f>
        <v>919.20969370980004</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11570.722946276632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3162</v>
      </c>
      <c r="N53" s="281">
        <f>K53*M53</f>
        <v>19396.527777777777</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2778.82</v>
      </c>
      <c r="N54" s="281">
        <f>K54*M54</f>
        <v>1029.1925925925927</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789.48</v>
      </c>
      <c r="N55" s="281">
        <f>K55*M55</f>
        <v>877.2</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5455.3799675974915</v>
      </c>
      <c r="N56" s="281">
        <f>K56*M56</f>
        <v>6061.5332973305467</v>
      </c>
    </row>
    <row r="57" spans="1:14">
      <c r="A57" s="150" t="s">
        <v>849</v>
      </c>
      <c r="B57" s="905" t="str">
        <f>VLOOKUP(A57,MATERIALES!A7:D373,3,FALSE)</f>
        <v>Antisol blanco (presentación 20 kg)</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20" t="str">
        <f>VLOOKUP(A57,MATERIALES!A11:D649,2,FALSE)</f>
        <v>kg</v>
      </c>
      <c r="K57" s="50">
        <v>1.1200000000000001</v>
      </c>
      <c r="L57" s="910">
        <f>VLOOKUP(A57,MATERIALES!A4:D373,4,FALSE)</f>
        <v>5420.96</v>
      </c>
      <c r="M57" s="911"/>
      <c r="N57" s="281">
        <f>K57*L57</f>
        <v>6071.4752000000008</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342294.55664090731</v>
      </c>
      <c r="N58" s="281">
        <f>K58*M58</f>
        <v>345717.5022073164</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23" t="s">
        <v>1037</v>
      </c>
      <c r="C61" s="824"/>
      <c r="D61" s="824"/>
      <c r="E61" s="824"/>
      <c r="F61" s="824"/>
      <c r="G61" s="824"/>
      <c r="H61" s="824"/>
      <c r="I61" s="824"/>
      <c r="J61" s="824"/>
      <c r="K61" s="824"/>
      <c r="L61" s="824"/>
      <c r="M61" s="825"/>
      <c r="N61" s="403">
        <f>SUM(N53:N60)</f>
        <v>379153.43107501732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9" t="s">
        <v>1045</v>
      </c>
      <c r="M65" s="888"/>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10">
        <f>VLOOKUP(A66,TRANSPORTE!A5:D117,4,FALSE)</f>
        <v>1800</v>
      </c>
      <c r="M66" s="911"/>
      <c r="N66" s="296">
        <f>K66*L66</f>
        <v>1818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901"/>
      <c r="M71" s="902"/>
      <c r="N71" s="133"/>
    </row>
    <row r="72" spans="1:15" ht="15" thickBot="1">
      <c r="B72" s="912" t="s">
        <v>1037</v>
      </c>
      <c r="C72" s="866"/>
      <c r="D72" s="866"/>
      <c r="E72" s="866"/>
      <c r="F72" s="866"/>
      <c r="G72" s="866"/>
      <c r="H72" s="866"/>
      <c r="I72" s="866"/>
      <c r="J72" s="866"/>
      <c r="K72" s="866"/>
      <c r="L72" s="866"/>
      <c r="M72" s="867"/>
      <c r="N72" s="110">
        <f>N66+N67+N68+N69+N70</f>
        <v>1818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9"/>
      <c r="C82" s="900"/>
      <c r="D82" s="900"/>
      <c r="E82" s="900"/>
      <c r="F82" s="900"/>
      <c r="G82" s="900"/>
      <c r="H82" s="900"/>
      <c r="I82" s="132"/>
      <c r="J82" s="132"/>
      <c r="K82" s="132"/>
      <c r="L82" s="913"/>
      <c r="M82" s="913"/>
      <c r="N82" s="133"/>
    </row>
    <row r="83" spans="1:14" ht="15" thickBot="1">
      <c r="B83" s="912" t="s">
        <v>1037</v>
      </c>
      <c r="C83" s="866"/>
      <c r="D83" s="866"/>
      <c r="E83" s="866"/>
      <c r="F83" s="866"/>
      <c r="G83" s="866"/>
      <c r="H83" s="866"/>
      <c r="I83" s="866"/>
      <c r="J83" s="866"/>
      <c r="K83" s="866"/>
      <c r="L83" s="866"/>
      <c r="M83" s="867"/>
      <c r="N83" s="469">
        <f>SUM(N77:N82)</f>
        <v>9192.0969370980001</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401734.25095839199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3"/>
      <c r="J89" s="343"/>
      <c r="K89" s="311" t="s">
        <v>1054</v>
      </c>
      <c r="L89" s="870" t="s">
        <v>1055</v>
      </c>
      <c r="M89" s="871"/>
      <c r="N89" s="312"/>
    </row>
    <row r="90" spans="1:14">
      <c r="B90" s="856" t="s">
        <v>1056</v>
      </c>
      <c r="C90" s="857"/>
      <c r="D90" s="857"/>
      <c r="E90" s="857"/>
      <c r="F90" s="857"/>
      <c r="G90" s="857"/>
      <c r="H90" s="857"/>
      <c r="I90" s="93"/>
      <c r="J90" s="94"/>
      <c r="K90" s="313">
        <v>0.2</v>
      </c>
      <c r="L90" s="858">
        <f>N85*K90</f>
        <v>80346.850191678401</v>
      </c>
      <c r="M90" s="859"/>
      <c r="N90" s="57"/>
    </row>
    <row r="91" spans="1:14">
      <c r="B91" s="95" t="s">
        <v>1057</v>
      </c>
      <c r="C91" s="96"/>
      <c r="D91" s="96"/>
      <c r="E91" s="96"/>
      <c r="F91" s="96"/>
      <c r="G91" s="96"/>
      <c r="H91" s="96"/>
      <c r="I91" s="93"/>
      <c r="J91" s="94"/>
      <c r="K91" s="313">
        <v>0.05</v>
      </c>
      <c r="L91" s="858">
        <f>N85*K91</f>
        <v>20086.7125479196</v>
      </c>
      <c r="M91" s="859"/>
      <c r="N91" s="57"/>
    </row>
    <row r="92" spans="1:14" ht="15" thickBot="1">
      <c r="B92" s="97" t="s">
        <v>1058</v>
      </c>
      <c r="C92" s="98"/>
      <c r="D92" s="98"/>
      <c r="E92" s="98"/>
      <c r="F92" s="98"/>
      <c r="G92" s="98"/>
      <c r="H92" s="98"/>
      <c r="I92" s="99"/>
      <c r="J92" s="100"/>
      <c r="K92" s="314">
        <v>0.05</v>
      </c>
      <c r="L92" s="860">
        <f>N85*K92</f>
        <v>20086.7125479196</v>
      </c>
      <c r="M92" s="861"/>
      <c r="N92" s="57"/>
    </row>
    <row r="93" spans="1:14" ht="15" thickBot="1">
      <c r="B93" s="823" t="s">
        <v>1037</v>
      </c>
      <c r="C93" s="824"/>
      <c r="D93" s="824"/>
      <c r="E93" s="824"/>
      <c r="F93" s="824"/>
      <c r="G93" s="824"/>
      <c r="H93" s="824"/>
      <c r="I93" s="824"/>
      <c r="J93" s="824"/>
      <c r="K93" s="824"/>
      <c r="L93" s="824"/>
      <c r="M93" s="825"/>
      <c r="N93" s="58">
        <f>L90+L91+L92</f>
        <v>120520.27528751759</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522254.52624590957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6" t="s">
        <v>2324</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2325</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9"/>
      <c r="K125" s="889"/>
      <c r="L125" s="889"/>
      <c r="M125" s="889"/>
      <c r="N125" s="890"/>
    </row>
    <row r="126" spans="2:14" ht="15.75" customHeight="1" thickBot="1">
      <c r="B126" s="270" t="s">
        <v>2327</v>
      </c>
      <c r="C126" s="402"/>
      <c r="D126" s="402"/>
      <c r="E126" s="63"/>
      <c r="F126" s="63"/>
      <c r="G126" s="63"/>
      <c r="H126" s="63"/>
      <c r="I126" s="63"/>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5" hidden="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6"/>
      <c r="J36" s="277"/>
      <c r="K36" s="278">
        <f>VLOOKUP(A36,EQUIPOS!A6:D163,4,FALSE)</f>
        <v>3115.161382233503</v>
      </c>
      <c r="L36" s="279"/>
      <c r="M36" s="280">
        <v>6.25</v>
      </c>
      <c r="N36" s="281">
        <f t="shared" ref="N36:N41" si="0">K36/M36</f>
        <v>498.42582115736047</v>
      </c>
    </row>
    <row r="37" spans="1:14">
      <c r="A37" s="119" t="s">
        <v>176</v>
      </c>
      <c r="B37" s="872" t="str">
        <f>VLOOKUP(A37,EQUIPOS!A7:D154,3,FALSE)</f>
        <v xml:space="preserve">Compresor (barrido y soplado)
</v>
      </c>
      <c r="C37" s="873"/>
      <c r="D37" s="873"/>
      <c r="E37" s="873"/>
      <c r="F37" s="873"/>
      <c r="G37" s="873"/>
      <c r="H37" s="874"/>
      <c r="I37" s="276"/>
      <c r="J37" s="277"/>
      <c r="K37" s="278">
        <f>VLOOKUP(A37,EQUIPOS!A7:D164,4,FALSE)</f>
        <v>67011.787599580304</v>
      </c>
      <c r="L37" s="279"/>
      <c r="M37" s="280">
        <v>50</v>
      </c>
      <c r="N37" s="281">
        <f t="shared" si="0"/>
        <v>1340.2357519916061</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6"/>
      <c r="J38" s="277"/>
      <c r="K38" s="278">
        <f>VLOOKUP(A38,EQUIPOS!A8:D165,4,FALSE)</f>
        <v>20422.300538716645</v>
      </c>
      <c r="L38" s="279"/>
      <c r="M38" s="280">
        <v>3.75</v>
      </c>
      <c r="N38" s="281">
        <f t="shared" si="0"/>
        <v>5445.946810324439</v>
      </c>
    </row>
    <row r="39" spans="1:14">
      <c r="A39" t="s">
        <v>228</v>
      </c>
      <c r="B39" s="872" t="str">
        <f>VLOOKUP(A39,EQUIPOS!A9:D154,3,FALSE)</f>
        <v xml:space="preserve">Formaleta metálica (concreto hidráulico)
</v>
      </c>
      <c r="C39" s="873"/>
      <c r="D39" s="873"/>
      <c r="E39" s="873"/>
      <c r="F39" s="873"/>
      <c r="G39" s="873"/>
      <c r="H39" s="874"/>
      <c r="I39" s="276"/>
      <c r="J39" s="277"/>
      <c r="K39" s="278">
        <f>VLOOKUP(A39,EQUIPOS!A9:D166,4,FALSE)</f>
        <v>4586.3552596548061</v>
      </c>
      <c r="L39" s="279"/>
      <c r="M39" s="280">
        <v>6.25</v>
      </c>
      <c r="N39" s="281">
        <f t="shared" si="0"/>
        <v>733.81684154476898</v>
      </c>
    </row>
    <row r="40" spans="1:14">
      <c r="A40" t="s">
        <v>301</v>
      </c>
      <c r="B40" s="872" t="str">
        <f>VLOOKUP(A40,EQUIPOS!A10:D154,3,FALSE)</f>
        <v>Regla vibratoria, de longitud de 3 a 5 m, motor de 3600 rpm, potencia 6 HP</v>
      </c>
      <c r="C40" s="873"/>
      <c r="D40" s="873"/>
      <c r="E40" s="873"/>
      <c r="F40" s="873"/>
      <c r="G40" s="873"/>
      <c r="H40" s="874"/>
      <c r="I40" s="276"/>
      <c r="J40" s="277"/>
      <c r="K40" s="278">
        <f>VLOOKUP(A40,EQUIPOS!A10:D167,4,FALSE)</f>
        <v>9062.8377061281026</v>
      </c>
      <c r="L40" s="279"/>
      <c r="M40" s="280">
        <v>6.25</v>
      </c>
      <c r="N40" s="281">
        <f t="shared" si="0"/>
        <v>1450.0540329804965</v>
      </c>
    </row>
    <row r="41" spans="1:14">
      <c r="A41" t="s">
        <v>363</v>
      </c>
      <c r="B41" s="872" t="str">
        <f>VLOOKUP(A41,EQUIPOS!A11:D155,3,FALSE)</f>
        <v>Vibrador de concreto, Motor de 3 hp a 18.000 rpm Mangueras de 4 mt</v>
      </c>
      <c r="C41" s="873"/>
      <c r="D41" s="873"/>
      <c r="E41" s="873"/>
      <c r="F41" s="873"/>
      <c r="G41" s="873"/>
      <c r="H41" s="874"/>
      <c r="I41" s="276"/>
      <c r="J41" s="277"/>
      <c r="K41" s="278">
        <f>VLOOKUP(A41,EQUIPOS!A11:D168,4,FALSE)</f>
        <v>7393.9624660510044</v>
      </c>
      <c r="L41" s="279"/>
      <c r="M41" s="280">
        <v>6.25</v>
      </c>
      <c r="N41" s="281">
        <f t="shared" si="0"/>
        <v>1183.0339945681608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72"/>
      <c r="C44" s="873"/>
      <c r="D44" s="873"/>
      <c r="E44" s="873"/>
      <c r="F44" s="873"/>
      <c r="G44" s="873"/>
      <c r="H44" s="874"/>
      <c r="I44" s="875"/>
      <c r="J44" s="876"/>
      <c r="K44" s="278"/>
      <c r="L44" s="877"/>
      <c r="M44" s="878"/>
      <c r="N44" s="281"/>
    </row>
    <row r="45" spans="1:14">
      <c r="B45" s="872"/>
      <c r="C45" s="873"/>
      <c r="D45" s="873"/>
      <c r="E45" s="879"/>
      <c r="F45" s="873"/>
      <c r="G45" s="873"/>
      <c r="H45" s="874"/>
      <c r="I45" s="42"/>
      <c r="J45" s="43"/>
      <c r="K45" s="283"/>
      <c r="L45" s="285"/>
      <c r="M45" s="286"/>
      <c r="N45" s="287"/>
    </row>
    <row r="46" spans="1:14">
      <c r="B46" s="880" t="s">
        <v>1036</v>
      </c>
      <c r="C46" s="881"/>
      <c r="D46" s="881"/>
      <c r="E46" s="44"/>
      <c r="F46" s="45"/>
      <c r="G46" s="45"/>
      <c r="H46" s="46"/>
      <c r="I46" s="42"/>
      <c r="J46" s="43"/>
      <c r="K46" s="288"/>
      <c r="L46" s="285"/>
      <c r="M46" s="410">
        <v>0.1</v>
      </c>
      <c r="N46" s="353">
        <f>N83*M46</f>
        <v>919.20969370980004</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SUM(N36:N47)</f>
        <v>11570.722946276632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3162</v>
      </c>
      <c r="N53" s="281">
        <f>K53*M53</f>
        <v>19396.527777777777</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12439.92</v>
      </c>
      <c r="N54" s="281">
        <f>K54*M54</f>
        <v>13932.710400000002</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2778.82</v>
      </c>
      <c r="N55" s="281">
        <f>K55*M55</f>
        <v>1029.1925925925927</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789.48</v>
      </c>
      <c r="N56" s="281">
        <f>K56*M56</f>
        <v>877.2</v>
      </c>
    </row>
    <row r="57" spans="1:14">
      <c r="A57" s="150" t="s">
        <v>684</v>
      </c>
      <c r="B57" s="905" t="str">
        <f>VLOOKUP(A57,MATERIALES!A7:D373,3,FALSE)</f>
        <v>Sello de silicona o sellador autonivelante</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20" t="s">
        <v>144</v>
      </c>
      <c r="K57" s="50">
        <v>1.1111111111111112</v>
      </c>
      <c r="L57" s="910">
        <f>VLOOKUP(A57,MATERIALES!A4:D373,4,FALSE)</f>
        <v>5455.3799675974915</v>
      </c>
      <c r="M57" s="911"/>
      <c r="N57" s="281">
        <f>K57*L57</f>
        <v>6061.5332973305467</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5420.96</v>
      </c>
      <c r="N58" s="281">
        <f>K58*M58</f>
        <v>6071.4752000000008</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342294.55664090731</v>
      </c>
      <c r="N59" s="281">
        <f>K59*M59</f>
        <v>345717.5022073164</v>
      </c>
    </row>
    <row r="60" spans="1:14" ht="15" thickBot="1">
      <c r="B60" s="318"/>
      <c r="C60" s="319"/>
      <c r="D60" s="319"/>
      <c r="E60" s="319"/>
      <c r="F60" s="319"/>
      <c r="G60" s="319"/>
      <c r="H60" s="319"/>
      <c r="I60" s="319"/>
      <c r="J60" s="132"/>
      <c r="K60" s="132"/>
      <c r="L60" s="334"/>
      <c r="M60" s="333"/>
      <c r="N60" s="133"/>
    </row>
    <row r="61" spans="1:14" ht="15" thickBot="1">
      <c r="B61" s="823" t="s">
        <v>1037</v>
      </c>
      <c r="C61" s="824"/>
      <c r="D61" s="824"/>
      <c r="E61" s="824"/>
      <c r="F61" s="824"/>
      <c r="G61" s="824"/>
      <c r="H61" s="824"/>
      <c r="I61" s="824"/>
      <c r="J61" s="824"/>
      <c r="K61" s="824"/>
      <c r="L61" s="824"/>
      <c r="M61" s="825"/>
      <c r="N61" s="403">
        <f>SUM(N53:N60)</f>
        <v>393086.1414750173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9" t="s">
        <v>1045</v>
      </c>
      <c r="M65" s="888"/>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910">
        <f>VLOOKUP(A66,TRANSPORTE!A5:D117,4,FALSE)</f>
        <v>1800</v>
      </c>
      <c r="M66" s="911"/>
      <c r="N66" s="296">
        <f>K66*L66</f>
        <v>1818</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901"/>
      <c r="M71" s="902"/>
      <c r="N71" s="133"/>
    </row>
    <row r="72" spans="1:15" ht="15" thickBot="1">
      <c r="B72" s="912" t="s">
        <v>1037</v>
      </c>
      <c r="C72" s="866"/>
      <c r="D72" s="866"/>
      <c r="E72" s="866"/>
      <c r="F72" s="866"/>
      <c r="G72" s="866"/>
      <c r="H72" s="866"/>
      <c r="I72" s="866"/>
      <c r="J72" s="866"/>
      <c r="K72" s="866"/>
      <c r="L72" s="866"/>
      <c r="M72" s="867"/>
      <c r="N72" s="110">
        <f>N66+N67+N68+N69+N70</f>
        <v>1818</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99"/>
      <c r="C82" s="900"/>
      <c r="D82" s="900"/>
      <c r="E82" s="900"/>
      <c r="F82" s="900"/>
      <c r="G82" s="900"/>
      <c r="H82" s="900"/>
      <c r="I82" s="132"/>
      <c r="J82" s="132"/>
      <c r="K82" s="132"/>
      <c r="L82" s="913"/>
      <c r="M82" s="913"/>
      <c r="N82" s="51"/>
    </row>
    <row r="83" spans="1:14" ht="15" thickBot="1">
      <c r="B83" s="912" t="s">
        <v>1037</v>
      </c>
      <c r="C83" s="866"/>
      <c r="D83" s="866"/>
      <c r="E83" s="866"/>
      <c r="F83" s="866"/>
      <c r="G83" s="866"/>
      <c r="H83" s="866"/>
      <c r="I83" s="866"/>
      <c r="J83" s="866"/>
      <c r="K83" s="866"/>
      <c r="L83" s="866"/>
      <c r="M83" s="867"/>
      <c r="N83" s="310">
        <f>SUM(N77:N82)</f>
        <v>9192.0969370980001</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415666.96135839197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3"/>
      <c r="J89" s="343"/>
      <c r="K89" s="311" t="s">
        <v>1054</v>
      </c>
      <c r="L89" s="870" t="s">
        <v>1055</v>
      </c>
      <c r="M89" s="871"/>
      <c r="N89" s="312"/>
    </row>
    <row r="90" spans="1:14">
      <c r="B90" s="856" t="s">
        <v>1056</v>
      </c>
      <c r="C90" s="857"/>
      <c r="D90" s="857"/>
      <c r="E90" s="857"/>
      <c r="F90" s="857"/>
      <c r="G90" s="857"/>
      <c r="H90" s="857"/>
      <c r="I90" s="93"/>
      <c r="J90" s="94"/>
      <c r="K90" s="313">
        <v>0.2</v>
      </c>
      <c r="L90" s="858">
        <f>N85*K90</f>
        <v>83133.3922716784</v>
      </c>
      <c r="M90" s="859"/>
      <c r="N90" s="57"/>
    </row>
    <row r="91" spans="1:14">
      <c r="B91" s="95" t="s">
        <v>1057</v>
      </c>
      <c r="C91" s="96"/>
      <c r="D91" s="96"/>
      <c r="E91" s="96"/>
      <c r="F91" s="96"/>
      <c r="G91" s="96"/>
      <c r="H91" s="96"/>
      <c r="I91" s="93"/>
      <c r="J91" s="94"/>
      <c r="K91" s="313">
        <v>0.05</v>
      </c>
      <c r="L91" s="858">
        <f>N85*K91</f>
        <v>20783.3480679196</v>
      </c>
      <c r="M91" s="859"/>
      <c r="N91" s="57"/>
    </row>
    <row r="92" spans="1:14" ht="15" thickBot="1">
      <c r="B92" s="97" t="s">
        <v>1058</v>
      </c>
      <c r="C92" s="98"/>
      <c r="D92" s="98"/>
      <c r="E92" s="98"/>
      <c r="F92" s="98"/>
      <c r="G92" s="98"/>
      <c r="H92" s="98"/>
      <c r="I92" s="99"/>
      <c r="J92" s="100"/>
      <c r="K92" s="314">
        <v>0.05</v>
      </c>
      <c r="L92" s="860">
        <f>N85*K92</f>
        <v>20783.3480679196</v>
      </c>
      <c r="M92" s="861"/>
      <c r="N92" s="57"/>
    </row>
    <row r="93" spans="1:14" ht="15" thickBot="1">
      <c r="B93" s="823" t="s">
        <v>1037</v>
      </c>
      <c r="C93" s="824"/>
      <c r="D93" s="824"/>
      <c r="E93" s="824"/>
      <c r="F93" s="824"/>
      <c r="G93" s="824"/>
      <c r="H93" s="824"/>
      <c r="I93" s="824"/>
      <c r="J93" s="824"/>
      <c r="K93" s="824"/>
      <c r="L93" s="824"/>
      <c r="M93" s="825"/>
      <c r="N93" s="58">
        <f>L90+L91+L92</f>
        <v>124700.08840751761</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540367.04976590956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26" t="s">
        <v>2324</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2325</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9"/>
      <c r="K125" s="889"/>
      <c r="L125" s="889"/>
      <c r="M125" s="889"/>
      <c r="N125" s="890"/>
    </row>
    <row r="126" spans="2:14" ht="15.75" customHeight="1" thickBot="1">
      <c r="B126" s="270" t="s">
        <v>2327</v>
      </c>
      <c r="C126" s="402"/>
      <c r="D126" s="402"/>
      <c r="E126" s="63"/>
      <c r="F126" s="63"/>
      <c r="G126" s="63"/>
      <c r="H126" s="63"/>
      <c r="I126" s="63"/>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29.25" customHeight="1" thickBot="1">
      <c r="A31" s="163" t="s">
        <v>1929</v>
      </c>
      <c r="B31" s="86" t="s">
        <v>1177</v>
      </c>
      <c r="C31" s="965" t="s">
        <v>1709</v>
      </c>
      <c r="D31" s="966"/>
      <c r="E31" s="966"/>
      <c r="F31" s="966"/>
      <c r="G31" s="966"/>
      <c r="H31" s="966"/>
      <c r="I31" s="966"/>
      <c r="J31" s="966"/>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3"/>
      <c r="F40" s="873"/>
      <c r="G40" s="873"/>
      <c r="H40" s="874"/>
      <c r="I40" s="42"/>
      <c r="J40" s="43"/>
      <c r="K40" s="278"/>
      <c r="L40" s="285"/>
      <c r="M40" s="286"/>
      <c r="N40" s="281"/>
    </row>
    <row r="41" spans="1:14">
      <c r="B41" s="329"/>
      <c r="C41" s="330"/>
      <c r="D41" s="330"/>
      <c r="E41" s="330"/>
      <c r="F41" s="332"/>
      <c r="G41" s="332"/>
      <c r="H41" s="131"/>
      <c r="I41" s="42"/>
      <c r="J41" s="43"/>
      <c r="K41" s="283"/>
      <c r="L41" s="285"/>
      <c r="M41" s="286"/>
      <c r="N41" s="287"/>
    </row>
    <row r="42" spans="1:14">
      <c r="B42" s="880"/>
      <c r="C42" s="881"/>
      <c r="D42" s="881"/>
      <c r="E42" s="44"/>
      <c r="F42" s="45"/>
      <c r="G42" s="45"/>
      <c r="H42" s="46"/>
      <c r="I42" s="42"/>
      <c r="J42" s="43"/>
      <c r="K42" s="288"/>
      <c r="L42" s="285"/>
      <c r="M42" s="410"/>
      <c r="N42" s="353"/>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4" t="s">
        <v>1029</v>
      </c>
      <c r="K48" s="91" t="s">
        <v>1030</v>
      </c>
      <c r="L48" s="904" t="s">
        <v>1039</v>
      </c>
      <c r="M48" s="903"/>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665.91870536349234</v>
      </c>
      <c r="N49" s="281">
        <f>K49*M49</f>
        <v>665.91870536349234</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SUM(N49:N53)</f>
        <v>665.91870536349234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320"/>
      <c r="I60" s="288"/>
      <c r="J60" s="295"/>
      <c r="K60" s="288"/>
      <c r="L60" s="910"/>
      <c r="M60" s="91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665.91870536349234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133.18374107269847</v>
      </c>
      <c r="M83" s="859"/>
      <c r="N83" s="57"/>
    </row>
    <row r="84" spans="1:14">
      <c r="B84" s="95" t="s">
        <v>1057</v>
      </c>
      <c r="C84" s="96"/>
      <c r="D84" s="96"/>
      <c r="E84" s="96"/>
      <c r="F84" s="96"/>
      <c r="G84" s="96"/>
      <c r="H84" s="96"/>
      <c r="I84" s="93"/>
      <c r="J84" s="94"/>
      <c r="K84" s="313">
        <v>0.05</v>
      </c>
      <c r="L84" s="858">
        <f>N78*K84</f>
        <v>33.295935268174617</v>
      </c>
      <c r="M84" s="859"/>
      <c r="N84" s="57"/>
    </row>
    <row r="85" spans="1:14" ht="15" thickBot="1">
      <c r="B85" s="97" t="s">
        <v>1058</v>
      </c>
      <c r="C85" s="98"/>
      <c r="D85" s="98"/>
      <c r="E85" s="98"/>
      <c r="F85" s="98"/>
      <c r="G85" s="98"/>
      <c r="H85" s="98"/>
      <c r="I85" s="99"/>
      <c r="J85" s="100"/>
      <c r="K85" s="314">
        <v>0.05</v>
      </c>
      <c r="L85" s="860">
        <f>N78*K85</f>
        <v>33.295935268174617</v>
      </c>
      <c r="M85" s="861"/>
      <c r="N85" s="57"/>
    </row>
    <row r="86" spans="1:14" ht="15" thickBot="1">
      <c r="B86" s="823" t="s">
        <v>1037</v>
      </c>
      <c r="C86" s="824"/>
      <c r="D86" s="824"/>
      <c r="E86" s="824"/>
      <c r="F86" s="824"/>
      <c r="G86" s="824"/>
      <c r="H86" s="824"/>
      <c r="I86" s="824"/>
      <c r="J86" s="824"/>
      <c r="K86" s="824"/>
      <c r="L86" s="824"/>
      <c r="M86" s="825"/>
      <c r="N86" s="58">
        <f>L83+L84+L85</f>
        <v>199.7756116090477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865.69431697254004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0" t="s">
        <v>2327</v>
      </c>
      <c r="C119" s="402"/>
      <c r="D119" s="402"/>
      <c r="E119" s="63"/>
      <c r="F119" s="63"/>
      <c r="G119" s="63"/>
      <c r="H119" s="63"/>
      <c r="I119" s="63"/>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29.25" customHeight="1" thickBot="1">
      <c r="A31" t="s">
        <v>1929</v>
      </c>
      <c r="B31" s="86" t="s">
        <v>1710</v>
      </c>
      <c r="C31" s="965" t="s">
        <v>2146</v>
      </c>
      <c r="D31" s="966"/>
      <c r="E31" s="966"/>
      <c r="F31" s="966"/>
      <c r="G31" s="966"/>
      <c r="H31" s="966"/>
      <c r="I31" s="966"/>
      <c r="J31" s="966"/>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3"/>
      <c r="F40" s="873"/>
      <c r="G40" s="873"/>
      <c r="H40" s="874"/>
      <c r="I40" s="42"/>
      <c r="J40" s="43"/>
      <c r="K40" s="278"/>
      <c r="L40" s="285"/>
      <c r="M40" s="286"/>
      <c r="N40" s="281"/>
    </row>
    <row r="41" spans="1:14">
      <c r="B41" s="329"/>
      <c r="C41" s="330"/>
      <c r="D41" s="330"/>
      <c r="E41" s="330"/>
      <c r="F41" s="332"/>
      <c r="G41" s="332"/>
      <c r="H41" s="131"/>
      <c r="I41" s="42"/>
      <c r="J41" s="43"/>
      <c r="K41" s="283"/>
      <c r="L41" s="285"/>
      <c r="M41" s="286"/>
      <c r="N41" s="287"/>
    </row>
    <row r="42" spans="1:14">
      <c r="B42" s="880"/>
      <c r="C42" s="881"/>
      <c r="D42" s="881"/>
      <c r="E42" s="44"/>
      <c r="F42" s="45"/>
      <c r="G42" s="45"/>
      <c r="H42" s="46"/>
      <c r="I42" s="42"/>
      <c r="J42" s="43"/>
      <c r="K42" s="288"/>
      <c r="L42" s="285"/>
      <c r="M42" s="410"/>
      <c r="N42" s="353"/>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4" t="s">
        <v>1029</v>
      </c>
      <c r="K48" s="91" t="s">
        <v>1030</v>
      </c>
      <c r="L48" s="904" t="s">
        <v>1039</v>
      </c>
      <c r="M48" s="903"/>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592.42305941109544</v>
      </c>
      <c r="N49" s="281">
        <f>K49*M49</f>
        <v>592.42305941109544</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SUM(N49:N53)</f>
        <v>592.42305941109544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320"/>
      <c r="I60" s="288"/>
      <c r="J60" s="295"/>
      <c r="K60" s="288"/>
      <c r="L60" s="910"/>
      <c r="M60" s="91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592.42305941109544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118.4846118822191</v>
      </c>
      <c r="M83" s="859"/>
      <c r="N83" s="57"/>
    </row>
    <row r="84" spans="1:14">
      <c r="B84" s="95" t="s">
        <v>1057</v>
      </c>
      <c r="C84" s="96"/>
      <c r="D84" s="96"/>
      <c r="E84" s="96"/>
      <c r="F84" s="96"/>
      <c r="G84" s="96"/>
      <c r="H84" s="96"/>
      <c r="I84" s="93"/>
      <c r="J84" s="94"/>
      <c r="K84" s="313">
        <v>0.05</v>
      </c>
      <c r="L84" s="858">
        <f>N78*K84</f>
        <v>29.621152970554775</v>
      </c>
      <c r="M84" s="859"/>
      <c r="N84" s="57"/>
    </row>
    <row r="85" spans="1:14" ht="15" thickBot="1">
      <c r="B85" s="97" t="s">
        <v>1058</v>
      </c>
      <c r="C85" s="98"/>
      <c r="D85" s="98"/>
      <c r="E85" s="98"/>
      <c r="F85" s="98"/>
      <c r="G85" s="98"/>
      <c r="H85" s="98"/>
      <c r="I85" s="99"/>
      <c r="J85" s="100"/>
      <c r="K85" s="314">
        <v>0.05</v>
      </c>
      <c r="L85" s="860">
        <f>N78*K85</f>
        <v>29.621152970554775</v>
      </c>
      <c r="M85" s="861"/>
      <c r="N85" s="57"/>
    </row>
    <row r="86" spans="1:14" ht="15" thickBot="1">
      <c r="B86" s="823" t="s">
        <v>1037</v>
      </c>
      <c r="C86" s="824"/>
      <c r="D86" s="824"/>
      <c r="E86" s="824"/>
      <c r="F86" s="824"/>
      <c r="G86" s="824"/>
      <c r="H86" s="824"/>
      <c r="I86" s="824"/>
      <c r="J86" s="824"/>
      <c r="K86" s="824"/>
      <c r="L86" s="824"/>
      <c r="M86" s="825"/>
      <c r="N86" s="58">
        <f>L83+L84+L85</f>
        <v>177.72691782332862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770.14997723442411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41.25" customHeight="1" thickBot="1">
      <c r="A31" t="s">
        <v>1929</v>
      </c>
      <c r="B31" s="86" t="s">
        <v>1711</v>
      </c>
      <c r="C31" s="965" t="s">
        <v>2147</v>
      </c>
      <c r="D31" s="966"/>
      <c r="E31" s="966"/>
      <c r="F31" s="966"/>
      <c r="G31" s="966"/>
      <c r="H31" s="966"/>
      <c r="I31" s="966"/>
      <c r="J31" s="966"/>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280"/>
      <c r="N36" s="281"/>
    </row>
    <row r="37" spans="1:14">
      <c r="A37" s="119"/>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1"/>
    </row>
    <row r="39" spans="1:14">
      <c r="B39" s="872"/>
      <c r="C39" s="873"/>
      <c r="D39" s="873"/>
      <c r="E39" s="873"/>
      <c r="F39" s="873"/>
      <c r="G39" s="873"/>
      <c r="H39" s="874"/>
      <c r="I39" s="875"/>
      <c r="J39" s="876"/>
      <c r="K39" s="278"/>
      <c r="L39" s="877"/>
      <c r="M39" s="878"/>
      <c r="N39" s="281"/>
    </row>
    <row r="40" spans="1:14">
      <c r="B40" s="872"/>
      <c r="C40" s="873"/>
      <c r="D40" s="873"/>
      <c r="E40" s="873"/>
      <c r="F40" s="873"/>
      <c r="G40" s="873"/>
      <c r="H40" s="874"/>
      <c r="I40" s="42"/>
      <c r="J40" s="43"/>
      <c r="K40" s="278"/>
      <c r="L40" s="285"/>
      <c r="M40" s="286"/>
      <c r="N40" s="281"/>
    </row>
    <row r="41" spans="1:14">
      <c r="B41" s="329"/>
      <c r="C41" s="330"/>
      <c r="D41" s="330"/>
      <c r="E41" s="330"/>
      <c r="F41" s="332"/>
      <c r="G41" s="332"/>
      <c r="H41" s="131"/>
      <c r="I41" s="42"/>
      <c r="J41" s="43"/>
      <c r="K41" s="283"/>
      <c r="L41" s="285"/>
      <c r="M41" s="286"/>
      <c r="N41" s="287"/>
    </row>
    <row r="42" spans="1:14">
      <c r="B42" s="880"/>
      <c r="C42" s="881"/>
      <c r="D42" s="881"/>
      <c r="E42" s="44"/>
      <c r="F42" s="45"/>
      <c r="G42" s="45"/>
      <c r="H42" s="46"/>
      <c r="I42" s="42"/>
      <c r="J42" s="43"/>
      <c r="K42" s="288"/>
      <c r="L42" s="285"/>
      <c r="M42" s="410"/>
      <c r="N42" s="353"/>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4" t="s">
        <v>1029</v>
      </c>
      <c r="K48" s="91" t="s">
        <v>1030</v>
      </c>
      <c r="L48" s="904" t="s">
        <v>1039</v>
      </c>
      <c r="M48" s="903"/>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561</v>
      </c>
      <c r="N49" s="281">
        <f>K49*M49</f>
        <v>561</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3">
        <f>SUM(N49:N53)</f>
        <v>561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320"/>
      <c r="I60" s="288"/>
      <c r="J60" s="295"/>
      <c r="K60" s="288"/>
      <c r="L60" s="910"/>
      <c r="M60" s="911"/>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561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112.2</v>
      </c>
      <c r="M83" s="859"/>
      <c r="N83" s="57"/>
    </row>
    <row r="84" spans="1:14">
      <c r="B84" s="95" t="s">
        <v>1057</v>
      </c>
      <c r="C84" s="96"/>
      <c r="D84" s="96"/>
      <c r="E84" s="96"/>
      <c r="F84" s="96"/>
      <c r="G84" s="96"/>
      <c r="H84" s="96"/>
      <c r="I84" s="93"/>
      <c r="J84" s="94"/>
      <c r="K84" s="313">
        <v>0.05</v>
      </c>
      <c r="L84" s="858">
        <f>N78*K84</f>
        <v>28.05</v>
      </c>
      <c r="M84" s="859"/>
      <c r="N84" s="57"/>
    </row>
    <row r="85" spans="1:14" ht="15" thickBot="1">
      <c r="B85" s="97" t="s">
        <v>1058</v>
      </c>
      <c r="C85" s="98"/>
      <c r="D85" s="98"/>
      <c r="E85" s="98"/>
      <c r="F85" s="98"/>
      <c r="G85" s="98"/>
      <c r="H85" s="98"/>
      <c r="I85" s="99"/>
      <c r="J85" s="100"/>
      <c r="K85" s="314">
        <v>0.05</v>
      </c>
      <c r="L85" s="860">
        <f>N78*K85</f>
        <v>28.05</v>
      </c>
      <c r="M85" s="861"/>
      <c r="N85" s="57"/>
    </row>
    <row r="86" spans="1:14" ht="15" thickBot="1">
      <c r="B86" s="823" t="s">
        <v>1037</v>
      </c>
      <c r="C86" s="824"/>
      <c r="D86" s="824"/>
      <c r="E86" s="824"/>
      <c r="F86" s="824"/>
      <c r="G86" s="824"/>
      <c r="H86" s="824"/>
      <c r="I86" s="824"/>
      <c r="J86" s="824"/>
      <c r="K86" s="824"/>
      <c r="L86" s="824"/>
      <c r="M86" s="825"/>
      <c r="N86" s="58">
        <f>L83+L84+L85</f>
        <v>168.3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729.3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6"/>
      <c r="J36" s="277"/>
      <c r="K36" s="278">
        <f>VLOOKUP(A36,EQUIPOS!A6:D163,4,FALSE)</f>
        <v>3115.161382233503</v>
      </c>
      <c r="L36" s="279"/>
      <c r="M36" s="280">
        <v>30</v>
      </c>
      <c r="N36" s="281">
        <f>K36/M36</f>
        <v>103.83871274111677</v>
      </c>
    </row>
    <row r="37" spans="1:14">
      <c r="A37" t="s">
        <v>363</v>
      </c>
      <c r="B37" s="872" t="str">
        <f>VLOOKUP(A37,EQUIPOS!A7:D154,3,FALSE)</f>
        <v>Vibrador de concreto, Motor de 3 hp a 18.000 rpm Mangueras de 4 mt</v>
      </c>
      <c r="C37" s="873"/>
      <c r="D37" s="873"/>
      <c r="E37" s="873"/>
      <c r="F37" s="873"/>
      <c r="G37" s="873"/>
      <c r="H37" s="874"/>
      <c r="I37" s="276"/>
      <c r="J37" s="277"/>
      <c r="K37" s="278">
        <f>VLOOKUP(A37,EQUIPOS!A7:D164,4,FALSE)</f>
        <v>7393.9624660510044</v>
      </c>
      <c r="L37" s="279"/>
      <c r="M37" s="280">
        <v>30</v>
      </c>
      <c r="N37" s="281">
        <f>K37/M37</f>
        <v>246.46541553503349</v>
      </c>
    </row>
    <row r="38" spans="1:14">
      <c r="A38" t="s">
        <v>228</v>
      </c>
      <c r="B38" s="872" t="str">
        <f>VLOOKUP(A38,EQUIPOS!A8:D154,3,FALSE)</f>
        <v xml:space="preserve">Formaleta metálica (concreto hidráulico)
</v>
      </c>
      <c r="C38" s="873"/>
      <c r="D38" s="873"/>
      <c r="E38" s="873"/>
      <c r="F38" s="873"/>
      <c r="G38" s="873"/>
      <c r="H38" s="874"/>
      <c r="I38" s="875"/>
      <c r="J38" s="876"/>
      <c r="K38" s="278">
        <f>VLOOKUP(A38,EQUIPOS!A8:D165,4,FALSE)</f>
        <v>4586.3552596548061</v>
      </c>
      <c r="L38" s="877">
        <v>0.33329999999999999</v>
      </c>
      <c r="M38" s="878"/>
      <c r="N38" s="281">
        <f>K38/L38</f>
        <v>13760.441823146733</v>
      </c>
    </row>
    <row r="39" spans="1:14">
      <c r="B39" s="872"/>
      <c r="C39" s="873"/>
      <c r="D39" s="873"/>
      <c r="E39" s="873"/>
      <c r="F39" s="873"/>
      <c r="G39" s="873"/>
      <c r="H39" s="874"/>
      <c r="I39" s="42"/>
      <c r="J39" s="43"/>
      <c r="K39" s="278"/>
      <c r="L39" s="285"/>
      <c r="M39" s="286"/>
      <c r="N39" s="281"/>
    </row>
    <row r="40" spans="1:14">
      <c r="B40" s="329"/>
      <c r="C40" s="330"/>
      <c r="D40" s="330"/>
      <c r="E40" s="332"/>
      <c r="F40" s="332"/>
      <c r="G40" s="332"/>
      <c r="H40" s="131"/>
      <c r="I40" s="42"/>
      <c r="J40" s="43"/>
      <c r="K40" s="283"/>
      <c r="L40" s="285"/>
      <c r="M40" s="286"/>
      <c r="N40" s="287"/>
    </row>
    <row r="41" spans="1:14">
      <c r="B41" s="880" t="s">
        <v>1036</v>
      </c>
      <c r="C41" s="881"/>
      <c r="D41" s="881"/>
      <c r="E41" s="44"/>
      <c r="F41" s="45"/>
      <c r="G41" s="45"/>
      <c r="H41" s="46"/>
      <c r="I41" s="42"/>
      <c r="J41" s="43"/>
      <c r="K41" s="288"/>
      <c r="L41" s="285"/>
      <c r="M41" s="410">
        <v>0.1</v>
      </c>
      <c r="N41" s="353">
        <f>N72*M41</f>
        <v>212.78002169208332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14323.525973114967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342294.55664090731</v>
      </c>
      <c r="N48" s="281">
        <f>K48*M48</f>
        <v>345717.5022073164</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905"/>
      <c r="C51" s="906"/>
      <c r="D51" s="906"/>
      <c r="E51" s="906"/>
      <c r="F51" s="906"/>
      <c r="G51" s="906"/>
      <c r="H51" s="906"/>
      <c r="I51" s="876"/>
      <c r="J51" s="48"/>
      <c r="K51" s="50"/>
      <c r="L51" s="907"/>
      <c r="M51" s="908"/>
      <c r="N51" s="51"/>
    </row>
    <row r="52" spans="1:14" ht="15" thickBot="1">
      <c r="B52" s="823" t="s">
        <v>1037</v>
      </c>
      <c r="C52" s="824"/>
      <c r="D52" s="824"/>
      <c r="E52" s="824"/>
      <c r="F52" s="824"/>
      <c r="G52" s="824"/>
      <c r="H52" s="824"/>
      <c r="I52" s="824"/>
      <c r="J52" s="824"/>
      <c r="K52" s="824"/>
      <c r="L52" s="824"/>
      <c r="M52" s="825"/>
      <c r="N52" s="403">
        <f>SUM(N48:N51)</f>
        <v>345717.5022073164</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909" t="s">
        <v>1045</v>
      </c>
      <c r="M56" s="888"/>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910">
        <f>VLOOKUP(A57,TRANSPORTE!A5:D117,4,FALSE)</f>
        <v>1800</v>
      </c>
      <c r="M57" s="911"/>
      <c r="N57" s="296">
        <f>K57*L57</f>
        <v>1818</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901"/>
      <c r="M61" s="902"/>
      <c r="N61" s="133"/>
    </row>
    <row r="62" spans="1:14" ht="15" thickBot="1">
      <c r="B62" s="912" t="s">
        <v>1037</v>
      </c>
      <c r="C62" s="866"/>
      <c r="D62" s="866"/>
      <c r="E62" s="866"/>
      <c r="F62" s="866"/>
      <c r="G62" s="866"/>
      <c r="H62" s="866"/>
      <c r="I62" s="866"/>
      <c r="J62" s="866"/>
      <c r="K62" s="866"/>
      <c r="L62" s="866"/>
      <c r="M62" s="867"/>
      <c r="N62" s="110">
        <f>SUM(N57:N61)</f>
        <v>1818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2" t="s">
        <v>1047</v>
      </c>
      <c r="C66" s="863"/>
      <c r="D66" s="863"/>
      <c r="E66" s="863"/>
      <c r="F66" s="863"/>
      <c r="G66" s="863"/>
      <c r="H66" s="863"/>
      <c r="I66" s="79" t="s">
        <v>1048</v>
      </c>
      <c r="J66" s="81" t="s">
        <v>1494</v>
      </c>
      <c r="K66" s="80" t="s">
        <v>1050</v>
      </c>
      <c r="L66" s="864" t="s">
        <v>1034</v>
      </c>
      <c r="M66" s="865"/>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9"/>
      <c r="C71" s="900"/>
      <c r="D71" s="900"/>
      <c r="E71" s="900"/>
      <c r="F71" s="900"/>
      <c r="G71" s="900"/>
      <c r="H71" s="900"/>
      <c r="I71" s="132"/>
      <c r="J71" s="132"/>
      <c r="K71" s="132"/>
      <c r="L71" s="913"/>
      <c r="M71" s="913"/>
      <c r="N71" s="51"/>
    </row>
    <row r="72" spans="1:15" ht="15" thickBot="1">
      <c r="B72" s="912" t="s">
        <v>1037</v>
      </c>
      <c r="C72" s="866"/>
      <c r="D72" s="866"/>
      <c r="E72" s="866"/>
      <c r="F72" s="866"/>
      <c r="G72" s="866"/>
      <c r="H72" s="866"/>
      <c r="I72" s="866"/>
      <c r="J72" s="866"/>
      <c r="K72" s="866"/>
      <c r="L72" s="866"/>
      <c r="M72" s="867"/>
      <c r="N72" s="310">
        <f>SUM(N67:N71)</f>
        <v>2127.800216920833</v>
      </c>
    </row>
    <row r="73" spans="1:15" ht="15" thickBot="1">
      <c r="B73" s="39"/>
      <c r="C73" s="40"/>
      <c r="D73" s="40"/>
      <c r="E73" s="40"/>
      <c r="F73" s="40"/>
      <c r="G73" s="40"/>
      <c r="H73" s="40"/>
      <c r="I73" s="40"/>
      <c r="J73" s="40"/>
      <c r="K73" s="40"/>
      <c r="L73" s="40"/>
      <c r="M73" s="40"/>
      <c r="N73" s="41"/>
    </row>
    <row r="74" spans="1:15" ht="15" thickBot="1">
      <c r="B74" s="823" t="s">
        <v>1051</v>
      </c>
      <c r="C74" s="824"/>
      <c r="D74" s="824"/>
      <c r="E74" s="824"/>
      <c r="F74" s="824"/>
      <c r="G74" s="824"/>
      <c r="H74" s="824"/>
      <c r="I74" s="824"/>
      <c r="J74" s="824"/>
      <c r="K74" s="824"/>
      <c r="L74" s="824"/>
      <c r="M74" s="825"/>
      <c r="N74" s="105">
        <f>N43+N52+N62+N72</f>
        <v>363986.82839735219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8" t="s">
        <v>1053</v>
      </c>
      <c r="C78" s="869"/>
      <c r="D78" s="869"/>
      <c r="E78" s="869"/>
      <c r="F78" s="869"/>
      <c r="G78" s="869"/>
      <c r="H78" s="869"/>
      <c r="I78" s="323"/>
      <c r="J78" s="343"/>
      <c r="K78" s="311" t="s">
        <v>1054</v>
      </c>
      <c r="L78" s="870" t="s">
        <v>1055</v>
      </c>
      <c r="M78" s="871"/>
      <c r="N78" s="312"/>
    </row>
    <row r="79" spans="1:15">
      <c r="B79" s="856" t="s">
        <v>1056</v>
      </c>
      <c r="C79" s="857"/>
      <c r="D79" s="857"/>
      <c r="E79" s="857"/>
      <c r="F79" s="857"/>
      <c r="G79" s="857"/>
      <c r="H79" s="857"/>
      <c r="I79" s="93"/>
      <c r="J79" s="94"/>
      <c r="K79" s="313">
        <v>0.2</v>
      </c>
      <c r="L79" s="858">
        <f>N74*K79</f>
        <v>72797.365679470444</v>
      </c>
      <c r="M79" s="859"/>
      <c r="N79" s="57"/>
    </row>
    <row r="80" spans="1:15">
      <c r="B80" s="95" t="s">
        <v>1057</v>
      </c>
      <c r="C80" s="96"/>
      <c r="D80" s="96"/>
      <c r="E80" s="96"/>
      <c r="F80" s="96"/>
      <c r="G80" s="96"/>
      <c r="H80" s="96"/>
      <c r="I80" s="93"/>
      <c r="J80" s="94"/>
      <c r="K80" s="313">
        <v>0.05</v>
      </c>
      <c r="L80" s="858">
        <f>N74*K80</f>
        <v>18199.341419867611</v>
      </c>
      <c r="M80" s="859"/>
      <c r="N80" s="57"/>
    </row>
    <row r="81" spans="1:14" ht="15" thickBot="1">
      <c r="B81" s="97" t="s">
        <v>1058</v>
      </c>
      <c r="C81" s="98"/>
      <c r="D81" s="98"/>
      <c r="E81" s="98"/>
      <c r="F81" s="98"/>
      <c r="G81" s="98"/>
      <c r="H81" s="98"/>
      <c r="I81" s="99"/>
      <c r="J81" s="100"/>
      <c r="K81" s="314">
        <v>0.05</v>
      </c>
      <c r="L81" s="860">
        <f>N74*K81</f>
        <v>18199.341419867611</v>
      </c>
      <c r="M81" s="861"/>
      <c r="N81" s="57"/>
    </row>
    <row r="82" spans="1:14" ht="15" thickBot="1">
      <c r="B82" s="823" t="s">
        <v>1037</v>
      </c>
      <c r="C82" s="824"/>
      <c r="D82" s="824"/>
      <c r="E82" s="824"/>
      <c r="F82" s="824"/>
      <c r="G82" s="824"/>
      <c r="H82" s="824"/>
      <c r="I82" s="824"/>
      <c r="J82" s="824"/>
      <c r="K82" s="824"/>
      <c r="L82" s="824"/>
      <c r="M82" s="825"/>
      <c r="N82" s="58">
        <f>L79+L80+L81</f>
        <v>109196.04851920568</v>
      </c>
    </row>
    <row r="83" spans="1:14" ht="15" thickBot="1">
      <c r="B83" s="39"/>
      <c r="C83" s="40"/>
      <c r="D83" s="40"/>
      <c r="E83" s="40"/>
      <c r="F83" s="40"/>
      <c r="G83" s="40"/>
      <c r="H83" s="40"/>
      <c r="I83" s="40"/>
      <c r="J83" s="40"/>
      <c r="K83" s="40"/>
      <c r="L83" s="40"/>
      <c r="M83" s="40"/>
      <c r="N83" s="41"/>
    </row>
    <row r="84" spans="1:14" ht="15" thickBot="1">
      <c r="A84" t="s">
        <v>2122</v>
      </c>
      <c r="B84" s="823" t="s">
        <v>1059</v>
      </c>
      <c r="C84" s="824"/>
      <c r="D84" s="824"/>
      <c r="E84" s="824"/>
      <c r="F84" s="824"/>
      <c r="G84" s="824"/>
      <c r="H84" s="824"/>
      <c r="I84" s="824"/>
      <c r="J84" s="824"/>
      <c r="K84" s="824"/>
      <c r="L84" s="824"/>
      <c r="M84" s="825"/>
      <c r="N84" s="196">
        <f>N74+N82</f>
        <v>473182.8769165579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7" t="s">
        <v>2324</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2325</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3"/>
      <c r="K114" s="973"/>
      <c r="L114" s="973"/>
      <c r="M114" s="973"/>
      <c r="N114" s="974"/>
    </row>
    <row r="115" spans="2:14" ht="15" thickBot="1">
      <c r="B115" s="428" t="s">
        <v>2327</v>
      </c>
      <c r="C115" s="429"/>
      <c r="D115" s="429"/>
      <c r="E115" s="268"/>
      <c r="F115" s="268"/>
      <c r="G115" s="268"/>
      <c r="H115" s="268"/>
      <c r="I115" s="268"/>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6"/>
      <c r="J36" s="277"/>
      <c r="K36" s="278">
        <f>VLOOKUP(A36,EQUIPOS!A6:D163,4,FALSE)</f>
        <v>6445.5111413846798</v>
      </c>
      <c r="L36" s="279"/>
      <c r="M36" s="280">
        <v>37.5</v>
      </c>
      <c r="N36" s="281">
        <f>K36/M36</f>
        <v>171.88029710359146</v>
      </c>
    </row>
    <row r="37" spans="1:14">
      <c r="B37" s="872"/>
      <c r="C37" s="873"/>
      <c r="D37" s="873"/>
      <c r="E37" s="879"/>
      <c r="F37" s="873"/>
      <c r="G37" s="873"/>
      <c r="H37" s="874"/>
      <c r="I37" s="42"/>
      <c r="J37" s="43"/>
      <c r="K37" s="283"/>
      <c r="L37" s="285"/>
      <c r="M37" s="286"/>
      <c r="N37" s="287"/>
    </row>
    <row r="38" spans="1:14">
      <c r="B38" s="880" t="s">
        <v>1036</v>
      </c>
      <c r="C38" s="881"/>
      <c r="D38" s="881"/>
      <c r="E38" s="44"/>
      <c r="F38" s="45"/>
      <c r="G38" s="45"/>
      <c r="H38" s="46"/>
      <c r="I38" s="42"/>
      <c r="J38" s="43"/>
      <c r="K38" s="288"/>
      <c r="L38" s="285"/>
      <c r="M38" s="478">
        <v>0.1</v>
      </c>
      <c r="N38" s="353">
        <f>N72*M38</f>
        <v>1021.344104122</v>
      </c>
    </row>
    <row r="39" spans="1:14" ht="15" thickBot="1">
      <c r="B39" s="872"/>
      <c r="C39" s="873"/>
      <c r="D39" s="873"/>
      <c r="E39" s="873"/>
      <c r="F39" s="873"/>
      <c r="G39" s="873"/>
      <c r="H39" s="874"/>
      <c r="I39" s="882"/>
      <c r="J39" s="883"/>
      <c r="K39" s="47"/>
      <c r="L39" s="884"/>
      <c r="M39" s="885"/>
      <c r="N39" s="111"/>
    </row>
    <row r="40" spans="1:14" ht="15" thickBot="1">
      <c r="B40" s="823" t="s">
        <v>1037</v>
      </c>
      <c r="C40" s="824"/>
      <c r="D40" s="824"/>
      <c r="E40" s="824"/>
      <c r="F40" s="824"/>
      <c r="G40" s="824"/>
      <c r="H40" s="824"/>
      <c r="I40" s="824"/>
      <c r="J40" s="824"/>
      <c r="K40" s="824"/>
      <c r="L40" s="824"/>
      <c r="M40" s="825"/>
      <c r="N40" s="403">
        <f>SUM(N36:N39)</f>
        <v>1193.2244012255915</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8" t="s">
        <v>1028</v>
      </c>
      <c r="C44" s="869"/>
      <c r="D44" s="869"/>
      <c r="E44" s="869"/>
      <c r="F44" s="869"/>
      <c r="G44" s="869"/>
      <c r="H44" s="869"/>
      <c r="I44" s="903"/>
      <c r="J44" s="324" t="s">
        <v>1029</v>
      </c>
      <c r="K44" s="91" t="s">
        <v>1030</v>
      </c>
      <c r="L44" s="904" t="s">
        <v>1039</v>
      </c>
      <c r="M44" s="903"/>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65373.840000000004</v>
      </c>
      <c r="N45" s="281">
        <f>K45*M45</f>
        <v>67335.055200000003</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56100</v>
      </c>
      <c r="N46" s="281">
        <f>K46*M46</f>
        <v>561</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52360</v>
      </c>
      <c r="N47" s="281">
        <f>K47*M47</f>
        <v>2618</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347632.32</v>
      </c>
      <c r="N48" s="281">
        <f>K48*M48</f>
        <v>3476.3232000000003</v>
      </c>
    </row>
    <row r="49" spans="1:14" ht="15" thickBot="1">
      <c r="B49" s="318"/>
      <c r="C49" s="319"/>
      <c r="D49" s="319"/>
      <c r="E49" s="319"/>
      <c r="F49" s="319"/>
      <c r="G49" s="319"/>
      <c r="H49" s="319"/>
      <c r="I49" s="319"/>
      <c r="J49" s="132"/>
      <c r="K49" s="132"/>
      <c r="L49" s="334"/>
      <c r="M49" s="333"/>
      <c r="N49" s="133"/>
    </row>
    <row r="50" spans="1:14" ht="15" thickBot="1">
      <c r="B50" s="823" t="s">
        <v>1037</v>
      </c>
      <c r="C50" s="824"/>
      <c r="D50" s="824"/>
      <c r="E50" s="824"/>
      <c r="F50" s="824"/>
      <c r="G50" s="824"/>
      <c r="H50" s="824"/>
      <c r="I50" s="824"/>
      <c r="J50" s="824"/>
      <c r="K50" s="824"/>
      <c r="L50" s="824"/>
      <c r="M50" s="825"/>
      <c r="N50" s="403">
        <f>SUM(N45:N49)</f>
        <v>73990.378400000001</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909" t="s">
        <v>1045</v>
      </c>
      <c r="M54" s="888"/>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910">
        <f>VLOOKUP(A55,TRANSPORTE!A5:D117,4,FALSE)</f>
        <v>2167</v>
      </c>
      <c r="M55" s="911"/>
      <c r="N55" s="296">
        <f>K55*L55</f>
        <v>1993.64</v>
      </c>
    </row>
    <row r="56" spans="1:14">
      <c r="A56" t="s">
        <v>1311</v>
      </c>
      <c r="B56" s="52" t="str">
        <f>VLOOKUP(A56,TRANSPORTE!A6:D117,3,FALSE)</f>
        <v>Transporte de Arena</v>
      </c>
      <c r="C56" s="53"/>
      <c r="D56" s="53"/>
      <c r="E56" s="53"/>
      <c r="F56" s="53"/>
      <c r="G56" s="53"/>
      <c r="H56" s="320" t="s">
        <v>1552</v>
      </c>
      <c r="I56" s="288">
        <v>0.01</v>
      </c>
      <c r="J56" s="295">
        <v>1</v>
      </c>
      <c r="K56" s="288">
        <f>I56*J56</f>
        <v>0.01</v>
      </c>
      <c r="L56" s="910">
        <f>VLOOKUP(A56,TRANSPORTE!A6:D117,4,FALSE)</f>
        <v>1200</v>
      </c>
      <c r="M56" s="911"/>
      <c r="N56" s="296">
        <f>K56*L56</f>
        <v>12</v>
      </c>
    </row>
    <row r="57" spans="1:14">
      <c r="A57" t="s">
        <v>1311</v>
      </c>
      <c r="B57" s="52" t="str">
        <f>VLOOKUP(A57,TRANSPORTE!A6:D117,3,FALSE)</f>
        <v>Transporte de Arena</v>
      </c>
      <c r="C57" s="53"/>
      <c r="D57" s="53"/>
      <c r="E57" s="53"/>
      <c r="F57" s="53"/>
      <c r="G57" s="53"/>
      <c r="H57" s="320" t="s">
        <v>1552</v>
      </c>
      <c r="I57" s="288">
        <v>0.05</v>
      </c>
      <c r="J57" s="295">
        <v>1</v>
      </c>
      <c r="K57" s="288">
        <f>I57*J57</f>
        <v>0.05</v>
      </c>
      <c r="L57" s="910">
        <f>VLOOKUP(A57,TRANSPORTE!A6:D118,4,FALSE)</f>
        <v>1200</v>
      </c>
      <c r="M57" s="911"/>
      <c r="N57" s="296">
        <f>K57*L57</f>
        <v>60</v>
      </c>
    </row>
    <row r="58" spans="1:14">
      <c r="B58" s="52"/>
      <c r="C58" s="53"/>
      <c r="D58" s="53"/>
      <c r="E58" s="53"/>
      <c r="F58" s="53"/>
      <c r="G58" s="53"/>
      <c r="H58" s="320"/>
      <c r="I58" s="288"/>
      <c r="J58" s="295"/>
      <c r="K58" s="288"/>
      <c r="L58" s="910"/>
      <c r="M58" s="911"/>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901"/>
      <c r="M60" s="902"/>
      <c r="N60" s="133"/>
    </row>
    <row r="61" spans="1:14" ht="15" thickBot="1">
      <c r="B61" s="912" t="s">
        <v>1037</v>
      </c>
      <c r="C61" s="866"/>
      <c r="D61" s="866"/>
      <c r="E61" s="866"/>
      <c r="F61" s="866"/>
      <c r="G61" s="866"/>
      <c r="H61" s="866"/>
      <c r="I61" s="866"/>
      <c r="J61" s="866"/>
      <c r="K61" s="866"/>
      <c r="L61" s="866"/>
      <c r="M61" s="867"/>
      <c r="N61" s="110">
        <f>N55+N56+N57+N58+N59</f>
        <v>2065.6400000000003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62" t="s">
        <v>1047</v>
      </c>
      <c r="C65" s="863"/>
      <c r="D65" s="863"/>
      <c r="E65" s="863"/>
      <c r="F65" s="863"/>
      <c r="G65" s="863"/>
      <c r="H65" s="863"/>
      <c r="I65" s="79" t="s">
        <v>1048</v>
      </c>
      <c r="J65" s="81" t="s">
        <v>1494</v>
      </c>
      <c r="K65" s="80" t="s">
        <v>1050</v>
      </c>
      <c r="L65" s="864" t="s">
        <v>1034</v>
      </c>
      <c r="M65" s="865"/>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99"/>
      <c r="C71" s="900"/>
      <c r="D71" s="900"/>
      <c r="E71" s="900"/>
      <c r="F71" s="900"/>
      <c r="G71" s="900"/>
      <c r="H71" s="900"/>
      <c r="I71" s="132"/>
      <c r="J71" s="132"/>
      <c r="K71" s="132"/>
      <c r="L71" s="913"/>
      <c r="M71" s="913"/>
      <c r="N71" s="51"/>
    </row>
    <row r="72" spans="1:15" ht="15" thickBot="1">
      <c r="B72" s="912" t="s">
        <v>1037</v>
      </c>
      <c r="C72" s="866"/>
      <c r="D72" s="866"/>
      <c r="E72" s="866"/>
      <c r="F72" s="866"/>
      <c r="G72" s="866"/>
      <c r="H72" s="866"/>
      <c r="I72" s="866"/>
      <c r="J72" s="866"/>
      <c r="K72" s="866"/>
      <c r="L72" s="866"/>
      <c r="M72" s="867"/>
      <c r="N72" s="310">
        <f>SUM(N66:N71)</f>
        <v>10213.44104122</v>
      </c>
    </row>
    <row r="73" spans="1:15" ht="15" thickBot="1">
      <c r="B73" s="39"/>
      <c r="C73" s="40"/>
      <c r="D73" s="40"/>
      <c r="E73" s="40"/>
      <c r="F73" s="40"/>
      <c r="G73" s="40"/>
      <c r="H73" s="40"/>
      <c r="I73" s="40"/>
      <c r="J73" s="40"/>
      <c r="K73" s="40"/>
      <c r="L73" s="40"/>
      <c r="M73" s="40"/>
      <c r="N73" s="41"/>
    </row>
    <row r="74" spans="1:15" ht="15" thickBot="1">
      <c r="B74" s="823" t="s">
        <v>1051</v>
      </c>
      <c r="C74" s="824"/>
      <c r="D74" s="824"/>
      <c r="E74" s="824"/>
      <c r="F74" s="824"/>
      <c r="G74" s="824"/>
      <c r="H74" s="824"/>
      <c r="I74" s="824"/>
      <c r="J74" s="824"/>
      <c r="K74" s="824"/>
      <c r="L74" s="824"/>
      <c r="M74" s="825"/>
      <c r="N74" s="105">
        <f>N40+N50+N61+N72</f>
        <v>87462.683842445593</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8" t="s">
        <v>1053</v>
      </c>
      <c r="C78" s="869"/>
      <c r="D78" s="869"/>
      <c r="E78" s="869"/>
      <c r="F78" s="869"/>
      <c r="G78" s="869"/>
      <c r="H78" s="869"/>
      <c r="I78" s="323"/>
      <c r="J78" s="343"/>
      <c r="K78" s="311" t="s">
        <v>1054</v>
      </c>
      <c r="L78" s="870" t="s">
        <v>1055</v>
      </c>
      <c r="M78" s="871"/>
      <c r="N78" s="312"/>
    </row>
    <row r="79" spans="1:15">
      <c r="B79" s="856" t="s">
        <v>1056</v>
      </c>
      <c r="C79" s="857"/>
      <c r="D79" s="857"/>
      <c r="E79" s="857"/>
      <c r="F79" s="857"/>
      <c r="G79" s="857"/>
      <c r="H79" s="857"/>
      <c r="I79" s="93"/>
      <c r="J79" s="94"/>
      <c r="K79" s="313">
        <v>0.2</v>
      </c>
      <c r="L79" s="858">
        <f>N74*K79</f>
        <v>17492.536768489121</v>
      </c>
      <c r="M79" s="859"/>
      <c r="N79" s="57"/>
    </row>
    <row r="80" spans="1:15">
      <c r="B80" s="95" t="s">
        <v>1057</v>
      </c>
      <c r="C80" s="96"/>
      <c r="D80" s="96"/>
      <c r="E80" s="96"/>
      <c r="F80" s="96"/>
      <c r="G80" s="96"/>
      <c r="H80" s="96"/>
      <c r="I80" s="93"/>
      <c r="J80" s="94"/>
      <c r="K80" s="313">
        <v>0.05</v>
      </c>
      <c r="L80" s="858">
        <f>N74*K80</f>
        <v>4373.1341921222802</v>
      </c>
      <c r="M80" s="859"/>
      <c r="N80" s="57"/>
    </row>
    <row r="81" spans="1:14" ht="15" thickBot="1">
      <c r="B81" s="97" t="s">
        <v>1058</v>
      </c>
      <c r="C81" s="98"/>
      <c r="D81" s="98"/>
      <c r="E81" s="98"/>
      <c r="F81" s="98"/>
      <c r="G81" s="98"/>
      <c r="H81" s="98"/>
      <c r="I81" s="99"/>
      <c r="J81" s="100"/>
      <c r="K81" s="314">
        <v>0.05</v>
      </c>
      <c r="L81" s="860">
        <f>N74*K81</f>
        <v>4373.1341921222802</v>
      </c>
      <c r="M81" s="861"/>
      <c r="N81" s="57"/>
    </row>
    <row r="82" spans="1:14" ht="15" thickBot="1">
      <c r="B82" s="823" t="s">
        <v>1037</v>
      </c>
      <c r="C82" s="824"/>
      <c r="D82" s="824"/>
      <c r="E82" s="824"/>
      <c r="F82" s="824"/>
      <c r="G82" s="824"/>
      <c r="H82" s="824"/>
      <c r="I82" s="824"/>
      <c r="J82" s="824"/>
      <c r="K82" s="824"/>
      <c r="L82" s="824"/>
      <c r="M82" s="825"/>
      <c r="N82" s="58">
        <f>L79+L80+L81</f>
        <v>26238.805152733683</v>
      </c>
    </row>
    <row r="83" spans="1:14" ht="15" thickBot="1">
      <c r="B83" s="39"/>
      <c r="C83" s="40"/>
      <c r="D83" s="40"/>
      <c r="E83" s="40"/>
      <c r="F83" s="40"/>
      <c r="G83" s="40"/>
      <c r="H83" s="40"/>
      <c r="I83" s="40"/>
      <c r="J83" s="40"/>
      <c r="K83" s="40"/>
      <c r="L83" s="40"/>
      <c r="M83" s="40"/>
      <c r="N83" s="41"/>
    </row>
    <row r="84" spans="1:14" ht="15" thickBot="1">
      <c r="A84" t="s">
        <v>2122</v>
      </c>
      <c r="B84" s="823" t="s">
        <v>1059</v>
      </c>
      <c r="C84" s="824"/>
      <c r="D84" s="824"/>
      <c r="E84" s="824"/>
      <c r="F84" s="824"/>
      <c r="G84" s="824"/>
      <c r="H84" s="824"/>
      <c r="I84" s="824"/>
      <c r="J84" s="824"/>
      <c r="K84" s="824"/>
      <c r="L84" s="824"/>
      <c r="M84" s="825"/>
      <c r="N84" s="196">
        <f>N74+N82</f>
        <v>113701.48899517927</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7" t="s">
        <v>2324</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2325</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3"/>
      <c r="K114" s="973"/>
      <c r="L114" s="973"/>
      <c r="M114" s="973"/>
      <c r="N114" s="974"/>
    </row>
    <row r="115" spans="2:14" ht="15" thickBot="1">
      <c r="B115" s="428" t="s">
        <v>2327</v>
      </c>
      <c r="C115" s="429"/>
      <c r="D115" s="429"/>
      <c r="E115" s="268"/>
      <c r="F115" s="268"/>
      <c r="G115" s="268"/>
      <c r="H115" s="268"/>
      <c r="I115" s="268"/>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180</v>
      </c>
      <c r="B36" s="872" t="str">
        <f>VLOOKUP(A36,EQUIPOS!A6:D154,3,FALSE)</f>
        <v>Compresor 120 HP, con martillo.</v>
      </c>
      <c r="C36" s="873"/>
      <c r="D36" s="873"/>
      <c r="E36" s="873"/>
      <c r="F36" s="873"/>
      <c r="G36" s="873"/>
      <c r="H36" s="874"/>
      <c r="I36" s="276"/>
      <c r="J36" s="277"/>
      <c r="K36" s="278">
        <f>VLOOKUP(A36,EQUIPOS!A6:D163,4,FALSE)</f>
        <v>104116.35635807163</v>
      </c>
      <c r="L36" s="279"/>
      <c r="M36" s="280">
        <v>35</v>
      </c>
      <c r="N36" s="281">
        <f>K36/M36</f>
        <v>2974.7530388020464</v>
      </c>
    </row>
    <row r="37" spans="1:14">
      <c r="A37" s="119" t="s">
        <v>312</v>
      </c>
      <c r="B37" s="872" t="str">
        <f>VLOOKUP(A37,EQUIPOS!A7:D154,3,FALSE)</f>
        <v>Retroexcavadora sobre oruga, potencia 138 HP, balde de 1,5 m3.</v>
      </c>
      <c r="C37" s="873"/>
      <c r="D37" s="873"/>
      <c r="E37" s="873"/>
      <c r="F37" s="873"/>
      <c r="G37" s="873"/>
      <c r="H37" s="874"/>
      <c r="I37" s="430"/>
      <c r="J37" s="431"/>
      <c r="K37" s="278">
        <f>VLOOKUP(A37,EQUIPOS!A7:D164,4,FALSE)</f>
        <v>187409.44144452893</v>
      </c>
      <c r="L37" s="344"/>
      <c r="M37" s="345">
        <v>35</v>
      </c>
      <c r="N37" s="281">
        <f>K37/M37</f>
        <v>5354.5554698436836</v>
      </c>
    </row>
    <row r="38" spans="1:14">
      <c r="A38" s="119"/>
      <c r="B38" s="329"/>
      <c r="C38" s="330"/>
      <c r="D38" s="330"/>
      <c r="E38" s="332"/>
      <c r="F38" s="330"/>
      <c r="G38" s="330"/>
      <c r="H38" s="331"/>
      <c r="I38" s="337"/>
      <c r="J38" s="339"/>
      <c r="K38" s="278"/>
      <c r="L38" s="432"/>
      <c r="M38" s="433"/>
      <c r="N38" s="281"/>
    </row>
    <row r="39" spans="1:14">
      <c r="B39" s="872"/>
      <c r="C39" s="873"/>
      <c r="D39" s="873"/>
      <c r="E39" s="879"/>
      <c r="F39" s="873"/>
      <c r="G39" s="873"/>
      <c r="H39" s="874"/>
      <c r="I39" s="42"/>
      <c r="J39" s="43"/>
      <c r="K39" s="283"/>
      <c r="L39" s="285"/>
      <c r="M39" s="286"/>
      <c r="N39" s="287"/>
    </row>
    <row r="40" spans="1:14">
      <c r="B40" s="880" t="s">
        <v>1036</v>
      </c>
      <c r="C40" s="881"/>
      <c r="D40" s="881"/>
      <c r="E40" s="44"/>
      <c r="F40" s="45"/>
      <c r="G40" s="45"/>
      <c r="H40" s="46"/>
      <c r="I40" s="42"/>
      <c r="J40" s="43"/>
      <c r="K40" s="288"/>
      <c r="L40" s="285"/>
      <c r="M40" s="410">
        <v>0.01</v>
      </c>
      <c r="N40" s="353">
        <f>N73*M40</f>
        <v>7.2953150294428575</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3">
        <f>SUM(N36:N41)</f>
        <v>8336.6038236751738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4" t="s">
        <v>1029</v>
      </c>
      <c r="K46" s="91" t="s">
        <v>1030</v>
      </c>
      <c r="L46" s="904" t="s">
        <v>1039</v>
      </c>
      <c r="M46" s="903"/>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4217.4851339687839</v>
      </c>
      <c r="N47" s="281">
        <f>K47*M47</f>
        <v>5482.7306741594193</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23" t="s">
        <v>1037</v>
      </c>
      <c r="C51" s="824"/>
      <c r="D51" s="824"/>
      <c r="E51" s="824"/>
      <c r="F51" s="824"/>
      <c r="G51" s="824"/>
      <c r="H51" s="824"/>
      <c r="I51" s="824"/>
      <c r="J51" s="824"/>
      <c r="K51" s="824"/>
      <c r="L51" s="824"/>
      <c r="M51" s="825"/>
      <c r="N51" s="403">
        <f>SUM(N47:N50)</f>
        <v>5482.7306741594193</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909" t="s">
        <v>1045</v>
      </c>
      <c r="M55" s="888"/>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910">
        <f>VLOOKUP(A56,TRANSPORTE!A5:D117,4,FALSE)</f>
        <v>1200</v>
      </c>
      <c r="M56" s="911"/>
      <c r="N56" s="296">
        <f>K56*L56</f>
        <v>1560</v>
      </c>
    </row>
    <row r="57" spans="1:14">
      <c r="B57" s="52"/>
      <c r="C57" s="53"/>
      <c r="D57" s="53"/>
      <c r="E57" s="53"/>
      <c r="F57" s="53"/>
      <c r="G57" s="53"/>
      <c r="H57" s="320"/>
      <c r="I57" s="288"/>
      <c r="J57" s="295"/>
      <c r="K57" s="288"/>
      <c r="L57" s="910"/>
      <c r="M57" s="911"/>
      <c r="N57" s="296"/>
    </row>
    <row r="58" spans="1:14">
      <c r="B58" s="52"/>
      <c r="C58" s="53"/>
      <c r="D58" s="53"/>
      <c r="E58" s="53"/>
      <c r="F58" s="53"/>
      <c r="G58" s="53"/>
      <c r="H58" s="320"/>
      <c r="I58" s="288"/>
      <c r="J58" s="295"/>
      <c r="K58" s="288"/>
      <c r="L58" s="910"/>
      <c r="M58" s="911"/>
      <c r="N58" s="296"/>
    </row>
    <row r="59" spans="1:14">
      <c r="B59" s="52"/>
      <c r="C59" s="53"/>
      <c r="D59" s="53"/>
      <c r="E59" s="53"/>
      <c r="F59" s="53"/>
      <c r="G59" s="53"/>
      <c r="H59" s="320"/>
      <c r="I59" s="288"/>
      <c r="J59" s="295"/>
      <c r="K59" s="288"/>
      <c r="L59" s="910"/>
      <c r="M59" s="911"/>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901"/>
      <c r="M61" s="902"/>
      <c r="N61" s="133"/>
    </row>
    <row r="62" spans="1:14" ht="15" thickBot="1">
      <c r="B62" s="912" t="s">
        <v>1037</v>
      </c>
      <c r="C62" s="866"/>
      <c r="D62" s="866"/>
      <c r="E62" s="866"/>
      <c r="F62" s="866"/>
      <c r="G62" s="866"/>
      <c r="H62" s="866"/>
      <c r="I62" s="866"/>
      <c r="J62" s="866"/>
      <c r="K62" s="866"/>
      <c r="L62" s="866"/>
      <c r="M62" s="867"/>
      <c r="N62" s="110">
        <f>N56+N57+N58+N59+N60</f>
        <v>1560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2" t="s">
        <v>1047</v>
      </c>
      <c r="C66" s="863"/>
      <c r="D66" s="863"/>
      <c r="E66" s="863"/>
      <c r="F66" s="863"/>
      <c r="G66" s="863"/>
      <c r="H66" s="863"/>
      <c r="I66" s="79" t="s">
        <v>1048</v>
      </c>
      <c r="J66" s="81" t="s">
        <v>1494</v>
      </c>
      <c r="K66" s="80" t="s">
        <v>1050</v>
      </c>
      <c r="L66" s="864" t="s">
        <v>1034</v>
      </c>
      <c r="M66" s="865"/>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99"/>
      <c r="C72" s="900"/>
      <c r="D72" s="900"/>
      <c r="E72" s="900"/>
      <c r="F72" s="900"/>
      <c r="G72" s="900"/>
      <c r="H72" s="900"/>
      <c r="I72" s="132"/>
      <c r="J72" s="132"/>
      <c r="K72" s="132"/>
      <c r="L72" s="913"/>
      <c r="M72" s="913"/>
      <c r="N72" s="51"/>
    </row>
    <row r="73" spans="1:15" ht="15" thickBot="1">
      <c r="B73" s="912" t="s">
        <v>1037</v>
      </c>
      <c r="C73" s="866"/>
      <c r="D73" s="866"/>
      <c r="E73" s="866"/>
      <c r="F73" s="866"/>
      <c r="G73" s="866"/>
      <c r="H73" s="866"/>
      <c r="I73" s="866"/>
      <c r="J73" s="866"/>
      <c r="K73" s="866"/>
      <c r="L73" s="866"/>
      <c r="M73" s="867"/>
      <c r="N73" s="310">
        <f>SUM(N67:N72)</f>
        <v>729.53150294428576</v>
      </c>
    </row>
    <row r="74" spans="1:15" ht="15" thickBot="1">
      <c r="B74" s="39"/>
      <c r="C74" s="40"/>
      <c r="D74" s="40"/>
      <c r="E74" s="40"/>
      <c r="F74" s="40"/>
      <c r="G74" s="40"/>
      <c r="H74" s="40"/>
      <c r="I74" s="40"/>
      <c r="J74" s="40"/>
      <c r="K74" s="40"/>
      <c r="L74" s="40"/>
      <c r="M74" s="40"/>
      <c r="N74" s="41"/>
    </row>
    <row r="75" spans="1:15" ht="15" thickBot="1">
      <c r="B75" s="823" t="s">
        <v>1051</v>
      </c>
      <c r="C75" s="824"/>
      <c r="D75" s="824"/>
      <c r="E75" s="824"/>
      <c r="F75" s="824"/>
      <c r="G75" s="824"/>
      <c r="H75" s="824"/>
      <c r="I75" s="824"/>
      <c r="J75" s="824"/>
      <c r="K75" s="824"/>
      <c r="L75" s="824"/>
      <c r="M75" s="825"/>
      <c r="N75" s="105">
        <f>N42+N51+N62+N73</f>
        <v>16108.866000778879</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8" t="s">
        <v>1053</v>
      </c>
      <c r="C79" s="869"/>
      <c r="D79" s="869"/>
      <c r="E79" s="869"/>
      <c r="F79" s="869"/>
      <c r="G79" s="869"/>
      <c r="H79" s="869"/>
      <c r="I79" s="323"/>
      <c r="J79" s="343"/>
      <c r="K79" s="311" t="s">
        <v>1054</v>
      </c>
      <c r="L79" s="870" t="s">
        <v>1055</v>
      </c>
      <c r="M79" s="871"/>
      <c r="N79" s="312"/>
    </row>
    <row r="80" spans="1:15">
      <c r="B80" s="856" t="s">
        <v>1056</v>
      </c>
      <c r="C80" s="857"/>
      <c r="D80" s="857"/>
      <c r="E80" s="857"/>
      <c r="F80" s="857"/>
      <c r="G80" s="857"/>
      <c r="H80" s="857"/>
      <c r="I80" s="93"/>
      <c r="J80" s="94"/>
      <c r="K80" s="313">
        <v>0.2</v>
      </c>
      <c r="L80" s="858">
        <f>N75*K80</f>
        <v>3221.7732001557761</v>
      </c>
      <c r="M80" s="859"/>
      <c r="N80" s="57"/>
    </row>
    <row r="81" spans="1:14">
      <c r="B81" s="95" t="s">
        <v>1057</v>
      </c>
      <c r="C81" s="96"/>
      <c r="D81" s="96"/>
      <c r="E81" s="96"/>
      <c r="F81" s="96"/>
      <c r="G81" s="96"/>
      <c r="H81" s="96"/>
      <c r="I81" s="93"/>
      <c r="J81" s="94"/>
      <c r="K81" s="313">
        <v>0.05</v>
      </c>
      <c r="L81" s="858">
        <f>N75*K81</f>
        <v>805.44330003894402</v>
      </c>
      <c r="M81" s="859"/>
      <c r="N81" s="57"/>
    </row>
    <row r="82" spans="1:14" ht="15" thickBot="1">
      <c r="B82" s="97" t="s">
        <v>1058</v>
      </c>
      <c r="C82" s="98"/>
      <c r="D82" s="98"/>
      <c r="E82" s="98"/>
      <c r="F82" s="98"/>
      <c r="G82" s="98"/>
      <c r="H82" s="98"/>
      <c r="I82" s="99"/>
      <c r="J82" s="100"/>
      <c r="K82" s="314">
        <v>0.05</v>
      </c>
      <c r="L82" s="860">
        <f>N75*K82</f>
        <v>805.44330003894402</v>
      </c>
      <c r="M82" s="861"/>
      <c r="N82" s="57"/>
    </row>
    <row r="83" spans="1:14" ht="15" thickBot="1">
      <c r="B83" s="823" t="s">
        <v>1037</v>
      </c>
      <c r="C83" s="824"/>
      <c r="D83" s="824"/>
      <c r="E83" s="824"/>
      <c r="F83" s="824"/>
      <c r="G83" s="824"/>
      <c r="H83" s="824"/>
      <c r="I83" s="824"/>
      <c r="J83" s="824"/>
      <c r="K83" s="824"/>
      <c r="L83" s="824"/>
      <c r="M83" s="825"/>
      <c r="N83" s="58">
        <f>L80+L81+L82</f>
        <v>4832.6598002336641</v>
      </c>
    </row>
    <row r="84" spans="1:14" ht="15" thickBot="1">
      <c r="B84" s="39"/>
      <c r="C84" s="40"/>
      <c r="D84" s="40"/>
      <c r="E84" s="40"/>
      <c r="F84" s="40"/>
      <c r="G84" s="40"/>
      <c r="H84" s="40"/>
      <c r="I84" s="40"/>
      <c r="J84" s="40"/>
      <c r="K84" s="40"/>
      <c r="L84" s="40"/>
      <c r="M84" s="40"/>
      <c r="N84" s="41"/>
    </row>
    <row r="85" spans="1:14" ht="15" thickBot="1">
      <c r="A85" t="s">
        <v>2122</v>
      </c>
      <c r="B85" s="823" t="s">
        <v>1059</v>
      </c>
      <c r="C85" s="824"/>
      <c r="D85" s="824"/>
      <c r="E85" s="824"/>
      <c r="F85" s="824"/>
      <c r="G85" s="824"/>
      <c r="H85" s="824"/>
      <c r="I85" s="824"/>
      <c r="J85" s="824"/>
      <c r="K85" s="824"/>
      <c r="L85" s="824"/>
      <c r="M85" s="825"/>
      <c r="N85" s="196">
        <f>N75+N83</f>
        <v>20941.525801012544</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7" t="s">
        <v>2324</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2325</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73"/>
      <c r="K115" s="973"/>
      <c r="L115" s="973"/>
      <c r="M115" s="973"/>
      <c r="N115" s="974"/>
    </row>
    <row r="116" spans="2:14" ht="15" thickBot="1">
      <c r="B116" s="428" t="s">
        <v>2327</v>
      </c>
      <c r="C116" s="429"/>
      <c r="D116" s="429"/>
      <c r="E116" s="268"/>
      <c r="F116" s="268"/>
      <c r="G116" s="268"/>
      <c r="H116" s="268"/>
      <c r="I116" s="268"/>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180</v>
      </c>
      <c r="B36" s="872" t="str">
        <f>VLOOKUP(A36,EQUIPOS!A6:D154,3,FALSE)</f>
        <v>Compresor 120 HP, con martillo.</v>
      </c>
      <c r="C36" s="873"/>
      <c r="D36" s="873"/>
      <c r="E36" s="873"/>
      <c r="F36" s="873"/>
      <c r="G36" s="873"/>
      <c r="H36" s="874"/>
      <c r="I36" s="276"/>
      <c r="J36" s="277"/>
      <c r="K36" s="278">
        <f>VLOOKUP(A36,EQUIPOS!A6:D163,4,FALSE)</f>
        <v>104116.35635807163</v>
      </c>
      <c r="L36" s="279"/>
      <c r="M36" s="280">
        <v>2.5</v>
      </c>
      <c r="N36" s="281">
        <f>K36/M36</f>
        <v>41646.54254322865</v>
      </c>
    </row>
    <row r="37" spans="1:14">
      <c r="A37" s="119" t="s">
        <v>129</v>
      </c>
      <c r="B37" s="872" t="str">
        <f>VLOOKUP(A37,EQUIPOS!A7:D154,3,FALSE)</f>
        <v xml:space="preserve">Buldozer, Potencia al volante de 140 HP, motor de 2200 RPM, longitud de hoja 4,80m. </v>
      </c>
      <c r="C37" s="873"/>
      <c r="D37" s="873"/>
      <c r="E37" s="873"/>
      <c r="F37" s="873"/>
      <c r="G37" s="873"/>
      <c r="H37" s="874"/>
      <c r="I37" s="430"/>
      <c r="J37" s="431"/>
      <c r="K37" s="278">
        <f>VLOOKUP(A37,EQUIPOS!A7:D164,4,FALSE)</f>
        <v>145762.89890130027</v>
      </c>
      <c r="L37" s="344"/>
      <c r="M37" s="345">
        <v>100</v>
      </c>
      <c r="N37" s="281">
        <f>K37/M37</f>
        <v>1457.6289890130026</v>
      </c>
    </row>
    <row r="38" spans="1:14">
      <c r="A38" s="119" t="s">
        <v>312</v>
      </c>
      <c r="B38" s="872" t="str">
        <f>VLOOKUP(A38,EQUIPOS!A8:D154,3,FALSE)</f>
        <v>Retroexcavadora sobre oruga, potencia 138 HP, balde de 1,5 m3.</v>
      </c>
      <c r="C38" s="873"/>
      <c r="D38" s="873"/>
      <c r="E38" s="873"/>
      <c r="F38" s="873"/>
      <c r="G38" s="873"/>
      <c r="H38" s="874"/>
      <c r="I38" s="337"/>
      <c r="J38" s="339"/>
      <c r="K38" s="278">
        <f>VLOOKUP(A38,EQUIPOS!A8:D165,4,FALSE)</f>
        <v>187409.44144452893</v>
      </c>
      <c r="L38" s="432"/>
      <c r="M38" s="433">
        <v>16</v>
      </c>
      <c r="N38" s="281">
        <f>K38/M38</f>
        <v>11713.090090283058</v>
      </c>
    </row>
    <row r="39" spans="1:14">
      <c r="B39" s="872"/>
      <c r="C39" s="873"/>
      <c r="D39" s="873"/>
      <c r="E39" s="879"/>
      <c r="F39" s="873"/>
      <c r="G39" s="873"/>
      <c r="H39" s="874"/>
      <c r="I39" s="42"/>
      <c r="J39" s="43"/>
      <c r="K39" s="283"/>
      <c r="L39" s="285"/>
      <c r="M39" s="286"/>
      <c r="N39" s="287"/>
    </row>
    <row r="40" spans="1:14">
      <c r="B40" s="880" t="s">
        <v>1036</v>
      </c>
      <c r="C40" s="881"/>
      <c r="D40" s="881"/>
      <c r="E40" s="44"/>
      <c r="F40" s="45"/>
      <c r="G40" s="45"/>
      <c r="H40" s="46"/>
      <c r="I40" s="42"/>
      <c r="J40" s="43"/>
      <c r="K40" s="288"/>
      <c r="L40" s="285"/>
      <c r="M40" s="410">
        <v>0.01</v>
      </c>
      <c r="N40" s="353">
        <f>N76*M40</f>
        <v>23.937752440359372</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3">
        <f>SUM(N36:N41)</f>
        <v>54841.199374965065</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4" t="s">
        <v>1029</v>
      </c>
      <c r="K46" s="91" t="s">
        <v>1030</v>
      </c>
      <c r="L46" s="904" t="s">
        <v>1039</v>
      </c>
      <c r="M46" s="903"/>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3884.5257812870386</v>
      </c>
      <c r="N47" s="281">
        <f>K47*M47</f>
        <v>1165.3577343861116</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2154.7825521095388</v>
      </c>
      <c r="N48" s="281">
        <f t="shared" ref="N48:N53" si="0">K48*M48</f>
        <v>6464.3476563286167</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9418.8026537969981</v>
      </c>
      <c r="N49" s="281">
        <f t="shared" si="0"/>
        <v>2354.7006634492495</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1113.5</v>
      </c>
      <c r="N50" s="281">
        <f t="shared" si="0"/>
        <v>1113.5</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1088</v>
      </c>
      <c r="N51" s="281">
        <f t="shared" si="0"/>
        <v>1088</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5909.6293779168145</v>
      </c>
      <c r="N52" s="281">
        <f t="shared" si="0"/>
        <v>2706.6102550859014</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4217.4851339687839</v>
      </c>
      <c r="N53" s="281">
        <f t="shared" si="0"/>
        <v>5482.7306741594193</v>
      </c>
    </row>
    <row r="54" spans="1:14" ht="15" thickBot="1">
      <c r="B54" s="823" t="s">
        <v>1037</v>
      </c>
      <c r="C54" s="824"/>
      <c r="D54" s="824"/>
      <c r="E54" s="824"/>
      <c r="F54" s="824"/>
      <c r="G54" s="824"/>
      <c r="H54" s="824"/>
      <c r="I54" s="824"/>
      <c r="J54" s="824"/>
      <c r="K54" s="824"/>
      <c r="L54" s="824"/>
      <c r="M54" s="825"/>
      <c r="N54" s="403">
        <f>SUM(N47:N53)</f>
        <v>20375.246983409299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10">
        <f>VLOOKUP(A59,TRANSPORTE!A5:D117,4,FALSE)</f>
        <v>1200</v>
      </c>
      <c r="M59" s="911"/>
      <c r="N59" s="296">
        <f>K59*L59</f>
        <v>1560</v>
      </c>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0">
        <f>SUM(N70:N75)</f>
        <v>2393.7752440359372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79170.221602410296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15834.04432048206</v>
      </c>
      <c r="M83" s="859"/>
      <c r="N83" s="57"/>
    </row>
    <row r="84" spans="1:14">
      <c r="B84" s="95" t="s">
        <v>1057</v>
      </c>
      <c r="C84" s="96"/>
      <c r="D84" s="96"/>
      <c r="E84" s="96"/>
      <c r="F84" s="96"/>
      <c r="G84" s="96"/>
      <c r="H84" s="96"/>
      <c r="I84" s="93"/>
      <c r="J84" s="94"/>
      <c r="K84" s="313">
        <v>0.05</v>
      </c>
      <c r="L84" s="858">
        <f>N78*K84</f>
        <v>3958.5110801205151</v>
      </c>
      <c r="M84" s="859"/>
      <c r="N84" s="57"/>
    </row>
    <row r="85" spans="1:14" ht="15" thickBot="1">
      <c r="B85" s="97" t="s">
        <v>1058</v>
      </c>
      <c r="C85" s="98"/>
      <c r="D85" s="98"/>
      <c r="E85" s="98"/>
      <c r="F85" s="98"/>
      <c r="G85" s="98"/>
      <c r="H85" s="98"/>
      <c r="I85" s="99"/>
      <c r="J85" s="100"/>
      <c r="K85" s="314">
        <v>0.05</v>
      </c>
      <c r="L85" s="860">
        <f>N78*K85</f>
        <v>3958.5110801205151</v>
      </c>
      <c r="M85" s="861"/>
      <c r="N85" s="57"/>
    </row>
    <row r="86" spans="1:14" ht="15" thickBot="1">
      <c r="B86" s="823" t="s">
        <v>1037</v>
      </c>
      <c r="C86" s="824"/>
      <c r="D86" s="824"/>
      <c r="E86" s="824"/>
      <c r="F86" s="824"/>
      <c r="G86" s="824"/>
      <c r="H86" s="824"/>
      <c r="I86" s="824"/>
      <c r="J86" s="824"/>
      <c r="K86" s="824"/>
      <c r="L86" s="824"/>
      <c r="M86" s="825"/>
      <c r="N86" s="58">
        <f>L83+L84+L85</f>
        <v>23751.06648072309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102921.28808313339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180</v>
      </c>
      <c r="B36" s="872" t="str">
        <f>VLOOKUP(A36,EQUIPOS!A6:D154,3,FALSE)</f>
        <v>Compresor 120 HP, con martillo.</v>
      </c>
      <c r="C36" s="873"/>
      <c r="D36" s="873"/>
      <c r="E36" s="873"/>
      <c r="F36" s="873"/>
      <c r="G36" s="873"/>
      <c r="H36" s="874"/>
      <c r="I36" s="276"/>
      <c r="J36" s="277"/>
      <c r="K36" s="278">
        <f>VLOOKUP(A36,EQUIPOS!A6:D163,4,FALSE)</f>
        <v>104116.35635807163</v>
      </c>
      <c r="L36" s="279"/>
      <c r="M36" s="345">
        <v>2.5</v>
      </c>
      <c r="N36" s="281">
        <f>K36/M36</f>
        <v>41646.54254322865</v>
      </c>
    </row>
    <row r="37" spans="1:14">
      <c r="A37" s="119" t="s">
        <v>129</v>
      </c>
      <c r="B37" s="872" t="str">
        <f>VLOOKUP(A37,EQUIPOS!A7:D154,3,FALSE)</f>
        <v xml:space="preserve">Buldozer, Potencia al volante de 140 HP, motor de 2200 RPM, longitud de hoja 4,80m. </v>
      </c>
      <c r="C37" s="873"/>
      <c r="D37" s="873"/>
      <c r="E37" s="873"/>
      <c r="F37" s="873"/>
      <c r="G37" s="873"/>
      <c r="H37" s="874"/>
      <c r="I37" s="430"/>
      <c r="J37" s="431"/>
      <c r="K37" s="278">
        <f>VLOOKUP(A37,EQUIPOS!A7:D164,4,FALSE)</f>
        <v>145762.89890130027</v>
      </c>
      <c r="L37" s="344"/>
      <c r="M37" s="345">
        <v>100</v>
      </c>
      <c r="N37" s="281">
        <f>K37/M37</f>
        <v>1457.6289890130026</v>
      </c>
    </row>
    <row r="38" spans="1:14">
      <c r="A38" s="119" t="s">
        <v>261</v>
      </c>
      <c r="B38" s="872" t="str">
        <f>VLOOKUP(A38,EQUIPOS!A8:D154,3,FALSE)</f>
        <v xml:space="preserve">Motobomba 3 PULGADAS (incluye operario)
</v>
      </c>
      <c r="C38" s="873"/>
      <c r="D38" s="873"/>
      <c r="E38" s="873"/>
      <c r="F38" s="873"/>
      <c r="G38" s="873"/>
      <c r="H38" s="874"/>
      <c r="I38" s="337"/>
      <c r="J38" s="339"/>
      <c r="K38" s="278">
        <f>VLOOKUP(A38,EQUIPOS!A8:D165,4,FALSE)</f>
        <v>10459.440967397793</v>
      </c>
      <c r="L38" s="432"/>
      <c r="M38" s="433">
        <v>8</v>
      </c>
      <c r="N38" s="281">
        <f>K38/M38</f>
        <v>1307.4301209247242</v>
      </c>
    </row>
    <row r="39" spans="1:14">
      <c r="A39" t="s">
        <v>312</v>
      </c>
      <c r="B39" s="872" t="str">
        <f>VLOOKUP(A39,EQUIPOS!A9:D154,3,FALSE)</f>
        <v>Retroexcavadora sobre oruga, potencia 138 HP, balde de 1,5 m3.</v>
      </c>
      <c r="C39" s="873"/>
      <c r="D39" s="873"/>
      <c r="E39" s="873"/>
      <c r="F39" s="873"/>
      <c r="G39" s="873"/>
      <c r="H39" s="874"/>
      <c r="I39" s="42"/>
      <c r="J39" s="43"/>
      <c r="K39" s="278">
        <f>VLOOKUP(A39,EQUIPOS!A9:D166,4,FALSE)</f>
        <v>187409.44144452893</v>
      </c>
      <c r="L39" s="285"/>
      <c r="M39" s="345">
        <v>8</v>
      </c>
      <c r="N39" s="281">
        <f>K39/M39</f>
        <v>23426.180180566116</v>
      </c>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N78*M41</f>
        <v>204.2688208244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68042.050654556908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3884.5257812870386</v>
      </c>
      <c r="N48" s="281">
        <f>K48*M48</f>
        <v>1165.3577343861116</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2154.7825521095388</v>
      </c>
      <c r="N49" s="281">
        <f t="shared" ref="N49:N54" si="0">K49*M49</f>
        <v>6464.3476563286167</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9418.8026537969981</v>
      </c>
      <c r="N50" s="281">
        <f t="shared" si="0"/>
        <v>2354.7006634492495</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1113.5</v>
      </c>
      <c r="N51" s="281">
        <f t="shared" si="0"/>
        <v>1113.5</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1088</v>
      </c>
      <c r="N52" s="281">
        <f t="shared" si="0"/>
        <v>1088</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5909.6293779168145</v>
      </c>
      <c r="N53" s="281">
        <f>K53*M53</f>
        <v>2706.6102550859014</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4217.4851339687839</v>
      </c>
      <c r="N54" s="281">
        <f t="shared" si="0"/>
        <v>5482.7306741594193</v>
      </c>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20375.246983409299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910">
        <f>VLOOKUP(A61,TRANSPORTE!A5:D117,4,FALSE)</f>
        <v>1200</v>
      </c>
      <c r="M61" s="911"/>
      <c r="N61" s="296">
        <f>K61*L61</f>
        <v>1560</v>
      </c>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1560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0">
        <f>SUM(N72:N77)</f>
        <v>20426.882082439999</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110404.1797204062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22080.835944081242</v>
      </c>
      <c r="M85" s="859"/>
      <c r="N85" s="57"/>
    </row>
    <row r="86" spans="1:14">
      <c r="B86" s="95" t="s">
        <v>1057</v>
      </c>
      <c r="C86" s="96"/>
      <c r="D86" s="96"/>
      <c r="E86" s="96"/>
      <c r="F86" s="96"/>
      <c r="G86" s="96"/>
      <c r="H86" s="96"/>
      <c r="I86" s="93"/>
      <c r="J86" s="94"/>
      <c r="K86" s="313">
        <v>0.05</v>
      </c>
      <c r="L86" s="858">
        <f>N80*K86</f>
        <v>5520.2089860203105</v>
      </c>
      <c r="M86" s="859"/>
      <c r="N86" s="57"/>
    </row>
    <row r="87" spans="1:14" ht="15" thickBot="1">
      <c r="B87" s="97" t="s">
        <v>1058</v>
      </c>
      <c r="C87" s="98"/>
      <c r="D87" s="98"/>
      <c r="E87" s="98"/>
      <c r="F87" s="98"/>
      <c r="G87" s="98"/>
      <c r="H87" s="98"/>
      <c r="I87" s="99"/>
      <c r="J87" s="100"/>
      <c r="K87" s="314">
        <v>0.05</v>
      </c>
      <c r="L87" s="860">
        <f>N80*K87</f>
        <v>5520.2089860203105</v>
      </c>
      <c r="M87" s="861"/>
      <c r="N87" s="57"/>
    </row>
    <row r="88" spans="1:14" ht="15" thickBot="1">
      <c r="B88" s="823" t="s">
        <v>1037</v>
      </c>
      <c r="C88" s="824"/>
      <c r="D88" s="824"/>
      <c r="E88" s="824"/>
      <c r="F88" s="824"/>
      <c r="G88" s="824"/>
      <c r="H88" s="824"/>
      <c r="I88" s="824"/>
      <c r="J88" s="824"/>
      <c r="K88" s="824"/>
      <c r="L88" s="824"/>
      <c r="M88" s="825"/>
      <c r="N88" s="58">
        <f>L85+L86+L87</f>
        <v>33121.253916121866</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143525.43363652806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2.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129</v>
      </c>
      <c r="B36" s="872" t="str">
        <f>VLOOKUP(A36,EQUIPOS!A6:D154,3,FALSE)</f>
        <v xml:space="preserve">Buldozer, Potencia al volante de 140 HP, motor de 2200 RPM, longitud de hoja 4,80m. </v>
      </c>
      <c r="C36" s="873"/>
      <c r="D36" s="873"/>
      <c r="E36" s="873"/>
      <c r="F36" s="873"/>
      <c r="G36" s="873"/>
      <c r="H36" s="874"/>
      <c r="I36" s="276"/>
      <c r="J36" s="277"/>
      <c r="K36" s="278">
        <f>VLOOKUP(A36,EQUIPOS!A6:D163,4,FALSE)</f>
        <v>145762.89890130027</v>
      </c>
      <c r="L36" s="279"/>
      <c r="M36" s="345">
        <v>100</v>
      </c>
      <c r="N36" s="281">
        <f>K36/M36</f>
        <v>1457.6289890130026</v>
      </c>
    </row>
    <row r="37" spans="1:14">
      <c r="A37" s="119" t="s">
        <v>312</v>
      </c>
      <c r="B37" s="872" t="str">
        <f>VLOOKUP(A37,EQUIPOS!A7:D154,3,FALSE)</f>
        <v>Retroexcavadora sobre oruga, potencia 138 HP, balde de 1,5 m3.</v>
      </c>
      <c r="C37" s="873"/>
      <c r="D37" s="873"/>
      <c r="E37" s="873"/>
      <c r="F37" s="873"/>
      <c r="G37" s="873"/>
      <c r="H37" s="874"/>
      <c r="I37" s="430"/>
      <c r="J37" s="431"/>
      <c r="K37" s="278">
        <f>VLOOKUP(A37,EQUIPOS!A7:D164,4,FALSE)</f>
        <v>187409.44144452893</v>
      </c>
      <c r="L37" s="344"/>
      <c r="M37" s="345">
        <v>35</v>
      </c>
      <c r="N37" s="281">
        <f>K37/M37</f>
        <v>5354.5554698436836</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7.2953150294428575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6819.4797738861289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4217.4851339687839</v>
      </c>
      <c r="N48" s="281">
        <f>K48*M48</f>
        <v>5482.7306741594193</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23" t="s">
        <v>1037</v>
      </c>
      <c r="C55" s="824"/>
      <c r="D55" s="824"/>
      <c r="E55" s="824"/>
      <c r="F55" s="824"/>
      <c r="G55" s="824"/>
      <c r="H55" s="824"/>
      <c r="I55" s="824"/>
      <c r="J55" s="824"/>
      <c r="K55" s="824"/>
      <c r="L55" s="824"/>
      <c r="M55" s="825"/>
      <c r="N55" s="403">
        <f>SUM(N48:N54)</f>
        <v>5482.7306741594193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910">
        <f>VLOOKUP(A60,TRANSPORTE!A5:D117,4,FALSE)</f>
        <v>1200</v>
      </c>
      <c r="M60" s="911"/>
      <c r="N60" s="296">
        <f>K60*L60</f>
        <v>1560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729.53150294428576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14591.741950989835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2918.3483901979671</v>
      </c>
      <c r="M84" s="859"/>
      <c r="N84" s="57"/>
    </row>
    <row r="85" spans="1:14">
      <c r="B85" s="95" t="s">
        <v>1057</v>
      </c>
      <c r="C85" s="96"/>
      <c r="D85" s="96"/>
      <c r="E85" s="96"/>
      <c r="F85" s="96"/>
      <c r="G85" s="96"/>
      <c r="H85" s="96"/>
      <c r="I85" s="93"/>
      <c r="J85" s="94"/>
      <c r="K85" s="313">
        <v>0.05</v>
      </c>
      <c r="L85" s="858">
        <f>N79*K85</f>
        <v>729.58709754949177</v>
      </c>
      <c r="M85" s="859"/>
      <c r="N85" s="57"/>
    </row>
    <row r="86" spans="1:14" ht="15" thickBot="1">
      <c r="B86" s="97" t="s">
        <v>1058</v>
      </c>
      <c r="C86" s="98"/>
      <c r="D86" s="98"/>
      <c r="E86" s="98"/>
      <c r="F86" s="98"/>
      <c r="G86" s="98"/>
      <c r="H86" s="98"/>
      <c r="I86" s="99"/>
      <c r="J86" s="100"/>
      <c r="K86" s="314">
        <v>0.05</v>
      </c>
      <c r="L86" s="860">
        <f>N79*K86</f>
        <v>729.58709754949177</v>
      </c>
      <c r="M86" s="861"/>
      <c r="N86" s="57"/>
    </row>
    <row r="87" spans="1:14" ht="15" thickBot="1">
      <c r="B87" s="823" t="s">
        <v>1037</v>
      </c>
      <c r="C87" s="824"/>
      <c r="D87" s="824"/>
      <c r="E87" s="824"/>
      <c r="F87" s="824"/>
      <c r="G87" s="824"/>
      <c r="H87" s="824"/>
      <c r="I87" s="824"/>
      <c r="J87" s="824"/>
      <c r="K87" s="824"/>
      <c r="L87" s="824"/>
      <c r="M87" s="825"/>
      <c r="N87" s="58">
        <f>L84+L85+L86</f>
        <v>4377.5225852969506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18969.264536286784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75" customHeight="1" thickBot="1">
      <c r="B29" s="77" t="s">
        <v>1027</v>
      </c>
      <c r="C29" s="802" t="s">
        <v>1028</v>
      </c>
      <c r="D29" s="803"/>
      <c r="E29" s="803"/>
      <c r="F29" s="803"/>
      <c r="G29" s="803"/>
      <c r="H29" s="803"/>
      <c r="I29" s="803"/>
      <c r="J29" s="78"/>
      <c r="K29" s="351" t="s">
        <v>2321</v>
      </c>
      <c r="L29" s="799" t="s">
        <v>1029</v>
      </c>
      <c r="M29" s="800"/>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93" t="s">
        <v>1028</v>
      </c>
      <c r="C34" s="894"/>
      <c r="D34" s="894"/>
      <c r="E34" s="894"/>
      <c r="F34" s="894"/>
      <c r="G34" s="894"/>
      <c r="H34" s="895"/>
      <c r="I34" s="896" t="s">
        <v>1032</v>
      </c>
      <c r="J34" s="897"/>
      <c r="K34" s="75" t="s">
        <v>1033</v>
      </c>
      <c r="L34" s="898" t="s">
        <v>1034</v>
      </c>
      <c r="M34" s="895"/>
      <c r="N34" s="76" t="s">
        <v>1035</v>
      </c>
    </row>
    <row r="35" spans="1:14">
      <c r="A35" s="119" t="s">
        <v>263</v>
      </c>
      <c r="B35" s="872" t="str">
        <f>VLOOKUP(A35,EQUIPOS!A6:D154,3,FALSE)</f>
        <v xml:space="preserve">Motobomba 4 pulgadas
</v>
      </c>
      <c r="C35" s="873"/>
      <c r="D35" s="873"/>
      <c r="E35" s="873"/>
      <c r="F35" s="873"/>
      <c r="G35" s="873"/>
      <c r="H35" s="874"/>
      <c r="I35" s="276"/>
      <c r="J35" s="277"/>
      <c r="K35" s="278">
        <f>VLOOKUP(A35,EQUIPOS!A6:D163,4,FALSE)</f>
        <v>10012.61887234019</v>
      </c>
      <c r="L35" s="279"/>
      <c r="M35" s="345">
        <v>21</v>
      </c>
      <c r="N35" s="281">
        <f>K35/M35</f>
        <v>476.79137487334236</v>
      </c>
    </row>
    <row r="36" spans="1:14">
      <c r="A36" s="119" t="s">
        <v>129</v>
      </c>
      <c r="B36" s="872" t="str">
        <f>VLOOKUP(A36,EQUIPOS!A7:D154,3,FALSE)</f>
        <v xml:space="preserve">Buldozer, Potencia al volante de 140 HP, motor de 2200 RPM, longitud de hoja 4,80m. </v>
      </c>
      <c r="C36" s="873"/>
      <c r="D36" s="873"/>
      <c r="E36" s="873"/>
      <c r="F36" s="873"/>
      <c r="G36" s="873"/>
      <c r="H36" s="874"/>
      <c r="I36" s="430"/>
      <c r="J36" s="431"/>
      <c r="K36" s="278">
        <f>VLOOKUP(A36,EQUIPOS!A7:D164,4,FALSE)</f>
        <v>145762.89890130027</v>
      </c>
      <c r="L36" s="344"/>
      <c r="M36" s="345">
        <v>100</v>
      </c>
      <c r="N36" s="281">
        <f>K36/M36</f>
        <v>1457.6289890130026</v>
      </c>
    </row>
    <row r="37" spans="1:14">
      <c r="A37" s="119" t="s">
        <v>312</v>
      </c>
      <c r="B37" s="872" t="str">
        <f>VLOOKUP(A37,EQUIPOS!A8:D154,3,FALSE)</f>
        <v>Retroexcavadora sobre oruga, potencia 138 HP, balde de 1,5 m3.</v>
      </c>
      <c r="C37" s="873"/>
      <c r="D37" s="873"/>
      <c r="E37" s="873"/>
      <c r="F37" s="873"/>
      <c r="G37" s="873"/>
      <c r="H37" s="874"/>
      <c r="I37" s="337"/>
      <c r="J37" s="339"/>
      <c r="K37" s="278">
        <f>VLOOKUP(A37,EQUIPOS!A8:D165,4,FALSE)</f>
        <v>187409.44144452893</v>
      </c>
      <c r="L37" s="432"/>
      <c r="M37" s="433">
        <v>21</v>
      </c>
      <c r="N37" s="281">
        <f>K37/M37</f>
        <v>8924.2591164061396</v>
      </c>
    </row>
    <row r="38" spans="1:14">
      <c r="B38" s="872"/>
      <c r="C38" s="873"/>
      <c r="D38" s="873"/>
      <c r="E38" s="873"/>
      <c r="F38" s="873"/>
      <c r="G38" s="873"/>
      <c r="H38" s="874"/>
      <c r="I38" s="42"/>
      <c r="J38" s="43"/>
      <c r="K38" s="278"/>
      <c r="L38" s="285"/>
      <c r="M38" s="345"/>
      <c r="N38" s="281"/>
    </row>
    <row r="39" spans="1:14">
      <c r="B39" s="329"/>
      <c r="C39" s="330"/>
      <c r="D39" s="330"/>
      <c r="E39" s="330"/>
      <c r="F39" s="332"/>
      <c r="G39" s="332"/>
      <c r="H39" s="131"/>
      <c r="I39" s="42"/>
      <c r="J39" s="43"/>
      <c r="K39" s="278"/>
      <c r="L39" s="285"/>
      <c r="M39" s="286"/>
      <c r="N39" s="282"/>
    </row>
    <row r="40" spans="1:14">
      <c r="B40" s="880" t="s">
        <v>1036</v>
      </c>
      <c r="C40" s="881"/>
      <c r="D40" s="881"/>
      <c r="E40" s="44"/>
      <c r="F40" s="45"/>
      <c r="G40" s="45"/>
      <c r="H40" s="46"/>
      <c r="I40" s="42"/>
      <c r="J40" s="43"/>
      <c r="K40" s="288"/>
      <c r="L40" s="285"/>
      <c r="M40" s="410">
        <v>0.01</v>
      </c>
      <c r="N40" s="353">
        <f>N76*M40</f>
        <v>12.158858382404762</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3">
        <f>SUM(N35:N41)</f>
        <v>10870.83833867489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4" t="s">
        <v>1029</v>
      </c>
      <c r="K46" s="91" t="s">
        <v>1030</v>
      </c>
      <c r="L46" s="904" t="s">
        <v>1039</v>
      </c>
      <c r="M46" s="903"/>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4217.4851339687839</v>
      </c>
      <c r="N47" s="281">
        <f>K47*M47</f>
        <v>5482.7306741594193</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3" t="s">
        <v>1037</v>
      </c>
      <c r="C54" s="824"/>
      <c r="D54" s="824"/>
      <c r="E54" s="824"/>
      <c r="F54" s="824"/>
      <c r="G54" s="824"/>
      <c r="H54" s="824"/>
      <c r="I54" s="824"/>
      <c r="J54" s="824"/>
      <c r="K54" s="824"/>
      <c r="L54" s="824"/>
      <c r="M54" s="825"/>
      <c r="N54" s="403">
        <f>SUM(N47:N53)</f>
        <v>5482.7306741594193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910">
        <f>VLOOKUP(A59,TRANSPORTE!A5:D117,4,FALSE)</f>
        <v>1200</v>
      </c>
      <c r="M59" s="911"/>
      <c r="N59" s="296">
        <f>K59*L59</f>
        <v>1560</v>
      </c>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1560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69">
        <f>SUM(N70:N75)</f>
        <v>1215.8858382404762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19129.454851074785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3825.8909702149572</v>
      </c>
      <c r="M83" s="859"/>
      <c r="N83" s="57"/>
    </row>
    <row r="84" spans="1:14">
      <c r="B84" s="95" t="s">
        <v>1057</v>
      </c>
      <c r="C84" s="96"/>
      <c r="D84" s="96"/>
      <c r="E84" s="96"/>
      <c r="F84" s="96"/>
      <c r="G84" s="96"/>
      <c r="H84" s="96"/>
      <c r="I84" s="93"/>
      <c r="J84" s="94"/>
      <c r="K84" s="313">
        <v>0.05</v>
      </c>
      <c r="L84" s="858">
        <f>N78*K84</f>
        <v>956.47274255373929</v>
      </c>
      <c r="M84" s="859"/>
      <c r="N84" s="57"/>
    </row>
    <row r="85" spans="1:14" ht="15" thickBot="1">
      <c r="B85" s="97" t="s">
        <v>1058</v>
      </c>
      <c r="C85" s="98"/>
      <c r="D85" s="98"/>
      <c r="E85" s="98"/>
      <c r="F85" s="98"/>
      <c r="G85" s="98"/>
      <c r="H85" s="98"/>
      <c r="I85" s="99"/>
      <c r="J85" s="100"/>
      <c r="K85" s="314">
        <v>0.05</v>
      </c>
      <c r="L85" s="860">
        <f>N78*K85</f>
        <v>956.47274255373929</v>
      </c>
      <c r="M85" s="861"/>
      <c r="N85" s="57"/>
    </row>
    <row r="86" spans="1:14" ht="15" thickBot="1">
      <c r="B86" s="823" t="s">
        <v>1037</v>
      </c>
      <c r="C86" s="824"/>
      <c r="D86" s="824"/>
      <c r="E86" s="824"/>
      <c r="F86" s="824"/>
      <c r="G86" s="824"/>
      <c r="H86" s="824"/>
      <c r="I86" s="824"/>
      <c r="J86" s="824"/>
      <c r="K86" s="824"/>
      <c r="L86" s="824"/>
      <c r="M86" s="825"/>
      <c r="N86" s="58">
        <f>L83+L84+L85</f>
        <v>5738.8364553224355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24868.291306397219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345">
        <v>2.5</v>
      </c>
      <c r="N36" s="281">
        <f>K36/M36</f>
        <v>5122.5247328171254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5505.5287718628751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23800</v>
      </c>
      <c r="N48" s="281">
        <f>K48*M48</f>
        <v>30940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44.54</v>
      </c>
      <c r="N49" s="281">
        <f>K49*M49</f>
        <v>1336.2</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32276.2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0">
        <f>VLOOKUP(A60,TRANSPORTE!A5:D117,4,FALSE)</f>
        <v>1200</v>
      </c>
      <c r="M60" s="911"/>
      <c r="N60" s="296">
        <f>K60*L60</f>
        <v>1560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47001.809552777879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9400.3619105555754</v>
      </c>
      <c r="M84" s="859"/>
      <c r="N84" s="57"/>
    </row>
    <row r="85" spans="1:14">
      <c r="B85" s="95" t="s">
        <v>1057</v>
      </c>
      <c r="C85" s="96"/>
      <c r="D85" s="96"/>
      <c r="E85" s="96"/>
      <c r="F85" s="96"/>
      <c r="G85" s="96"/>
      <c r="H85" s="96"/>
      <c r="I85" s="93"/>
      <c r="J85" s="94"/>
      <c r="K85" s="313">
        <v>0.05</v>
      </c>
      <c r="L85" s="858">
        <f>N79*K85</f>
        <v>2350.0904776388938</v>
      </c>
      <c r="M85" s="859"/>
      <c r="N85" s="57"/>
    </row>
    <row r="86" spans="1:14" ht="15" thickBot="1">
      <c r="B86" s="97" t="s">
        <v>1058</v>
      </c>
      <c r="C86" s="98"/>
      <c r="D86" s="98"/>
      <c r="E86" s="98"/>
      <c r="F86" s="98"/>
      <c r="G86" s="98"/>
      <c r="H86" s="98"/>
      <c r="I86" s="99"/>
      <c r="J86" s="100"/>
      <c r="K86" s="314">
        <v>0.05</v>
      </c>
      <c r="L86" s="860">
        <f>N79*K86</f>
        <v>2350.0904776388938</v>
      </c>
      <c r="M86" s="861"/>
      <c r="N86" s="57"/>
    </row>
    <row r="87" spans="1:14" ht="15" thickBot="1">
      <c r="B87" s="823" t="s">
        <v>1037</v>
      </c>
      <c r="C87" s="824"/>
      <c r="D87" s="824"/>
      <c r="E87" s="824"/>
      <c r="F87" s="824"/>
      <c r="G87" s="824"/>
      <c r="H87" s="824"/>
      <c r="I87" s="824"/>
      <c r="J87" s="824"/>
      <c r="K87" s="824"/>
      <c r="L87" s="824"/>
      <c r="M87" s="825"/>
      <c r="N87" s="58">
        <f>L84+L85+L86</f>
        <v>14100.542865833364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61102.352418611241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345">
        <v>2.5</v>
      </c>
      <c r="N36" s="281">
        <f>K36/M36</f>
        <v>5122.5247328171254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5505.5287718628751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23800</v>
      </c>
      <c r="N48" s="281">
        <f>K48*M48</f>
        <v>30940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44.54</v>
      </c>
      <c r="N49" s="281">
        <f>K49*M49</f>
        <v>1336.2</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32276.2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0">
        <f>VLOOKUP(A60,TRANSPORTE!A5:D117,4,FALSE)</f>
        <v>1200</v>
      </c>
      <c r="M60" s="911"/>
      <c r="N60" s="296">
        <f>K60*L60</f>
        <v>1560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51"/>
    </row>
    <row r="66" spans="1:15" ht="15" thickBot="1">
      <c r="B66" s="912" t="s">
        <v>1037</v>
      </c>
      <c r="C66" s="866"/>
      <c r="D66" s="866"/>
      <c r="E66" s="866"/>
      <c r="F66" s="866"/>
      <c r="G66" s="866"/>
      <c r="H66" s="866"/>
      <c r="I66" s="866"/>
      <c r="J66" s="866"/>
      <c r="K66" s="866"/>
      <c r="L66" s="866"/>
      <c r="M66" s="867"/>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47001.809552777879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9400.3619105555754</v>
      </c>
      <c r="M84" s="859"/>
      <c r="N84" s="57"/>
    </row>
    <row r="85" spans="1:14">
      <c r="B85" s="95" t="s">
        <v>1057</v>
      </c>
      <c r="C85" s="96"/>
      <c r="D85" s="96"/>
      <c r="E85" s="96"/>
      <c r="F85" s="96"/>
      <c r="G85" s="96"/>
      <c r="H85" s="96"/>
      <c r="I85" s="93"/>
      <c r="J85" s="94"/>
      <c r="K85" s="313">
        <v>0.05</v>
      </c>
      <c r="L85" s="858">
        <f>N79*K85</f>
        <v>2350.0904776388938</v>
      </c>
      <c r="M85" s="859"/>
      <c r="N85" s="57"/>
    </row>
    <row r="86" spans="1:14" ht="15" thickBot="1">
      <c r="B86" s="97" t="s">
        <v>1058</v>
      </c>
      <c r="C86" s="98"/>
      <c r="D86" s="98"/>
      <c r="E86" s="98"/>
      <c r="F86" s="98"/>
      <c r="G86" s="98"/>
      <c r="H86" s="98"/>
      <c r="I86" s="99"/>
      <c r="J86" s="100"/>
      <c r="K86" s="314">
        <v>0.05</v>
      </c>
      <c r="L86" s="860">
        <f>N79*K86</f>
        <v>2350.0904776388938</v>
      </c>
      <c r="M86" s="861"/>
      <c r="N86" s="57"/>
    </row>
    <row r="87" spans="1:14" ht="15" thickBot="1">
      <c r="B87" s="823" t="s">
        <v>1037</v>
      </c>
      <c r="C87" s="824"/>
      <c r="D87" s="824"/>
      <c r="E87" s="824"/>
      <c r="F87" s="824"/>
      <c r="G87" s="824"/>
      <c r="H87" s="824"/>
      <c r="I87" s="824"/>
      <c r="J87" s="824"/>
      <c r="K87" s="824"/>
      <c r="L87" s="824"/>
      <c r="M87" s="825"/>
      <c r="N87" s="58">
        <f>L84+L85+L86</f>
        <v>14100.542865833364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61102.352418611241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345">
        <v>2.5</v>
      </c>
      <c r="N36" s="281">
        <f>K36/M36</f>
        <v>5122.5247328171254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5505.5287718628751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44200</v>
      </c>
      <c r="N48" s="281">
        <f>K48*M48</f>
        <v>57460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44.54</v>
      </c>
      <c r="N49" s="281">
        <f>K49*M49</f>
        <v>1336.2</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58796.2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0">
        <f>VLOOKUP(A60,TRANSPORTE!A5:D117,4,FALSE)</f>
        <v>1200</v>
      </c>
      <c r="M60" s="911"/>
      <c r="N60" s="296">
        <f>K60*L60</f>
        <v>1560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73521.809552777864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14704.361910555574</v>
      </c>
      <c r="M84" s="859"/>
      <c r="N84" s="57"/>
    </row>
    <row r="85" spans="1:14">
      <c r="B85" s="95" t="s">
        <v>1057</v>
      </c>
      <c r="C85" s="96"/>
      <c r="D85" s="96"/>
      <c r="E85" s="96"/>
      <c r="F85" s="96"/>
      <c r="G85" s="96"/>
      <c r="H85" s="96"/>
      <c r="I85" s="93"/>
      <c r="J85" s="94"/>
      <c r="K85" s="313">
        <v>0.05</v>
      </c>
      <c r="L85" s="858">
        <f>N79*K85</f>
        <v>3676.0904776388934</v>
      </c>
      <c r="M85" s="859"/>
      <c r="N85" s="57"/>
    </row>
    <row r="86" spans="1:14" ht="15" thickBot="1">
      <c r="B86" s="97" t="s">
        <v>1058</v>
      </c>
      <c r="C86" s="98"/>
      <c r="D86" s="98"/>
      <c r="E86" s="98"/>
      <c r="F86" s="98"/>
      <c r="G86" s="98"/>
      <c r="H86" s="98"/>
      <c r="I86" s="99"/>
      <c r="J86" s="100"/>
      <c r="K86" s="314">
        <v>0.05</v>
      </c>
      <c r="L86" s="860">
        <f>N79*K86</f>
        <v>3676.0904776388934</v>
      </c>
      <c r="M86" s="861"/>
      <c r="N86" s="57"/>
    </row>
    <row r="87" spans="1:14" ht="15" thickBot="1">
      <c r="B87" s="823" t="s">
        <v>1037</v>
      </c>
      <c r="C87" s="824"/>
      <c r="D87" s="824"/>
      <c r="E87" s="824"/>
      <c r="F87" s="824"/>
      <c r="G87" s="824"/>
      <c r="H87" s="824"/>
      <c r="I87" s="824"/>
      <c r="J87" s="824"/>
      <c r="K87" s="824"/>
      <c r="L87" s="824"/>
      <c r="M87" s="825"/>
      <c r="N87" s="58">
        <f>L84+L85+L86</f>
        <v>22056.542865833359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95578.352418611219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162</v>
      </c>
      <c r="B36" s="872" t="str">
        <f>VLOOKUP(A36,EQUIPOS!A6:D154,3,FALSE)</f>
        <v>Compactador manual (SALTARIN) Peso de operación (Kg.) 52, Fuerza de impacto por golpe (KN) 12.</v>
      </c>
      <c r="C36" s="873"/>
      <c r="D36" s="873"/>
      <c r="E36" s="873"/>
      <c r="F36" s="873"/>
      <c r="G36" s="873"/>
      <c r="H36" s="874"/>
      <c r="I36" s="276"/>
      <c r="J36" s="277"/>
      <c r="K36" s="278">
        <f>VLOOKUP(A36,EQUIPOS!A6:D163,4,FALSE)</f>
        <v>12806.311832042813</v>
      </c>
      <c r="L36" s="279"/>
      <c r="M36" s="345">
        <v>2.5</v>
      </c>
      <c r="N36" s="281">
        <f>K36/M36</f>
        <v>5122.5247328171254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5505.5287718628751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56100</v>
      </c>
      <c r="N48" s="281">
        <f>K48*M48</f>
        <v>72930</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44.54</v>
      </c>
      <c r="N49" s="281">
        <f>K49*M49</f>
        <v>1336.2</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74266.2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0">
        <f>VLOOKUP(A60,TRANSPORTE!A5:D117,4,FALSE)</f>
        <v>1200</v>
      </c>
      <c r="M60" s="911"/>
      <c r="N60" s="296">
        <f>K60*L60</f>
        <v>1560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88991.809552777864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17798.361910555574</v>
      </c>
      <c r="M84" s="859"/>
      <c r="N84" s="57"/>
    </row>
    <row r="85" spans="1:14">
      <c r="B85" s="95" t="s">
        <v>1057</v>
      </c>
      <c r="C85" s="96"/>
      <c r="D85" s="96"/>
      <c r="E85" s="96"/>
      <c r="F85" s="96"/>
      <c r="G85" s="96"/>
      <c r="H85" s="96"/>
      <c r="I85" s="93"/>
      <c r="J85" s="94"/>
      <c r="K85" s="313">
        <v>0.05</v>
      </c>
      <c r="L85" s="858">
        <f>N79*K85</f>
        <v>4449.5904776388934</v>
      </c>
      <c r="M85" s="859"/>
      <c r="N85" s="57"/>
    </row>
    <row r="86" spans="1:14" ht="15" thickBot="1">
      <c r="B86" s="97" t="s">
        <v>1058</v>
      </c>
      <c r="C86" s="98"/>
      <c r="D86" s="98"/>
      <c r="E86" s="98"/>
      <c r="F86" s="98"/>
      <c r="G86" s="98"/>
      <c r="H86" s="98"/>
      <c r="I86" s="99"/>
      <c r="J86" s="100"/>
      <c r="K86" s="314">
        <v>0.05</v>
      </c>
      <c r="L86" s="860">
        <f>N79*K86</f>
        <v>4449.5904776388934</v>
      </c>
      <c r="M86" s="861"/>
      <c r="N86" s="57"/>
    </row>
    <row r="87" spans="1:14" ht="15" thickBot="1">
      <c r="B87" s="823" t="s">
        <v>1037</v>
      </c>
      <c r="C87" s="824"/>
      <c r="D87" s="824"/>
      <c r="E87" s="824"/>
      <c r="F87" s="824"/>
      <c r="G87" s="824"/>
      <c r="H87" s="824"/>
      <c r="I87" s="824"/>
      <c r="J87" s="824"/>
      <c r="K87" s="824"/>
      <c r="L87" s="824"/>
      <c r="M87" s="825"/>
      <c r="N87" s="58">
        <f>L84+L85+L86</f>
        <v>26697.542865833359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115689.35241861122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c r="B36" s="872"/>
      <c r="C36" s="873"/>
      <c r="D36" s="873"/>
      <c r="E36" s="873"/>
      <c r="F36" s="873"/>
      <c r="G36" s="873"/>
      <c r="H36" s="874"/>
      <c r="I36" s="276"/>
      <c r="J36" s="277"/>
      <c r="K36" s="278"/>
      <c r="L36" s="279"/>
      <c r="M36" s="345"/>
      <c r="N36" s="281"/>
      <c r="P36" s="112"/>
    </row>
    <row r="37" spans="1:16">
      <c r="A37" s="119"/>
      <c r="B37" s="872"/>
      <c r="C37" s="873"/>
      <c r="D37" s="873"/>
      <c r="E37" s="873"/>
      <c r="F37" s="873"/>
      <c r="G37" s="873"/>
      <c r="H37" s="874"/>
      <c r="I37" s="430"/>
      <c r="J37" s="431"/>
      <c r="K37" s="278"/>
      <c r="L37" s="344"/>
      <c r="M37" s="345"/>
      <c r="N37" s="281"/>
      <c r="P37" s="109"/>
    </row>
    <row r="38" spans="1:16">
      <c r="A38" s="119"/>
      <c r="B38" s="872"/>
      <c r="C38" s="873"/>
      <c r="D38" s="873"/>
      <c r="E38" s="873"/>
      <c r="F38" s="873"/>
      <c r="G38" s="873"/>
      <c r="H38" s="874"/>
      <c r="I38" s="337"/>
      <c r="J38" s="339"/>
      <c r="K38" s="278"/>
      <c r="L38" s="432"/>
      <c r="M38" s="433"/>
      <c r="N38" s="281"/>
      <c r="P38" s="112"/>
    </row>
    <row r="39" spans="1:16">
      <c r="B39" s="872"/>
      <c r="C39" s="873"/>
      <c r="D39" s="873"/>
      <c r="E39" s="873"/>
      <c r="F39" s="873"/>
      <c r="G39" s="873"/>
      <c r="H39" s="874"/>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80" t="s">
        <v>1036</v>
      </c>
      <c r="C41" s="881"/>
      <c r="D41" s="881"/>
      <c r="E41" s="44"/>
      <c r="F41" s="45"/>
      <c r="G41" s="45"/>
      <c r="H41" s="46"/>
      <c r="I41" s="42"/>
      <c r="J41" s="43"/>
      <c r="K41" s="288"/>
      <c r="L41" s="285"/>
      <c r="M41" s="410">
        <v>0.05</v>
      </c>
      <c r="N41" s="353">
        <f>N77*M41</f>
        <v>383.00403904575001</v>
      </c>
      <c r="P41" s="112"/>
    </row>
    <row r="42" spans="1:16" ht="15" thickBot="1">
      <c r="B42" s="872"/>
      <c r="C42" s="873"/>
      <c r="D42" s="873"/>
      <c r="E42" s="873"/>
      <c r="F42" s="873"/>
      <c r="G42" s="873"/>
      <c r="H42" s="874"/>
      <c r="I42" s="882"/>
      <c r="J42" s="883"/>
      <c r="K42" s="47"/>
      <c r="L42" s="884"/>
      <c r="M42" s="885"/>
      <c r="N42" s="111"/>
    </row>
    <row r="43" spans="1:16" ht="15" thickBot="1">
      <c r="B43" s="823" t="s">
        <v>1037</v>
      </c>
      <c r="C43" s="824"/>
      <c r="D43" s="824"/>
      <c r="E43" s="824"/>
      <c r="F43" s="824"/>
      <c r="G43" s="824"/>
      <c r="H43" s="824"/>
      <c r="I43" s="824"/>
      <c r="J43" s="824"/>
      <c r="K43" s="824"/>
      <c r="L43" s="824"/>
      <c r="M43" s="825"/>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8" t="s">
        <v>1028</v>
      </c>
      <c r="C47" s="869"/>
      <c r="D47" s="869"/>
      <c r="E47" s="869"/>
      <c r="F47" s="869"/>
      <c r="G47" s="869"/>
      <c r="H47" s="869"/>
      <c r="I47" s="903"/>
      <c r="J47" s="324" t="s">
        <v>1029</v>
      </c>
      <c r="K47" s="91" t="s">
        <v>1030</v>
      </c>
      <c r="L47" s="904" t="s">
        <v>1039</v>
      </c>
      <c r="M47" s="903"/>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30600</v>
      </c>
      <c r="N48" s="281">
        <f>K48*M48</f>
        <v>39780</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39780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0">
        <f>VLOOKUP(A60,TRANSPORTE!A5:D117,4,FALSE)</f>
        <v>1200</v>
      </c>
      <c r="M60" s="911"/>
      <c r="N60" s="296">
        <f>K60*L60</f>
        <v>1560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49383.08481996075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9876.61696399215</v>
      </c>
      <c r="M84" s="859"/>
      <c r="N84" s="57"/>
    </row>
    <row r="85" spans="1:14">
      <c r="B85" s="95" t="s">
        <v>1057</v>
      </c>
      <c r="C85" s="96"/>
      <c r="D85" s="96"/>
      <c r="E85" s="96"/>
      <c r="F85" s="96"/>
      <c r="G85" s="96"/>
      <c r="H85" s="96"/>
      <c r="I85" s="93"/>
      <c r="J85" s="94"/>
      <c r="K85" s="313">
        <v>0.05</v>
      </c>
      <c r="L85" s="858">
        <f>N79*K85</f>
        <v>2469.1542409980375</v>
      </c>
      <c r="M85" s="859"/>
      <c r="N85" s="57"/>
    </row>
    <row r="86" spans="1:14" ht="15" thickBot="1">
      <c r="B86" s="97" t="s">
        <v>1058</v>
      </c>
      <c r="C86" s="98"/>
      <c r="D86" s="98"/>
      <c r="E86" s="98"/>
      <c r="F86" s="98"/>
      <c r="G86" s="98"/>
      <c r="H86" s="98"/>
      <c r="I86" s="99"/>
      <c r="J86" s="100"/>
      <c r="K86" s="314">
        <v>0.05</v>
      </c>
      <c r="L86" s="860">
        <f>N79*K86</f>
        <v>2469.1542409980375</v>
      </c>
      <c r="M86" s="861"/>
      <c r="N86" s="57"/>
    </row>
    <row r="87" spans="1:14" ht="15" thickBot="1">
      <c r="B87" s="823" t="s">
        <v>1037</v>
      </c>
      <c r="C87" s="824"/>
      <c r="D87" s="824"/>
      <c r="E87" s="824"/>
      <c r="F87" s="824"/>
      <c r="G87" s="824"/>
      <c r="H87" s="824"/>
      <c r="I87" s="824"/>
      <c r="J87" s="824"/>
      <c r="K87" s="824"/>
      <c r="L87" s="824"/>
      <c r="M87" s="825"/>
      <c r="N87" s="58">
        <f>L84+L85+L86</f>
        <v>14814.925445988225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64198.010265948978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c r="B36" s="872"/>
      <c r="C36" s="873"/>
      <c r="D36" s="873"/>
      <c r="E36" s="873"/>
      <c r="F36" s="873"/>
      <c r="G36" s="873"/>
      <c r="H36" s="874"/>
      <c r="I36" s="276"/>
      <c r="J36" s="277"/>
      <c r="K36" s="278"/>
      <c r="L36" s="279"/>
      <c r="M36" s="345"/>
      <c r="N36" s="281"/>
      <c r="P36" s="112"/>
    </row>
    <row r="37" spans="1:16">
      <c r="A37" s="119"/>
      <c r="B37" s="872"/>
      <c r="C37" s="873"/>
      <c r="D37" s="873"/>
      <c r="E37" s="873"/>
      <c r="F37" s="873"/>
      <c r="G37" s="873"/>
      <c r="H37" s="874"/>
      <c r="I37" s="430"/>
      <c r="J37" s="431"/>
      <c r="K37" s="278"/>
      <c r="L37" s="344"/>
      <c r="M37" s="345"/>
      <c r="N37" s="281"/>
      <c r="P37" s="109"/>
    </row>
    <row r="38" spans="1:16">
      <c r="A38" s="119"/>
      <c r="B38" s="872"/>
      <c r="C38" s="873"/>
      <c r="D38" s="873"/>
      <c r="E38" s="873"/>
      <c r="F38" s="873"/>
      <c r="G38" s="873"/>
      <c r="H38" s="874"/>
      <c r="I38" s="337"/>
      <c r="J38" s="339"/>
      <c r="K38" s="278"/>
      <c r="L38" s="432"/>
      <c r="M38" s="433"/>
      <c r="N38" s="281"/>
      <c r="P38" s="112"/>
    </row>
    <row r="39" spans="1:16">
      <c r="B39" s="872"/>
      <c r="C39" s="873"/>
      <c r="D39" s="873"/>
      <c r="E39" s="873"/>
      <c r="F39" s="873"/>
      <c r="G39" s="873"/>
      <c r="H39" s="874"/>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80" t="s">
        <v>1036</v>
      </c>
      <c r="C41" s="881"/>
      <c r="D41" s="881"/>
      <c r="E41" s="44"/>
      <c r="F41" s="45"/>
      <c r="G41" s="45"/>
      <c r="H41" s="46"/>
      <c r="I41" s="42"/>
      <c r="J41" s="43"/>
      <c r="K41" s="288"/>
      <c r="L41" s="285"/>
      <c r="M41" s="410">
        <v>0.05</v>
      </c>
      <c r="N41" s="353">
        <f>N77*M41</f>
        <v>383.00403904575001</v>
      </c>
      <c r="P41" s="112"/>
    </row>
    <row r="42" spans="1:16" ht="15" thickBot="1">
      <c r="B42" s="872"/>
      <c r="C42" s="873"/>
      <c r="D42" s="873"/>
      <c r="E42" s="873"/>
      <c r="F42" s="873"/>
      <c r="G42" s="873"/>
      <c r="H42" s="874"/>
      <c r="I42" s="882"/>
      <c r="J42" s="883"/>
      <c r="K42" s="47"/>
      <c r="L42" s="884"/>
      <c r="M42" s="885"/>
      <c r="N42" s="111"/>
    </row>
    <row r="43" spans="1:16" ht="15" thickBot="1">
      <c r="B43" s="823" t="s">
        <v>1037</v>
      </c>
      <c r="C43" s="824"/>
      <c r="D43" s="824"/>
      <c r="E43" s="824"/>
      <c r="F43" s="824"/>
      <c r="G43" s="824"/>
      <c r="H43" s="824"/>
      <c r="I43" s="824"/>
      <c r="J43" s="824"/>
      <c r="K43" s="824"/>
      <c r="L43" s="824"/>
      <c r="M43" s="825"/>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8" t="s">
        <v>1028</v>
      </c>
      <c r="C47" s="869"/>
      <c r="D47" s="869"/>
      <c r="E47" s="869"/>
      <c r="F47" s="869"/>
      <c r="G47" s="869"/>
      <c r="H47" s="869"/>
      <c r="I47" s="903"/>
      <c r="J47" s="324" t="s">
        <v>1029</v>
      </c>
      <c r="K47" s="91" t="s">
        <v>1030</v>
      </c>
      <c r="L47" s="904" t="s">
        <v>1039</v>
      </c>
      <c r="M47" s="903"/>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55420</v>
      </c>
      <c r="N48" s="281">
        <f>K48*M48</f>
        <v>72046</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72046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0">
        <f>VLOOKUP(A60,TRANSPORTE!A5:D117,4,FALSE)</f>
        <v>1200</v>
      </c>
      <c r="M60" s="911"/>
      <c r="N60" s="296">
        <f>K60*L60</f>
        <v>1560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81649.084819960743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16329.816963992149</v>
      </c>
      <c r="M84" s="859"/>
      <c r="N84" s="57"/>
    </row>
    <row r="85" spans="1:14">
      <c r="B85" s="95" t="s">
        <v>1057</v>
      </c>
      <c r="C85" s="96"/>
      <c r="D85" s="96"/>
      <c r="E85" s="96"/>
      <c r="F85" s="96"/>
      <c r="G85" s="96"/>
      <c r="H85" s="96"/>
      <c r="I85" s="93"/>
      <c r="J85" s="94"/>
      <c r="K85" s="313">
        <v>0.05</v>
      </c>
      <c r="L85" s="858">
        <f>N79*K85</f>
        <v>4082.4542409980372</v>
      </c>
      <c r="M85" s="859"/>
      <c r="N85" s="57"/>
    </row>
    <row r="86" spans="1:14" ht="15" thickBot="1">
      <c r="B86" s="97" t="s">
        <v>1058</v>
      </c>
      <c r="C86" s="98"/>
      <c r="D86" s="98"/>
      <c r="E86" s="98"/>
      <c r="F86" s="98"/>
      <c r="G86" s="98"/>
      <c r="H86" s="98"/>
      <c r="I86" s="99"/>
      <c r="J86" s="100"/>
      <c r="K86" s="314">
        <v>0.05</v>
      </c>
      <c r="L86" s="860">
        <f>N79*K86</f>
        <v>4082.4542409980372</v>
      </c>
      <c r="M86" s="861"/>
      <c r="N86" s="57"/>
    </row>
    <row r="87" spans="1:14" ht="15" thickBot="1">
      <c r="B87" s="823" t="s">
        <v>1037</v>
      </c>
      <c r="C87" s="824"/>
      <c r="D87" s="824"/>
      <c r="E87" s="824"/>
      <c r="F87" s="824"/>
      <c r="G87" s="824"/>
      <c r="H87" s="824"/>
      <c r="I87" s="824"/>
      <c r="J87" s="824"/>
      <c r="K87" s="824"/>
      <c r="L87" s="824"/>
      <c r="M87" s="825"/>
      <c r="N87" s="58">
        <f>L84+L85+L86</f>
        <v>24494.725445988224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106143.81026594897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c r="B36" s="872"/>
      <c r="C36" s="873"/>
      <c r="D36" s="873"/>
      <c r="E36" s="873"/>
      <c r="F36" s="873"/>
      <c r="G36" s="873"/>
      <c r="H36" s="874"/>
      <c r="I36" s="276"/>
      <c r="J36" s="277"/>
      <c r="K36" s="278"/>
      <c r="L36" s="279"/>
      <c r="M36" s="345"/>
      <c r="N36" s="281"/>
      <c r="P36" s="112"/>
    </row>
    <row r="37" spans="1:16">
      <c r="A37" s="119"/>
      <c r="B37" s="872"/>
      <c r="C37" s="873"/>
      <c r="D37" s="873"/>
      <c r="E37" s="873"/>
      <c r="F37" s="873"/>
      <c r="G37" s="873"/>
      <c r="H37" s="874"/>
      <c r="I37" s="430"/>
      <c r="J37" s="431"/>
      <c r="K37" s="278"/>
      <c r="L37" s="344"/>
      <c r="M37" s="345"/>
      <c r="N37" s="281"/>
      <c r="P37" s="109"/>
    </row>
    <row r="38" spans="1:16">
      <c r="A38" s="119"/>
      <c r="B38" s="872"/>
      <c r="C38" s="873"/>
      <c r="D38" s="873"/>
      <c r="E38" s="873"/>
      <c r="F38" s="873"/>
      <c r="G38" s="873"/>
      <c r="H38" s="874"/>
      <c r="I38" s="337"/>
      <c r="J38" s="339"/>
      <c r="K38" s="278"/>
      <c r="L38" s="432"/>
      <c r="M38" s="433"/>
      <c r="N38" s="281"/>
      <c r="P38" s="112"/>
    </row>
    <row r="39" spans="1:16">
      <c r="B39" s="872"/>
      <c r="C39" s="873"/>
      <c r="D39" s="873"/>
      <c r="E39" s="873"/>
      <c r="F39" s="873"/>
      <c r="G39" s="873"/>
      <c r="H39" s="874"/>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80" t="s">
        <v>1036</v>
      </c>
      <c r="C41" s="881"/>
      <c r="D41" s="881"/>
      <c r="E41" s="44"/>
      <c r="F41" s="45"/>
      <c r="G41" s="45"/>
      <c r="H41" s="46"/>
      <c r="I41" s="42"/>
      <c r="J41" s="43"/>
      <c r="K41" s="288"/>
      <c r="L41" s="285"/>
      <c r="M41" s="410">
        <v>0.05</v>
      </c>
      <c r="N41" s="353">
        <f>N77*M41</f>
        <v>255.33602603049999</v>
      </c>
      <c r="P41" s="112"/>
    </row>
    <row r="42" spans="1:16" ht="15" thickBot="1">
      <c r="B42" s="872"/>
      <c r="C42" s="873"/>
      <c r="D42" s="873"/>
      <c r="E42" s="873"/>
      <c r="F42" s="873"/>
      <c r="G42" s="873"/>
      <c r="H42" s="874"/>
      <c r="I42" s="882"/>
      <c r="J42" s="883"/>
      <c r="K42" s="47"/>
      <c r="L42" s="884"/>
      <c r="M42" s="885"/>
      <c r="N42" s="111"/>
    </row>
    <row r="43" spans="1:16" ht="15" thickBot="1">
      <c r="B43" s="823" t="s">
        <v>1037</v>
      </c>
      <c r="C43" s="824"/>
      <c r="D43" s="824"/>
      <c r="E43" s="824"/>
      <c r="F43" s="824"/>
      <c r="G43" s="824"/>
      <c r="H43" s="824"/>
      <c r="I43" s="824"/>
      <c r="J43" s="824"/>
      <c r="K43" s="824"/>
      <c r="L43" s="824"/>
      <c r="M43" s="825"/>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8" t="s">
        <v>1028</v>
      </c>
      <c r="C47" s="869"/>
      <c r="D47" s="869"/>
      <c r="E47" s="869"/>
      <c r="F47" s="869"/>
      <c r="G47" s="869"/>
      <c r="H47" s="869"/>
      <c r="I47" s="903"/>
      <c r="J47" s="324" t="s">
        <v>1029</v>
      </c>
      <c r="K47" s="91" t="s">
        <v>1030</v>
      </c>
      <c r="L47" s="904" t="s">
        <v>1039</v>
      </c>
      <c r="M47" s="903"/>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52360</v>
      </c>
      <c r="N48" s="281">
        <f>K48*M48</f>
        <v>68068</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68068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910">
        <f>VLOOKUP(A60,TRANSPORTE!A5:D117,4,FALSE)</f>
        <v>1200</v>
      </c>
      <c r="M60" s="911"/>
      <c r="N60" s="296">
        <f>K60*L60</f>
        <v>1560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5106.7205206099998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74990.05654664051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14998.011309328103</v>
      </c>
      <c r="M84" s="859"/>
      <c r="N84" s="57"/>
    </row>
    <row r="85" spans="1:14">
      <c r="B85" s="95" t="s">
        <v>1057</v>
      </c>
      <c r="C85" s="96"/>
      <c r="D85" s="96"/>
      <c r="E85" s="96"/>
      <c r="F85" s="96"/>
      <c r="G85" s="96"/>
      <c r="H85" s="96"/>
      <c r="I85" s="93"/>
      <c r="J85" s="94"/>
      <c r="K85" s="313">
        <v>0.05</v>
      </c>
      <c r="L85" s="858">
        <f>N79*K85</f>
        <v>3749.5028273320258</v>
      </c>
      <c r="M85" s="859"/>
      <c r="N85" s="57"/>
    </row>
    <row r="86" spans="1:14" ht="15" thickBot="1">
      <c r="B86" s="97" t="s">
        <v>1058</v>
      </c>
      <c r="C86" s="98"/>
      <c r="D86" s="98"/>
      <c r="E86" s="98"/>
      <c r="F86" s="98"/>
      <c r="G86" s="98"/>
      <c r="H86" s="98"/>
      <c r="I86" s="99"/>
      <c r="J86" s="100"/>
      <c r="K86" s="314">
        <v>0.05</v>
      </c>
      <c r="L86" s="860">
        <f>N79*K86</f>
        <v>3749.5028273320258</v>
      </c>
      <c r="M86" s="861"/>
      <c r="N86" s="57"/>
    </row>
    <row r="87" spans="1:14" ht="15" thickBot="1">
      <c r="B87" s="823" t="s">
        <v>1037</v>
      </c>
      <c r="C87" s="824"/>
      <c r="D87" s="824"/>
      <c r="E87" s="824"/>
      <c r="F87" s="824"/>
      <c r="G87" s="824"/>
      <c r="H87" s="824"/>
      <c r="I87" s="824"/>
      <c r="J87" s="824"/>
      <c r="K87" s="824"/>
      <c r="L87" s="824"/>
      <c r="M87" s="825"/>
      <c r="N87" s="58">
        <f>L84+L85+L86</f>
        <v>22497.016963992159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97487.073510632676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228</v>
      </c>
      <c r="B36" s="872" t="str">
        <f>VLOOKUP(A36,EQUIPOS!A6:D154,3,FALSE)</f>
        <v xml:space="preserve">Formaleta metálica (concreto hidráulico)
</v>
      </c>
      <c r="C36" s="873"/>
      <c r="D36" s="873"/>
      <c r="E36" s="873"/>
      <c r="F36" s="873"/>
      <c r="G36" s="873"/>
      <c r="H36" s="874"/>
      <c r="I36" s="276"/>
      <c r="J36" s="277"/>
      <c r="K36" s="278">
        <f>VLOOKUP(A36,EQUIPOS!A6:D163,4,FALSE)</f>
        <v>4586.3552596548061</v>
      </c>
      <c r="L36" s="279"/>
      <c r="M36" s="280">
        <v>2</v>
      </c>
      <c r="N36" s="281">
        <f>K36/M36</f>
        <v>2293.1776298274031</v>
      </c>
    </row>
    <row r="37" spans="1:14">
      <c r="A37" s="119" t="s">
        <v>282</v>
      </c>
      <c r="B37" s="872" t="str">
        <f>VLOOKUP(A37,EQUIPOS!A7:D154,3,FALSE)</f>
        <v>Piloteadora potencia 250KW, RPM 1800, fuerza elevadora 200KN</v>
      </c>
      <c r="C37" s="873"/>
      <c r="D37" s="873"/>
      <c r="E37" s="873"/>
      <c r="F37" s="873"/>
      <c r="G37" s="873"/>
      <c r="H37" s="874"/>
      <c r="I37" s="430"/>
      <c r="J37" s="431"/>
      <c r="K37" s="278">
        <f>VLOOKUP(A37,EQUIPOS!A7:D164,4,FALSE)</f>
        <v>583051.59560520109</v>
      </c>
      <c r="L37" s="344"/>
      <c r="M37" s="345">
        <v>4</v>
      </c>
      <c r="N37" s="281">
        <f>K37/M37</f>
        <v>145762.89890130027</v>
      </c>
    </row>
    <row r="38" spans="1:14">
      <c r="A38" s="119" t="s">
        <v>363</v>
      </c>
      <c r="B38" s="872" t="str">
        <f>VLOOKUP(A38,EQUIPOS!A8:D154,3,FALSE)</f>
        <v>Vibrador de concreto, Motor de 3 hp a 18.000 rpm Mangueras de 4 mt</v>
      </c>
      <c r="C38" s="873"/>
      <c r="D38" s="873"/>
      <c r="E38" s="873"/>
      <c r="F38" s="873"/>
      <c r="G38" s="873"/>
      <c r="H38" s="874"/>
      <c r="I38" s="337"/>
      <c r="J38" s="339"/>
      <c r="K38" s="278">
        <f>VLOOKUP(A38,EQUIPOS!A8:D165,4,FALSE)</f>
        <v>7393.9624660510044</v>
      </c>
      <c r="L38" s="432"/>
      <c r="M38" s="433">
        <v>2</v>
      </c>
      <c r="N38" s="281">
        <f>K38/M38</f>
        <v>3696.9812330255022</v>
      </c>
    </row>
    <row r="39" spans="1:14">
      <c r="B39" s="872"/>
      <c r="C39" s="873"/>
      <c r="D39" s="873"/>
      <c r="E39" s="879"/>
      <c r="F39" s="873"/>
      <c r="G39" s="873"/>
      <c r="H39" s="874"/>
      <c r="I39" s="42"/>
      <c r="J39" s="43"/>
      <c r="K39" s="283"/>
      <c r="L39" s="285"/>
      <c r="M39" s="286"/>
      <c r="N39" s="287"/>
    </row>
    <row r="40" spans="1:14">
      <c r="B40" s="880" t="s">
        <v>1036</v>
      </c>
      <c r="C40" s="881"/>
      <c r="D40" s="881"/>
      <c r="E40" s="44"/>
      <c r="F40" s="45"/>
      <c r="G40" s="45"/>
      <c r="H40" s="46"/>
      <c r="I40" s="42"/>
      <c r="J40" s="43"/>
      <c r="K40" s="288"/>
      <c r="L40" s="285"/>
      <c r="M40" s="410">
        <v>0.1</v>
      </c>
      <c r="N40" s="353">
        <f>N76*M40</f>
        <v>1174.5457360179728</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3">
        <f>SUM(N36:N41)</f>
        <v>152927.60350017116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4" t="s">
        <v>1029</v>
      </c>
      <c r="K46" s="91" t="s">
        <v>1030</v>
      </c>
      <c r="L46" s="904" t="s">
        <v>1039</v>
      </c>
      <c r="M46" s="903"/>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3223.2000000000003</v>
      </c>
      <c r="N47" s="281">
        <f>K47*M47</f>
        <v>38276.209847171354</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5447.4800000000005</v>
      </c>
      <c r="N48" s="281">
        <f>K48*M48</f>
        <v>2723.7400000000002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4301</v>
      </c>
      <c r="N49" s="281">
        <f>K49*M49</f>
        <v>2150.5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433410.24</v>
      </c>
      <c r="N50" s="281">
        <f>K50*M50</f>
        <v>57187.133890932746</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3" t="s">
        <v>1037</v>
      </c>
      <c r="C54" s="824"/>
      <c r="D54" s="824"/>
      <c r="E54" s="824"/>
      <c r="F54" s="824"/>
      <c r="G54" s="824"/>
      <c r="H54" s="824"/>
      <c r="I54" s="824"/>
      <c r="J54" s="824"/>
      <c r="K54" s="824"/>
      <c r="L54" s="824"/>
      <c r="M54" s="825"/>
      <c r="N54" s="403">
        <f>SUM(N47:N53)</f>
        <v>100337.58373810409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10">
        <f>VLOOKUP(A59,TRANSPORTE!A5:D117,4,FALSE)</f>
        <v>38.842083909752915</v>
      </c>
      <c r="M59" s="911"/>
      <c r="N59" s="296">
        <f>K59*L59</f>
        <v>1.9421041954876459</v>
      </c>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1.9421041954876459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11745.457360179727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265012.58670265047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53002.517340530096</v>
      </c>
      <c r="M83" s="859"/>
      <c r="N83" s="57"/>
    </row>
    <row r="84" spans="1:14">
      <c r="B84" s="95" t="s">
        <v>1057</v>
      </c>
      <c r="C84" s="96"/>
      <c r="D84" s="96"/>
      <c r="E84" s="96"/>
      <c r="F84" s="96"/>
      <c r="G84" s="96"/>
      <c r="H84" s="96"/>
      <c r="I84" s="93"/>
      <c r="J84" s="94"/>
      <c r="K84" s="313">
        <v>0.05</v>
      </c>
      <c r="L84" s="858">
        <f>N78*K84</f>
        <v>13250.629335132524</v>
      </c>
      <c r="M84" s="859"/>
      <c r="N84" s="57"/>
    </row>
    <row r="85" spans="1:14" ht="15" thickBot="1">
      <c r="B85" s="97" t="s">
        <v>1058</v>
      </c>
      <c r="C85" s="98"/>
      <c r="D85" s="98"/>
      <c r="E85" s="98"/>
      <c r="F85" s="98"/>
      <c r="G85" s="98"/>
      <c r="H85" s="98"/>
      <c r="I85" s="99"/>
      <c r="J85" s="100"/>
      <c r="K85" s="314">
        <v>0.05</v>
      </c>
      <c r="L85" s="860">
        <f>N78*K85</f>
        <v>13250.629335132524</v>
      </c>
      <c r="M85" s="861"/>
      <c r="N85" s="57"/>
    </row>
    <row r="86" spans="1:14" ht="15" thickBot="1">
      <c r="B86" s="823" t="s">
        <v>1037</v>
      </c>
      <c r="C86" s="824"/>
      <c r="D86" s="824"/>
      <c r="E86" s="824"/>
      <c r="F86" s="824"/>
      <c r="G86" s="824"/>
      <c r="H86" s="824"/>
      <c r="I86" s="824"/>
      <c r="J86" s="824"/>
      <c r="K86" s="824"/>
      <c r="L86" s="824"/>
      <c r="M86" s="825"/>
      <c r="N86" s="58">
        <f>L83+L84+L85</f>
        <v>79503.776010795147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344516.36271344562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2325</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228</v>
      </c>
      <c r="B36" s="872" t="str">
        <f>VLOOKUP(A36,EQUIPOS!A6:D154,3,FALSE)</f>
        <v xml:space="preserve">Formaleta metálica (concreto hidráulico)
</v>
      </c>
      <c r="C36" s="873"/>
      <c r="D36" s="873"/>
      <c r="E36" s="873"/>
      <c r="F36" s="873"/>
      <c r="G36" s="873"/>
      <c r="H36" s="874"/>
      <c r="I36" s="276"/>
      <c r="J36" s="277"/>
      <c r="K36" s="278">
        <f>VLOOKUP(A36,EQUIPOS!A6:D163,4,FALSE)</f>
        <v>4586.3552596548061</v>
      </c>
      <c r="L36" s="279"/>
      <c r="M36" s="280">
        <v>2</v>
      </c>
      <c r="N36" s="281">
        <f>K36/M36</f>
        <v>2293.1776298274031</v>
      </c>
    </row>
    <row r="37" spans="1:14">
      <c r="A37" s="119" t="s">
        <v>282</v>
      </c>
      <c r="B37" s="872" t="str">
        <f>VLOOKUP(A37,EQUIPOS!A7:D154,3,FALSE)</f>
        <v>Piloteadora potencia 250KW, RPM 1800, fuerza elevadora 200KN</v>
      </c>
      <c r="C37" s="873"/>
      <c r="D37" s="873"/>
      <c r="E37" s="873"/>
      <c r="F37" s="873"/>
      <c r="G37" s="873"/>
      <c r="H37" s="874"/>
      <c r="I37" s="430"/>
      <c r="J37" s="431"/>
      <c r="K37" s="278">
        <f>VLOOKUP(A37,EQUIPOS!A7:D164,4,FALSE)</f>
        <v>583051.59560520109</v>
      </c>
      <c r="L37" s="344"/>
      <c r="M37" s="345">
        <v>4</v>
      </c>
      <c r="N37" s="281">
        <f>K37/M37</f>
        <v>145762.89890130027</v>
      </c>
    </row>
    <row r="38" spans="1:14">
      <c r="A38" s="119" t="s">
        <v>363</v>
      </c>
      <c r="B38" s="872" t="str">
        <f>VLOOKUP(A38,EQUIPOS!A8:D154,3,FALSE)</f>
        <v>Vibrador de concreto, Motor de 3 hp a 18.000 rpm Mangueras de 4 mt</v>
      </c>
      <c r="C38" s="873"/>
      <c r="D38" s="873"/>
      <c r="E38" s="873"/>
      <c r="F38" s="873"/>
      <c r="G38" s="873"/>
      <c r="H38" s="874"/>
      <c r="I38" s="337"/>
      <c r="J38" s="339"/>
      <c r="K38" s="278">
        <f>VLOOKUP(A38,EQUIPOS!A8:D165,4,FALSE)</f>
        <v>7393.9624660510044</v>
      </c>
      <c r="L38" s="432"/>
      <c r="M38" s="433">
        <v>2</v>
      </c>
      <c r="N38" s="281">
        <f>K38/M38</f>
        <v>3696.9812330255022</v>
      </c>
    </row>
    <row r="39" spans="1:14">
      <c r="B39" s="872"/>
      <c r="C39" s="873"/>
      <c r="D39" s="873"/>
      <c r="E39" s="879"/>
      <c r="F39" s="873"/>
      <c r="G39" s="873"/>
      <c r="H39" s="874"/>
      <c r="I39" s="42"/>
      <c r="J39" s="43"/>
      <c r="K39" s="283"/>
      <c r="L39" s="285"/>
      <c r="M39" s="286"/>
      <c r="N39" s="287"/>
    </row>
    <row r="40" spans="1:14">
      <c r="B40" s="880" t="s">
        <v>1036</v>
      </c>
      <c r="C40" s="881"/>
      <c r="D40" s="881"/>
      <c r="E40" s="44"/>
      <c r="F40" s="45"/>
      <c r="G40" s="45"/>
      <c r="H40" s="46"/>
      <c r="I40" s="42"/>
      <c r="J40" s="43"/>
      <c r="K40" s="288"/>
      <c r="L40" s="285"/>
      <c r="M40" s="410">
        <v>0.1</v>
      </c>
      <c r="N40" s="353">
        <f>N76*M40</f>
        <v>1174.5457360179728</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3">
        <f>SUM(N36:N41)</f>
        <v>152927.60350017116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4" t="s">
        <v>1029</v>
      </c>
      <c r="K46" s="91" t="s">
        <v>1030</v>
      </c>
      <c r="L46" s="904" t="s">
        <v>1039</v>
      </c>
      <c r="M46" s="903"/>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3223.2000000000003</v>
      </c>
      <c r="N47" s="281">
        <f>K47*M47</f>
        <v>38276.209847171354</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5447.4800000000005</v>
      </c>
      <c r="N48" s="281">
        <f>K48*M48</f>
        <v>2723.7400000000002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4301</v>
      </c>
      <c r="N49" s="281">
        <f>K49*M49</f>
        <v>2150.5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433410.24</v>
      </c>
      <c r="N50" s="281">
        <f>K50*M50</f>
        <v>57187.133890932746</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3" t="s">
        <v>1037</v>
      </c>
      <c r="C54" s="824"/>
      <c r="D54" s="824"/>
      <c r="E54" s="824"/>
      <c r="F54" s="824"/>
      <c r="G54" s="824"/>
      <c r="H54" s="824"/>
      <c r="I54" s="824"/>
      <c r="J54" s="824"/>
      <c r="K54" s="824"/>
      <c r="L54" s="824"/>
      <c r="M54" s="825"/>
      <c r="N54" s="403">
        <f>SUM(N47:N53)</f>
        <v>100337.58373810409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910">
        <f>VLOOKUP(A59,TRANSPORTE!A5:D117,4,FALSE)</f>
        <v>38.842083909752915</v>
      </c>
      <c r="M59" s="911"/>
      <c r="N59" s="296">
        <f>K59*L59</f>
        <v>1.9421041954876459</v>
      </c>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1.9421041954876459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0">
        <f>SUM(N70:N75)</f>
        <v>11745.457360179727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265012.58670265047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53002.517340530096</v>
      </c>
      <c r="M83" s="859"/>
      <c r="N83" s="57"/>
    </row>
    <row r="84" spans="1:14">
      <c r="B84" s="95" t="s">
        <v>1057</v>
      </c>
      <c r="C84" s="96"/>
      <c r="D84" s="96"/>
      <c r="E84" s="96"/>
      <c r="F84" s="96"/>
      <c r="G84" s="96"/>
      <c r="H84" s="96"/>
      <c r="I84" s="93"/>
      <c r="J84" s="94"/>
      <c r="K84" s="313">
        <v>0.05</v>
      </c>
      <c r="L84" s="858">
        <f>N78*K84</f>
        <v>13250.629335132524</v>
      </c>
      <c r="M84" s="859"/>
      <c r="N84" s="57"/>
    </row>
    <row r="85" spans="1:14" ht="15" thickBot="1">
      <c r="B85" s="97" t="s">
        <v>1058</v>
      </c>
      <c r="C85" s="98"/>
      <c r="D85" s="98"/>
      <c r="E85" s="98"/>
      <c r="F85" s="98"/>
      <c r="G85" s="98"/>
      <c r="H85" s="98"/>
      <c r="I85" s="99"/>
      <c r="J85" s="100"/>
      <c r="K85" s="314">
        <v>0.05</v>
      </c>
      <c r="L85" s="860">
        <f>N78*K85</f>
        <v>13250.629335132524</v>
      </c>
      <c r="M85" s="861"/>
      <c r="N85" s="57"/>
    </row>
    <row r="86" spans="1:14" ht="15" thickBot="1">
      <c r="B86" s="823" t="s">
        <v>1037</v>
      </c>
      <c r="C86" s="824"/>
      <c r="D86" s="824"/>
      <c r="E86" s="824"/>
      <c r="F86" s="824"/>
      <c r="G86" s="824"/>
      <c r="H86" s="824"/>
      <c r="I86" s="824"/>
      <c r="J86" s="824"/>
      <c r="K86" s="824"/>
      <c r="L86" s="824"/>
      <c r="M86" s="825"/>
      <c r="N86" s="58">
        <f>L83+L84+L85</f>
        <v>79503.776010795147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344516.36271344562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243</v>
      </c>
      <c r="B36" s="872" t="str">
        <f>VLOOKUP(A36,EQUIPOS!A6:D154,3,FALSE)</f>
        <v>Grúa 10 ton</v>
      </c>
      <c r="C36" s="873"/>
      <c r="D36" s="873"/>
      <c r="E36" s="873"/>
      <c r="F36" s="873"/>
      <c r="G36" s="873"/>
      <c r="H36" s="874"/>
      <c r="I36" s="276"/>
      <c r="J36" s="277"/>
      <c r="K36" s="278">
        <f>VLOOKUP(A36,EQUIPOS!A6:D163,4,FALSE)</f>
        <v>135351.26326549312</v>
      </c>
      <c r="L36" s="279"/>
      <c r="M36" s="280">
        <v>0.158</v>
      </c>
      <c r="N36" s="281">
        <f t="shared" ref="N36:N44" si="0">K36/M36</f>
        <v>856653.5649714754</v>
      </c>
    </row>
    <row r="37" spans="1:14">
      <c r="A37" s="119" t="s">
        <v>121</v>
      </c>
      <c r="B37" s="872" t="str">
        <f>VLOOKUP(A37,EQUIPOS!A7:D154,3,FALSE)</f>
        <v>Bomba eléctrica para accionar la celda</v>
      </c>
      <c r="C37" s="873"/>
      <c r="D37" s="873"/>
      <c r="E37" s="873"/>
      <c r="F37" s="873"/>
      <c r="G37" s="873"/>
      <c r="H37" s="874"/>
      <c r="I37" s="430"/>
      <c r="J37" s="431"/>
      <c r="K37" s="278">
        <f>VLOOKUP(A37,EQUIPOS!A7:D164,4,FALSE)</f>
        <v>67675.631632746561</v>
      </c>
      <c r="L37" s="344"/>
      <c r="M37" s="345">
        <v>0.158</v>
      </c>
      <c r="N37" s="281">
        <f t="shared" si="0"/>
        <v>428326.7824857377</v>
      </c>
    </row>
    <row r="38" spans="1:14">
      <c r="A38" s="119" t="s">
        <v>217</v>
      </c>
      <c r="B38" s="872" t="str">
        <f>VLOOKUP(A38,EQUIPOS!A8:D154,3,FALSE)</f>
        <v>Equipo de soldadura y de acetileno (incluye soldadura)</v>
      </c>
      <c r="C38" s="873"/>
      <c r="D38" s="873"/>
      <c r="E38" s="873"/>
      <c r="F38" s="873"/>
      <c r="G38" s="873"/>
      <c r="H38" s="874"/>
      <c r="I38" s="430"/>
      <c r="J38" s="431"/>
      <c r="K38" s="447">
        <f>VLOOKUP(A38,EQUIPOS!A8:D165,4,FALSE)</f>
        <v>22905.598398775761</v>
      </c>
      <c r="L38" s="344"/>
      <c r="M38" s="345">
        <v>0.158</v>
      </c>
      <c r="N38" s="281">
        <f t="shared" si="0"/>
        <v>144972.14176440355</v>
      </c>
    </row>
    <row r="39" spans="1:14">
      <c r="A39" s="119" t="s">
        <v>255</v>
      </c>
      <c r="B39" s="872" t="str">
        <f>VLOOKUP(A39,EQUIPOS!A9:D154,3,FALSE)</f>
        <v>Manómetro cable de acero para bajar la celda</v>
      </c>
      <c r="C39" s="873"/>
      <c r="D39" s="873"/>
      <c r="E39" s="873"/>
      <c r="F39" s="873"/>
      <c r="G39" s="873"/>
      <c r="H39" s="874"/>
      <c r="I39" s="430"/>
      <c r="J39" s="431"/>
      <c r="K39" s="447">
        <f>VLOOKUP(A39,EQUIPOS!A9:D166,4,FALSE)</f>
        <v>1265491.8757281068</v>
      </c>
      <c r="L39" s="344"/>
      <c r="M39" s="345">
        <v>0.158</v>
      </c>
      <c r="N39" s="281">
        <f t="shared" si="0"/>
        <v>8009442.2514437139</v>
      </c>
    </row>
    <row r="40" spans="1:14">
      <c r="A40" s="119" t="s">
        <v>1732</v>
      </c>
      <c r="B40" s="872" t="str">
        <f>VLOOKUP(A40,EQUIPOS!A10:D154,3,FALSE)</f>
        <v xml:space="preserve">Retroexcavadora sobre llantas 
</v>
      </c>
      <c r="C40" s="873"/>
      <c r="D40" s="873"/>
      <c r="E40" s="873"/>
      <c r="F40" s="873"/>
      <c r="G40" s="873"/>
      <c r="H40" s="874"/>
      <c r="I40" s="430"/>
      <c r="J40" s="431"/>
      <c r="K40" s="447">
        <f>VLOOKUP(A40,EQUIPOS!A10:D167,4,FALSE)</f>
        <v>93704.720722264465</v>
      </c>
      <c r="L40" s="344"/>
      <c r="M40" s="345">
        <v>0.158</v>
      </c>
      <c r="N40" s="281">
        <f t="shared" si="0"/>
        <v>593067.85267255991</v>
      </c>
    </row>
    <row r="41" spans="1:14">
      <c r="A41" s="119" t="s">
        <v>115</v>
      </c>
      <c r="B41" s="872" t="str">
        <f>VLOOKUP(A41,EQUIPOS!A6:D154,3,FALSE)</f>
        <v>Andamiaje para Aplicar la Carga (Equipos Sustituto de la Tara)</v>
      </c>
      <c r="C41" s="873"/>
      <c r="D41" s="873"/>
      <c r="E41" s="873"/>
      <c r="F41" s="873"/>
      <c r="G41" s="873"/>
      <c r="H41" s="874"/>
      <c r="I41" s="430"/>
      <c r="J41" s="431"/>
      <c r="K41" s="447">
        <f>VLOOKUP(A41,EQUIPOS!A6:D154,4,FALSE)</f>
        <v>46751.056352792111</v>
      </c>
      <c r="L41" s="344"/>
      <c r="M41" s="345">
        <v>0.158</v>
      </c>
      <c r="N41" s="281">
        <f t="shared" si="0"/>
        <v>295892.76172653236</v>
      </c>
    </row>
    <row r="42" spans="1:14">
      <c r="A42" s="119" t="s">
        <v>224</v>
      </c>
      <c r="B42" s="872" t="str">
        <f>VLOOKUP(A42,EQUIPOS!A12:D156,3,FALSE)</f>
        <v>Equipo de Medición (Deformimetros Eléctricos, Mecánicos, Celdas de Carga,  Etc.)</v>
      </c>
      <c r="C42" s="873"/>
      <c r="D42" s="873"/>
      <c r="E42" s="873"/>
      <c r="F42" s="873"/>
      <c r="G42" s="873"/>
      <c r="H42" s="874"/>
      <c r="I42" s="337"/>
      <c r="J42" s="339"/>
      <c r="K42" s="447">
        <f>VLOOKUP(A42,EQUIPOS!A12:D169,4,FALSE)</f>
        <v>152365.55577548718</v>
      </c>
      <c r="L42" s="432"/>
      <c r="M42" s="433">
        <v>0.158</v>
      </c>
      <c r="N42" s="281">
        <f t="shared" si="0"/>
        <v>964338.96060434927</v>
      </c>
    </row>
    <row r="43" spans="1:14">
      <c r="A43" t="s">
        <v>335</v>
      </c>
      <c r="B43" s="872" t="str">
        <f>VLOOKUP(A43,EQUIPOS!A13:D157,3,FALSE)</f>
        <v>Tara (Recebo, Agua, Etc.)</v>
      </c>
      <c r="C43" s="873"/>
      <c r="D43" s="873"/>
      <c r="E43" s="873"/>
      <c r="F43" s="873"/>
      <c r="G43" s="873"/>
      <c r="H43" s="874"/>
      <c r="I43" s="42"/>
      <c r="J43" s="43"/>
      <c r="K43" s="447">
        <f>VLOOKUP(A43,EQUIPOS!A13:D170,4,FALSE)</f>
        <v>240177.35065914021</v>
      </c>
      <c r="L43" s="285"/>
      <c r="M43" s="286">
        <v>2.8000000000000001E-2</v>
      </c>
      <c r="N43" s="281">
        <f t="shared" si="0"/>
        <v>8577762.5235407222</v>
      </c>
    </row>
    <row r="44" spans="1:14">
      <c r="A44" t="s">
        <v>216</v>
      </c>
      <c r="B44" s="872" t="str">
        <f>VLOOKUP(A44,EQUIPOS!A14:D158,3,FALSE)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42"/>
      <c r="J44" s="43"/>
      <c r="K44" s="447">
        <f>VLOOKUP(A44,EQUIPOS!A14:D171,4,FALSE)</f>
        <v>20302.68948982397</v>
      </c>
      <c r="L44" s="285"/>
      <c r="M44" s="286">
        <v>0.158</v>
      </c>
      <c r="N44" s="282">
        <f t="shared" si="0"/>
        <v>128498.03474572132</v>
      </c>
    </row>
    <row r="45" spans="1:14">
      <c r="B45" s="880" t="s">
        <v>1036</v>
      </c>
      <c r="C45" s="881"/>
      <c r="D45" s="881"/>
      <c r="E45" s="44"/>
      <c r="F45" s="45"/>
      <c r="G45" s="45"/>
      <c r="H45" s="46"/>
      <c r="I45" s="42"/>
      <c r="J45" s="43"/>
      <c r="K45" s="288"/>
      <c r="L45" s="285"/>
      <c r="M45" s="410">
        <v>0.02</v>
      </c>
      <c r="N45" s="353">
        <f>N81*M45</f>
        <v>23612.235743728568</v>
      </c>
    </row>
    <row r="46" spans="1:14" ht="15" thickBot="1">
      <c r="B46" s="872"/>
      <c r="C46" s="873"/>
      <c r="D46" s="873"/>
      <c r="E46" s="873"/>
      <c r="F46" s="873"/>
      <c r="G46" s="873"/>
      <c r="H46" s="874"/>
      <c r="I46" s="882"/>
      <c r="J46" s="883"/>
      <c r="K46" s="47"/>
      <c r="L46" s="884"/>
      <c r="M46" s="885"/>
      <c r="N46" s="111"/>
    </row>
    <row r="47" spans="1:14" ht="15" thickBot="1">
      <c r="B47" s="823" t="s">
        <v>1037</v>
      </c>
      <c r="C47" s="824"/>
      <c r="D47" s="824"/>
      <c r="E47" s="824"/>
      <c r="F47" s="824"/>
      <c r="G47" s="824"/>
      <c r="H47" s="824"/>
      <c r="I47" s="824"/>
      <c r="J47" s="824"/>
      <c r="K47" s="824"/>
      <c r="L47" s="824"/>
      <c r="M47" s="825"/>
      <c r="N47" s="403">
        <f>SUM(N36:N46)</f>
        <v>20022567.109698948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8" t="s">
        <v>1028</v>
      </c>
      <c r="C51" s="869"/>
      <c r="D51" s="869"/>
      <c r="E51" s="869"/>
      <c r="F51" s="869"/>
      <c r="G51" s="869"/>
      <c r="H51" s="869"/>
      <c r="I51" s="903"/>
      <c r="J51" s="324" t="s">
        <v>1029</v>
      </c>
      <c r="K51" s="91" t="s">
        <v>1030</v>
      </c>
      <c r="L51" s="904" t="s">
        <v>1039</v>
      </c>
      <c r="M51" s="903"/>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14785368.88530587</v>
      </c>
      <c r="N52" s="281">
        <f t="shared" ref="N52:N58" si="1">K52*M52</f>
        <v>14785368.88530587</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15300</v>
      </c>
      <c r="N53" s="281">
        <f t="shared" si="1"/>
        <v>459000</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57410.040695647542</v>
      </c>
      <c r="N54" s="281">
        <f t="shared" si="1"/>
        <v>3444602.4417388523</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37699.831805535941</v>
      </c>
      <c r="N55" s="281">
        <f t="shared" si="1"/>
        <v>452397.9816664313</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1430602.5799229324</v>
      </c>
      <c r="N56" s="281">
        <f t="shared" si="1"/>
        <v>2861205.1598458649</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873791.14976195816</v>
      </c>
      <c r="N57" s="281">
        <f t="shared" si="1"/>
        <v>4368955.7488097912</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23800</v>
      </c>
      <c r="N58" s="281">
        <f t="shared" si="1"/>
        <v>1666000</v>
      </c>
    </row>
    <row r="59" spans="1:14" ht="15" thickBot="1">
      <c r="B59" s="823" t="s">
        <v>1037</v>
      </c>
      <c r="C59" s="824"/>
      <c r="D59" s="824"/>
      <c r="E59" s="824"/>
      <c r="F59" s="824"/>
      <c r="G59" s="824"/>
      <c r="H59" s="824"/>
      <c r="I59" s="824"/>
      <c r="J59" s="824"/>
      <c r="K59" s="824"/>
      <c r="L59" s="824"/>
      <c r="M59" s="825"/>
      <c r="N59" s="403">
        <f>SUM(N52:N58)</f>
        <v>28037530.217366811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910">
        <f>VLOOKUP(A64,TRANSPORTE!A5:D117,4,FALSE)</f>
        <v>126778.83285750113</v>
      </c>
      <c r="M64" s="911"/>
      <c r="N64" s="296">
        <f>K64*L64</f>
        <v>6338.9416428750565</v>
      </c>
    </row>
    <row r="65" spans="1:15">
      <c r="B65" s="52"/>
      <c r="C65" s="53"/>
      <c r="D65" s="53"/>
      <c r="E65" s="53"/>
      <c r="F65" s="53"/>
      <c r="G65" s="53"/>
      <c r="H65" s="320"/>
      <c r="I65" s="288"/>
      <c r="J65" s="295"/>
      <c r="K65" s="288"/>
      <c r="L65" s="910"/>
      <c r="M65" s="911"/>
      <c r="N65" s="296"/>
    </row>
    <row r="66" spans="1:15">
      <c r="B66" s="52"/>
      <c r="C66" s="53"/>
      <c r="D66" s="53"/>
      <c r="E66" s="53"/>
      <c r="F66" s="53"/>
      <c r="G66" s="53"/>
      <c r="H66" s="320"/>
      <c r="I66" s="288"/>
      <c r="J66" s="295"/>
      <c r="K66" s="288"/>
      <c r="L66" s="910"/>
      <c r="M66" s="911"/>
      <c r="N66" s="296"/>
    </row>
    <row r="67" spans="1:15">
      <c r="B67" s="52"/>
      <c r="C67" s="53"/>
      <c r="D67" s="53"/>
      <c r="E67" s="53"/>
      <c r="F67" s="53"/>
      <c r="G67" s="53"/>
      <c r="H67" s="320"/>
      <c r="I67" s="288"/>
      <c r="J67" s="295"/>
      <c r="K67" s="288"/>
      <c r="L67" s="910"/>
      <c r="M67" s="91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6338.9416428750565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242468.64</v>
      </c>
      <c r="J77" s="302">
        <v>185</v>
      </c>
      <c r="K77" s="303">
        <f>VLOOKUP(A77,'MANO DE OBRA'!A9:D101,4,FALSE)</f>
        <v>448566.984</v>
      </c>
      <c r="L77" s="56"/>
      <c r="M77" s="309">
        <v>1.26</v>
      </c>
      <c r="N77" s="404">
        <f>K77/M77</f>
        <v>356005.54285714286</v>
      </c>
    </row>
    <row r="78" spans="1:15">
      <c r="A78" s="179" t="s">
        <v>78</v>
      </c>
      <c r="B78" s="55" t="str">
        <f>VLOOKUP(A78,'MANO DE OBRA'!A10:D71,3,FALSE)</f>
        <v xml:space="preserve">Ingeniero Geotecnista </v>
      </c>
      <c r="C78" s="53"/>
      <c r="D78" s="53"/>
      <c r="E78" s="53"/>
      <c r="F78" s="53"/>
      <c r="G78" s="53"/>
      <c r="H78" s="53"/>
      <c r="I78" s="301">
        <f>K78/J78*100</f>
        <v>313188.65999999997</v>
      </c>
      <c r="J78" s="302">
        <v>185</v>
      </c>
      <c r="K78" s="303">
        <f>VLOOKUP(A78,'MANO DE OBRA'!A10:D102,4,FALSE)</f>
        <v>579399.02099999995</v>
      </c>
      <c r="L78" s="327"/>
      <c r="M78" s="309">
        <v>1.26</v>
      </c>
      <c r="N78" s="404">
        <f>K78/M78</f>
        <v>459840.49285714282</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1180611.7871864284</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N47+N59+N70+N81</f>
        <v>49247048.05589506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9849409.6111790128</v>
      </c>
      <c r="M88" s="859"/>
      <c r="N88" s="57"/>
    </row>
    <row r="89" spans="1:14">
      <c r="B89" s="95" t="s">
        <v>1057</v>
      </c>
      <c r="C89" s="96"/>
      <c r="D89" s="96"/>
      <c r="E89" s="96"/>
      <c r="F89" s="96"/>
      <c r="G89" s="96"/>
      <c r="H89" s="96"/>
      <c r="I89" s="93"/>
      <c r="J89" s="94"/>
      <c r="K89" s="313">
        <v>0.05</v>
      </c>
      <c r="L89" s="858">
        <f>N83*K89</f>
        <v>2462352.4027947532</v>
      </c>
      <c r="M89" s="859"/>
      <c r="N89" s="57"/>
    </row>
    <row r="90" spans="1:14" ht="15" thickBot="1">
      <c r="B90" s="97" t="s">
        <v>1058</v>
      </c>
      <c r="C90" s="98"/>
      <c r="D90" s="98"/>
      <c r="E90" s="98"/>
      <c r="F90" s="98"/>
      <c r="G90" s="98"/>
      <c r="H90" s="98"/>
      <c r="I90" s="99"/>
      <c r="J90" s="100"/>
      <c r="K90" s="314">
        <v>0.05</v>
      </c>
      <c r="L90" s="860">
        <f>N83*K90</f>
        <v>2462352.4027947532</v>
      </c>
      <c r="M90" s="861"/>
      <c r="N90" s="57"/>
    </row>
    <row r="91" spans="1:14" ht="15" thickBot="1">
      <c r="B91" s="823" t="s">
        <v>1037</v>
      </c>
      <c r="C91" s="824"/>
      <c r="D91" s="824"/>
      <c r="E91" s="824"/>
      <c r="F91" s="824"/>
      <c r="G91" s="824"/>
      <c r="H91" s="824"/>
      <c r="I91" s="824"/>
      <c r="J91" s="824"/>
      <c r="K91" s="824"/>
      <c r="L91" s="824"/>
      <c r="M91" s="825"/>
      <c r="N91" s="58">
        <f>L88+L89+L90</f>
        <v>14774114.416768517</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64021162.472663581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3"/>
      <c r="K123" s="973"/>
      <c r="L123" s="973"/>
      <c r="M123" s="973"/>
      <c r="N123" s="974"/>
    </row>
    <row r="124" spans="2:14" ht="15" thickBot="1">
      <c r="B124" s="428" t="s">
        <v>2327</v>
      </c>
      <c r="C124" s="429"/>
      <c r="D124" s="429"/>
      <c r="E124" s="268"/>
      <c r="F124" s="268"/>
      <c r="G124" s="268"/>
      <c r="H124" s="268"/>
      <c r="I124" s="268"/>
      <c r="J124" s="975"/>
      <c r="K124" s="975"/>
      <c r="L124" s="975"/>
      <c r="M124" s="975"/>
      <c r="N124" s="976"/>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140</v>
      </c>
      <c r="B36" s="872" t="str">
        <f>VLOOKUP(A36,EQUIPOS!A6:D154,3,FALSE)</f>
        <v>Camisa para Pilote D=1.20m</v>
      </c>
      <c r="C36" s="873"/>
      <c r="D36" s="873"/>
      <c r="E36" s="873"/>
      <c r="F36" s="873"/>
      <c r="G36" s="873"/>
      <c r="H36" s="874"/>
      <c r="I36" s="276"/>
      <c r="J36" s="277"/>
      <c r="K36" s="278">
        <f>VLOOKUP(A36,EQUIPOS!A6:D163,4,FALSE)</f>
        <v>25732.548953748457</v>
      </c>
      <c r="L36" s="279"/>
      <c r="M36" s="280">
        <v>1</v>
      </c>
      <c r="N36" s="281">
        <f t="shared" ref="N36:N42" si="0">K36/M36</f>
        <v>25732.548953748457</v>
      </c>
    </row>
    <row r="37" spans="1:14">
      <c r="A37" s="119" t="s">
        <v>206</v>
      </c>
      <c r="B37" s="872" t="str">
        <f>VLOOKUP(A37,EQUIPOS!A7:D154,3,FALSE)</f>
        <v>Equipo de Soldadura</v>
      </c>
      <c r="C37" s="873"/>
      <c r="D37" s="873"/>
      <c r="E37" s="873"/>
      <c r="F37" s="873"/>
      <c r="G37" s="873"/>
      <c r="H37" s="874"/>
      <c r="I37" s="430"/>
      <c r="J37" s="431"/>
      <c r="K37" s="278">
        <f>VLOOKUP(A37,EQUIPOS!A7:D164,4,FALSE)</f>
        <v>7038.6777767235408</v>
      </c>
      <c r="L37" s="344"/>
      <c r="M37" s="345">
        <v>1</v>
      </c>
      <c r="N37" s="281">
        <f t="shared" si="0"/>
        <v>7038.6777767235408</v>
      </c>
    </row>
    <row r="38" spans="1:14">
      <c r="A38" s="119" t="s">
        <v>242</v>
      </c>
      <c r="B38" s="872" t="str">
        <f>VLOOKUP(A38,EQUIPOS!A8:D154,3,FALSE)</f>
        <v>Grúa con torre capacidad 1 ton en la punta.</v>
      </c>
      <c r="C38" s="873"/>
      <c r="D38" s="873"/>
      <c r="E38" s="873"/>
      <c r="F38" s="873"/>
      <c r="G38" s="873"/>
      <c r="H38" s="874"/>
      <c r="I38" s="430"/>
      <c r="J38" s="431"/>
      <c r="K38" s="447">
        <f>VLOOKUP(A38,EQUIPOS!A8:D165,4,FALSE)</f>
        <v>197821.07708033608</v>
      </c>
      <c r="L38" s="344"/>
      <c r="M38" s="345">
        <v>2.5</v>
      </c>
      <c r="N38" s="281">
        <f t="shared" si="0"/>
        <v>79128.430832134429</v>
      </c>
    </row>
    <row r="39" spans="1:14">
      <c r="A39" s="119" t="s">
        <v>267</v>
      </c>
      <c r="B39" s="872" t="str">
        <f>VLOOKUP(A39,EQUIPOS!A9:D154,3,FALSE)</f>
        <v>Motobomba de concreto</v>
      </c>
      <c r="C39" s="873"/>
      <c r="D39" s="873"/>
      <c r="E39" s="873"/>
      <c r="F39" s="873"/>
      <c r="G39" s="873"/>
      <c r="H39" s="874"/>
      <c r="I39" s="430"/>
      <c r="J39" s="431"/>
      <c r="K39" s="447">
        <f>VLOOKUP(A39,EQUIPOS!A9:D166,4,FALSE)</f>
        <v>84854.830431828377</v>
      </c>
      <c r="L39" s="344"/>
      <c r="M39" s="345">
        <v>2.5499800000000001</v>
      </c>
      <c r="N39" s="281">
        <f t="shared" si="0"/>
        <v>33276.665084364729</v>
      </c>
    </row>
    <row r="40" spans="1:14">
      <c r="A40" s="119" t="s">
        <v>277</v>
      </c>
      <c r="B40" s="872" t="str">
        <f>VLOOKUP(A40,EQUIPOS!A10:D154,3,FALSE)</f>
        <v>Pala auxiliar de piloteadora</v>
      </c>
      <c r="C40" s="873"/>
      <c r="D40" s="873"/>
      <c r="E40" s="873"/>
      <c r="F40" s="873"/>
      <c r="G40" s="873"/>
      <c r="H40" s="874"/>
      <c r="I40" s="430"/>
      <c r="J40" s="431"/>
      <c r="K40" s="447">
        <f>VLOOKUP(A40,EQUIPOS!A10:D167,4,FALSE)</f>
        <v>390436.33634276863</v>
      </c>
      <c r="L40" s="344"/>
      <c r="M40" s="345">
        <v>2.5</v>
      </c>
      <c r="N40" s="281">
        <f t="shared" si="0"/>
        <v>156174.53453710745</v>
      </c>
    </row>
    <row r="41" spans="1:14">
      <c r="A41" s="119" t="s">
        <v>282</v>
      </c>
      <c r="B41" s="872" t="str">
        <f>VLOOKUP(A41,EQUIPOS!A6:D154,3,FALSE)</f>
        <v>Piloteadora potencia 250KW, RPM 1800, fuerza elevadora 200KN</v>
      </c>
      <c r="C41" s="873"/>
      <c r="D41" s="873"/>
      <c r="E41" s="873"/>
      <c r="F41" s="873"/>
      <c r="G41" s="873"/>
      <c r="H41" s="874"/>
      <c r="I41" s="430"/>
      <c r="J41" s="431"/>
      <c r="K41" s="447">
        <f>VLOOKUP(A41,EQUIPOS!A6:D154,4,FALSE)</f>
        <v>583051.59560520109</v>
      </c>
      <c r="L41" s="344"/>
      <c r="M41" s="345">
        <v>1</v>
      </c>
      <c r="N41" s="281">
        <f t="shared" si="0"/>
        <v>583051.59560520109</v>
      </c>
    </row>
    <row r="42" spans="1:14">
      <c r="A42" s="119" t="s">
        <v>310</v>
      </c>
      <c r="B42" s="872" t="str">
        <f>VLOOKUP(A42,EQUIPOS!A12:D156,3,FALSE)</f>
        <v>Retroexcavadora A25C</v>
      </c>
      <c r="C42" s="873"/>
      <c r="D42" s="873"/>
      <c r="E42" s="873"/>
      <c r="F42" s="873"/>
      <c r="G42" s="873"/>
      <c r="H42" s="874"/>
      <c r="I42" s="337"/>
      <c r="J42" s="339"/>
      <c r="K42" s="447">
        <f>VLOOKUP(A42,EQUIPOS!A12:D169,4,FALSE)</f>
        <v>192615.25926243252</v>
      </c>
      <c r="L42" s="432"/>
      <c r="M42" s="433">
        <v>2.5</v>
      </c>
      <c r="N42" s="281">
        <f t="shared" si="0"/>
        <v>77046.103704973008</v>
      </c>
    </row>
    <row r="43" spans="1:14">
      <c r="B43" s="872"/>
      <c r="C43" s="873"/>
      <c r="D43" s="873"/>
      <c r="E43" s="873"/>
      <c r="F43" s="873"/>
      <c r="G43" s="873"/>
      <c r="H43" s="874"/>
      <c r="I43" s="42"/>
      <c r="J43" s="43"/>
      <c r="K43" s="447"/>
      <c r="L43" s="285"/>
      <c r="M43" s="286"/>
      <c r="N43" s="281"/>
    </row>
    <row r="44" spans="1:14">
      <c r="B44" s="329"/>
      <c r="C44" s="330"/>
      <c r="D44" s="330"/>
      <c r="E44" s="330"/>
      <c r="F44" s="332"/>
      <c r="G44" s="332"/>
      <c r="H44" s="131"/>
      <c r="I44" s="42"/>
      <c r="J44" s="43"/>
      <c r="K44" s="447"/>
      <c r="L44" s="285"/>
      <c r="M44" s="286"/>
      <c r="N44" s="282"/>
    </row>
    <row r="45" spans="1:14">
      <c r="B45" s="880" t="s">
        <v>1036</v>
      </c>
      <c r="C45" s="881"/>
      <c r="D45" s="881"/>
      <c r="E45" s="44"/>
      <c r="F45" s="45"/>
      <c r="G45" s="45"/>
      <c r="H45" s="46"/>
      <c r="I45" s="42"/>
      <c r="J45" s="43"/>
      <c r="K45" s="288"/>
      <c r="L45" s="285"/>
      <c r="M45" s="410">
        <v>0.1</v>
      </c>
      <c r="N45" s="353">
        <f>N83*M45</f>
        <v>8511.2008676833339</v>
      </c>
    </row>
    <row r="46" spans="1:14" ht="15" thickBot="1">
      <c r="B46" s="872"/>
      <c r="C46" s="873"/>
      <c r="D46" s="873"/>
      <c r="E46" s="873"/>
      <c r="F46" s="873"/>
      <c r="G46" s="873"/>
      <c r="H46" s="874"/>
      <c r="I46" s="882"/>
      <c r="J46" s="883"/>
      <c r="K46" s="47"/>
      <c r="L46" s="884"/>
      <c r="M46" s="885"/>
      <c r="N46" s="111"/>
    </row>
    <row r="47" spans="1:14" ht="15" thickBot="1">
      <c r="B47" s="823" t="s">
        <v>1037</v>
      </c>
      <c r="C47" s="824"/>
      <c r="D47" s="824"/>
      <c r="E47" s="824"/>
      <c r="F47" s="824"/>
      <c r="G47" s="824"/>
      <c r="H47" s="824"/>
      <c r="I47" s="824"/>
      <c r="J47" s="824"/>
      <c r="K47" s="824"/>
      <c r="L47" s="824"/>
      <c r="M47" s="825"/>
      <c r="N47" s="403">
        <f>SUM(N36:N46)</f>
        <v>969959.75736193592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8" t="s">
        <v>1028</v>
      </c>
      <c r="C51" s="869"/>
      <c r="D51" s="869"/>
      <c r="E51" s="869"/>
      <c r="F51" s="869"/>
      <c r="G51" s="869"/>
      <c r="H51" s="869"/>
      <c r="I51" s="903"/>
      <c r="J51" s="324" t="s">
        <v>1029</v>
      </c>
      <c r="K51" s="91" t="s">
        <v>1030</v>
      </c>
      <c r="L51" s="904" t="s">
        <v>1039</v>
      </c>
      <c r="M51" s="903"/>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8878.9160715132311</v>
      </c>
      <c r="N52" s="281">
        <f>K52*M52</f>
        <v>20909.847348413659</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3223.2000000000003</v>
      </c>
      <c r="N53" s="281">
        <f>K53*M53</f>
        <v>398710.51924136828</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433410.24</v>
      </c>
      <c r="N54" s="281">
        <f>K54*M54</f>
        <v>357419.58681832964</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SUM(N52:N58)</f>
        <v>777039.95340811159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910">
        <f>VLOOKUP(A64,TRANSPORTE!A5:D117,4,FALSE)</f>
        <v>1200</v>
      </c>
      <c r="M64" s="911"/>
      <c r="N64" s="296">
        <f>K64*L64</f>
        <v>1560</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910">
        <f>VLOOKUP(A65,TRANSPORTE!A6:D117,4,FALSE)</f>
        <v>38.842083909752915</v>
      </c>
      <c r="M65" s="911"/>
      <c r="N65" s="296">
        <f>K65*L65</f>
        <v>1.9421041954876459</v>
      </c>
    </row>
    <row r="66" spans="1:15">
      <c r="B66" s="52"/>
      <c r="C66" s="53"/>
      <c r="D66" s="53"/>
      <c r="E66" s="53"/>
      <c r="F66" s="53"/>
      <c r="G66" s="53"/>
      <c r="H66" s="320"/>
      <c r="I66" s="288"/>
      <c r="J66" s="295"/>
      <c r="K66" s="288"/>
      <c r="L66" s="910"/>
      <c r="M66" s="911"/>
      <c r="N66" s="296"/>
    </row>
    <row r="67" spans="1:15">
      <c r="B67" s="52"/>
      <c r="C67" s="53"/>
      <c r="D67" s="53"/>
      <c r="E67" s="53"/>
      <c r="F67" s="53"/>
      <c r="G67" s="53"/>
      <c r="H67" s="320"/>
      <c r="I67" s="288"/>
      <c r="J67" s="295"/>
      <c r="K67" s="288"/>
      <c r="L67" s="910"/>
      <c r="M67" s="91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1561.9421041954877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977"/>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99"/>
      <c r="C82" s="900"/>
      <c r="D82" s="900"/>
      <c r="E82" s="900"/>
      <c r="F82" s="900"/>
      <c r="G82" s="900"/>
      <c r="H82" s="900"/>
      <c r="I82" s="132"/>
      <c r="J82" s="132"/>
      <c r="K82" s="132"/>
      <c r="L82" s="913"/>
      <c r="M82" s="913"/>
      <c r="N82" s="133"/>
    </row>
    <row r="83" spans="1:14" ht="15" thickBot="1">
      <c r="B83" s="912" t="s">
        <v>1037</v>
      </c>
      <c r="C83" s="866"/>
      <c r="D83" s="866"/>
      <c r="E83" s="866"/>
      <c r="F83" s="866"/>
      <c r="G83" s="866"/>
      <c r="H83" s="866"/>
      <c r="I83" s="866"/>
      <c r="J83" s="866"/>
      <c r="K83" s="866"/>
      <c r="L83" s="866"/>
      <c r="M83" s="867"/>
      <c r="N83" s="469">
        <f>SUM(N76:N82)</f>
        <v>85112.008676833328</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N47+N59+N70+N83</f>
        <v>1833673.6615510762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3"/>
      <c r="J89" s="343"/>
      <c r="K89" s="311" t="s">
        <v>1054</v>
      </c>
      <c r="L89" s="870" t="s">
        <v>1055</v>
      </c>
      <c r="M89" s="871"/>
      <c r="N89" s="312"/>
    </row>
    <row r="90" spans="1:14">
      <c r="B90" s="856" t="s">
        <v>1056</v>
      </c>
      <c r="C90" s="857"/>
      <c r="D90" s="857"/>
      <c r="E90" s="857"/>
      <c r="F90" s="857"/>
      <c r="G90" s="857"/>
      <c r="H90" s="857"/>
      <c r="I90" s="93"/>
      <c r="J90" s="94"/>
      <c r="K90" s="313">
        <v>0.2</v>
      </c>
      <c r="L90" s="858">
        <f>N85*K90</f>
        <v>366734.73231021524</v>
      </c>
      <c r="M90" s="859"/>
      <c r="N90" s="57"/>
    </row>
    <row r="91" spans="1:14">
      <c r="B91" s="95" t="s">
        <v>1057</v>
      </c>
      <c r="C91" s="96"/>
      <c r="D91" s="96"/>
      <c r="E91" s="96"/>
      <c r="F91" s="96"/>
      <c r="G91" s="96"/>
      <c r="H91" s="96"/>
      <c r="I91" s="93"/>
      <c r="J91" s="94"/>
      <c r="K91" s="313">
        <v>0.05</v>
      </c>
      <c r="L91" s="858">
        <f>N85*K91</f>
        <v>91683.683077553811</v>
      </c>
      <c r="M91" s="859"/>
      <c r="N91" s="57"/>
    </row>
    <row r="92" spans="1:14" ht="15" thickBot="1">
      <c r="B92" s="97" t="s">
        <v>1058</v>
      </c>
      <c r="C92" s="98"/>
      <c r="D92" s="98"/>
      <c r="E92" s="98"/>
      <c r="F92" s="98"/>
      <c r="G92" s="98"/>
      <c r="H92" s="98"/>
      <c r="I92" s="99"/>
      <c r="J92" s="100"/>
      <c r="K92" s="314">
        <v>0.05</v>
      </c>
      <c r="L92" s="860">
        <f>N85*K92</f>
        <v>91683.683077553811</v>
      </c>
      <c r="M92" s="861"/>
      <c r="N92" s="57"/>
    </row>
    <row r="93" spans="1:14" ht="15" thickBot="1">
      <c r="B93" s="823" t="s">
        <v>1037</v>
      </c>
      <c r="C93" s="824"/>
      <c r="D93" s="824"/>
      <c r="E93" s="824"/>
      <c r="F93" s="824"/>
      <c r="G93" s="824"/>
      <c r="H93" s="824"/>
      <c r="I93" s="824"/>
      <c r="J93" s="824"/>
      <c r="K93" s="824"/>
      <c r="L93" s="824"/>
      <c r="M93" s="825"/>
      <c r="N93" s="58">
        <f>L90+L91+L92</f>
        <v>550102.09846532287</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2383775.760016399</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7" t="s">
        <v>2324</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2325</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3"/>
      <c r="K125" s="973"/>
      <c r="L125" s="973"/>
      <c r="M125" s="973"/>
      <c r="N125" s="974"/>
    </row>
    <row r="126" spans="2:14" ht="15" thickBot="1">
      <c r="B126" s="428" t="s">
        <v>2327</v>
      </c>
      <c r="C126" s="429"/>
      <c r="D126" s="429"/>
      <c r="E126" s="268"/>
      <c r="F126" s="268"/>
      <c r="G126" s="268"/>
      <c r="H126" s="268"/>
      <c r="I126" s="268"/>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182</v>
      </c>
      <c r="B36" s="872" t="str">
        <f>VLOOKUP(A36,EQUIPOS!A6:D154,3,FALSE)</f>
        <v xml:space="preserve">Compresor para penetrar roca
</v>
      </c>
      <c r="C36" s="873"/>
      <c r="D36" s="873"/>
      <c r="E36" s="873"/>
      <c r="F36" s="873"/>
      <c r="G36" s="873"/>
      <c r="H36" s="874"/>
      <c r="I36" s="276"/>
      <c r="J36" s="277"/>
      <c r="K36" s="278">
        <f>VLOOKUP(A36,EQUIPOS!A6:D163,4,FALSE)</f>
        <v>74276.156386404138</v>
      </c>
      <c r="L36" s="279"/>
      <c r="M36" s="280">
        <v>0.125</v>
      </c>
      <c r="N36" s="281">
        <f>K36/M36</f>
        <v>594209.25109123311</v>
      </c>
    </row>
    <row r="37" spans="1:14">
      <c r="A37" s="119" t="s">
        <v>242</v>
      </c>
      <c r="B37" s="872" t="str">
        <f>VLOOKUP(A37,EQUIPOS!A7:D154,3,FALSE)</f>
        <v>Grúa con torre capacidad 1 ton en la punta.</v>
      </c>
      <c r="C37" s="873"/>
      <c r="D37" s="873"/>
      <c r="E37" s="873"/>
      <c r="F37" s="873"/>
      <c r="G37" s="873"/>
      <c r="H37" s="874"/>
      <c r="I37" s="430"/>
      <c r="J37" s="431"/>
      <c r="K37" s="278">
        <f>VLOOKUP(A37,EQUIPOS!A7:D164,4,FALSE)</f>
        <v>197821.07708033608</v>
      </c>
      <c r="L37" s="344"/>
      <c r="M37" s="345">
        <v>2.5</v>
      </c>
      <c r="N37" s="281">
        <f>K37/M37</f>
        <v>79128.430832134429</v>
      </c>
    </row>
    <row r="38" spans="1:14">
      <c r="A38" s="119" t="s">
        <v>267</v>
      </c>
      <c r="B38" s="872" t="str">
        <f>VLOOKUP(A38,EQUIPOS!A8:D154,3,FALSE)</f>
        <v>Motobomba de concreto</v>
      </c>
      <c r="C38" s="873"/>
      <c r="D38" s="873"/>
      <c r="E38" s="873"/>
      <c r="F38" s="873"/>
      <c r="G38" s="873"/>
      <c r="H38" s="874"/>
      <c r="I38" s="430"/>
      <c r="J38" s="431"/>
      <c r="K38" s="447">
        <f>VLOOKUP(A38,EQUIPOS!A8:D165,4,FALSE)</f>
        <v>84854.830431828377</v>
      </c>
      <c r="L38" s="344"/>
      <c r="M38" s="345">
        <v>0.65</v>
      </c>
      <c r="N38" s="281">
        <f>K38/M38</f>
        <v>130545.89297204366</v>
      </c>
    </row>
    <row r="39" spans="1:14">
      <c r="A39" s="119" t="s">
        <v>310</v>
      </c>
      <c r="B39" s="872" t="str">
        <f>VLOOKUP(A39,EQUIPOS!A9:D154,3,FALSE)</f>
        <v>Retroexcavadora A25C</v>
      </c>
      <c r="C39" s="873"/>
      <c r="D39" s="873"/>
      <c r="E39" s="873"/>
      <c r="F39" s="873"/>
      <c r="G39" s="873"/>
      <c r="H39" s="874"/>
      <c r="I39" s="430"/>
      <c r="J39" s="431"/>
      <c r="K39" s="447">
        <f>VLOOKUP(A39,EQUIPOS!A9:D166,4,FALSE)</f>
        <v>192615.25926243252</v>
      </c>
      <c r="L39" s="344"/>
      <c r="M39" s="345">
        <v>0.65</v>
      </c>
      <c r="N39" s="281">
        <f>K39/M39</f>
        <v>296331.16809605004</v>
      </c>
    </row>
    <row r="40" spans="1:14">
      <c r="A40" s="119"/>
      <c r="B40" s="872"/>
      <c r="C40" s="873"/>
      <c r="D40" s="873"/>
      <c r="E40" s="873"/>
      <c r="F40" s="873"/>
      <c r="G40" s="873"/>
      <c r="H40" s="874"/>
      <c r="I40" s="430"/>
      <c r="J40" s="431"/>
      <c r="K40" s="447"/>
      <c r="L40" s="344"/>
      <c r="M40" s="345"/>
      <c r="N40" s="281"/>
    </row>
    <row r="41" spans="1:14">
      <c r="A41" s="119"/>
      <c r="B41" s="872"/>
      <c r="C41" s="873"/>
      <c r="D41" s="873"/>
      <c r="E41" s="873"/>
      <c r="F41" s="873"/>
      <c r="G41" s="873"/>
      <c r="H41" s="874"/>
      <c r="I41" s="430"/>
      <c r="J41" s="431"/>
      <c r="K41" s="447"/>
      <c r="L41" s="344"/>
      <c r="M41" s="345"/>
      <c r="N41" s="281"/>
    </row>
    <row r="42" spans="1:14">
      <c r="A42" s="119"/>
      <c r="B42" s="872"/>
      <c r="C42" s="873"/>
      <c r="D42" s="873"/>
      <c r="E42" s="873"/>
      <c r="F42" s="873"/>
      <c r="G42" s="873"/>
      <c r="H42" s="874"/>
      <c r="I42" s="337"/>
      <c r="J42" s="339"/>
      <c r="K42" s="447"/>
      <c r="L42" s="432"/>
      <c r="M42" s="433"/>
      <c r="N42" s="281"/>
    </row>
    <row r="43" spans="1:14">
      <c r="B43" s="872"/>
      <c r="C43" s="873"/>
      <c r="D43" s="873"/>
      <c r="E43" s="873"/>
      <c r="F43" s="873"/>
      <c r="G43" s="873"/>
      <c r="H43" s="874"/>
      <c r="I43" s="42"/>
      <c r="J43" s="43"/>
      <c r="K43" s="447"/>
      <c r="L43" s="285"/>
      <c r="M43" s="286"/>
      <c r="N43" s="281"/>
    </row>
    <row r="44" spans="1:14">
      <c r="B44" s="329"/>
      <c r="C44" s="330"/>
      <c r="D44" s="330"/>
      <c r="E44" s="330"/>
      <c r="F44" s="332"/>
      <c r="G44" s="332"/>
      <c r="H44" s="131"/>
      <c r="I44" s="42"/>
      <c r="J44" s="43"/>
      <c r="K44" s="447"/>
      <c r="L44" s="285"/>
      <c r="M44" s="286"/>
      <c r="N44" s="282"/>
    </row>
    <row r="45" spans="1:14">
      <c r="B45" s="880" t="s">
        <v>1036</v>
      </c>
      <c r="C45" s="881"/>
      <c r="D45" s="881"/>
      <c r="E45" s="44"/>
      <c r="F45" s="45"/>
      <c r="G45" s="45"/>
      <c r="H45" s="46"/>
      <c r="I45" s="42"/>
      <c r="J45" s="43"/>
      <c r="K45" s="288"/>
      <c r="L45" s="285"/>
      <c r="M45" s="410">
        <v>0.1</v>
      </c>
      <c r="N45" s="353">
        <f>N87*M45</f>
        <v>44258.244511953337</v>
      </c>
    </row>
    <row r="46" spans="1:14" ht="15" thickBot="1">
      <c r="B46" s="872"/>
      <c r="C46" s="873"/>
      <c r="D46" s="873"/>
      <c r="E46" s="873"/>
      <c r="F46" s="873"/>
      <c r="G46" s="873"/>
      <c r="H46" s="874"/>
      <c r="I46" s="882"/>
      <c r="J46" s="883"/>
      <c r="K46" s="47"/>
      <c r="L46" s="884"/>
      <c r="M46" s="885"/>
      <c r="N46" s="111"/>
    </row>
    <row r="47" spans="1:14" ht="15" thickBot="1">
      <c r="B47" s="823" t="s">
        <v>1037</v>
      </c>
      <c r="C47" s="824"/>
      <c r="D47" s="824"/>
      <c r="E47" s="824"/>
      <c r="F47" s="824"/>
      <c r="G47" s="824"/>
      <c r="H47" s="824"/>
      <c r="I47" s="824"/>
      <c r="J47" s="824"/>
      <c r="K47" s="824"/>
      <c r="L47" s="824"/>
      <c r="M47" s="825"/>
      <c r="N47" s="403">
        <f>SUM(N36:N46)</f>
        <v>1144472.9875034147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8" t="s">
        <v>1028</v>
      </c>
      <c r="C51" s="869"/>
      <c r="D51" s="869"/>
      <c r="E51" s="869"/>
      <c r="F51" s="869"/>
      <c r="G51" s="869"/>
      <c r="H51" s="869"/>
      <c r="I51" s="903"/>
      <c r="J51" s="324" t="s">
        <v>1029</v>
      </c>
      <c r="K51" s="91" t="s">
        <v>1030</v>
      </c>
      <c r="L51" s="904" t="s">
        <v>1039</v>
      </c>
      <c r="M51" s="903"/>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3223.2000000000003</v>
      </c>
      <c r="N52" s="281">
        <f>K52*M52</f>
        <v>574143.14770757023</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433410.24</v>
      </c>
      <c r="N53" s="281">
        <f t="shared" ref="N53:N59" si="0">K53*M53</f>
        <v>514684.20501839468</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3884.5257812870386</v>
      </c>
      <c r="N54" s="281">
        <f t="shared" si="0"/>
        <v>1165.3577343861116</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2154.7825521095388</v>
      </c>
      <c r="N55" s="281">
        <f t="shared" si="0"/>
        <v>6464.3476563286167</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9418.8026537969981</v>
      </c>
      <c r="N56" s="281">
        <f t="shared" si="0"/>
        <v>2354.7006634492495</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1113.5</v>
      </c>
      <c r="N57" s="281">
        <f t="shared" si="0"/>
        <v>1113.5</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1088</v>
      </c>
      <c r="N58" s="281">
        <f t="shared" si="0"/>
        <v>1088</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5909.6293779168145</v>
      </c>
      <c r="N59" s="281">
        <f t="shared" si="0"/>
        <v>2706.6102550859014</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23" t="s">
        <v>1037</v>
      </c>
      <c r="C63" s="824"/>
      <c r="D63" s="824"/>
      <c r="E63" s="824"/>
      <c r="F63" s="824"/>
      <c r="G63" s="824"/>
      <c r="H63" s="824"/>
      <c r="I63" s="824"/>
      <c r="J63" s="824"/>
      <c r="K63" s="824"/>
      <c r="L63" s="824"/>
      <c r="M63" s="825"/>
      <c r="N63" s="403">
        <f>SUM(N52:N62)</f>
        <v>1103719.8690352149</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9" t="s">
        <v>1045</v>
      </c>
      <c r="M67" s="888"/>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910">
        <f>VLOOKUP(A68,TRANSPORTE!A5:D117,4,FALSE)</f>
        <v>1200</v>
      </c>
      <c r="M68" s="911"/>
      <c r="N68" s="296">
        <f>K68*L68</f>
        <v>1560</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910">
        <f>VLOOKUP(A69,TRANSPORTE!A6:D117,4,FALSE)</f>
        <v>38.842083909752915</v>
      </c>
      <c r="M69" s="911"/>
      <c r="N69" s="296">
        <f>K69*L69</f>
        <v>1.9421041954876459</v>
      </c>
    </row>
    <row r="70" spans="1:15">
      <c r="B70" s="52"/>
      <c r="C70" s="53"/>
      <c r="D70" s="53"/>
      <c r="E70" s="53"/>
      <c r="F70" s="53"/>
      <c r="G70" s="53"/>
      <c r="H70" s="320"/>
      <c r="I70" s="288"/>
      <c r="J70" s="295"/>
      <c r="K70" s="288"/>
      <c r="L70" s="910"/>
      <c r="M70" s="911"/>
      <c r="N70" s="296"/>
    </row>
    <row r="71" spans="1:15">
      <c r="B71" s="52"/>
      <c r="C71" s="53"/>
      <c r="D71" s="53"/>
      <c r="E71" s="53"/>
      <c r="F71" s="53"/>
      <c r="G71" s="53"/>
      <c r="H71" s="320"/>
      <c r="I71" s="288"/>
      <c r="J71" s="295"/>
      <c r="K71" s="288"/>
      <c r="L71" s="910"/>
      <c r="M71" s="91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901"/>
      <c r="M73" s="902"/>
      <c r="N73" s="133"/>
    </row>
    <row r="74" spans="1:15" ht="15" thickBot="1">
      <c r="B74" s="912" t="s">
        <v>1037</v>
      </c>
      <c r="C74" s="866"/>
      <c r="D74" s="866"/>
      <c r="E74" s="866"/>
      <c r="F74" s="866"/>
      <c r="G74" s="866"/>
      <c r="H74" s="866"/>
      <c r="I74" s="866"/>
      <c r="J74" s="866"/>
      <c r="K74" s="866"/>
      <c r="L74" s="866"/>
      <c r="M74" s="867"/>
      <c r="N74" s="110">
        <f>N68+N69+N70+N71+N72</f>
        <v>1561.9421041954877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2" t="s">
        <v>1047</v>
      </c>
      <c r="C78" s="863"/>
      <c r="D78" s="863"/>
      <c r="E78" s="863"/>
      <c r="F78" s="863"/>
      <c r="G78" s="863"/>
      <c r="H78" s="863"/>
      <c r="I78" s="79" t="s">
        <v>1048</v>
      </c>
      <c r="J78" s="81" t="s">
        <v>1494</v>
      </c>
      <c r="K78" s="80" t="s">
        <v>1050</v>
      </c>
      <c r="L78" s="864" t="s">
        <v>1034</v>
      </c>
      <c r="M78" s="977"/>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99"/>
      <c r="C86" s="900"/>
      <c r="D86" s="900"/>
      <c r="E86" s="900"/>
      <c r="F86" s="900"/>
      <c r="G86" s="900"/>
      <c r="H86" s="900"/>
      <c r="I86" s="132"/>
      <c r="J86" s="132"/>
      <c r="K86" s="132"/>
      <c r="L86" s="913"/>
      <c r="M86" s="913"/>
      <c r="N86" s="51"/>
    </row>
    <row r="87" spans="1:14" ht="15" thickBot="1">
      <c r="B87" s="912" t="s">
        <v>1037</v>
      </c>
      <c r="C87" s="866"/>
      <c r="D87" s="866"/>
      <c r="E87" s="866"/>
      <c r="F87" s="866"/>
      <c r="G87" s="866"/>
      <c r="H87" s="866"/>
      <c r="I87" s="866"/>
      <c r="J87" s="866"/>
      <c r="K87" s="866"/>
      <c r="L87" s="866"/>
      <c r="M87" s="867"/>
      <c r="N87" s="310">
        <f>SUM(N80:N86)</f>
        <v>442582.44511953334</v>
      </c>
    </row>
    <row r="88" spans="1:14" ht="15" thickBot="1">
      <c r="B88" s="39"/>
      <c r="C88" s="40"/>
      <c r="D88" s="40"/>
      <c r="E88" s="40"/>
      <c r="F88" s="40"/>
      <c r="G88" s="40"/>
      <c r="H88" s="40"/>
      <c r="I88" s="40"/>
      <c r="J88" s="40"/>
      <c r="K88" s="40"/>
      <c r="L88" s="40"/>
      <c r="M88" s="40"/>
      <c r="N88" s="41"/>
    </row>
    <row r="89" spans="1:14" ht="15" thickBot="1">
      <c r="B89" s="823" t="s">
        <v>1051</v>
      </c>
      <c r="C89" s="824"/>
      <c r="D89" s="824"/>
      <c r="E89" s="824"/>
      <c r="F89" s="824"/>
      <c r="G89" s="824"/>
      <c r="H89" s="824"/>
      <c r="I89" s="824"/>
      <c r="J89" s="824"/>
      <c r="K89" s="824"/>
      <c r="L89" s="824"/>
      <c r="M89" s="825"/>
      <c r="N89" s="105">
        <f>N47+N63+N74+N87</f>
        <v>2692337.2437623586</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8" t="s">
        <v>1053</v>
      </c>
      <c r="C93" s="869"/>
      <c r="D93" s="869"/>
      <c r="E93" s="869"/>
      <c r="F93" s="869"/>
      <c r="G93" s="869"/>
      <c r="H93" s="869"/>
      <c r="I93" s="323"/>
      <c r="J93" s="343"/>
      <c r="K93" s="311" t="s">
        <v>1054</v>
      </c>
      <c r="L93" s="870" t="s">
        <v>1055</v>
      </c>
      <c r="M93" s="871"/>
      <c r="N93" s="312"/>
    </row>
    <row r="94" spans="1:14">
      <c r="B94" s="856" t="s">
        <v>1056</v>
      </c>
      <c r="C94" s="857"/>
      <c r="D94" s="857"/>
      <c r="E94" s="857"/>
      <c r="F94" s="857"/>
      <c r="G94" s="857"/>
      <c r="H94" s="857"/>
      <c r="I94" s="93"/>
      <c r="J94" s="94"/>
      <c r="K94" s="313">
        <v>0.2</v>
      </c>
      <c r="L94" s="858">
        <f>N89*K94</f>
        <v>538467.44875247171</v>
      </c>
      <c r="M94" s="859"/>
      <c r="N94" s="57"/>
    </row>
    <row r="95" spans="1:14">
      <c r="B95" s="95" t="s">
        <v>1057</v>
      </c>
      <c r="C95" s="96"/>
      <c r="D95" s="96"/>
      <c r="E95" s="96"/>
      <c r="F95" s="96"/>
      <c r="G95" s="96"/>
      <c r="H95" s="96"/>
      <c r="I95" s="93"/>
      <c r="J95" s="94"/>
      <c r="K95" s="313">
        <v>0.05</v>
      </c>
      <c r="L95" s="858">
        <f>N89*K95</f>
        <v>134616.86218811793</v>
      </c>
      <c r="M95" s="859"/>
      <c r="N95" s="57"/>
    </row>
    <row r="96" spans="1:14" ht="15" thickBot="1">
      <c r="B96" s="97" t="s">
        <v>1058</v>
      </c>
      <c r="C96" s="98"/>
      <c r="D96" s="98"/>
      <c r="E96" s="98"/>
      <c r="F96" s="98"/>
      <c r="G96" s="98"/>
      <c r="H96" s="98"/>
      <c r="I96" s="99"/>
      <c r="J96" s="100"/>
      <c r="K96" s="314">
        <v>0.05</v>
      </c>
      <c r="L96" s="860">
        <f>N89*K96</f>
        <v>134616.86218811793</v>
      </c>
      <c r="M96" s="861"/>
      <c r="N96" s="57"/>
    </row>
    <row r="97" spans="1:14" ht="15" thickBot="1">
      <c r="B97" s="823" t="s">
        <v>1037</v>
      </c>
      <c r="C97" s="824"/>
      <c r="D97" s="824"/>
      <c r="E97" s="824"/>
      <c r="F97" s="824"/>
      <c r="G97" s="824"/>
      <c r="H97" s="824"/>
      <c r="I97" s="824"/>
      <c r="J97" s="824"/>
      <c r="K97" s="824"/>
      <c r="L97" s="824"/>
      <c r="M97" s="825"/>
      <c r="N97" s="58">
        <f>L94+L95+L96</f>
        <v>807701.17312870757</v>
      </c>
    </row>
    <row r="98" spans="1:14" ht="15" thickBot="1">
      <c r="B98" s="39"/>
      <c r="C98" s="40"/>
      <c r="D98" s="40"/>
      <c r="E98" s="40"/>
      <c r="F98" s="40"/>
      <c r="G98" s="40"/>
      <c r="H98" s="40"/>
      <c r="I98" s="40"/>
      <c r="J98" s="40"/>
      <c r="K98" s="40"/>
      <c r="L98" s="40"/>
      <c r="M98" s="40"/>
      <c r="N98" s="41"/>
    </row>
    <row r="99" spans="1:14" ht="15" thickBot="1">
      <c r="A99" t="s">
        <v>2122</v>
      </c>
      <c r="B99" s="823" t="s">
        <v>1059</v>
      </c>
      <c r="C99" s="824"/>
      <c r="D99" s="824"/>
      <c r="E99" s="824"/>
      <c r="F99" s="824"/>
      <c r="G99" s="824"/>
      <c r="H99" s="824"/>
      <c r="I99" s="824"/>
      <c r="J99" s="824"/>
      <c r="K99" s="824"/>
      <c r="L99" s="824"/>
      <c r="M99" s="825"/>
      <c r="N99" s="196">
        <f>N89+N97</f>
        <v>3500038.4168910664</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7" t="s">
        <v>2324</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2325</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73"/>
      <c r="K129" s="973"/>
      <c r="L129" s="973"/>
      <c r="M129" s="973"/>
      <c r="N129" s="974"/>
    </row>
    <row r="130" spans="2:14" ht="15" thickBot="1">
      <c r="B130" s="428" t="s">
        <v>2327</v>
      </c>
      <c r="C130" s="429"/>
      <c r="D130" s="429"/>
      <c r="E130" s="268"/>
      <c r="F130" s="268"/>
      <c r="G130" s="268"/>
      <c r="H130" s="268"/>
      <c r="I130" s="268"/>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7"/>
      <c r="C1" s="929"/>
      <c r="D1" s="930"/>
      <c r="E1" s="930"/>
      <c r="F1" s="930"/>
      <c r="G1" s="930"/>
      <c r="H1" s="930"/>
      <c r="I1" s="930"/>
      <c r="J1" s="931"/>
      <c r="K1" s="932" t="s">
        <v>1017</v>
      </c>
      <c r="L1" s="934" t="s">
        <v>2304</v>
      </c>
      <c r="M1" s="935"/>
      <c r="N1" s="936"/>
    </row>
    <row r="2" spans="2:14" ht="40.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2" hidden="1" customHeight="1" thickBot="1">
      <c r="B30" s="77" t="s">
        <v>1027</v>
      </c>
      <c r="C30" s="802" t="s">
        <v>1028</v>
      </c>
      <c r="D30" s="803"/>
      <c r="E30" s="803"/>
      <c r="F30" s="803"/>
      <c r="G30" s="803"/>
      <c r="H30" s="803"/>
      <c r="I30" s="803"/>
      <c r="J30" s="78"/>
      <c r="K30" s="316"/>
      <c r="L30" s="799" t="s">
        <v>1029</v>
      </c>
      <c r="M30" s="800"/>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180</v>
      </c>
      <c r="B36" s="872" t="str">
        <f>VLOOKUP(A36,EQUIPOS!A6:D154,3,FALSE)</f>
        <v>Compresor 120 HP, con martillo.</v>
      </c>
      <c r="C36" s="873"/>
      <c r="D36" s="873"/>
      <c r="E36" s="873"/>
      <c r="F36" s="873"/>
      <c r="G36" s="873"/>
      <c r="H36" s="874"/>
      <c r="I36" s="276"/>
      <c r="J36" s="277"/>
      <c r="K36" s="278">
        <f>VLOOKUP(A36,EQUIPOS!A6:D163,4,FALSE)</f>
        <v>104116.35635807163</v>
      </c>
      <c r="L36" s="279"/>
      <c r="M36" s="280">
        <v>0.16</v>
      </c>
      <c r="N36" s="281">
        <f>K36/M36</f>
        <v>650727.22723794763</v>
      </c>
    </row>
    <row r="37" spans="1:14">
      <c r="A37" s="119" t="s">
        <v>261</v>
      </c>
      <c r="B37" s="872" t="str">
        <f>VLOOKUP(A37,EQUIPOS!A7:D154,3,FALSE)</f>
        <v xml:space="preserve">Motobomba 3 PULGADAS (incluye operario)
</v>
      </c>
      <c r="C37" s="873"/>
      <c r="D37" s="873"/>
      <c r="E37" s="873"/>
      <c r="F37" s="873"/>
      <c r="G37" s="873"/>
      <c r="H37" s="874"/>
      <c r="I37" s="430"/>
      <c r="J37" s="431"/>
      <c r="K37" s="278">
        <f>VLOOKUP(A37,EQUIPOS!A7:D164,4,FALSE)</f>
        <v>10459.440967397793</v>
      </c>
      <c r="L37" s="344"/>
      <c r="M37" s="345">
        <v>0.16</v>
      </c>
      <c r="N37" s="281">
        <f>K37/M37</f>
        <v>65371.506046236209</v>
      </c>
    </row>
    <row r="38" spans="1:14">
      <c r="A38" s="119"/>
      <c r="B38" s="872"/>
      <c r="C38" s="873"/>
      <c r="D38" s="873"/>
      <c r="E38" s="873"/>
      <c r="F38" s="873"/>
      <c r="G38" s="873"/>
      <c r="H38" s="874"/>
      <c r="I38" s="430"/>
      <c r="J38" s="431"/>
      <c r="K38" s="447"/>
      <c r="L38" s="344"/>
      <c r="M38" s="345"/>
      <c r="N38" s="281"/>
    </row>
    <row r="39" spans="1:14">
      <c r="A39" s="119"/>
      <c r="B39" s="872"/>
      <c r="C39" s="873"/>
      <c r="D39" s="873"/>
      <c r="E39" s="873"/>
      <c r="F39" s="873"/>
      <c r="G39" s="873"/>
      <c r="H39" s="874"/>
      <c r="I39" s="430"/>
      <c r="J39" s="431"/>
      <c r="K39" s="447"/>
      <c r="L39" s="344"/>
      <c r="M39" s="345"/>
      <c r="N39" s="281"/>
    </row>
    <row r="40" spans="1:14">
      <c r="A40" s="119"/>
      <c r="B40" s="872"/>
      <c r="C40" s="873"/>
      <c r="D40" s="873"/>
      <c r="E40" s="873"/>
      <c r="F40" s="873"/>
      <c r="G40" s="873"/>
      <c r="H40" s="874"/>
      <c r="I40" s="337"/>
      <c r="J40" s="339"/>
      <c r="K40" s="447"/>
      <c r="L40" s="432"/>
      <c r="M40" s="433"/>
      <c r="N40" s="281"/>
    </row>
    <row r="41" spans="1:14">
      <c r="B41" s="872"/>
      <c r="C41" s="873"/>
      <c r="D41" s="873"/>
      <c r="E41" s="873"/>
      <c r="F41" s="873"/>
      <c r="G41" s="873"/>
      <c r="H41" s="874"/>
      <c r="I41" s="42"/>
      <c r="J41" s="43"/>
      <c r="K41" s="447"/>
      <c r="L41" s="285"/>
      <c r="M41" s="286"/>
      <c r="N41" s="281"/>
    </row>
    <row r="42" spans="1:14">
      <c r="B42" s="329"/>
      <c r="C42" s="330"/>
      <c r="D42" s="330"/>
      <c r="E42" s="330"/>
      <c r="F42" s="332"/>
      <c r="G42" s="332"/>
      <c r="H42" s="131"/>
      <c r="I42" s="42"/>
      <c r="J42" s="43"/>
      <c r="K42" s="447"/>
      <c r="L42" s="285"/>
      <c r="M42" s="286"/>
      <c r="N42" s="282"/>
    </row>
    <row r="43" spans="1:14">
      <c r="B43" s="880" t="s">
        <v>1036</v>
      </c>
      <c r="C43" s="881"/>
      <c r="D43" s="881"/>
      <c r="E43" s="44"/>
      <c r="F43" s="45"/>
      <c r="G43" s="45"/>
      <c r="H43" s="46"/>
      <c r="I43" s="42"/>
      <c r="J43" s="43"/>
      <c r="K43" s="288"/>
      <c r="L43" s="285"/>
      <c r="M43" s="410">
        <v>0.05</v>
      </c>
      <c r="N43" s="353">
        <f>N77*M43</f>
        <v>11968.876220179687</v>
      </c>
    </row>
    <row r="44" spans="1:14" ht="15" thickBot="1">
      <c r="B44" s="872"/>
      <c r="C44" s="873"/>
      <c r="D44" s="873"/>
      <c r="E44" s="873"/>
      <c r="F44" s="873"/>
      <c r="G44" s="873"/>
      <c r="H44" s="874"/>
      <c r="I44" s="882"/>
      <c r="J44" s="883"/>
      <c r="K44" s="47"/>
      <c r="L44" s="884"/>
      <c r="M44" s="885"/>
      <c r="N44" s="111"/>
    </row>
    <row r="45" spans="1:14" ht="15" thickBot="1">
      <c r="B45" s="823" t="s">
        <v>1037</v>
      </c>
      <c r="C45" s="824"/>
      <c r="D45" s="824"/>
      <c r="E45" s="824"/>
      <c r="F45" s="824"/>
      <c r="G45" s="824"/>
      <c r="H45" s="824"/>
      <c r="I45" s="824"/>
      <c r="J45" s="824"/>
      <c r="K45" s="824"/>
      <c r="L45" s="824"/>
      <c r="M45" s="825"/>
      <c r="N45" s="403">
        <f>SUM(N36:N44)</f>
        <v>728067.60950436362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8" t="s">
        <v>1028</v>
      </c>
      <c r="C49" s="869"/>
      <c r="D49" s="869"/>
      <c r="E49" s="869"/>
      <c r="F49" s="869"/>
      <c r="G49" s="869"/>
      <c r="H49" s="869"/>
      <c r="I49" s="903"/>
      <c r="J49" s="324" t="s">
        <v>1029</v>
      </c>
      <c r="K49" s="91" t="s">
        <v>1030</v>
      </c>
      <c r="L49" s="904" t="s">
        <v>1039</v>
      </c>
      <c r="M49" s="903"/>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9418.8026537969981</v>
      </c>
      <c r="N50" s="281">
        <f>K50*M50</f>
        <v>1883.7605307593997</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1113.5</v>
      </c>
      <c r="N51" s="281">
        <f>K51*M51</f>
        <v>1113.5</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1088</v>
      </c>
      <c r="N52" s="281">
        <f>K52*M52</f>
        <v>544</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2996.6341741357155</v>
      </c>
      <c r="N53" s="281">
        <f>K53*M53</f>
        <v>449495.12612035731</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460753.38</v>
      </c>
      <c r="N54" s="281">
        <f>K54*M54</f>
        <v>460753.38</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3" t="s">
        <v>1037</v>
      </c>
      <c r="C58" s="824"/>
      <c r="D58" s="824"/>
      <c r="E58" s="824"/>
      <c r="F58" s="824"/>
      <c r="G58" s="824"/>
      <c r="H58" s="824"/>
      <c r="I58" s="824"/>
      <c r="J58" s="824"/>
      <c r="K58" s="824"/>
      <c r="L58" s="824"/>
      <c r="M58" s="825"/>
      <c r="N58" s="403">
        <f>SUM(N50:N57)</f>
        <v>913789.76665111678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910">
        <f>VLOOKUP(A63,TRANSPORTE!A5:D117,4,FALSE)</f>
        <v>1200</v>
      </c>
      <c r="M63" s="911"/>
      <c r="N63" s="296">
        <f>K63*L63</f>
        <v>1200</v>
      </c>
    </row>
    <row r="64" spans="1:14">
      <c r="B64" s="52"/>
      <c r="C64" s="53"/>
      <c r="D64" s="53"/>
      <c r="E64" s="53"/>
      <c r="F64" s="53"/>
      <c r="G64" s="53"/>
      <c r="H64" s="320"/>
      <c r="I64" s="288"/>
      <c r="J64" s="295"/>
      <c r="K64" s="288"/>
      <c r="L64" s="910"/>
      <c r="M64" s="911"/>
      <c r="N64" s="296"/>
    </row>
    <row r="65" spans="1:15">
      <c r="B65" s="52"/>
      <c r="C65" s="53"/>
      <c r="D65" s="53"/>
      <c r="E65" s="53"/>
      <c r="F65" s="53"/>
      <c r="G65" s="53"/>
      <c r="H65" s="320"/>
      <c r="I65" s="288"/>
      <c r="J65" s="295"/>
      <c r="K65" s="288"/>
      <c r="L65" s="910"/>
      <c r="M65" s="911"/>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901"/>
      <c r="M67" s="902"/>
      <c r="N67" s="133"/>
    </row>
    <row r="68" spans="1:15" ht="15" thickBot="1">
      <c r="B68" s="912" t="s">
        <v>1037</v>
      </c>
      <c r="C68" s="866"/>
      <c r="D68" s="866"/>
      <c r="E68" s="866"/>
      <c r="F68" s="866"/>
      <c r="G68" s="866"/>
      <c r="H68" s="866"/>
      <c r="I68" s="866"/>
      <c r="J68" s="866"/>
      <c r="K68" s="866"/>
      <c r="L68" s="866"/>
      <c r="M68" s="867"/>
      <c r="N68" s="110">
        <f>SUM(N63:N67)</f>
        <v>1200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SUM(N73:N76)</f>
        <v>239377.52440359374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N45+N58+N68+N77</f>
        <v>1882434.900559074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376486.9801118148</v>
      </c>
      <c r="M84" s="859"/>
      <c r="N84" s="57"/>
    </row>
    <row r="85" spans="1:14">
      <c r="B85" s="95" t="s">
        <v>1057</v>
      </c>
      <c r="C85" s="96"/>
      <c r="D85" s="96"/>
      <c r="E85" s="96"/>
      <c r="F85" s="96"/>
      <c r="G85" s="96"/>
      <c r="H85" s="96"/>
      <c r="I85" s="93"/>
      <c r="J85" s="94"/>
      <c r="K85" s="313">
        <v>0.05</v>
      </c>
      <c r="L85" s="858">
        <f>N79*K85</f>
        <v>94121.745027953701</v>
      </c>
      <c r="M85" s="859"/>
      <c r="N85" s="57"/>
    </row>
    <row r="86" spans="1:14" ht="15" thickBot="1">
      <c r="B86" s="97" t="s">
        <v>1058</v>
      </c>
      <c r="C86" s="98"/>
      <c r="D86" s="98"/>
      <c r="E86" s="98"/>
      <c r="F86" s="98"/>
      <c r="G86" s="98"/>
      <c r="H86" s="98"/>
      <c r="I86" s="99"/>
      <c r="J86" s="100"/>
      <c r="K86" s="314">
        <v>0.05</v>
      </c>
      <c r="L86" s="860">
        <f>N79*K86</f>
        <v>94121.745027953701</v>
      </c>
      <c r="M86" s="861"/>
      <c r="N86" s="57"/>
    </row>
    <row r="87" spans="1:14" ht="15" thickBot="1">
      <c r="B87" s="823" t="s">
        <v>1037</v>
      </c>
      <c r="C87" s="824"/>
      <c r="D87" s="824"/>
      <c r="E87" s="824"/>
      <c r="F87" s="824"/>
      <c r="G87" s="824"/>
      <c r="H87" s="824"/>
      <c r="I87" s="824"/>
      <c r="J87" s="824"/>
      <c r="K87" s="824"/>
      <c r="L87" s="824"/>
      <c r="M87" s="825"/>
      <c r="N87" s="58">
        <f>L84+L85+L86</f>
        <v>564730.4701677222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2447165.3707267963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7"/>
      <c r="C1" s="929"/>
      <c r="D1" s="930"/>
      <c r="E1" s="930"/>
      <c r="F1" s="930"/>
      <c r="G1" s="930"/>
      <c r="H1" s="930"/>
      <c r="I1" s="930"/>
      <c r="J1" s="931"/>
      <c r="K1" s="932" t="s">
        <v>1017</v>
      </c>
      <c r="L1" s="934" t="s">
        <v>2304</v>
      </c>
      <c r="M1" s="935"/>
      <c r="N1" s="936"/>
    </row>
    <row r="2" spans="2:14" ht="38.2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461"/>
      <c r="L30" s="799" t="s">
        <v>1029</v>
      </c>
      <c r="M30" s="800"/>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121</v>
      </c>
      <c r="B36" s="872" t="str">
        <f>VLOOKUP(A36,EQUIPOS!A6:D154,3,FALSE)</f>
        <v>Bomba eléctrica para accionar la celda</v>
      </c>
      <c r="C36" s="873"/>
      <c r="D36" s="873"/>
      <c r="E36" s="873"/>
      <c r="F36" s="873"/>
      <c r="G36" s="873"/>
      <c r="H36" s="874"/>
      <c r="I36" s="276"/>
      <c r="J36" s="277"/>
      <c r="K36" s="278">
        <f>VLOOKUP(A36,EQUIPOS!A6:D163,4,FALSE)</f>
        <v>67675.631632746561</v>
      </c>
      <c r="L36" s="279"/>
      <c r="M36" s="280">
        <v>0.01</v>
      </c>
      <c r="N36" s="281">
        <f t="shared" ref="N36:N41" si="0">K36/M36</f>
        <v>6767563.163274656</v>
      </c>
    </row>
    <row r="37" spans="1:14">
      <c r="A37" s="119" t="s">
        <v>192</v>
      </c>
      <c r="B37" s="872" t="str">
        <f>VLOOKUP(A37,EQUIPOS!A7:D154,3,FALSE)</f>
        <v>Equipo de acarreo interno</v>
      </c>
      <c r="C37" s="873"/>
      <c r="D37" s="873"/>
      <c r="E37" s="873"/>
      <c r="F37" s="873"/>
      <c r="G37" s="873"/>
      <c r="H37" s="874"/>
      <c r="I37" s="430"/>
      <c r="J37" s="431"/>
      <c r="K37" s="278">
        <f>VLOOKUP(A37,EQUIPOS!A7:D164,4,FALSE)</f>
        <v>31234.906907421489</v>
      </c>
      <c r="L37" s="344"/>
      <c r="M37" s="345">
        <v>0.05</v>
      </c>
      <c r="N37" s="281">
        <f t="shared" si="0"/>
        <v>624698.1381484298</v>
      </c>
    </row>
    <row r="38" spans="1:14">
      <c r="A38" s="119" t="s">
        <v>217</v>
      </c>
      <c r="B38" s="872" t="str">
        <f>VLOOKUP(A38,EQUIPOS!A8:D154,3,FALSE)</f>
        <v>Equipo de soldadura y de acetileno (incluye soldadura)</v>
      </c>
      <c r="C38" s="873"/>
      <c r="D38" s="873"/>
      <c r="E38" s="873"/>
      <c r="F38" s="873"/>
      <c r="G38" s="873"/>
      <c r="H38" s="874"/>
      <c r="I38" s="430"/>
      <c r="J38" s="431"/>
      <c r="K38" s="278">
        <f>VLOOKUP(A38,EQUIPOS!A8:D165,4,FALSE)</f>
        <v>22905.598398775761</v>
      </c>
      <c r="L38" s="344"/>
      <c r="M38" s="345">
        <v>0.01</v>
      </c>
      <c r="N38" s="281">
        <f t="shared" si="0"/>
        <v>2290559.8398775761</v>
      </c>
    </row>
    <row r="39" spans="1:14">
      <c r="A39" s="119" t="s">
        <v>242</v>
      </c>
      <c r="B39" s="872" t="str">
        <f>VLOOKUP(A39,EQUIPOS!A9:D154,3,FALSE)</f>
        <v>Grúa con torre capacidad 1 ton en la punta.</v>
      </c>
      <c r="C39" s="873"/>
      <c r="D39" s="873"/>
      <c r="E39" s="873"/>
      <c r="F39" s="873"/>
      <c r="G39" s="873"/>
      <c r="H39" s="874"/>
      <c r="I39" s="430"/>
      <c r="J39" s="431"/>
      <c r="K39" s="278">
        <f>VLOOKUP(A39,EQUIPOS!A9:D166,4,FALSE)</f>
        <v>197821.07708033608</v>
      </c>
      <c r="L39" s="344"/>
      <c r="M39" s="345">
        <v>0.04</v>
      </c>
      <c r="N39" s="281">
        <f t="shared" si="0"/>
        <v>4945526.9270084016</v>
      </c>
    </row>
    <row r="40" spans="1:14">
      <c r="A40" s="119" t="s">
        <v>255</v>
      </c>
      <c r="B40" s="872" t="str">
        <f>VLOOKUP(A40,EQUIPOS!A10:D154,3,FALSE)</f>
        <v>Manómetro cable de acero para bajar la celda</v>
      </c>
      <c r="C40" s="873"/>
      <c r="D40" s="873"/>
      <c r="E40" s="873"/>
      <c r="F40" s="873"/>
      <c r="G40" s="873"/>
      <c r="H40" s="874"/>
      <c r="I40" s="337"/>
      <c r="J40" s="339"/>
      <c r="K40" s="278">
        <f>VLOOKUP(A40,EQUIPOS!A10:D167,4,FALSE)</f>
        <v>1265491.8757281068</v>
      </c>
      <c r="L40" s="432"/>
      <c r="M40" s="433">
        <v>1</v>
      </c>
      <c r="N40" s="281">
        <f t="shared" si="0"/>
        <v>1265491.8757281068</v>
      </c>
    </row>
    <row r="41" spans="1:14">
      <c r="A41" t="s">
        <v>320</v>
      </c>
      <c r="B41" s="872" t="str">
        <f>VLOOKUP(A41,EQUIPOS!A11:D155,3,FALSE)</f>
        <v>Retroexcavadora sobre llantas, motor 62HP, Profundidad de excavación de 5.41 metros.</v>
      </c>
      <c r="C41" s="873"/>
      <c r="D41" s="873"/>
      <c r="E41" s="873"/>
      <c r="F41" s="873"/>
      <c r="G41" s="873"/>
      <c r="H41" s="874"/>
      <c r="I41" s="42"/>
      <c r="J41" s="43"/>
      <c r="K41" s="278">
        <f>VLOOKUP(A41,EQUIPOS!A11:D168,4,FALSE)</f>
        <v>93704.720722264465</v>
      </c>
      <c r="L41" s="285"/>
      <c r="M41" s="286">
        <v>0.2</v>
      </c>
      <c r="N41" s="281">
        <f t="shared" si="0"/>
        <v>468523.60361132229</v>
      </c>
    </row>
    <row r="42" spans="1:14">
      <c r="B42" s="329"/>
      <c r="C42" s="330"/>
      <c r="D42" s="330"/>
      <c r="E42" s="330"/>
      <c r="F42" s="332"/>
      <c r="G42" s="332"/>
      <c r="H42" s="131"/>
      <c r="I42" s="42"/>
      <c r="J42" s="43"/>
      <c r="K42" s="447"/>
      <c r="L42" s="285"/>
      <c r="M42" s="286"/>
      <c r="N42" s="282"/>
    </row>
    <row r="43" spans="1:14">
      <c r="B43" s="880" t="s">
        <v>1036</v>
      </c>
      <c r="C43" s="881"/>
      <c r="D43" s="881"/>
      <c r="E43" s="44"/>
      <c r="F43" s="45"/>
      <c r="G43" s="45"/>
      <c r="H43" s="46"/>
      <c r="I43" s="42"/>
      <c r="J43" s="43"/>
      <c r="K43" s="288"/>
      <c r="L43" s="285"/>
      <c r="M43" s="410">
        <v>0.01</v>
      </c>
      <c r="N43" s="353">
        <f>N81*M43</f>
        <v>40222.408211598995</v>
      </c>
    </row>
    <row r="44" spans="1:14" ht="15" thickBot="1">
      <c r="B44" s="872"/>
      <c r="C44" s="873"/>
      <c r="D44" s="873"/>
      <c r="E44" s="873"/>
      <c r="F44" s="873"/>
      <c r="G44" s="873"/>
      <c r="H44" s="874"/>
      <c r="I44" s="882"/>
      <c r="J44" s="883"/>
      <c r="K44" s="47"/>
      <c r="L44" s="884"/>
      <c r="M44" s="885"/>
      <c r="N44" s="111"/>
    </row>
    <row r="45" spans="1:14" ht="15" thickBot="1">
      <c r="B45" s="823" t="s">
        <v>1037</v>
      </c>
      <c r="C45" s="824"/>
      <c r="D45" s="824"/>
      <c r="E45" s="824"/>
      <c r="F45" s="824"/>
      <c r="G45" s="824"/>
      <c r="H45" s="824"/>
      <c r="I45" s="824"/>
      <c r="J45" s="824"/>
      <c r="K45" s="824"/>
      <c r="L45" s="824"/>
      <c r="M45" s="825"/>
      <c r="N45" s="403">
        <f>SUM(N36:N44)</f>
        <v>16402585.95586009</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8" t="s">
        <v>1028</v>
      </c>
      <c r="C49" s="869"/>
      <c r="D49" s="869"/>
      <c r="E49" s="869"/>
      <c r="F49" s="869"/>
      <c r="G49" s="869"/>
      <c r="H49" s="869"/>
      <c r="I49" s="903"/>
      <c r="J49" s="324" t="s">
        <v>1029</v>
      </c>
      <c r="K49" s="91" t="s">
        <v>1030</v>
      </c>
      <c r="L49" s="904" t="s">
        <v>1039</v>
      </c>
      <c r="M49" s="903"/>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14785368.88530587</v>
      </c>
      <c r="N50" s="281">
        <f t="shared" ref="N50:N55" si="1">K50*M50</f>
        <v>14785368.88530587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15300</v>
      </c>
      <c r="N51" s="281">
        <f t="shared" si="1"/>
        <v>459000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1430602.5799229324</v>
      </c>
      <c r="N52" s="281">
        <f t="shared" si="1"/>
        <v>2861205.1598458649</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873791.14976195816</v>
      </c>
      <c r="N53" s="281">
        <f t="shared" si="1"/>
        <v>4368955.7488097912</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57410.040695647542</v>
      </c>
      <c r="N54" s="281">
        <f t="shared" si="1"/>
        <v>3444602.4417388523</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37699.831805535941</v>
      </c>
      <c r="N55" s="281">
        <f t="shared" si="1"/>
        <v>452397.9816664313</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3" t="s">
        <v>1037</v>
      </c>
      <c r="C58" s="824"/>
      <c r="D58" s="824"/>
      <c r="E58" s="824"/>
      <c r="F58" s="824"/>
      <c r="G58" s="824"/>
      <c r="H58" s="824"/>
      <c r="I58" s="824"/>
      <c r="J58" s="824"/>
      <c r="K58" s="824"/>
      <c r="L58" s="824"/>
      <c r="M58" s="825"/>
      <c r="N58" s="403">
        <f>SUM(N50:N57)</f>
        <v>26371530.217366811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910">
        <f>VLOOKUP(A63,TRANSPORTE!A5:D117,4,FALSE)</f>
        <v>1049282.2834092327</v>
      </c>
      <c r="M63" s="911"/>
      <c r="N63" s="296">
        <f>K63*L63</f>
        <v>1049282.2834092327</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910">
        <f>VLOOKUP(A64,TRANSPORTE!A6:D117,4,FALSE)</f>
        <v>121324.05001529036</v>
      </c>
      <c r="M64" s="911"/>
      <c r="N64" s="296">
        <f>K64*L64</f>
        <v>970592.40012232284</v>
      </c>
    </row>
    <row r="65" spans="1:15">
      <c r="A65" t="s">
        <v>1483</v>
      </c>
      <c r="B65" s="52" t="str">
        <f>VLOOKUP(A65,TRANSPORTE!A6:D117,3,FALSE)</f>
        <v>Pasajes aéreos</v>
      </c>
      <c r="C65" s="53"/>
      <c r="D65" s="53"/>
      <c r="E65" s="53"/>
      <c r="F65" s="53"/>
      <c r="G65" s="53"/>
      <c r="H65" s="320" t="s">
        <v>1029</v>
      </c>
      <c r="I65" s="288">
        <v>3</v>
      </c>
      <c r="J65" s="295">
        <v>1</v>
      </c>
      <c r="K65" s="288">
        <f>I65*J65</f>
        <v>3</v>
      </c>
      <c r="L65" s="910">
        <f>VLOOKUP(A65,TRANSPORTE!A6:D117,4,FALSE)</f>
        <v>350000</v>
      </c>
      <c r="M65" s="911"/>
      <c r="N65" s="296">
        <f>K65*L65</f>
        <v>1050000</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901"/>
      <c r="M67" s="902"/>
      <c r="N67" s="133"/>
    </row>
    <row r="68" spans="1:15" ht="15" thickBot="1">
      <c r="B68" s="912" t="s">
        <v>1037</v>
      </c>
      <c r="C68" s="866"/>
      <c r="D68" s="866"/>
      <c r="E68" s="866"/>
      <c r="F68" s="866"/>
      <c r="G68" s="866"/>
      <c r="H68" s="866"/>
      <c r="I68" s="866"/>
      <c r="J68" s="866"/>
      <c r="K68" s="866"/>
      <c r="L68" s="866"/>
      <c r="M68" s="867"/>
      <c r="N68" s="110">
        <f>SUM(N63:N67)</f>
        <v>3069874.6835315553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246958.80000000002</v>
      </c>
      <c r="J74" s="302">
        <v>185</v>
      </c>
      <c r="K74" s="303">
        <f>VLOOKUP(A74,'MANO DE OBRA'!A8:D100,4,FALSE)</f>
        <v>456873.78</v>
      </c>
      <c r="L74" s="56"/>
      <c r="M74" s="440">
        <v>1</v>
      </c>
      <c r="N74" s="404">
        <f t="shared" si="3"/>
        <v>456873.78</v>
      </c>
    </row>
    <row r="75" spans="1:15">
      <c r="A75" s="168" t="s">
        <v>82</v>
      </c>
      <c r="B75" s="55" t="str">
        <f>VLOOKUP(A75,'MANO DE OBRA'!A9:D70,3,FALSE)</f>
        <v>Ingeniero Supervisor y Director de Prueba Pilote</v>
      </c>
      <c r="C75" s="53"/>
      <c r="D75" s="53"/>
      <c r="E75" s="53"/>
      <c r="F75" s="53"/>
      <c r="G75" s="53"/>
      <c r="H75" s="53"/>
      <c r="I75" s="301">
        <f t="shared" si="2"/>
        <v>298595.64</v>
      </c>
      <c r="J75" s="302">
        <v>185</v>
      </c>
      <c r="K75" s="303">
        <f>VLOOKUP(A75,'MANO DE OBRA'!A9:D101,4,FALSE)</f>
        <v>552401.93400000001</v>
      </c>
      <c r="L75" s="56"/>
      <c r="M75" s="448">
        <v>1</v>
      </c>
      <c r="N75" s="404">
        <f t="shared" si="3"/>
        <v>552401.93400000001</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SUM(N73:N80)</f>
        <v>4022240.8211598997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N45+N58+N68+N81</f>
        <v>49866231.677918352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9973246.3355836701</v>
      </c>
      <c r="M88" s="859"/>
      <c r="N88" s="57"/>
    </row>
    <row r="89" spans="1:14">
      <c r="B89" s="95" t="s">
        <v>1057</v>
      </c>
      <c r="C89" s="96"/>
      <c r="D89" s="96"/>
      <c r="E89" s="96"/>
      <c r="F89" s="96"/>
      <c r="G89" s="96"/>
      <c r="H89" s="96"/>
      <c r="I89" s="93"/>
      <c r="J89" s="94"/>
      <c r="K89" s="313">
        <v>0.05</v>
      </c>
      <c r="L89" s="858">
        <f>N83*K89</f>
        <v>2493311.5838959175</v>
      </c>
      <c r="M89" s="859"/>
      <c r="N89" s="57"/>
    </row>
    <row r="90" spans="1:14" ht="15" thickBot="1">
      <c r="B90" s="97" t="s">
        <v>1058</v>
      </c>
      <c r="C90" s="98"/>
      <c r="D90" s="98"/>
      <c r="E90" s="98"/>
      <c r="F90" s="98"/>
      <c r="G90" s="98"/>
      <c r="H90" s="98"/>
      <c r="I90" s="99"/>
      <c r="J90" s="100"/>
      <c r="K90" s="314">
        <v>0.05</v>
      </c>
      <c r="L90" s="860">
        <f>N83*K90</f>
        <v>2493311.5838959175</v>
      </c>
      <c r="M90" s="861"/>
      <c r="N90" s="57"/>
    </row>
    <row r="91" spans="1:14" ht="15" thickBot="1">
      <c r="B91" s="823" t="s">
        <v>1037</v>
      </c>
      <c r="C91" s="824"/>
      <c r="D91" s="824"/>
      <c r="E91" s="824"/>
      <c r="F91" s="824"/>
      <c r="G91" s="824"/>
      <c r="H91" s="824"/>
      <c r="I91" s="824"/>
      <c r="J91" s="824"/>
      <c r="K91" s="824"/>
      <c r="L91" s="824"/>
      <c r="M91" s="825"/>
      <c r="N91" s="58">
        <f>L88+L89+L90</f>
        <v>14959869.503375506</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64826101.18129386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3"/>
      <c r="K123" s="973"/>
      <c r="L123" s="973"/>
      <c r="M123" s="973"/>
      <c r="N123" s="974"/>
    </row>
    <row r="124" spans="2:14" ht="15" thickBot="1">
      <c r="B124" s="428" t="s">
        <v>2327</v>
      </c>
      <c r="C124" s="429"/>
      <c r="D124" s="429"/>
      <c r="E124" s="268"/>
      <c r="F124" s="268"/>
      <c r="G124" s="268"/>
      <c r="H124" s="268"/>
      <c r="I124" s="268"/>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7"/>
      <c r="C1" s="929"/>
      <c r="D1" s="930"/>
      <c r="E1" s="930"/>
      <c r="F1" s="930"/>
      <c r="G1" s="930"/>
      <c r="H1" s="930"/>
      <c r="I1" s="930"/>
      <c r="J1" s="931"/>
      <c r="K1" s="932" t="s">
        <v>1017</v>
      </c>
      <c r="L1" s="934" t="s">
        <v>2304</v>
      </c>
      <c r="M1" s="935"/>
      <c r="N1" s="936"/>
    </row>
    <row r="2" spans="2:14" ht="27"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t="s">
        <v>121</v>
      </c>
      <c r="B36" s="872" t="str">
        <f>VLOOKUP(A36,EQUIPOS!A6:D154,3,FALSE)</f>
        <v>Bomba eléctrica para accionar la celda</v>
      </c>
      <c r="C36" s="873"/>
      <c r="D36" s="873"/>
      <c r="E36" s="873"/>
      <c r="F36" s="873"/>
      <c r="G36" s="873"/>
      <c r="H36" s="874"/>
      <c r="I36" s="276"/>
      <c r="J36" s="277"/>
      <c r="K36" s="278">
        <f>VLOOKUP(A36,EQUIPOS!A6:D163,4,FALSE)</f>
        <v>67675.631632746561</v>
      </c>
      <c r="L36" s="279"/>
      <c r="M36" s="280">
        <v>0.01</v>
      </c>
      <c r="N36" s="281">
        <f>K36/M36</f>
        <v>6767563.163274656</v>
      </c>
    </row>
    <row r="37" spans="1:16">
      <c r="A37" s="119" t="s">
        <v>217</v>
      </c>
      <c r="B37" s="872" t="str">
        <f>VLOOKUP(A37,EQUIPOS!A7:D154,3,FALSE)</f>
        <v>Equipo de soldadura y de acetileno (incluye soldadura)</v>
      </c>
      <c r="C37" s="873"/>
      <c r="D37" s="873"/>
      <c r="E37" s="873"/>
      <c r="F37" s="873"/>
      <c r="G37" s="873"/>
      <c r="H37" s="874"/>
      <c r="I37" s="430"/>
      <c r="J37" s="431"/>
      <c r="K37" s="278">
        <f>VLOOKUP(A37,EQUIPOS!A7:D164,4,FALSE)</f>
        <v>22905.598398775761</v>
      </c>
      <c r="L37" s="344"/>
      <c r="M37" s="345">
        <v>0.01</v>
      </c>
      <c r="N37" s="281">
        <f>K37/M37</f>
        <v>2290559.8398775761</v>
      </c>
    </row>
    <row r="38" spans="1:16">
      <c r="A38" s="119" t="s">
        <v>255</v>
      </c>
      <c r="B38" s="872" t="str">
        <f>VLOOKUP(A38,EQUIPOS!A8:D154,3,FALSE)</f>
        <v>Manómetro cable de acero para bajar la celda</v>
      </c>
      <c r="C38" s="873"/>
      <c r="D38" s="873"/>
      <c r="E38" s="873"/>
      <c r="F38" s="873"/>
      <c r="G38" s="873"/>
      <c r="H38" s="874"/>
      <c r="I38" s="430"/>
      <c r="J38" s="431"/>
      <c r="K38" s="278">
        <f>VLOOKUP(A38,EQUIPOS!A8:D165,4,FALSE)</f>
        <v>1265491.8757281068</v>
      </c>
      <c r="L38" s="344"/>
      <c r="M38" s="345">
        <v>1</v>
      </c>
      <c r="N38" s="281">
        <f>K38/M38</f>
        <v>1265491.8757281068</v>
      </c>
    </row>
    <row r="39" spans="1:16">
      <c r="A39" s="119"/>
      <c r="B39" s="872"/>
      <c r="C39" s="873"/>
      <c r="D39" s="873"/>
      <c r="E39" s="873"/>
      <c r="F39" s="873"/>
      <c r="G39" s="873"/>
      <c r="H39" s="874"/>
      <c r="I39" s="430"/>
      <c r="J39" s="431"/>
      <c r="K39" s="278"/>
      <c r="L39" s="344"/>
      <c r="M39" s="345"/>
      <c r="N39" s="281"/>
    </row>
    <row r="40" spans="1:16">
      <c r="A40" s="119"/>
      <c r="B40" s="872"/>
      <c r="C40" s="873"/>
      <c r="D40" s="873"/>
      <c r="E40" s="873"/>
      <c r="F40" s="873"/>
      <c r="G40" s="873"/>
      <c r="H40" s="874"/>
      <c r="I40" s="337"/>
      <c r="J40" s="339"/>
      <c r="K40" s="278"/>
      <c r="L40" s="432"/>
      <c r="M40" s="433"/>
      <c r="N40" s="281"/>
    </row>
    <row r="41" spans="1:16">
      <c r="B41" s="872"/>
      <c r="C41" s="873"/>
      <c r="D41" s="873"/>
      <c r="E41" s="873"/>
      <c r="F41" s="873"/>
      <c r="G41" s="873"/>
      <c r="H41" s="874"/>
      <c r="I41" s="42"/>
      <c r="J41" s="43"/>
      <c r="K41" s="278"/>
      <c r="L41" s="285"/>
      <c r="M41" s="286"/>
      <c r="N41" s="281"/>
    </row>
    <row r="42" spans="1:16">
      <c r="B42" s="329"/>
      <c r="C42" s="330"/>
      <c r="D42" s="330"/>
      <c r="E42" s="330"/>
      <c r="F42" s="332"/>
      <c r="G42" s="332"/>
      <c r="H42" s="131"/>
      <c r="I42" s="42"/>
      <c r="J42" s="43"/>
      <c r="K42" s="447"/>
      <c r="L42" s="285"/>
      <c r="M42" s="286"/>
      <c r="N42" s="282"/>
    </row>
    <row r="43" spans="1:16">
      <c r="B43" s="880" t="s">
        <v>1036</v>
      </c>
      <c r="C43" s="881"/>
      <c r="D43" s="881"/>
      <c r="E43" s="44"/>
      <c r="F43" s="45"/>
      <c r="G43" s="45"/>
      <c r="H43" s="46"/>
      <c r="I43" s="42"/>
      <c r="J43" s="43"/>
      <c r="K43" s="288"/>
      <c r="L43" s="285"/>
      <c r="M43" s="410">
        <v>0.01</v>
      </c>
      <c r="N43" s="353">
        <f>N81*M43</f>
        <v>40222.408211598995</v>
      </c>
    </row>
    <row r="44" spans="1:16" ht="15" thickBot="1">
      <c r="B44" s="872"/>
      <c r="C44" s="873"/>
      <c r="D44" s="873"/>
      <c r="E44" s="873"/>
      <c r="F44" s="873"/>
      <c r="G44" s="873"/>
      <c r="H44" s="874"/>
      <c r="I44" s="882"/>
      <c r="J44" s="883"/>
      <c r="K44" s="47"/>
      <c r="L44" s="884"/>
      <c r="M44" s="885"/>
      <c r="N44" s="111"/>
    </row>
    <row r="45" spans="1:16" ht="15" thickBot="1">
      <c r="B45" s="823" t="s">
        <v>1037</v>
      </c>
      <c r="C45" s="824"/>
      <c r="D45" s="824"/>
      <c r="E45" s="824"/>
      <c r="F45" s="824"/>
      <c r="G45" s="824"/>
      <c r="H45" s="824"/>
      <c r="I45" s="824"/>
      <c r="J45" s="824"/>
      <c r="K45" s="824"/>
      <c r="L45" s="824"/>
      <c r="M45" s="825"/>
      <c r="N45" s="403">
        <f>SUM(N36:N44)</f>
        <v>10363837.287091937</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8" t="s">
        <v>1028</v>
      </c>
      <c r="C49" s="869"/>
      <c r="D49" s="869"/>
      <c r="E49" s="869"/>
      <c r="F49" s="869"/>
      <c r="G49" s="869"/>
      <c r="H49" s="869"/>
      <c r="I49" s="903"/>
      <c r="J49" s="324" t="s">
        <v>1029</v>
      </c>
      <c r="K49" s="91" t="s">
        <v>1030</v>
      </c>
      <c r="L49" s="904" t="s">
        <v>1039</v>
      </c>
      <c r="M49" s="903"/>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14785368.88530587</v>
      </c>
      <c r="N50" s="281">
        <f t="shared" ref="N50:N55" si="0">K50*M50</f>
        <v>14785368.88530587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15300</v>
      </c>
      <c r="N51" s="281">
        <f t="shared" si="0"/>
        <v>459000</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1430602.5799229324</v>
      </c>
      <c r="N52" s="281">
        <f t="shared" si="0"/>
        <v>2861205.1598458649</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873791.14976195816</v>
      </c>
      <c r="N53" s="281">
        <f t="shared" si="0"/>
        <v>4368955.7488097912</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57410.040695647542</v>
      </c>
      <c r="N54" s="281">
        <f t="shared" si="0"/>
        <v>3444602.4417388523</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37699.831805535941</v>
      </c>
      <c r="N55" s="281">
        <f t="shared" si="0"/>
        <v>452397.9816664313</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3" t="s">
        <v>1037</v>
      </c>
      <c r="C58" s="824"/>
      <c r="D58" s="824"/>
      <c r="E58" s="824"/>
      <c r="F58" s="824"/>
      <c r="G58" s="824"/>
      <c r="H58" s="824"/>
      <c r="I58" s="824"/>
      <c r="J58" s="824"/>
      <c r="K58" s="824"/>
      <c r="L58" s="824"/>
      <c r="M58" s="825"/>
      <c r="N58" s="403">
        <f>SUM(N50:N57)</f>
        <v>26371530.217366811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909" t="s">
        <v>1045</v>
      </c>
      <c r="M62" s="888"/>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910">
        <f>VLOOKUP(A63,TRANSPORTE!A5:D117,4,FALSE)</f>
        <v>350000</v>
      </c>
      <c r="M63" s="911"/>
      <c r="N63" s="296">
        <f>K63*L63</f>
        <v>1050000</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910">
        <f>VLOOKUP(A64,TRANSPORTE!A6:D117,4,FALSE)</f>
        <v>1049282.2834092327</v>
      </c>
      <c r="M64" s="911"/>
      <c r="N64" s="296">
        <f>K64*L64</f>
        <v>1049282.2834092327</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910">
        <f>VLOOKUP(A65,TRANSPORTE!A6:D118,4,FALSE)</f>
        <v>121324.05001529036</v>
      </c>
      <c r="M65" s="911"/>
      <c r="N65" s="296">
        <f>K65*L65</f>
        <v>970592.40012232284</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901"/>
      <c r="M67" s="902"/>
      <c r="N67" s="133"/>
    </row>
    <row r="68" spans="1:15" ht="15" thickBot="1">
      <c r="B68" s="912" t="s">
        <v>1037</v>
      </c>
      <c r="C68" s="866"/>
      <c r="D68" s="866"/>
      <c r="E68" s="866"/>
      <c r="F68" s="866"/>
      <c r="G68" s="866"/>
      <c r="H68" s="866"/>
      <c r="I68" s="866"/>
      <c r="J68" s="866"/>
      <c r="K68" s="866"/>
      <c r="L68" s="866"/>
      <c r="M68" s="867"/>
      <c r="N68" s="110">
        <f>SUM(N63:N67)</f>
        <v>3069874.6835315553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246958.80000000002</v>
      </c>
      <c r="J74" s="302">
        <v>185</v>
      </c>
      <c r="K74" s="303">
        <f>VLOOKUP(A74,'MANO DE OBRA'!A8:D100,4,FALSE)</f>
        <v>456873.78</v>
      </c>
      <c r="L74" s="56"/>
      <c r="M74" s="440">
        <v>1</v>
      </c>
      <c r="N74" s="404">
        <f t="shared" si="2"/>
        <v>456873.78</v>
      </c>
    </row>
    <row r="75" spans="1:15">
      <c r="A75" s="168" t="s">
        <v>82</v>
      </c>
      <c r="B75" s="55" t="str">
        <f>VLOOKUP(A75,'MANO DE OBRA'!A9:D70,3,FALSE)</f>
        <v>Ingeniero Supervisor y Director de Prueba Pilote</v>
      </c>
      <c r="C75" s="53"/>
      <c r="D75" s="53"/>
      <c r="E75" s="53"/>
      <c r="F75" s="53"/>
      <c r="G75" s="53"/>
      <c r="H75" s="53"/>
      <c r="I75" s="301">
        <f t="shared" si="1"/>
        <v>298595.64</v>
      </c>
      <c r="J75" s="302">
        <v>185</v>
      </c>
      <c r="K75" s="303">
        <f>VLOOKUP(A75,'MANO DE OBRA'!A9:D101,4,FALSE)</f>
        <v>552401.93400000001</v>
      </c>
      <c r="L75" s="56"/>
      <c r="M75" s="448">
        <v>1</v>
      </c>
      <c r="N75" s="404">
        <f t="shared" si="2"/>
        <v>552401.93400000001</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99"/>
      <c r="C80" s="900"/>
      <c r="D80" s="900"/>
      <c r="E80" s="900"/>
      <c r="F80" s="900"/>
      <c r="G80" s="900"/>
      <c r="H80" s="900"/>
      <c r="I80" s="50"/>
      <c r="J80" s="50"/>
      <c r="K80" s="50"/>
      <c r="L80" s="978"/>
      <c r="M80" s="979"/>
      <c r="N80" s="51"/>
    </row>
    <row r="81" spans="1:14" ht="15" thickBot="1">
      <c r="B81" s="823" t="s">
        <v>1037</v>
      </c>
      <c r="C81" s="824"/>
      <c r="D81" s="824"/>
      <c r="E81" s="824"/>
      <c r="F81" s="824"/>
      <c r="G81" s="824"/>
      <c r="H81" s="824"/>
      <c r="I81" s="866"/>
      <c r="J81" s="866"/>
      <c r="K81" s="866"/>
      <c r="L81" s="866"/>
      <c r="M81" s="867"/>
      <c r="N81" s="310">
        <f>SUM(N73:N80)</f>
        <v>4022240.8211598997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N45+N58+N68+N81</f>
        <v>43827483.0091502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8765496.601830041</v>
      </c>
      <c r="M88" s="859"/>
      <c r="N88" s="57"/>
    </row>
    <row r="89" spans="1:14">
      <c r="B89" s="95" t="s">
        <v>1057</v>
      </c>
      <c r="C89" s="96"/>
      <c r="D89" s="96"/>
      <c r="E89" s="96"/>
      <c r="F89" s="96"/>
      <c r="G89" s="96"/>
      <c r="H89" s="96"/>
      <c r="I89" s="93"/>
      <c r="J89" s="94"/>
      <c r="K89" s="313">
        <v>0.05</v>
      </c>
      <c r="L89" s="858">
        <f>N83*K89</f>
        <v>2191374.1504575103</v>
      </c>
      <c r="M89" s="859"/>
      <c r="N89" s="57"/>
    </row>
    <row r="90" spans="1:14" ht="15" thickBot="1">
      <c r="B90" s="97" t="s">
        <v>1058</v>
      </c>
      <c r="C90" s="98"/>
      <c r="D90" s="98"/>
      <c r="E90" s="98"/>
      <c r="F90" s="98"/>
      <c r="G90" s="98"/>
      <c r="H90" s="98"/>
      <c r="I90" s="99"/>
      <c r="J90" s="100"/>
      <c r="K90" s="314">
        <v>0.05</v>
      </c>
      <c r="L90" s="860">
        <f>N83*K90</f>
        <v>2191374.1504575103</v>
      </c>
      <c r="M90" s="861"/>
      <c r="N90" s="57"/>
    </row>
    <row r="91" spans="1:14" ht="15" thickBot="1">
      <c r="B91" s="823" t="s">
        <v>1037</v>
      </c>
      <c r="C91" s="824"/>
      <c r="D91" s="824"/>
      <c r="E91" s="824"/>
      <c r="F91" s="824"/>
      <c r="G91" s="824"/>
      <c r="H91" s="824"/>
      <c r="I91" s="824"/>
      <c r="J91" s="824"/>
      <c r="K91" s="824"/>
      <c r="L91" s="824"/>
      <c r="M91" s="825"/>
      <c r="N91" s="58">
        <f>L88+L89+L90</f>
        <v>13148244.902745062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56975727.91189526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3"/>
      <c r="K123" s="973"/>
      <c r="L123" s="973"/>
      <c r="M123" s="973"/>
      <c r="N123" s="974"/>
    </row>
    <row r="124" spans="2:14" ht="15" thickBot="1">
      <c r="B124" s="428" t="s">
        <v>2327</v>
      </c>
      <c r="C124" s="429"/>
      <c r="D124" s="429"/>
      <c r="E124" s="268"/>
      <c r="F124" s="268"/>
      <c r="G124" s="268"/>
      <c r="H124" s="268"/>
      <c r="I124" s="268"/>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7"/>
      <c r="C1" s="929"/>
      <c r="D1" s="930"/>
      <c r="E1" s="930"/>
      <c r="F1" s="930"/>
      <c r="G1" s="930"/>
      <c r="H1" s="930"/>
      <c r="I1" s="930"/>
      <c r="J1" s="931"/>
      <c r="K1" s="932" t="s">
        <v>1017</v>
      </c>
      <c r="L1" s="934" t="s">
        <v>2304</v>
      </c>
      <c r="M1" s="935"/>
      <c r="N1" s="936"/>
    </row>
    <row r="2" spans="2:14" ht="22.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259</v>
      </c>
      <c r="B36" s="872" t="str">
        <f>VLOOKUP(A36,EQUIPOS!A6:D154,3,FALSE)</f>
        <v>Montacargas</v>
      </c>
      <c r="C36" s="873"/>
      <c r="D36" s="873"/>
      <c r="E36" s="873"/>
      <c r="F36" s="873"/>
      <c r="G36" s="873"/>
      <c r="H36" s="874"/>
      <c r="I36" s="276"/>
      <c r="J36" s="277"/>
      <c r="K36" s="278">
        <f>VLOOKUP(A36,EQUIPOS!A6:D163,4,FALSE)</f>
        <v>69757.958759907997</v>
      </c>
      <c r="L36" s="279"/>
      <c r="M36" s="345">
        <v>1.5</v>
      </c>
      <c r="N36" s="281">
        <f>K36/M36</f>
        <v>46505.305839938665</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49058.666100243667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8878.9160715132311</v>
      </c>
      <c r="N48" s="281">
        <f>K48*M48</f>
        <v>2780886.0992724886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2780886.0992724886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51067.205206099999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2881011.9705788321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576202.39411576639</v>
      </c>
      <c r="M84" s="859"/>
      <c r="N84" s="57"/>
    </row>
    <row r="85" spans="1:14">
      <c r="B85" s="95" t="s">
        <v>1057</v>
      </c>
      <c r="C85" s="96"/>
      <c r="D85" s="96"/>
      <c r="E85" s="96"/>
      <c r="F85" s="96"/>
      <c r="G85" s="96"/>
      <c r="H85" s="96"/>
      <c r="I85" s="93"/>
      <c r="J85" s="94"/>
      <c r="K85" s="313">
        <v>0.05</v>
      </c>
      <c r="L85" s="858">
        <f>N79*K85</f>
        <v>144050.5985289416</v>
      </c>
      <c r="M85" s="859"/>
      <c r="N85" s="57"/>
    </row>
    <row r="86" spans="1:14" ht="15" thickBot="1">
      <c r="B86" s="97" t="s">
        <v>1058</v>
      </c>
      <c r="C86" s="98"/>
      <c r="D86" s="98"/>
      <c r="E86" s="98"/>
      <c r="F86" s="98"/>
      <c r="G86" s="98"/>
      <c r="H86" s="98"/>
      <c r="I86" s="99"/>
      <c r="J86" s="100"/>
      <c r="K86" s="314">
        <v>0.05</v>
      </c>
      <c r="L86" s="860">
        <f>N79*K86</f>
        <v>144050.5985289416</v>
      </c>
      <c r="M86" s="861"/>
      <c r="N86" s="57"/>
    </row>
    <row r="87" spans="1:14" ht="15" thickBot="1">
      <c r="B87" s="823" t="s">
        <v>1037</v>
      </c>
      <c r="C87" s="824"/>
      <c r="D87" s="824"/>
      <c r="E87" s="824"/>
      <c r="F87" s="824"/>
      <c r="G87" s="824"/>
      <c r="H87" s="824"/>
      <c r="I87" s="824"/>
      <c r="J87" s="824"/>
      <c r="K87" s="824"/>
      <c r="L87" s="824"/>
      <c r="M87" s="825"/>
      <c r="N87" s="58">
        <f>L84+L85+L86</f>
        <v>864303.59117364965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3745315.5617524819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267</v>
      </c>
      <c r="B36" s="872" t="str">
        <f>VLOOKUP(A36,EQUIPOS!A6:D154,3,FALSE)</f>
        <v>Motobomba de concreto</v>
      </c>
      <c r="C36" s="873"/>
      <c r="D36" s="873"/>
      <c r="E36" s="873"/>
      <c r="F36" s="873"/>
      <c r="G36" s="873"/>
      <c r="H36" s="874"/>
      <c r="I36" s="276"/>
      <c r="J36" s="277"/>
      <c r="K36" s="278">
        <f>VLOOKUP(A36,EQUIPOS!A6:D163,4,FALSE)</f>
        <v>84854.830431828377</v>
      </c>
      <c r="L36" s="279"/>
      <c r="M36" s="345">
        <v>2.5</v>
      </c>
      <c r="N36" s="281">
        <f>K36/M36</f>
        <v>33941.932172731351</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33941.932172731351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3223.2000000000003</v>
      </c>
      <c r="N48" s="281">
        <f>K48*M48</f>
        <v>150712.57627323721</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347632.32</v>
      </c>
      <c r="N49" s="281">
        <f>K49*M49</f>
        <v>232211.83270858772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382924.40898182493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910">
        <f>VLOOKUP(A60,TRANSPORTE!A2:D117,4,FALSE)</f>
        <v>1200</v>
      </c>
      <c r="M60" s="911"/>
      <c r="N60" s="296">
        <f>K60*L60</f>
        <v>1042.0505752324664</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1042.0505752324664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417908.39172978874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83581.678345957756</v>
      </c>
      <c r="M84" s="859"/>
      <c r="N84" s="57"/>
    </row>
    <row r="85" spans="1:14">
      <c r="B85" s="95" t="s">
        <v>1057</v>
      </c>
      <c r="C85" s="96"/>
      <c r="D85" s="96"/>
      <c r="E85" s="96"/>
      <c r="F85" s="96"/>
      <c r="G85" s="96"/>
      <c r="H85" s="96"/>
      <c r="I85" s="93"/>
      <c r="J85" s="94"/>
      <c r="K85" s="313">
        <v>0.05</v>
      </c>
      <c r="L85" s="858">
        <f>N79*K85</f>
        <v>20895.419586489439</v>
      </c>
      <c r="M85" s="859"/>
      <c r="N85" s="57"/>
    </row>
    <row r="86" spans="1:14" ht="15" thickBot="1">
      <c r="B86" s="97" t="s">
        <v>1058</v>
      </c>
      <c r="C86" s="98"/>
      <c r="D86" s="98"/>
      <c r="E86" s="98"/>
      <c r="F86" s="98"/>
      <c r="G86" s="98"/>
      <c r="H86" s="98"/>
      <c r="I86" s="99"/>
      <c r="J86" s="100"/>
      <c r="K86" s="314">
        <v>0.05</v>
      </c>
      <c r="L86" s="860">
        <f>N79*K86</f>
        <v>20895.419586489439</v>
      </c>
      <c r="M86" s="861"/>
      <c r="N86" s="57"/>
    </row>
    <row r="87" spans="1:14" ht="15" thickBot="1">
      <c r="B87" s="823" t="s">
        <v>1037</v>
      </c>
      <c r="C87" s="824"/>
      <c r="D87" s="824"/>
      <c r="E87" s="824"/>
      <c r="F87" s="824"/>
      <c r="G87" s="824"/>
      <c r="H87" s="824"/>
      <c r="I87" s="824"/>
      <c r="J87" s="824"/>
      <c r="K87" s="824"/>
      <c r="L87" s="824"/>
      <c r="M87" s="825"/>
      <c r="N87" s="58">
        <f>L84+L85+L86</f>
        <v>125372.51751893664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543280.90924872539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121</v>
      </c>
      <c r="B36" s="872" t="str">
        <f>VLOOKUP(A36,EQUIPOS!A6:D154,3,FALSE)</f>
        <v>Bomba eléctrica para accionar la celda</v>
      </c>
      <c r="C36" s="873"/>
      <c r="D36" s="873"/>
      <c r="E36" s="873"/>
      <c r="F36" s="873"/>
      <c r="G36" s="873"/>
      <c r="H36" s="874"/>
      <c r="I36" s="276"/>
      <c r="J36" s="277"/>
      <c r="K36" s="278">
        <f>VLOOKUP(A36,EQUIPOS!A6:D163,4,FALSE)</f>
        <v>67675.631632746561</v>
      </c>
      <c r="L36" s="279"/>
      <c r="M36" s="280">
        <v>0.01</v>
      </c>
      <c r="N36" s="281">
        <f t="shared" ref="N36:N41" si="0">K36/M36</f>
        <v>6767563.163274656</v>
      </c>
    </row>
    <row r="37" spans="1:14">
      <c r="A37" s="119" t="s">
        <v>192</v>
      </c>
      <c r="B37" s="872" t="str">
        <f>VLOOKUP(A37,EQUIPOS!A7:D154,3,FALSE)</f>
        <v>Equipo de acarreo interno</v>
      </c>
      <c r="C37" s="873"/>
      <c r="D37" s="873"/>
      <c r="E37" s="873"/>
      <c r="F37" s="873"/>
      <c r="G37" s="873"/>
      <c r="H37" s="874"/>
      <c r="I37" s="430"/>
      <c r="J37" s="431"/>
      <c r="K37" s="278">
        <f>VLOOKUP(A37,EQUIPOS!A7:D164,4,FALSE)</f>
        <v>31234.906907421489</v>
      </c>
      <c r="L37" s="344"/>
      <c r="M37" s="345">
        <v>0.05</v>
      </c>
      <c r="N37" s="281">
        <f t="shared" si="0"/>
        <v>624698.1381484298</v>
      </c>
    </row>
    <row r="38" spans="1:14">
      <c r="A38" s="119" t="s">
        <v>214</v>
      </c>
      <c r="B38" s="872" t="str">
        <f>VLOOKUP(A38,EQUIPOS!A8:D154,3,FALSE)</f>
        <v>Equipo de oxigeno y soldadura</v>
      </c>
      <c r="C38" s="873"/>
      <c r="D38" s="873"/>
      <c r="E38" s="873"/>
      <c r="F38" s="873"/>
      <c r="G38" s="873"/>
      <c r="H38" s="874"/>
      <c r="I38" s="430"/>
      <c r="J38" s="431"/>
      <c r="K38" s="447">
        <f>VLOOKUP(A38,EQUIPOS!A8:D165,4,FALSE)</f>
        <v>10058.93976856128</v>
      </c>
      <c r="L38" s="344"/>
      <c r="M38" s="345">
        <v>0.01</v>
      </c>
      <c r="N38" s="281">
        <f t="shared" si="0"/>
        <v>1005893.976856128</v>
      </c>
    </row>
    <row r="39" spans="1:14">
      <c r="A39" s="119" t="s">
        <v>248</v>
      </c>
      <c r="B39" s="872" t="str">
        <f>VLOOKUP(A39,EQUIPOS!A9:D154,3,FALSE)</f>
        <v>Grúa telescópica de 50 Ton.</v>
      </c>
      <c r="C39" s="873"/>
      <c r="D39" s="873"/>
      <c r="E39" s="873"/>
      <c r="F39" s="873"/>
      <c r="G39" s="873"/>
      <c r="H39" s="874"/>
      <c r="I39" s="430"/>
      <c r="J39" s="431"/>
      <c r="K39" s="447">
        <f>VLOOKUP(A39,EQUIPOS!A9:D166,4,FALSE)</f>
        <v>239467.61962356474</v>
      </c>
      <c r="L39" s="344"/>
      <c r="M39" s="345">
        <v>0.04</v>
      </c>
      <c r="N39" s="281">
        <f t="shared" si="0"/>
        <v>5986690.4905891186</v>
      </c>
    </row>
    <row r="40" spans="1:14">
      <c r="A40" s="119" t="s">
        <v>255</v>
      </c>
      <c r="B40" s="872" t="str">
        <f>VLOOKUP(A40,EQUIPOS!A10:D154,3,FALSE)</f>
        <v>Manómetro cable de acero para bajar la celda</v>
      </c>
      <c r="C40" s="873"/>
      <c r="D40" s="873"/>
      <c r="E40" s="873"/>
      <c r="F40" s="873"/>
      <c r="G40" s="873"/>
      <c r="H40" s="874"/>
      <c r="I40" s="430"/>
      <c r="J40" s="431"/>
      <c r="K40" s="447">
        <f>VLOOKUP(A40,EQUIPOS!A10:D167,4,FALSE)</f>
        <v>1265491.8757281068</v>
      </c>
      <c r="L40" s="344"/>
      <c r="M40" s="345">
        <v>1</v>
      </c>
      <c r="N40" s="281">
        <f t="shared" si="0"/>
        <v>1265491.8757281068</v>
      </c>
    </row>
    <row r="41" spans="1:14">
      <c r="A41" s="119" t="s">
        <v>322</v>
      </c>
      <c r="B41" s="872" t="str">
        <f>VLOOKUP(A41,EQUIPOS!A11:D155,3,FALSE)</f>
        <v xml:space="preserve">Retroexcavadora sobre llantas JD 410
</v>
      </c>
      <c r="C41" s="873"/>
      <c r="D41" s="873"/>
      <c r="E41" s="873"/>
      <c r="F41" s="873"/>
      <c r="G41" s="873"/>
      <c r="H41" s="874"/>
      <c r="I41" s="430"/>
      <c r="J41" s="431"/>
      <c r="K41" s="447">
        <f>VLOOKUP(A41,EQUIPOS!A11:D168,4,FALSE)</f>
        <v>93704.720722264465</v>
      </c>
      <c r="L41" s="344"/>
      <c r="M41" s="345">
        <v>0.2</v>
      </c>
      <c r="N41" s="281">
        <f t="shared" si="0"/>
        <v>468523.60361132229</v>
      </c>
    </row>
    <row r="42" spans="1:14">
      <c r="A42" s="119"/>
      <c r="B42" s="872"/>
      <c r="C42" s="873"/>
      <c r="D42" s="873"/>
      <c r="E42" s="873"/>
      <c r="F42" s="873"/>
      <c r="G42" s="873"/>
      <c r="H42" s="874"/>
      <c r="I42" s="337"/>
      <c r="J42" s="339"/>
      <c r="K42" s="447"/>
      <c r="L42" s="432"/>
      <c r="M42" s="433"/>
      <c r="N42" s="281"/>
    </row>
    <row r="43" spans="1:14">
      <c r="B43" s="872"/>
      <c r="C43" s="873"/>
      <c r="D43" s="873"/>
      <c r="E43" s="873"/>
      <c r="F43" s="873"/>
      <c r="G43" s="873"/>
      <c r="H43" s="874"/>
      <c r="I43" s="42"/>
      <c r="J43" s="43"/>
      <c r="K43" s="447"/>
      <c r="L43" s="285"/>
      <c r="M43" s="286"/>
      <c r="N43" s="281"/>
    </row>
    <row r="44" spans="1:14">
      <c r="B44" s="329"/>
      <c r="C44" s="330"/>
      <c r="D44" s="330"/>
      <c r="E44" s="330"/>
      <c r="F44" s="332"/>
      <c r="G44" s="332"/>
      <c r="H44" s="131"/>
      <c r="I44" s="42"/>
      <c r="J44" s="43"/>
      <c r="K44" s="447"/>
      <c r="L44" s="285"/>
      <c r="M44" s="286"/>
      <c r="N44" s="282"/>
    </row>
    <row r="45" spans="1:14">
      <c r="B45" s="880" t="s">
        <v>1036</v>
      </c>
      <c r="C45" s="881"/>
      <c r="D45" s="881"/>
      <c r="E45" s="44"/>
      <c r="F45" s="45"/>
      <c r="G45" s="45"/>
      <c r="H45" s="46"/>
      <c r="I45" s="42"/>
      <c r="J45" s="43"/>
      <c r="K45" s="288"/>
      <c r="L45" s="285"/>
      <c r="M45" s="410">
        <v>0.1</v>
      </c>
      <c r="N45" s="353">
        <f>N86*M45</f>
        <v>402224.08211598999</v>
      </c>
    </row>
    <row r="46" spans="1:14" ht="15" thickBot="1">
      <c r="B46" s="872"/>
      <c r="C46" s="873"/>
      <c r="D46" s="873"/>
      <c r="E46" s="873"/>
      <c r="F46" s="873"/>
      <c r="G46" s="873"/>
      <c r="H46" s="874"/>
      <c r="I46" s="882"/>
      <c r="J46" s="883"/>
      <c r="K46" s="47"/>
      <c r="L46" s="884"/>
      <c r="M46" s="885"/>
      <c r="N46" s="111"/>
    </row>
    <row r="47" spans="1:14" ht="15" thickBot="1">
      <c r="B47" s="823" t="s">
        <v>1037</v>
      </c>
      <c r="C47" s="824"/>
      <c r="D47" s="824"/>
      <c r="E47" s="824"/>
      <c r="F47" s="824"/>
      <c r="G47" s="824"/>
      <c r="H47" s="824"/>
      <c r="I47" s="824"/>
      <c r="J47" s="824"/>
      <c r="K47" s="824"/>
      <c r="L47" s="824"/>
      <c r="M47" s="825"/>
      <c r="N47" s="420">
        <f>SUM(N36:N45)</f>
        <v>16521085.330323748</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8" t="s">
        <v>1028</v>
      </c>
      <c r="C51" s="869"/>
      <c r="D51" s="869"/>
      <c r="E51" s="869"/>
      <c r="F51" s="869"/>
      <c r="G51" s="869"/>
      <c r="H51" s="869"/>
      <c r="I51" s="903"/>
      <c r="J51" s="324" t="s">
        <v>1029</v>
      </c>
      <c r="K51" s="91" t="s">
        <v>1030</v>
      </c>
      <c r="L51" s="904" t="s">
        <v>1039</v>
      </c>
      <c r="M51" s="903"/>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14785368.88530587</v>
      </c>
      <c r="N52" s="281">
        <f t="shared" ref="N52:N57" si="1">K52*M52</f>
        <v>14785368.88530587</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15300</v>
      </c>
      <c r="N53" s="281">
        <f t="shared" si="1"/>
        <v>459000</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1430602.5799229324</v>
      </c>
      <c r="N54" s="281">
        <f t="shared" si="1"/>
        <v>2861205.1598458649</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873791.14976195816</v>
      </c>
      <c r="N55" s="281">
        <f t="shared" si="1"/>
        <v>4368955.7488097912</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55751.900911510253</v>
      </c>
      <c r="N56" s="281">
        <f t="shared" si="1"/>
        <v>3345114.0546906153</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37699.831805535941</v>
      </c>
      <c r="N57" s="281">
        <f t="shared" si="1"/>
        <v>452397.9816664313</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23" t="s">
        <v>1037</v>
      </c>
      <c r="C63" s="824"/>
      <c r="D63" s="824"/>
      <c r="E63" s="824"/>
      <c r="F63" s="824"/>
      <c r="G63" s="824"/>
      <c r="H63" s="824"/>
      <c r="I63" s="824"/>
      <c r="J63" s="824"/>
      <c r="K63" s="824"/>
      <c r="L63" s="824"/>
      <c r="M63" s="825"/>
      <c r="N63" s="403">
        <f>SUM(N52:N62)</f>
        <v>26272041.830318574</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909" t="s">
        <v>1045</v>
      </c>
      <c r="M67" s="888"/>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910">
        <f>VLOOKUP(A68,TRANSPORTE!A5:D117,4,FALSE)</f>
        <v>1049282.2834092327</v>
      </c>
      <c r="M68" s="911"/>
      <c r="N68" s="296">
        <f>K68*L68</f>
        <v>1049282.2834092327</v>
      </c>
    </row>
    <row r="69" spans="1:15">
      <c r="A69" t="s">
        <v>1483</v>
      </c>
      <c r="B69" s="52" t="str">
        <f>VLOOKUP(A69,TRANSPORTE!A5:D117,3,FALSE)</f>
        <v>Pasajes aéreos</v>
      </c>
      <c r="C69" s="53"/>
      <c r="D69" s="53"/>
      <c r="E69" s="53"/>
      <c r="F69" s="53"/>
      <c r="G69" s="53"/>
      <c r="H69" s="320" t="s">
        <v>1029</v>
      </c>
      <c r="I69" s="288">
        <v>3</v>
      </c>
      <c r="J69" s="295">
        <v>1</v>
      </c>
      <c r="K69" s="288">
        <f>I69*J69</f>
        <v>3</v>
      </c>
      <c r="L69" s="910">
        <f>VLOOKUP(A69,TRANSPORTE!A5:D117,4,FALSE)</f>
        <v>350000</v>
      </c>
      <c r="M69" s="911"/>
      <c r="N69" s="296">
        <f>K69*L69</f>
        <v>1050000</v>
      </c>
    </row>
    <row r="70" spans="1:15">
      <c r="B70" s="52"/>
      <c r="C70" s="53"/>
      <c r="D70" s="53"/>
      <c r="E70" s="53"/>
      <c r="F70" s="53"/>
      <c r="G70" s="53"/>
      <c r="H70" s="320"/>
      <c r="I70" s="288"/>
      <c r="J70" s="295"/>
      <c r="K70" s="288"/>
      <c r="L70" s="910"/>
      <c r="M70" s="911"/>
      <c r="N70" s="296"/>
    </row>
    <row r="71" spans="1:15">
      <c r="B71" s="52"/>
      <c r="C71" s="53"/>
      <c r="D71" s="53"/>
      <c r="E71" s="53"/>
      <c r="F71" s="53"/>
      <c r="G71" s="53"/>
      <c r="H71" s="320"/>
      <c r="I71" s="288"/>
      <c r="J71" s="295"/>
      <c r="K71" s="288"/>
      <c r="L71" s="910"/>
      <c r="M71" s="911"/>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901"/>
      <c r="M73" s="902"/>
      <c r="N73" s="133"/>
    </row>
    <row r="74" spans="1:15" ht="15" thickBot="1">
      <c r="B74" s="912" t="s">
        <v>1037</v>
      </c>
      <c r="C74" s="866"/>
      <c r="D74" s="866"/>
      <c r="E74" s="866"/>
      <c r="F74" s="866"/>
      <c r="G74" s="866"/>
      <c r="H74" s="866"/>
      <c r="I74" s="866"/>
      <c r="J74" s="866"/>
      <c r="K74" s="866"/>
      <c r="L74" s="866"/>
      <c r="M74" s="867"/>
      <c r="N74" s="110">
        <f>N68+N69+N70+N71+N72</f>
        <v>2099282.2834092327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2" t="s">
        <v>1047</v>
      </c>
      <c r="C78" s="863"/>
      <c r="D78" s="863"/>
      <c r="E78" s="863"/>
      <c r="F78" s="863"/>
      <c r="G78" s="863"/>
      <c r="H78" s="863"/>
      <c r="I78" s="79" t="s">
        <v>1048</v>
      </c>
      <c r="J78" s="81" t="s">
        <v>1494</v>
      </c>
      <c r="K78" s="80" t="s">
        <v>1050</v>
      </c>
      <c r="L78" s="864" t="s">
        <v>1034</v>
      </c>
      <c r="M78" s="865"/>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246958.80000000002</v>
      </c>
      <c r="J80" s="302">
        <v>185</v>
      </c>
      <c r="K80" s="303">
        <f>VLOOKUP(A80,'MANO DE OBRA'!A8:D100,4,FALSE)</f>
        <v>456873.78</v>
      </c>
      <c r="L80" s="56"/>
      <c r="M80" s="443">
        <v>1</v>
      </c>
      <c r="N80" s="404">
        <f t="shared" si="3"/>
        <v>456873.78</v>
      </c>
    </row>
    <row r="81" spans="1:14">
      <c r="A81" s="168" t="s">
        <v>82</v>
      </c>
      <c r="B81" s="55" t="str">
        <f>VLOOKUP(A81,'MANO DE OBRA'!A9:D70,3,FALSE)</f>
        <v>Ingeniero Supervisor y Director de Prueba Pilote</v>
      </c>
      <c r="C81" s="53"/>
      <c r="D81" s="53"/>
      <c r="E81" s="53"/>
      <c r="F81" s="53"/>
      <c r="G81" s="53"/>
      <c r="H81" s="53"/>
      <c r="I81" s="301">
        <f t="shared" si="2"/>
        <v>298595.64</v>
      </c>
      <c r="J81" s="302">
        <v>185</v>
      </c>
      <c r="K81" s="303">
        <f>VLOOKUP(A81,'MANO DE OBRA'!A9:D101,4,FALSE)</f>
        <v>552401.93400000001</v>
      </c>
      <c r="L81" s="56"/>
      <c r="M81" s="443">
        <v>1</v>
      </c>
      <c r="N81" s="404">
        <f t="shared" si="3"/>
        <v>552401.93400000001</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99" t="str">
        <f>VLOOKUP(A85,'MANO DE OBRA'!A12:D73,3,FALSE)</f>
        <v>Estudios, análisis e informes</v>
      </c>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9"/>
      <c r="J85" s="480"/>
      <c r="K85" s="481">
        <f>VLOOKUP(A85,'MANO DE OBRA'!A12:D104,4,FALSE)</f>
        <v>2042688.2082439999</v>
      </c>
      <c r="L85" s="980">
        <v>1</v>
      </c>
      <c r="M85" s="980"/>
      <c r="N85" s="482">
        <f>K85*L85</f>
        <v>2042688.2082439999</v>
      </c>
    </row>
    <row r="86" spans="1:14" ht="15" thickBot="1">
      <c r="B86" s="912" t="s">
        <v>1037</v>
      </c>
      <c r="C86" s="866"/>
      <c r="D86" s="866"/>
      <c r="E86" s="866"/>
      <c r="F86" s="866"/>
      <c r="G86" s="866"/>
      <c r="H86" s="866"/>
      <c r="I86" s="866"/>
      <c r="J86" s="866"/>
      <c r="K86" s="866"/>
      <c r="L86" s="866"/>
      <c r="M86" s="867"/>
      <c r="N86" s="469">
        <f>SUM(N79:N85)</f>
        <v>4022240.8211598997</v>
      </c>
    </row>
    <row r="87" spans="1:14" ht="15" thickBot="1">
      <c r="B87" s="39"/>
      <c r="C87" s="40"/>
      <c r="D87" s="40"/>
      <c r="E87" s="40"/>
      <c r="F87" s="40"/>
      <c r="G87" s="40"/>
      <c r="H87" s="40"/>
      <c r="I87" s="40"/>
      <c r="J87" s="40"/>
      <c r="K87" s="40"/>
      <c r="L87" s="40"/>
      <c r="M87" s="40"/>
      <c r="N87" s="41"/>
    </row>
    <row r="88" spans="1:14" ht="15" thickBot="1">
      <c r="B88" s="823" t="s">
        <v>1051</v>
      </c>
      <c r="C88" s="824"/>
      <c r="D88" s="824"/>
      <c r="E88" s="824"/>
      <c r="F88" s="824"/>
      <c r="G88" s="824"/>
      <c r="H88" s="824"/>
      <c r="I88" s="824"/>
      <c r="J88" s="824"/>
      <c r="K88" s="824"/>
      <c r="L88" s="824"/>
      <c r="M88" s="825"/>
      <c r="N88" s="105">
        <f>N86+N74+N63+N47</f>
        <v>48914650.265211456</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8" t="s">
        <v>1053</v>
      </c>
      <c r="C92" s="869"/>
      <c r="D92" s="869"/>
      <c r="E92" s="869"/>
      <c r="F92" s="869"/>
      <c r="G92" s="869"/>
      <c r="H92" s="869"/>
      <c r="I92" s="323"/>
      <c r="J92" s="343"/>
      <c r="K92" s="311" t="s">
        <v>1054</v>
      </c>
      <c r="L92" s="870" t="s">
        <v>1055</v>
      </c>
      <c r="M92" s="871"/>
      <c r="N92" s="312"/>
    </row>
    <row r="93" spans="1:14">
      <c r="B93" s="856" t="s">
        <v>1056</v>
      </c>
      <c r="C93" s="857"/>
      <c r="D93" s="857"/>
      <c r="E93" s="857"/>
      <c r="F93" s="857"/>
      <c r="G93" s="857"/>
      <c r="H93" s="857"/>
      <c r="I93" s="93"/>
      <c r="J93" s="94"/>
      <c r="K93" s="313">
        <v>0.2</v>
      </c>
      <c r="L93" s="858">
        <f>N88*K93</f>
        <v>9782930.0530422907</v>
      </c>
      <c r="M93" s="859"/>
      <c r="N93" s="57"/>
    </row>
    <row r="94" spans="1:14">
      <c r="B94" s="95" t="s">
        <v>1057</v>
      </c>
      <c r="C94" s="96"/>
      <c r="D94" s="96"/>
      <c r="E94" s="96"/>
      <c r="F94" s="96"/>
      <c r="G94" s="96"/>
      <c r="H94" s="96"/>
      <c r="I94" s="93"/>
      <c r="J94" s="94"/>
      <c r="K94" s="313">
        <v>0.05</v>
      </c>
      <c r="L94" s="858">
        <f>N88*K94</f>
        <v>2445732.5132605727</v>
      </c>
      <c r="M94" s="859"/>
      <c r="N94" s="57"/>
    </row>
    <row r="95" spans="1:14" ht="15" thickBot="1">
      <c r="B95" s="97" t="s">
        <v>1058</v>
      </c>
      <c r="C95" s="98"/>
      <c r="D95" s="98"/>
      <c r="E95" s="98"/>
      <c r="F95" s="98"/>
      <c r="G95" s="98"/>
      <c r="H95" s="98"/>
      <c r="I95" s="99"/>
      <c r="J95" s="100"/>
      <c r="K95" s="314">
        <v>0.05</v>
      </c>
      <c r="L95" s="860">
        <f>N88*K95</f>
        <v>2445732.5132605727</v>
      </c>
      <c r="M95" s="861"/>
      <c r="N95" s="57"/>
    </row>
    <row r="96" spans="1:14" ht="15" thickBot="1">
      <c r="B96" s="823" t="s">
        <v>1037</v>
      </c>
      <c r="C96" s="824"/>
      <c r="D96" s="824"/>
      <c r="E96" s="824"/>
      <c r="F96" s="824"/>
      <c r="G96" s="824"/>
      <c r="H96" s="824"/>
      <c r="I96" s="824"/>
      <c r="J96" s="824"/>
      <c r="K96" s="824"/>
      <c r="L96" s="824"/>
      <c r="M96" s="825"/>
      <c r="N96" s="58">
        <f>L93+L94+L95</f>
        <v>14674395.079563437</v>
      </c>
    </row>
    <row r="97" spans="1:14" ht="15" thickBot="1">
      <c r="B97" s="39"/>
      <c r="C97" s="40"/>
      <c r="D97" s="40"/>
      <c r="E97" s="40"/>
      <c r="F97" s="40"/>
      <c r="G97" s="40"/>
      <c r="H97" s="40"/>
      <c r="I97" s="40"/>
      <c r="J97" s="40"/>
      <c r="K97" s="40"/>
      <c r="L97" s="40"/>
      <c r="M97" s="40"/>
      <c r="N97" s="41"/>
    </row>
    <row r="98" spans="1:14" ht="15" thickBot="1">
      <c r="A98" t="s">
        <v>2122</v>
      </c>
      <c r="B98" s="823" t="s">
        <v>1059</v>
      </c>
      <c r="C98" s="824"/>
      <c r="D98" s="824"/>
      <c r="E98" s="824"/>
      <c r="F98" s="824"/>
      <c r="G98" s="824"/>
      <c r="H98" s="824"/>
      <c r="I98" s="824"/>
      <c r="J98" s="824"/>
      <c r="K98" s="824"/>
      <c r="L98" s="824"/>
      <c r="M98" s="825"/>
      <c r="N98" s="196">
        <f>N88+N96</f>
        <v>63589045.344774894</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7" t="s">
        <v>2324</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2325</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73"/>
      <c r="K128" s="973"/>
      <c r="L128" s="973"/>
      <c r="M128" s="973"/>
      <c r="N128" s="974"/>
    </row>
    <row r="129" spans="2:14" ht="15" thickBot="1">
      <c r="B129" s="428" t="s">
        <v>2327</v>
      </c>
      <c r="C129" s="429"/>
      <c r="D129" s="429"/>
      <c r="E129" s="268"/>
      <c r="F129" s="268"/>
      <c r="G129" s="268"/>
      <c r="H129" s="268"/>
      <c r="I129" s="268"/>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326</v>
      </c>
      <c r="B36" s="872" t="str">
        <f>VLOOKUP(A36,EQUIPOS!A6:D154,3,FALSE)</f>
        <v>Sensor de Impacto para prueba de integridad tipo</v>
      </c>
      <c r="C36" s="873"/>
      <c r="D36" s="873"/>
      <c r="E36" s="873"/>
      <c r="F36" s="873"/>
      <c r="G36" s="873"/>
      <c r="H36" s="874"/>
      <c r="I36" s="276"/>
      <c r="J36" s="277"/>
      <c r="K36" s="278">
        <f>VLOOKUP(A36,EQUIPOS!A6:D163,4,FALSE)</f>
        <v>86421.104562941982</v>
      </c>
      <c r="L36" s="279"/>
      <c r="M36" s="345">
        <v>1</v>
      </c>
      <c r="N36" s="281">
        <f>K36/M36</f>
        <v>86421.104562941982</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86421.104562941982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84</v>
      </c>
      <c r="B71" s="55" t="str">
        <f>VLOOKUP(A71,'MANO DE OBRA'!A6:D67,3,FALSE)</f>
        <v>Ingeniero Especialista prueba de  integridad</v>
      </c>
      <c r="C71" s="53"/>
      <c r="D71" s="53"/>
      <c r="E71" s="53"/>
      <c r="F71" s="53"/>
      <c r="G71" s="53"/>
      <c r="H71" s="53"/>
      <c r="I71" s="301">
        <f>K71/J71*100</f>
        <v>281757.53999999998</v>
      </c>
      <c r="J71" s="302">
        <v>185</v>
      </c>
      <c r="K71" s="303">
        <f>VLOOKUP(A71,'MANO DE OBRA'!A6:D97,4,FALSE)</f>
        <v>521251.44899999996</v>
      </c>
      <c r="L71" s="56"/>
      <c r="M71" s="443">
        <v>0.33333332999999998</v>
      </c>
      <c r="N71" s="404">
        <f>K71/M71</f>
        <v>1563754.3626375436</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1946758.4055133341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2033179.510076276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406635.90201525524</v>
      </c>
      <c r="M84" s="859"/>
      <c r="N84" s="57"/>
    </row>
    <row r="85" spans="1:14">
      <c r="B85" s="95" t="s">
        <v>1057</v>
      </c>
      <c r="C85" s="96"/>
      <c r="D85" s="96"/>
      <c r="E85" s="96"/>
      <c r="F85" s="96"/>
      <c r="G85" s="96"/>
      <c r="H85" s="96"/>
      <c r="I85" s="93"/>
      <c r="J85" s="94"/>
      <c r="K85" s="313">
        <v>0.05</v>
      </c>
      <c r="L85" s="858">
        <f>N79*K85</f>
        <v>101658.97550381381</v>
      </c>
      <c r="M85" s="859"/>
      <c r="N85" s="57"/>
    </row>
    <row r="86" spans="1:14" ht="15" thickBot="1">
      <c r="B86" s="97" t="s">
        <v>1058</v>
      </c>
      <c r="C86" s="98"/>
      <c r="D86" s="98"/>
      <c r="E86" s="98"/>
      <c r="F86" s="98"/>
      <c r="G86" s="98"/>
      <c r="H86" s="98"/>
      <c r="I86" s="99"/>
      <c r="J86" s="100"/>
      <c r="K86" s="314">
        <v>0.05</v>
      </c>
      <c r="L86" s="860">
        <f>N79*K86</f>
        <v>101658.97550381381</v>
      </c>
      <c r="M86" s="861"/>
      <c r="N86" s="57"/>
    </row>
    <row r="87" spans="1:14" ht="15" thickBot="1">
      <c r="B87" s="823" t="s">
        <v>1037</v>
      </c>
      <c r="C87" s="824"/>
      <c r="D87" s="824"/>
      <c r="E87" s="824"/>
      <c r="F87" s="824"/>
      <c r="G87" s="824"/>
      <c r="H87" s="824"/>
      <c r="I87" s="824"/>
      <c r="J87" s="824"/>
      <c r="K87" s="824"/>
      <c r="L87" s="824"/>
      <c r="M87" s="825"/>
      <c r="N87" s="58">
        <f>L84+L85+L86</f>
        <v>609953.85302288283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2643133.3630991587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320</v>
      </c>
      <c r="B36" s="872" t="str">
        <f>VLOOKUP(A36,EQUIPOS!A6:D154,3,FALSE)</f>
        <v>Retroexcavadora sobre llantas, motor 62HP, Profundidad de excavación de 5.41 metros.</v>
      </c>
      <c r="C36" s="873"/>
      <c r="D36" s="873"/>
      <c r="E36" s="873"/>
      <c r="F36" s="873"/>
      <c r="G36" s="873"/>
      <c r="H36" s="874"/>
      <c r="I36" s="276"/>
      <c r="J36" s="277"/>
      <c r="K36" s="278">
        <f>VLOOKUP(A36,EQUIPOS!A6:D163,4,FALSE)</f>
        <v>93704.720722264465</v>
      </c>
      <c r="L36" s="279"/>
      <c r="M36" s="345">
        <v>10</v>
      </c>
      <c r="N36" s="281">
        <f>K36/M36</f>
        <v>9370.4720722264465</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319.17003253812504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9689.6421047645708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71400</v>
      </c>
      <c r="N48" s="281">
        <f>K48*M48</f>
        <v>34906.666666666672</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17600.099999999999</v>
      </c>
      <c r="N49" s="281">
        <f>K49*M49</f>
        <v>23466.799999999996</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4301</v>
      </c>
      <c r="N50" s="281">
        <f>K50*M50</f>
        <v>6451.5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64824.966666666667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3191.70032538125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77706.309096812474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15541.261819362495</v>
      </c>
      <c r="M84" s="859"/>
      <c r="N84" s="57"/>
    </row>
    <row r="85" spans="1:14">
      <c r="B85" s="95" t="s">
        <v>1057</v>
      </c>
      <c r="C85" s="96"/>
      <c r="D85" s="96"/>
      <c r="E85" s="96"/>
      <c r="F85" s="96"/>
      <c r="G85" s="96"/>
      <c r="H85" s="96"/>
      <c r="I85" s="93"/>
      <c r="J85" s="94"/>
      <c r="K85" s="313">
        <v>0.05</v>
      </c>
      <c r="L85" s="858">
        <f>N79*K85</f>
        <v>3885.3154548406237</v>
      </c>
      <c r="M85" s="859"/>
      <c r="N85" s="57"/>
    </row>
    <row r="86" spans="1:14" ht="15" thickBot="1">
      <c r="B86" s="97" t="s">
        <v>1058</v>
      </c>
      <c r="C86" s="98"/>
      <c r="D86" s="98"/>
      <c r="E86" s="98"/>
      <c r="F86" s="98"/>
      <c r="G86" s="98"/>
      <c r="H86" s="98"/>
      <c r="I86" s="99"/>
      <c r="J86" s="100"/>
      <c r="K86" s="314">
        <v>0.05</v>
      </c>
      <c r="L86" s="860">
        <f>N79*K86</f>
        <v>3885.3154548406237</v>
      </c>
      <c r="M86" s="861"/>
      <c r="N86" s="57"/>
    </row>
    <row r="87" spans="1:14" ht="15" thickBot="1">
      <c r="B87" s="823" t="s">
        <v>1037</v>
      </c>
      <c r="C87" s="824"/>
      <c r="D87" s="824"/>
      <c r="E87" s="824"/>
      <c r="F87" s="824"/>
      <c r="G87" s="824"/>
      <c r="H87" s="824"/>
      <c r="I87" s="824"/>
      <c r="J87" s="824"/>
      <c r="K87" s="824"/>
      <c r="L87" s="824"/>
      <c r="M87" s="825"/>
      <c r="N87" s="58">
        <f>L84+L85+L86</f>
        <v>23311.892729043742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101018.20182585622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ht="27"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204</v>
      </c>
      <c r="B36" s="872" t="str">
        <f>VLOOKUP(A36,EQUIPOS!A6:D154,3,FALSE)</f>
        <v xml:space="preserve">Equipo de soldadura 250 AMP
</v>
      </c>
      <c r="C36" s="873"/>
      <c r="D36" s="873"/>
      <c r="E36" s="873"/>
      <c r="F36" s="873"/>
      <c r="G36" s="873"/>
      <c r="H36" s="874"/>
      <c r="I36" s="276"/>
      <c r="J36" s="277"/>
      <c r="K36" s="278">
        <f>VLOOKUP(A36,EQUIPOS!A6:D163,4,FALSE)</f>
        <v>14457.652416624887</v>
      </c>
      <c r="L36" s="279"/>
      <c r="M36" s="345">
        <v>10</v>
      </c>
      <c r="N36" s="281">
        <f>K36/M36</f>
        <v>1445.7652416624887</v>
      </c>
    </row>
    <row r="37" spans="1:14">
      <c r="A37" s="119" t="s">
        <v>320</v>
      </c>
      <c r="B37" s="872" t="str">
        <f>VLOOKUP(A37,EQUIPOS!A7:D154,3,FALSE)</f>
        <v>Retroexcavadora sobre llantas, motor 62HP, Profundidad de excavación de 5.41 metros.</v>
      </c>
      <c r="C37" s="873"/>
      <c r="D37" s="873"/>
      <c r="E37" s="873"/>
      <c r="F37" s="873"/>
      <c r="G37" s="873"/>
      <c r="H37" s="874"/>
      <c r="I37" s="430"/>
      <c r="J37" s="431"/>
      <c r="K37" s="278">
        <f>VLOOKUP(A37,EQUIPOS!A7:D164,4,FALSE)</f>
        <v>93704.720722264465</v>
      </c>
      <c r="L37" s="344"/>
      <c r="M37" s="345">
        <v>10</v>
      </c>
      <c r="N37" s="281">
        <f>K37/M37</f>
        <v>9370.4720722264465</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11199.241352934685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7956</v>
      </c>
      <c r="N48" s="281">
        <f>K48*M48</f>
        <v>262.548</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78467.420781998168</v>
      </c>
      <c r="N49" s="281">
        <f>K49*M49</f>
        <v>235402.2623459945</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867</v>
      </c>
      <c r="N50" s="281">
        <f>K50*M50</f>
        <v>8670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244334.81034599451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3830.0403904574996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259364.09208938669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51872.818417877337</v>
      </c>
      <c r="M84" s="859"/>
      <c r="N84" s="57"/>
    </row>
    <row r="85" spans="1:14">
      <c r="B85" s="95" t="s">
        <v>1057</v>
      </c>
      <c r="C85" s="96"/>
      <c r="D85" s="96"/>
      <c r="E85" s="96"/>
      <c r="F85" s="96"/>
      <c r="G85" s="96"/>
      <c r="H85" s="96"/>
      <c r="I85" s="93"/>
      <c r="J85" s="94"/>
      <c r="K85" s="313">
        <v>0.05</v>
      </c>
      <c r="L85" s="858">
        <f>N79*K85</f>
        <v>12968.204604469334</v>
      </c>
      <c r="M85" s="859"/>
      <c r="N85" s="57"/>
    </row>
    <row r="86" spans="1:14" ht="15" thickBot="1">
      <c r="B86" s="97" t="s">
        <v>1058</v>
      </c>
      <c r="C86" s="98"/>
      <c r="D86" s="98"/>
      <c r="E86" s="98"/>
      <c r="F86" s="98"/>
      <c r="G86" s="98"/>
      <c r="H86" s="98"/>
      <c r="I86" s="99"/>
      <c r="J86" s="100"/>
      <c r="K86" s="314">
        <v>0.05</v>
      </c>
      <c r="L86" s="860">
        <f>N79*K86</f>
        <v>12968.204604469334</v>
      </c>
      <c r="M86" s="861"/>
      <c r="N86" s="57"/>
    </row>
    <row r="87" spans="1:14" ht="15" thickBot="1">
      <c r="B87" s="823" t="s">
        <v>1037</v>
      </c>
      <c r="C87" s="824"/>
      <c r="D87" s="824"/>
      <c r="E87" s="824"/>
      <c r="F87" s="824"/>
      <c r="G87" s="824"/>
      <c r="H87" s="824"/>
      <c r="I87" s="824"/>
      <c r="J87" s="824"/>
      <c r="K87" s="824"/>
      <c r="L87" s="824"/>
      <c r="M87" s="825"/>
      <c r="N87" s="58">
        <f>L84+L85+L86</f>
        <v>77809.227626816006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337173.31971620268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ht="22.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282</v>
      </c>
      <c r="B36" s="872" t="str">
        <f>VLOOKUP(A36,EQUIPOS!A6:D154,3,FALSE)</f>
        <v>Piloteadora potencia 250KW, RPM 1800, fuerza elevadora 200KN</v>
      </c>
      <c r="C36" s="873"/>
      <c r="D36" s="873"/>
      <c r="E36" s="873"/>
      <c r="F36" s="873"/>
      <c r="G36" s="873"/>
      <c r="H36" s="874"/>
      <c r="I36" s="276"/>
      <c r="J36" s="277"/>
      <c r="K36" s="278">
        <f>VLOOKUP(A36,EQUIPOS!A6:D163,4,FALSE)</f>
        <v>583051.59560520109</v>
      </c>
      <c r="L36" s="279"/>
      <c r="M36" s="345">
        <v>2</v>
      </c>
      <c r="N36" s="281">
        <f>K36/M36</f>
        <v>291525.79780260054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4468.3804555337501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295994.17825813428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3223.2000000000003</v>
      </c>
      <c r="N48" s="281">
        <f>K48*M48</f>
        <v>90249.600000000006</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433410.24</v>
      </c>
      <c r="N49" s="281">
        <f>K49*M49</f>
        <v>151693.58399999997</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8389.3724999999995</v>
      </c>
      <c r="N50" s="281">
        <f>K50*M50</f>
        <v>25168.1175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267111.3015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10">
        <f>VLOOKUP(A60,TRANSPORTE!A2:D117,4,FALSE)</f>
        <v>1800</v>
      </c>
      <c r="M60" s="911"/>
      <c r="N60" s="296">
        <f>K60*L60</f>
        <v>630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630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44683.804555337498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608419.28431347187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121683.85686269437</v>
      </c>
      <c r="M84" s="859"/>
      <c r="N84" s="57"/>
    </row>
    <row r="85" spans="1:14">
      <c r="B85" s="95" t="s">
        <v>1057</v>
      </c>
      <c r="C85" s="96"/>
      <c r="D85" s="96"/>
      <c r="E85" s="96"/>
      <c r="F85" s="96"/>
      <c r="G85" s="96"/>
      <c r="H85" s="96"/>
      <c r="I85" s="93"/>
      <c r="J85" s="94"/>
      <c r="K85" s="313">
        <v>0.05</v>
      </c>
      <c r="L85" s="858">
        <f>N79*K85</f>
        <v>30420.964215673594</v>
      </c>
      <c r="M85" s="859"/>
      <c r="N85" s="57"/>
    </row>
    <row r="86" spans="1:14" ht="15" thickBot="1">
      <c r="B86" s="97" t="s">
        <v>1058</v>
      </c>
      <c r="C86" s="98"/>
      <c r="D86" s="98"/>
      <c r="E86" s="98"/>
      <c r="F86" s="98"/>
      <c r="G86" s="98"/>
      <c r="H86" s="98"/>
      <c r="I86" s="99"/>
      <c r="J86" s="100"/>
      <c r="K86" s="314">
        <v>0.05</v>
      </c>
      <c r="L86" s="860">
        <f>N79*K86</f>
        <v>30420.964215673594</v>
      </c>
      <c r="M86" s="861"/>
      <c r="N86" s="57"/>
    </row>
    <row r="87" spans="1:14" ht="15" thickBot="1">
      <c r="B87" s="823" t="s">
        <v>1037</v>
      </c>
      <c r="C87" s="824"/>
      <c r="D87" s="824"/>
      <c r="E87" s="824"/>
      <c r="F87" s="824"/>
      <c r="G87" s="824"/>
      <c r="H87" s="824"/>
      <c r="I87" s="824"/>
      <c r="J87" s="824"/>
      <c r="K87" s="824"/>
      <c r="L87" s="824"/>
      <c r="M87" s="825"/>
      <c r="N87" s="58">
        <f>L84+L85+L86</f>
        <v>182525.78529404156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790945.06960751349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282</v>
      </c>
      <c r="B36" s="872" t="str">
        <f>VLOOKUP(A36,EQUIPOS!A6:D154,3,FALSE)</f>
        <v>Piloteadora potencia 250KW, RPM 1800, fuerza elevadora 200KN</v>
      </c>
      <c r="C36" s="873"/>
      <c r="D36" s="873"/>
      <c r="E36" s="873"/>
      <c r="F36" s="873"/>
      <c r="G36" s="873"/>
      <c r="H36" s="874"/>
      <c r="I36" s="276"/>
      <c r="J36" s="277"/>
      <c r="K36" s="278">
        <f>VLOOKUP(A36,EQUIPOS!A6:D163,4,FALSE)</f>
        <v>583051.59560520109</v>
      </c>
      <c r="L36" s="279"/>
      <c r="M36" s="345">
        <v>2</v>
      </c>
      <c r="N36" s="281">
        <f>K36/M36</f>
        <v>291525.79780260054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4468.3804555337501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295994.17825813428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3223.2000000000003</v>
      </c>
      <c r="N48" s="281">
        <f>K48*M48</f>
        <v>90249.600000000006</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479779.44</v>
      </c>
      <c r="N49" s="281">
        <f>K49*M49</f>
        <v>167922.804</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8389.3724999999995</v>
      </c>
      <c r="N50" s="281">
        <f>K50*M50</f>
        <v>16778.744999999999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274951.14900000003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910">
        <f>VLOOKUP(A60,TRANSPORTE!A2:D117,4,FALSE)</f>
        <v>1800</v>
      </c>
      <c r="M60" s="911"/>
      <c r="N60" s="296">
        <f>K60*L60</f>
        <v>630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630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44683.804555337498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616259.13181347179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123251.82636269437</v>
      </c>
      <c r="M84" s="859"/>
      <c r="N84" s="57"/>
    </row>
    <row r="85" spans="1:14">
      <c r="B85" s="95" t="s">
        <v>1057</v>
      </c>
      <c r="C85" s="96"/>
      <c r="D85" s="96"/>
      <c r="E85" s="96"/>
      <c r="F85" s="96"/>
      <c r="G85" s="96"/>
      <c r="H85" s="96"/>
      <c r="I85" s="93"/>
      <c r="J85" s="94"/>
      <c r="K85" s="313">
        <v>0.05</v>
      </c>
      <c r="L85" s="858">
        <f>N79*K85</f>
        <v>30812.956590673592</v>
      </c>
      <c r="M85" s="859"/>
      <c r="N85" s="57"/>
    </row>
    <row r="86" spans="1:14" ht="15" thickBot="1">
      <c r="B86" s="97" t="s">
        <v>1058</v>
      </c>
      <c r="C86" s="98"/>
      <c r="D86" s="98"/>
      <c r="E86" s="98"/>
      <c r="F86" s="98"/>
      <c r="G86" s="98"/>
      <c r="H86" s="98"/>
      <c r="I86" s="99"/>
      <c r="J86" s="100"/>
      <c r="K86" s="314">
        <v>0.05</v>
      </c>
      <c r="L86" s="860">
        <f>N79*K86</f>
        <v>30812.956590673592</v>
      </c>
      <c r="M86" s="861"/>
      <c r="N86" s="57"/>
    </row>
    <row r="87" spans="1:14" ht="15" thickBot="1">
      <c r="B87" s="823" t="s">
        <v>1037</v>
      </c>
      <c r="C87" s="824"/>
      <c r="D87" s="824"/>
      <c r="E87" s="824"/>
      <c r="F87" s="824"/>
      <c r="G87" s="824"/>
      <c r="H87" s="824"/>
      <c r="I87" s="824"/>
      <c r="J87" s="824"/>
      <c r="K87" s="824"/>
      <c r="L87" s="824"/>
      <c r="M87" s="825"/>
      <c r="N87" s="58">
        <f>L84+L85+L86</f>
        <v>184877.73954404154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801136.87135751336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195</v>
      </c>
      <c r="B36" s="872" t="str">
        <f>VLOOKUP(A36,EQUIPOS!A6:D154,3,FALSE)</f>
        <v xml:space="preserve">Equipo de oxicorte, Capacidad de corte: hasta 6´´ (152mm) </v>
      </c>
      <c r="C36" s="873"/>
      <c r="D36" s="873"/>
      <c r="E36" s="873"/>
      <c r="F36" s="873"/>
      <c r="G36" s="873"/>
      <c r="H36" s="874"/>
      <c r="I36" s="276"/>
      <c r="J36" s="277"/>
      <c r="K36" s="278">
        <f>VLOOKUP(A36,EQUIPOS!A6:D163,4,FALSE)</f>
        <v>15376.982319870069</v>
      </c>
      <c r="L36" s="279"/>
      <c r="M36" s="345">
        <v>1.1299999999999999</v>
      </c>
      <c r="N36" s="281">
        <f>K36/M36</f>
        <v>13607.94895563723</v>
      </c>
    </row>
    <row r="37" spans="1:14">
      <c r="A37" s="119" t="s">
        <v>332</v>
      </c>
      <c r="B37" s="872" t="str">
        <f>VLOOKUP(A37,EQUIPOS!A7:D154,3,FALSE)</f>
        <v xml:space="preserve">Taladro de 1/2´´, pulidora, lijadora y circular
</v>
      </c>
      <c r="C37" s="873"/>
      <c r="D37" s="873"/>
      <c r="E37" s="873"/>
      <c r="F37" s="873"/>
      <c r="G37" s="873"/>
      <c r="H37" s="874"/>
      <c r="I37" s="430"/>
      <c r="J37" s="431"/>
      <c r="K37" s="278">
        <f>VLOOKUP(A37,EQUIPOS!A7:D164,4,FALSE)</f>
        <v>2602.9089089517906</v>
      </c>
      <c r="L37" s="344"/>
      <c r="M37" s="345">
        <v>0.53</v>
      </c>
      <c r="N37" s="281">
        <f>K37/M37</f>
        <v>4911.1488848146992</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21072.458100756929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64668</v>
      </c>
      <c r="N48" s="281">
        <f>K48*M48</f>
        <v>1293.3600000000001</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8704</v>
      </c>
      <c r="N49" s="281">
        <f>K49*M49</f>
        <v>4352</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59546.293441647838</v>
      </c>
      <c r="N50" s="281">
        <f>K50*M50</f>
        <v>4763.7034753318276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10409.063475331828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57015.124179138758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11403.024835827753</v>
      </c>
      <c r="M84" s="859"/>
      <c r="N84" s="57"/>
    </row>
    <row r="85" spans="1:14">
      <c r="B85" s="95" t="s">
        <v>1057</v>
      </c>
      <c r="C85" s="96"/>
      <c r="D85" s="96"/>
      <c r="E85" s="96"/>
      <c r="F85" s="96"/>
      <c r="G85" s="96"/>
      <c r="H85" s="96"/>
      <c r="I85" s="93"/>
      <c r="J85" s="94"/>
      <c r="K85" s="313">
        <v>0.05</v>
      </c>
      <c r="L85" s="858">
        <f>N79*K85</f>
        <v>2850.7562089569383</v>
      </c>
      <c r="M85" s="859"/>
      <c r="N85" s="57"/>
    </row>
    <row r="86" spans="1:14" ht="15" thickBot="1">
      <c r="B86" s="97" t="s">
        <v>1058</v>
      </c>
      <c r="C86" s="98"/>
      <c r="D86" s="98"/>
      <c r="E86" s="98"/>
      <c r="F86" s="98"/>
      <c r="G86" s="98"/>
      <c r="H86" s="98"/>
      <c r="I86" s="99"/>
      <c r="J86" s="100"/>
      <c r="K86" s="314">
        <v>0.05</v>
      </c>
      <c r="L86" s="860">
        <f>N79*K86</f>
        <v>2850.7562089569383</v>
      </c>
      <c r="M86" s="861"/>
      <c r="N86" s="57"/>
    </row>
    <row r="87" spans="1:14" ht="15" thickBot="1">
      <c r="B87" s="823" t="s">
        <v>1037</v>
      </c>
      <c r="C87" s="824"/>
      <c r="D87" s="824"/>
      <c r="E87" s="824"/>
      <c r="F87" s="824"/>
      <c r="G87" s="824"/>
      <c r="H87" s="824"/>
      <c r="I87" s="824"/>
      <c r="J87" s="824"/>
      <c r="K87" s="824"/>
      <c r="L87" s="824"/>
      <c r="M87" s="825"/>
      <c r="N87" s="58">
        <f>L84+L85+L86</f>
        <v>17104.53725374163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74119.661432880384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123</v>
      </c>
      <c r="B36" s="872" t="str">
        <f>VLOOKUP(A36,EQUIPOS!A6:D154,3,FALSE)</f>
        <v>Bomba de inyección de lechada</v>
      </c>
      <c r="C36" s="873"/>
      <c r="D36" s="873"/>
      <c r="E36" s="873"/>
      <c r="F36" s="873"/>
      <c r="G36" s="873"/>
      <c r="H36" s="874"/>
      <c r="I36" s="276"/>
      <c r="J36" s="277"/>
      <c r="K36" s="278">
        <f>VLOOKUP(A36,EQUIPOS!A6:D163,4,FALSE)</f>
        <v>22218.430446812483</v>
      </c>
      <c r="L36" s="279"/>
      <c r="M36" s="345">
        <v>12</v>
      </c>
      <c r="N36" s="281">
        <f t="shared" ref="N36:N42" si="0">K36/M36</f>
        <v>1851.535870567707</v>
      </c>
    </row>
    <row r="37" spans="1:14">
      <c r="A37" s="119" t="s">
        <v>288</v>
      </c>
      <c r="B37" s="872" t="str">
        <f>VLOOKUP(A37,EQUIPOS!A7:D154,3,FALSE)</f>
        <v xml:space="preserve">Planta eléctrica </v>
      </c>
      <c r="C37" s="873"/>
      <c r="D37" s="873"/>
      <c r="E37" s="873"/>
      <c r="F37" s="873"/>
      <c r="G37" s="873"/>
      <c r="H37" s="874"/>
      <c r="I37" s="276"/>
      <c r="J37" s="277"/>
      <c r="K37" s="278">
        <f>VLOOKUP(A37,EQUIPOS!A7:D164,4,FALSE)</f>
        <v>13305.664601563783</v>
      </c>
      <c r="L37" s="279"/>
      <c r="M37" s="345">
        <v>1.3</v>
      </c>
      <c r="N37" s="281">
        <f t="shared" si="0"/>
        <v>10235.126616587526</v>
      </c>
    </row>
    <row r="38" spans="1:14">
      <c r="A38" s="119" t="s">
        <v>125</v>
      </c>
      <c r="B38" s="872" t="str">
        <f>VLOOKUP(A38,EQUIPOS!A8:D154,3,FALSE)</f>
        <v>Bomba para gato de tensionamiento</v>
      </c>
      <c r="C38" s="873"/>
      <c r="D38" s="873"/>
      <c r="E38" s="873"/>
      <c r="F38" s="873"/>
      <c r="G38" s="873"/>
      <c r="H38" s="874"/>
      <c r="I38" s="276"/>
      <c r="J38" s="277"/>
      <c r="K38" s="278">
        <f>VLOOKUP(A38,EQUIPOS!A8:D165,4,FALSE)</f>
        <v>38882.253281921847</v>
      </c>
      <c r="L38" s="279"/>
      <c r="M38" s="345">
        <v>12</v>
      </c>
      <c r="N38" s="281">
        <f t="shared" si="0"/>
        <v>3240.1877734934874</v>
      </c>
    </row>
    <row r="39" spans="1:14">
      <c r="A39" s="119" t="s">
        <v>180</v>
      </c>
      <c r="B39" s="872" t="str">
        <f>VLOOKUP(A39,EQUIPOS!A9:D154,3,FALSE)</f>
        <v>Compresor 120 HP, con martillo.</v>
      </c>
      <c r="C39" s="873"/>
      <c r="D39" s="873"/>
      <c r="E39" s="873"/>
      <c r="F39" s="873"/>
      <c r="G39" s="873"/>
      <c r="H39" s="874"/>
      <c r="I39" s="276"/>
      <c r="J39" s="277"/>
      <c r="K39" s="278">
        <f>VLOOKUP(A39,EQUIPOS!A9:D166,4,FALSE)</f>
        <v>104116.35635807163</v>
      </c>
      <c r="L39" s="279"/>
      <c r="M39" s="345">
        <v>1.3</v>
      </c>
      <c r="N39" s="281">
        <f t="shared" si="0"/>
        <v>80089.504890824333</v>
      </c>
    </row>
    <row r="40" spans="1:14">
      <c r="A40" s="119" t="s">
        <v>197</v>
      </c>
      <c r="B40" s="872" t="str">
        <f>VLOOKUP(A40,EQUIPOS!A10:D154,3,FALSE)</f>
        <v>Equipo de perforación (TRACKDRILL), potencia 40 HP, 2100 golpes / minuto</v>
      </c>
      <c r="C40" s="873"/>
      <c r="D40" s="873"/>
      <c r="E40" s="873"/>
      <c r="F40" s="873"/>
      <c r="G40" s="873"/>
      <c r="H40" s="874"/>
      <c r="I40" s="276"/>
      <c r="J40" s="277"/>
      <c r="K40" s="278">
        <f>VLOOKUP(A40,EQUIPOS!A10:D167,4,FALSE)</f>
        <v>135975.96140364156</v>
      </c>
      <c r="L40" s="279"/>
      <c r="M40" s="345">
        <v>1.3</v>
      </c>
      <c r="N40" s="281">
        <f t="shared" si="0"/>
        <v>104596.89338741658</v>
      </c>
    </row>
    <row r="41" spans="1:14">
      <c r="A41" s="119" t="s">
        <v>195</v>
      </c>
      <c r="B41" s="872" t="str">
        <f>VLOOKUP(A41,EQUIPOS!A11:D155,3,FALSE)</f>
        <v xml:space="preserve">Equipo de oxicorte, Capacidad de corte: hasta 6´´ (152mm) </v>
      </c>
      <c r="C41" s="873"/>
      <c r="D41" s="873"/>
      <c r="E41" s="873"/>
      <c r="F41" s="873"/>
      <c r="G41" s="873"/>
      <c r="H41" s="874"/>
      <c r="I41" s="276"/>
      <c r="J41" s="277"/>
      <c r="K41" s="278">
        <f>VLOOKUP(A41,EQUIPOS!A11:D168,4,FALSE)</f>
        <v>15376.982319870069</v>
      </c>
      <c r="L41" s="279"/>
      <c r="M41" s="345">
        <v>15</v>
      </c>
      <c r="N41" s="281">
        <f t="shared" si="0"/>
        <v>1025.1321546580045</v>
      </c>
    </row>
    <row r="42" spans="1:14">
      <c r="A42" s="119" t="s">
        <v>240</v>
      </c>
      <c r="B42" s="872" t="str">
        <f>VLOOKUP(A42,EQUIPOS!A12:D156,3,FALSE)</f>
        <v>Gato para tensionamiento, fuerza Max 200 ton, área de tensión 314 cm2.</v>
      </c>
      <c r="C42" s="873"/>
      <c r="D42" s="873"/>
      <c r="E42" s="873"/>
      <c r="F42" s="873"/>
      <c r="G42" s="873"/>
      <c r="H42" s="874"/>
      <c r="I42" s="276"/>
      <c r="J42" s="277"/>
      <c r="K42" s="278">
        <f>VLOOKUP(A42,EQUIPOS!A12:D169,4,FALSE)</f>
        <v>156174.53453710745</v>
      </c>
      <c r="L42" s="279"/>
      <c r="M42" s="345">
        <v>12</v>
      </c>
      <c r="N42" s="281">
        <f t="shared" si="0"/>
        <v>13014.544544758954</v>
      </c>
    </row>
    <row r="43" spans="1:14">
      <c r="A43" s="119"/>
      <c r="B43" s="872"/>
      <c r="C43" s="873"/>
      <c r="D43" s="873"/>
      <c r="E43" s="873"/>
      <c r="F43" s="873"/>
      <c r="G43" s="873"/>
      <c r="H43" s="874"/>
      <c r="I43" s="430"/>
      <c r="J43" s="431"/>
      <c r="K43" s="278"/>
      <c r="L43" s="344"/>
      <c r="M43" s="345"/>
      <c r="N43" s="281"/>
    </row>
    <row r="44" spans="1:14">
      <c r="A44" s="119"/>
      <c r="B44" s="872"/>
      <c r="C44" s="873"/>
      <c r="D44" s="873"/>
      <c r="E44" s="873"/>
      <c r="F44" s="873"/>
      <c r="G44" s="873"/>
      <c r="H44" s="874"/>
      <c r="I44" s="337"/>
      <c r="J44" s="339"/>
      <c r="K44" s="278"/>
      <c r="L44" s="432"/>
      <c r="M44" s="433"/>
      <c r="N44" s="281"/>
    </row>
    <row r="45" spans="1:14">
      <c r="B45" s="872"/>
      <c r="C45" s="873"/>
      <c r="D45" s="873"/>
      <c r="E45" s="873"/>
      <c r="F45" s="873"/>
      <c r="G45" s="873"/>
      <c r="H45" s="874"/>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3">
        <f>SUM(N36:N48)</f>
        <v>217981.17179262196</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4" t="s">
        <v>1029</v>
      </c>
      <c r="K53" s="91" t="s">
        <v>1030</v>
      </c>
      <c r="L53" s="904" t="s">
        <v>1039</v>
      </c>
      <c r="M53" s="903"/>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4301</v>
      </c>
      <c r="N54" s="281">
        <f>K54*M54</f>
        <v>860.2</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5216.3631920140224</v>
      </c>
      <c r="N55" s="281">
        <f t="shared" ref="N55:N67" si="1">K55*M55</f>
        <v>28846.488451837544</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38760</v>
      </c>
      <c r="N56" s="281">
        <f t="shared" si="1"/>
        <v>310.08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18972</v>
      </c>
      <c r="N57" s="281">
        <f t="shared" si="1"/>
        <v>417.38399999999996</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665.61119999999994</v>
      </c>
      <c r="N58" s="281">
        <f t="shared" si="1"/>
        <v>199.68335999999996</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1231.48</v>
      </c>
      <c r="N59" s="281">
        <f t="shared" si="1"/>
        <v>123.14800000000001</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18312.764397496037</v>
      </c>
      <c r="N60" s="281">
        <f t="shared" si="1"/>
        <v>9156.3821987480187</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72363.165982832841</v>
      </c>
      <c r="N61" s="281">
        <f t="shared" si="1"/>
        <v>7236.3165982832843</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1065.4699285815875</v>
      </c>
      <c r="N62" s="281">
        <f t="shared" si="1"/>
        <v>10654.699285815876</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17424.872790344718</v>
      </c>
      <c r="N63" s="281">
        <f t="shared" si="1"/>
        <v>17424.872790344718</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11320.617991179368</v>
      </c>
      <c r="N64" s="281">
        <f t="shared" si="1"/>
        <v>5660.3089955896839</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10812</v>
      </c>
      <c r="N65" s="281">
        <f t="shared" si="1"/>
        <v>5946.6</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4301</v>
      </c>
      <c r="N66" s="281">
        <f t="shared" si="1"/>
        <v>215.05</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2991.6463999999996</v>
      </c>
      <c r="N67" s="281">
        <f t="shared" si="1"/>
        <v>2991.6463999999996</v>
      </c>
    </row>
    <row r="68" spans="1:14" ht="15" thickBot="1">
      <c r="B68" s="49"/>
      <c r="C68" s="319"/>
      <c r="D68" s="319"/>
      <c r="E68" s="319"/>
      <c r="F68" s="319"/>
      <c r="G68" s="319"/>
      <c r="H68" s="319"/>
      <c r="I68" s="319"/>
      <c r="J68" s="444"/>
      <c r="K68" s="132"/>
      <c r="L68" s="334"/>
      <c r="M68" s="411"/>
      <c r="N68" s="281"/>
    </row>
    <row r="69" spans="1:14" ht="15" thickBot="1">
      <c r="B69" s="823" t="s">
        <v>1037</v>
      </c>
      <c r="C69" s="824"/>
      <c r="D69" s="824"/>
      <c r="E69" s="824"/>
      <c r="F69" s="824"/>
      <c r="G69" s="824"/>
      <c r="H69" s="824"/>
      <c r="I69" s="824"/>
      <c r="J69" s="824"/>
      <c r="K69" s="824"/>
      <c r="L69" s="824"/>
      <c r="M69" s="825"/>
      <c r="N69" s="403">
        <f>SUM(N54:N68)</f>
        <v>90042.860080619139</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909" t="s">
        <v>1045</v>
      </c>
      <c r="M73" s="888"/>
      <c r="N73" s="82" t="s">
        <v>1035</v>
      </c>
    </row>
    <row r="74" spans="1:14">
      <c r="B74" s="52"/>
      <c r="C74" s="326"/>
      <c r="D74" s="326"/>
      <c r="E74" s="326"/>
      <c r="F74" s="326"/>
      <c r="G74" s="326"/>
      <c r="H74" s="320"/>
      <c r="I74" s="288"/>
      <c r="J74" s="295"/>
      <c r="K74" s="288"/>
      <c r="L74" s="910"/>
      <c r="M74" s="911"/>
      <c r="N74" s="296"/>
    </row>
    <row r="75" spans="1:14">
      <c r="B75" s="52"/>
      <c r="C75" s="53"/>
      <c r="D75" s="53"/>
      <c r="E75" s="53"/>
      <c r="F75" s="53"/>
      <c r="G75" s="53"/>
      <c r="H75" s="320"/>
      <c r="I75" s="288"/>
      <c r="J75" s="295"/>
      <c r="K75" s="288"/>
      <c r="L75" s="910"/>
      <c r="M75" s="911"/>
      <c r="N75" s="296"/>
    </row>
    <row r="76" spans="1:14">
      <c r="B76" s="52"/>
      <c r="C76" s="53"/>
      <c r="D76" s="53"/>
      <c r="E76" s="53"/>
      <c r="F76" s="53"/>
      <c r="G76" s="53"/>
      <c r="H76" s="320"/>
      <c r="I76" s="288"/>
      <c r="J76" s="295"/>
      <c r="K76" s="288"/>
      <c r="L76" s="910"/>
      <c r="M76" s="911"/>
      <c r="N76" s="296"/>
    </row>
    <row r="77" spans="1:14">
      <c r="B77" s="52"/>
      <c r="C77" s="53"/>
      <c r="D77" s="53"/>
      <c r="E77" s="53"/>
      <c r="F77" s="53"/>
      <c r="G77" s="53"/>
      <c r="H77" s="320"/>
      <c r="I77" s="288"/>
      <c r="J77" s="295"/>
      <c r="K77" s="288"/>
      <c r="L77" s="910"/>
      <c r="M77" s="911"/>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901"/>
      <c r="M79" s="902"/>
      <c r="N79" s="133"/>
    </row>
    <row r="80" spans="1:14" ht="15" thickBot="1">
      <c r="B80" s="912" t="s">
        <v>1037</v>
      </c>
      <c r="C80" s="866"/>
      <c r="D80" s="866"/>
      <c r="E80" s="866"/>
      <c r="F80" s="866"/>
      <c r="G80" s="866"/>
      <c r="H80" s="866"/>
      <c r="I80" s="866"/>
      <c r="J80" s="866"/>
      <c r="K80" s="866"/>
      <c r="L80" s="866"/>
      <c r="M80" s="867"/>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62" t="s">
        <v>1047</v>
      </c>
      <c r="C84" s="863"/>
      <c r="D84" s="863"/>
      <c r="E84" s="863"/>
      <c r="F84" s="863"/>
      <c r="G84" s="863"/>
      <c r="H84" s="863"/>
      <c r="I84" s="79" t="s">
        <v>1048</v>
      </c>
      <c r="J84" s="81" t="s">
        <v>1494</v>
      </c>
      <c r="K84" s="80" t="s">
        <v>1050</v>
      </c>
      <c r="L84" s="864" t="s">
        <v>1034</v>
      </c>
      <c r="M84" s="865"/>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99"/>
      <c r="C90" s="900"/>
      <c r="D90" s="900"/>
      <c r="E90" s="900"/>
      <c r="F90" s="900"/>
      <c r="G90" s="900"/>
      <c r="H90" s="900"/>
      <c r="I90" s="132"/>
      <c r="J90" s="132"/>
      <c r="K90" s="132"/>
      <c r="L90" s="913"/>
      <c r="M90" s="913"/>
      <c r="N90" s="51"/>
    </row>
    <row r="91" spans="1:15" ht="15" thickBot="1">
      <c r="B91" s="912" t="s">
        <v>1037</v>
      </c>
      <c r="C91" s="866"/>
      <c r="D91" s="866"/>
      <c r="E91" s="866"/>
      <c r="F91" s="866"/>
      <c r="G91" s="866"/>
      <c r="H91" s="866"/>
      <c r="I91" s="866"/>
      <c r="J91" s="866"/>
      <c r="K91" s="866"/>
      <c r="L91" s="866"/>
      <c r="M91" s="867"/>
      <c r="N91" s="310">
        <f>SUM(N85:N90)</f>
        <v>39282.465543153841</v>
      </c>
    </row>
    <row r="92" spans="1:15" ht="15" thickBot="1">
      <c r="B92" s="39"/>
      <c r="C92" s="40"/>
      <c r="D92" s="40"/>
      <c r="E92" s="40"/>
      <c r="F92" s="40"/>
      <c r="G92" s="40"/>
      <c r="H92" s="40"/>
      <c r="I92" s="40"/>
      <c r="J92" s="40"/>
      <c r="K92" s="40"/>
      <c r="L92" s="40"/>
      <c r="M92" s="40"/>
      <c r="N92" s="41"/>
    </row>
    <row r="93" spans="1:15" ht="15" thickBot="1">
      <c r="B93" s="823" t="s">
        <v>1051</v>
      </c>
      <c r="C93" s="824"/>
      <c r="D93" s="824"/>
      <c r="E93" s="824"/>
      <c r="F93" s="824"/>
      <c r="G93" s="824"/>
      <c r="H93" s="824"/>
      <c r="I93" s="824"/>
      <c r="J93" s="824"/>
      <c r="K93" s="824"/>
      <c r="L93" s="824"/>
      <c r="M93" s="825"/>
      <c r="N93" s="105">
        <f>N49+N69+N80+N91</f>
        <v>347306.49741639488</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8" t="s">
        <v>1053</v>
      </c>
      <c r="C97" s="869"/>
      <c r="D97" s="869"/>
      <c r="E97" s="869"/>
      <c r="F97" s="869"/>
      <c r="G97" s="869"/>
      <c r="H97" s="869"/>
      <c r="I97" s="323"/>
      <c r="J97" s="343"/>
      <c r="K97" s="311" t="s">
        <v>1054</v>
      </c>
      <c r="L97" s="870" t="s">
        <v>1055</v>
      </c>
      <c r="M97" s="871"/>
      <c r="N97" s="312"/>
    </row>
    <row r="98" spans="1:14">
      <c r="B98" s="856" t="s">
        <v>1056</v>
      </c>
      <c r="C98" s="857"/>
      <c r="D98" s="857"/>
      <c r="E98" s="857"/>
      <c r="F98" s="857"/>
      <c r="G98" s="857"/>
      <c r="H98" s="857"/>
      <c r="I98" s="93"/>
      <c r="J98" s="94"/>
      <c r="K98" s="313">
        <v>0.2</v>
      </c>
      <c r="L98" s="858">
        <f>N93*K98</f>
        <v>69461.299483278985</v>
      </c>
      <c r="M98" s="859"/>
      <c r="N98" s="57"/>
    </row>
    <row r="99" spans="1:14">
      <c r="B99" s="95" t="s">
        <v>1057</v>
      </c>
      <c r="C99" s="96"/>
      <c r="D99" s="96"/>
      <c r="E99" s="96"/>
      <c r="F99" s="96"/>
      <c r="G99" s="96"/>
      <c r="H99" s="96"/>
      <c r="I99" s="93"/>
      <c r="J99" s="94"/>
      <c r="K99" s="313">
        <v>0.05</v>
      </c>
      <c r="L99" s="858">
        <f>N93*K99</f>
        <v>17365.324870819746</v>
      </c>
      <c r="M99" s="859"/>
      <c r="N99" s="57"/>
    </row>
    <row r="100" spans="1:14" ht="15" thickBot="1">
      <c r="B100" s="97" t="s">
        <v>1058</v>
      </c>
      <c r="C100" s="98"/>
      <c r="D100" s="98"/>
      <c r="E100" s="98"/>
      <c r="F100" s="98"/>
      <c r="G100" s="98"/>
      <c r="H100" s="98"/>
      <c r="I100" s="99"/>
      <c r="J100" s="100"/>
      <c r="K100" s="314">
        <v>0.05</v>
      </c>
      <c r="L100" s="860">
        <f>N93*K100</f>
        <v>17365.324870819746</v>
      </c>
      <c r="M100" s="861"/>
      <c r="N100" s="57"/>
    </row>
    <row r="101" spans="1:14" ht="15" thickBot="1">
      <c r="B101" s="823" t="s">
        <v>1037</v>
      </c>
      <c r="C101" s="824"/>
      <c r="D101" s="824"/>
      <c r="E101" s="824"/>
      <c r="F101" s="824"/>
      <c r="G101" s="824"/>
      <c r="H101" s="824"/>
      <c r="I101" s="824"/>
      <c r="J101" s="824"/>
      <c r="K101" s="824"/>
      <c r="L101" s="824"/>
      <c r="M101" s="825"/>
      <c r="N101" s="58">
        <f>L98+L99+L100</f>
        <v>104191.94922491848</v>
      </c>
    </row>
    <row r="102" spans="1:14" ht="15" thickBot="1">
      <c r="B102" s="39"/>
      <c r="C102" s="40"/>
      <c r="D102" s="40"/>
      <c r="E102" s="40"/>
      <c r="F102" s="40"/>
      <c r="G102" s="40"/>
      <c r="H102" s="40"/>
      <c r="I102" s="40"/>
      <c r="J102" s="40"/>
      <c r="K102" s="40"/>
      <c r="L102" s="40"/>
      <c r="M102" s="40"/>
      <c r="N102" s="41"/>
    </row>
    <row r="103" spans="1:14" ht="15" thickBot="1">
      <c r="A103" t="s">
        <v>2122</v>
      </c>
      <c r="B103" s="823" t="s">
        <v>1059</v>
      </c>
      <c r="C103" s="824"/>
      <c r="D103" s="824"/>
      <c r="E103" s="824"/>
      <c r="F103" s="824"/>
      <c r="G103" s="824"/>
      <c r="H103" s="824"/>
      <c r="I103" s="824"/>
      <c r="J103" s="824"/>
      <c r="K103" s="824"/>
      <c r="L103" s="824"/>
      <c r="M103" s="825"/>
      <c r="N103" s="196">
        <f>N93+N101</f>
        <v>451498.44664131338</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7" t="s">
        <v>2324</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2325</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73"/>
      <c r="K133" s="973"/>
      <c r="L133" s="973"/>
      <c r="M133" s="973"/>
      <c r="N133" s="974"/>
    </row>
    <row r="134" spans="2:14" ht="15" thickBot="1">
      <c r="B134" s="428" t="s">
        <v>2327</v>
      </c>
      <c r="C134" s="429"/>
      <c r="D134" s="429"/>
      <c r="E134" s="268"/>
      <c r="F134" s="268"/>
      <c r="G134" s="268"/>
      <c r="H134" s="268"/>
      <c r="I134" s="268"/>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224</v>
      </c>
      <c r="B36" s="872" t="str">
        <f>VLOOKUP(A36,EQUIPOS!A6:D154,3,FALSE)</f>
        <v>Equipo de Medición (Deformimetros Eléctricos, Mecánicos, Celdas de Carga,  Etc.)</v>
      </c>
      <c r="C36" s="873"/>
      <c r="D36" s="873"/>
      <c r="E36" s="873"/>
      <c r="F36" s="873"/>
      <c r="G36" s="873"/>
      <c r="H36" s="874"/>
      <c r="I36" s="276"/>
      <c r="J36" s="277"/>
      <c r="K36" s="278">
        <f>VLOOKUP(A36,EQUIPOS!A6:D163,4,FALSE)</f>
        <v>152365.55577548718</v>
      </c>
      <c r="L36" s="279"/>
      <c r="M36" s="345">
        <v>3.3333333330000001</v>
      </c>
      <c r="N36" s="281">
        <f>K36/M36</f>
        <v>45709.666737217121</v>
      </c>
    </row>
    <row r="37" spans="1:14">
      <c r="A37" s="119" t="s">
        <v>125</v>
      </c>
      <c r="B37" s="872" t="str">
        <f>VLOOKUP(A37,EQUIPOS!A7:D154,3,FALSE)</f>
        <v>Bomba para gato de tensionamiento</v>
      </c>
      <c r="C37" s="873"/>
      <c r="D37" s="873"/>
      <c r="E37" s="873"/>
      <c r="F37" s="873"/>
      <c r="G37" s="873"/>
      <c r="H37" s="874"/>
      <c r="I37" s="430"/>
      <c r="J37" s="431"/>
      <c r="K37" s="278">
        <f>VLOOKUP(A37,EQUIPOS!A7:D164,4,FALSE)</f>
        <v>38882.253281921847</v>
      </c>
      <c r="L37" s="344"/>
      <c r="M37" s="345">
        <v>0.1</v>
      </c>
      <c r="N37" s="281">
        <f>K37/M37</f>
        <v>388822.53281921847</v>
      </c>
    </row>
    <row r="38" spans="1:14">
      <c r="A38" s="119" t="s">
        <v>240</v>
      </c>
      <c r="B38" s="872" t="str">
        <f>VLOOKUP(A38,EQUIPOS!A8:D154,3,FALSE)</f>
        <v>Gato para tensionamiento, fuerza Max 200 ton, área de tensión 314 cm2.</v>
      </c>
      <c r="C38" s="873"/>
      <c r="D38" s="873"/>
      <c r="E38" s="873"/>
      <c r="F38" s="873"/>
      <c r="G38" s="873"/>
      <c r="H38" s="874"/>
      <c r="I38" s="337"/>
      <c r="J38" s="339"/>
      <c r="K38" s="278">
        <f>VLOOKUP(A38,EQUIPOS!A8:D165,4,FALSE)</f>
        <v>156174.53453710745</v>
      </c>
      <c r="L38" s="432"/>
      <c r="M38" s="433">
        <v>0.1</v>
      </c>
      <c r="N38" s="281">
        <f>K38/M38</f>
        <v>1561745.3453710745</v>
      </c>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1996277.54492751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910">
        <f>VLOOKUP(A60,TRANSPORTE!A2:D117,4,FALSE)</f>
        <v>5182.0786607688078</v>
      </c>
      <c r="M60" s="911"/>
      <c r="N60" s="296">
        <f>K60*L60</f>
        <v>77731.179911532119</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77731.179911532119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4</v>
      </c>
      <c r="B71" s="55" t="str">
        <f>VLOOKUP(A71,'MANO DE OBRA'!A8:D68,3,FALSE)</f>
        <v>Inspector de fabricación y montaje</v>
      </c>
      <c r="C71" s="53"/>
      <c r="D71" s="53"/>
      <c r="E71" s="53"/>
      <c r="F71" s="53"/>
      <c r="G71" s="53"/>
      <c r="H71" s="53"/>
      <c r="I71" s="301">
        <f>K71/J71*100</f>
        <v>84190.500000000015</v>
      </c>
      <c r="J71" s="302">
        <v>185</v>
      </c>
      <c r="K71" s="303">
        <f>VLOOKUP(A71,'MANO DE OBRA'!A8:D99,4,FALSE)</f>
        <v>155752.42500000002</v>
      </c>
      <c r="L71" s="56"/>
      <c r="M71" s="443">
        <v>26.666666664000001</v>
      </c>
      <c r="N71" s="404">
        <f>K71/M71</f>
        <v>5840.7159380840721</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5840.7159380840721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2079849.4407771262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415969.88815542526</v>
      </c>
      <c r="M84" s="859"/>
      <c r="N84" s="57"/>
    </row>
    <row r="85" spans="1:14">
      <c r="B85" s="95" t="s">
        <v>1057</v>
      </c>
      <c r="C85" s="96"/>
      <c r="D85" s="96"/>
      <c r="E85" s="96"/>
      <c r="F85" s="96"/>
      <c r="G85" s="96"/>
      <c r="H85" s="96"/>
      <c r="I85" s="93"/>
      <c r="J85" s="94"/>
      <c r="K85" s="313">
        <v>0.05</v>
      </c>
      <c r="L85" s="858">
        <f>N79*K85</f>
        <v>103992.47203885631</v>
      </c>
      <c r="M85" s="859"/>
      <c r="N85" s="57"/>
    </row>
    <row r="86" spans="1:14" ht="15" thickBot="1">
      <c r="B86" s="97" t="s">
        <v>1058</v>
      </c>
      <c r="C86" s="98"/>
      <c r="D86" s="98"/>
      <c r="E86" s="98"/>
      <c r="F86" s="98"/>
      <c r="G86" s="98"/>
      <c r="H86" s="98"/>
      <c r="I86" s="99"/>
      <c r="J86" s="100"/>
      <c r="K86" s="314">
        <v>0.05</v>
      </c>
      <c r="L86" s="860">
        <f>N79*K86</f>
        <v>103992.47203885631</v>
      </c>
      <c r="M86" s="861"/>
      <c r="N86" s="57"/>
    </row>
    <row r="87" spans="1:14" ht="15" thickBot="1">
      <c r="B87" s="823" t="s">
        <v>1037</v>
      </c>
      <c r="C87" s="824"/>
      <c r="D87" s="824"/>
      <c r="E87" s="824"/>
      <c r="F87" s="824"/>
      <c r="G87" s="824"/>
      <c r="H87" s="824"/>
      <c r="I87" s="824"/>
      <c r="J87" s="824"/>
      <c r="K87" s="824"/>
      <c r="L87" s="824"/>
      <c r="M87" s="825"/>
      <c r="N87" s="58">
        <f>L84+L85+L86</f>
        <v>623954.83223313792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2703804.2730102642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6"/>
      <c r="J36" s="277"/>
      <c r="K36" s="278">
        <f>VLOOKUP(A36,EQUIPOS!A6:D163,4,FALSE)</f>
        <v>3115.161382233503</v>
      </c>
      <c r="L36" s="279"/>
      <c r="M36" s="345">
        <v>2</v>
      </c>
      <c r="N36" s="281">
        <f>K36/M36</f>
        <v>1557.5806911167515</v>
      </c>
    </row>
    <row r="37" spans="1:14">
      <c r="A37" s="119" t="s">
        <v>363</v>
      </c>
      <c r="B37" s="872" t="str">
        <f>VLOOKUP(A37,EQUIPOS!A7:D154,3,FALSE)</f>
        <v>Vibrador de concreto, Motor de 3 hp a 18.000 rpm Mangueras de 4 mt</v>
      </c>
      <c r="C37" s="873"/>
      <c r="D37" s="873"/>
      <c r="E37" s="873"/>
      <c r="F37" s="873"/>
      <c r="G37" s="873"/>
      <c r="H37" s="874"/>
      <c r="I37" s="430"/>
      <c r="J37" s="431"/>
      <c r="K37" s="278">
        <f>VLOOKUP(A37,EQUIPOS!A7:D164,4,FALSE)</f>
        <v>7393.9624660510044</v>
      </c>
      <c r="L37" s="344"/>
      <c r="M37" s="345">
        <v>2</v>
      </c>
      <c r="N37" s="281">
        <f>K37/M37</f>
        <v>3696.9812330255022</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1595.850162690625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6850.4120868328791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53162.509978185473</v>
      </c>
      <c r="N48" s="281">
        <f>K48*M48</f>
        <v>244547.54589965317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5420.96</v>
      </c>
      <c r="N49" s="281">
        <f>K49*M49</f>
        <v>5420.96</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479779.44</v>
      </c>
      <c r="N50" s="281">
        <f>K50*M50</f>
        <v>479779.44</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6461.7</v>
      </c>
      <c r="N51" s="281">
        <f>K51*M51</f>
        <v>29723.819999999996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759471.76589965308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10">
        <f>VLOOKUP(A60,TRANSPORTE!A2:D117,4,FALSE)</f>
        <v>1800</v>
      </c>
      <c r="M60" s="911"/>
      <c r="N60" s="296">
        <f>K60*L60</f>
        <v>1800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31917.003253812498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800039.18124029855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160007.83624805973</v>
      </c>
      <c r="M84" s="859"/>
      <c r="N84" s="57"/>
    </row>
    <row r="85" spans="1:14">
      <c r="B85" s="95" t="s">
        <v>1057</v>
      </c>
      <c r="C85" s="96"/>
      <c r="D85" s="96"/>
      <c r="E85" s="96"/>
      <c r="F85" s="96"/>
      <c r="G85" s="96"/>
      <c r="H85" s="96"/>
      <c r="I85" s="93"/>
      <c r="J85" s="94"/>
      <c r="K85" s="313">
        <v>0.05</v>
      </c>
      <c r="L85" s="858">
        <f>N79*K85</f>
        <v>40001.959062014932</v>
      </c>
      <c r="M85" s="859"/>
      <c r="N85" s="57"/>
    </row>
    <row r="86" spans="1:14" ht="15" thickBot="1">
      <c r="B86" s="97" t="s">
        <v>1058</v>
      </c>
      <c r="C86" s="98"/>
      <c r="D86" s="98"/>
      <c r="E86" s="98"/>
      <c r="F86" s="98"/>
      <c r="G86" s="98"/>
      <c r="H86" s="98"/>
      <c r="I86" s="99"/>
      <c r="J86" s="100"/>
      <c r="K86" s="314">
        <v>0.05</v>
      </c>
      <c r="L86" s="860">
        <f>N79*K86</f>
        <v>40001.959062014932</v>
      </c>
      <c r="M86" s="861"/>
      <c r="N86" s="57"/>
    </row>
    <row r="87" spans="1:14" ht="15" thickBot="1">
      <c r="B87" s="823" t="s">
        <v>1037</v>
      </c>
      <c r="C87" s="824"/>
      <c r="D87" s="824"/>
      <c r="E87" s="824"/>
      <c r="F87" s="824"/>
      <c r="G87" s="824"/>
      <c r="H87" s="824"/>
      <c r="I87" s="824"/>
      <c r="J87" s="824"/>
      <c r="K87" s="824"/>
      <c r="L87" s="824"/>
      <c r="M87" s="825"/>
      <c r="N87" s="58">
        <f>L84+L85+L86</f>
        <v>240011.75437208961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1040050.9356123882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6"/>
      <c r="J36" s="277"/>
      <c r="K36" s="278">
        <f>VLOOKUP(A36,EQUIPOS!A6:D163,4,FALSE)</f>
        <v>3115.161382233503</v>
      </c>
      <c r="L36" s="279"/>
      <c r="M36" s="345">
        <v>2</v>
      </c>
      <c r="N36" s="281">
        <f>K36/M36</f>
        <v>1557.5806911167515</v>
      </c>
    </row>
    <row r="37" spans="1:14">
      <c r="A37" s="119" t="s">
        <v>363</v>
      </c>
      <c r="B37" s="872" t="str">
        <f>VLOOKUP(A37,EQUIPOS!A7:D154,3,FALSE)</f>
        <v>Vibrador de concreto, Motor de 3 hp a 18.000 rpm Mangueras de 4 mt</v>
      </c>
      <c r="C37" s="873"/>
      <c r="D37" s="873"/>
      <c r="E37" s="873"/>
      <c r="F37" s="873"/>
      <c r="G37" s="873"/>
      <c r="H37" s="874"/>
      <c r="I37" s="430"/>
      <c r="J37" s="431"/>
      <c r="K37" s="278">
        <f>VLOOKUP(A37,EQUIPOS!A7:D164,4,FALSE)</f>
        <v>7393.9624660510044</v>
      </c>
      <c r="L37" s="344"/>
      <c r="M37" s="345">
        <v>2</v>
      </c>
      <c r="N37" s="281">
        <f>K37/M37</f>
        <v>3696.9812330255022</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6531.2420542947539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53162.509978185473</v>
      </c>
      <c r="N48" s="281">
        <f>K48*M48</f>
        <v>244547.54589965317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5420.96</v>
      </c>
      <c r="N49" s="281">
        <f>K49*M49</f>
        <v>5420.96</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460753.38</v>
      </c>
      <c r="N50" s="281">
        <f>K50*M50</f>
        <v>460753.38</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6461.7</v>
      </c>
      <c r="N51" s="281">
        <f>K51*M51</f>
        <v>29723.819999999996</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740445.70589965314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10">
        <f>VLOOKUP(A60,TRANSPORTE!A2:D117,4,FALSE)</f>
        <v>1800</v>
      </c>
      <c r="M60" s="911"/>
      <c r="N60" s="296">
        <f>K60*L60</f>
        <v>1800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774310.55055699788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154862.11011139958</v>
      </c>
      <c r="M84" s="859"/>
      <c r="N84" s="57"/>
    </row>
    <row r="85" spans="1:14">
      <c r="B85" s="95" t="s">
        <v>1057</v>
      </c>
      <c r="C85" s="96"/>
      <c r="D85" s="96"/>
      <c r="E85" s="96"/>
      <c r="F85" s="96"/>
      <c r="G85" s="96"/>
      <c r="H85" s="96"/>
      <c r="I85" s="93"/>
      <c r="J85" s="94"/>
      <c r="K85" s="313">
        <v>0.05</v>
      </c>
      <c r="L85" s="858">
        <f>N79*K85</f>
        <v>38715.527527849896</v>
      </c>
      <c r="M85" s="859"/>
      <c r="N85" s="57"/>
    </row>
    <row r="86" spans="1:14" ht="15" thickBot="1">
      <c r="B86" s="97" t="s">
        <v>1058</v>
      </c>
      <c r="C86" s="98"/>
      <c r="D86" s="98"/>
      <c r="E86" s="98"/>
      <c r="F86" s="98"/>
      <c r="G86" s="98"/>
      <c r="H86" s="98"/>
      <c r="I86" s="99"/>
      <c r="J86" s="100"/>
      <c r="K86" s="314">
        <v>0.05</v>
      </c>
      <c r="L86" s="860">
        <f>N79*K86</f>
        <v>38715.527527849896</v>
      </c>
      <c r="M86" s="861"/>
      <c r="N86" s="57"/>
    </row>
    <row r="87" spans="1:14" ht="15" thickBot="1">
      <c r="B87" s="823" t="s">
        <v>1037</v>
      </c>
      <c r="C87" s="824"/>
      <c r="D87" s="824"/>
      <c r="E87" s="824"/>
      <c r="F87" s="824"/>
      <c r="G87" s="824"/>
      <c r="H87" s="824"/>
      <c r="I87" s="824"/>
      <c r="J87" s="824"/>
      <c r="K87" s="824"/>
      <c r="L87" s="824"/>
      <c r="M87" s="825"/>
      <c r="N87" s="58">
        <f>L84+L85+L86</f>
        <v>232293.16516709936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1006603.7157240972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6"/>
      <c r="J36" s="277"/>
      <c r="K36" s="278">
        <f>VLOOKUP(A36,EQUIPOS!A6:D163,4,FALSE)</f>
        <v>3115.161382233503</v>
      </c>
      <c r="L36" s="279"/>
      <c r="M36" s="345">
        <v>2</v>
      </c>
      <c r="N36" s="281">
        <f>K36/M36</f>
        <v>1557.5806911167515</v>
      </c>
    </row>
    <row r="37" spans="1:14">
      <c r="A37" s="119" t="s">
        <v>363</v>
      </c>
      <c r="B37" s="872" t="str">
        <f>VLOOKUP(A37,EQUIPOS!A7:D154,3,FALSE)</f>
        <v>Vibrador de concreto, Motor de 3 hp a 18.000 rpm Mangueras de 4 mt</v>
      </c>
      <c r="C37" s="873"/>
      <c r="D37" s="873"/>
      <c r="E37" s="873"/>
      <c r="F37" s="873"/>
      <c r="G37" s="873"/>
      <c r="H37" s="874"/>
      <c r="I37" s="430"/>
      <c r="J37" s="431"/>
      <c r="K37" s="278">
        <f>VLOOKUP(A37,EQUIPOS!A7:D164,4,FALSE)</f>
        <v>7393.9624660510044</v>
      </c>
      <c r="L37" s="344"/>
      <c r="M37" s="345">
        <v>2</v>
      </c>
      <c r="N37" s="281">
        <f>K37/M37</f>
        <v>3696.9812330255022</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6531.2420542947539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433410.24</v>
      </c>
      <c r="N48" s="281">
        <f>K48*M48</f>
        <v>433410.24</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5420.96</v>
      </c>
      <c r="N49" s="281">
        <f>K49*M49</f>
        <v>5420.96</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6461.7</v>
      </c>
      <c r="N50" s="281">
        <f>K50*M50</f>
        <v>29723.819999999996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468555.02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10">
        <f>VLOOKUP(A60,TRANSPORTE!A2:D117,4,FALSE)</f>
        <v>1800</v>
      </c>
      <c r="M60" s="911"/>
      <c r="N60" s="296">
        <f>K60*L60</f>
        <v>1800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502419.86465734476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100483.97293146896</v>
      </c>
      <c r="M84" s="859"/>
      <c r="N84" s="57"/>
    </row>
    <row r="85" spans="1:14">
      <c r="B85" s="95" t="s">
        <v>1057</v>
      </c>
      <c r="C85" s="96"/>
      <c r="D85" s="96"/>
      <c r="E85" s="96"/>
      <c r="F85" s="96"/>
      <c r="G85" s="96"/>
      <c r="H85" s="96"/>
      <c r="I85" s="93"/>
      <c r="J85" s="94"/>
      <c r="K85" s="313">
        <v>0.05</v>
      </c>
      <c r="L85" s="858">
        <f>N79*K85</f>
        <v>25120.99323286724</v>
      </c>
      <c r="M85" s="859"/>
      <c r="N85" s="57"/>
    </row>
    <row r="86" spans="1:14" ht="15" thickBot="1">
      <c r="B86" s="97" t="s">
        <v>1058</v>
      </c>
      <c r="C86" s="98"/>
      <c r="D86" s="98"/>
      <c r="E86" s="98"/>
      <c r="F86" s="98"/>
      <c r="G86" s="98"/>
      <c r="H86" s="98"/>
      <c r="I86" s="99"/>
      <c r="J86" s="100"/>
      <c r="K86" s="314">
        <v>0.05</v>
      </c>
      <c r="L86" s="860">
        <f>N79*K86</f>
        <v>25120.99323286724</v>
      </c>
      <c r="M86" s="861"/>
      <c r="N86" s="57"/>
    </row>
    <row r="87" spans="1:14" ht="15" thickBot="1">
      <c r="B87" s="823" t="s">
        <v>1037</v>
      </c>
      <c r="C87" s="824"/>
      <c r="D87" s="824"/>
      <c r="E87" s="824"/>
      <c r="F87" s="824"/>
      <c r="G87" s="824"/>
      <c r="H87" s="824"/>
      <c r="I87" s="824"/>
      <c r="J87" s="824"/>
      <c r="K87" s="824"/>
      <c r="L87" s="824"/>
      <c r="M87" s="825"/>
      <c r="N87" s="58">
        <f>L84+L85+L86</f>
        <v>150725.95939720343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653145.82405454817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6"/>
      <c r="J36" s="277"/>
      <c r="K36" s="278">
        <f>VLOOKUP(A36,EQUIPOS!A6:D163,4,FALSE)</f>
        <v>3115.161382233503</v>
      </c>
      <c r="L36" s="279"/>
      <c r="M36" s="345">
        <v>2</v>
      </c>
      <c r="N36" s="281">
        <f>K36/M36</f>
        <v>1557.5806911167515</v>
      </c>
    </row>
    <row r="37" spans="1:14">
      <c r="A37" s="119" t="s">
        <v>363</v>
      </c>
      <c r="B37" s="872" t="str">
        <f>VLOOKUP(A37,EQUIPOS!A7:D154,3,FALSE)</f>
        <v>Vibrador de concreto, Motor de 3 hp a 18.000 rpm Mangueras de 4 mt</v>
      </c>
      <c r="C37" s="873"/>
      <c r="D37" s="873"/>
      <c r="E37" s="873"/>
      <c r="F37" s="873"/>
      <c r="G37" s="873"/>
      <c r="H37" s="874"/>
      <c r="I37" s="430"/>
      <c r="J37" s="431"/>
      <c r="K37" s="278">
        <f>VLOOKUP(A37,EQUIPOS!A7:D164,4,FALSE)</f>
        <v>7393.9624660510044</v>
      </c>
      <c r="L37" s="344"/>
      <c r="M37" s="345">
        <v>2</v>
      </c>
      <c r="N37" s="281">
        <f>K37/M37</f>
        <v>3696.9812330255022</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6531.2420542947539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347632.32</v>
      </c>
      <c r="N48" s="281">
        <f>K48*M48</f>
        <v>347632.32</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5420.96</v>
      </c>
      <c r="N49" s="281">
        <f>K49*M49</f>
        <v>5420.96</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1639.0266666666666</v>
      </c>
      <c r="N50" s="281">
        <f>K50*M50</f>
        <v>7539.5226666666658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360592.80266666668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910">
        <f>VLOOKUP(A60,TRANSPORTE!A2:D117,4,FALSE)</f>
        <v>1800</v>
      </c>
      <c r="M60" s="911"/>
      <c r="N60" s="296">
        <f>K60*L60</f>
        <v>1800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1800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394457.64732401143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78891.529464802297</v>
      </c>
      <c r="M84" s="859"/>
      <c r="N84" s="57"/>
    </row>
    <row r="85" spans="1:14">
      <c r="B85" s="95" t="s">
        <v>1057</v>
      </c>
      <c r="C85" s="96"/>
      <c r="D85" s="96"/>
      <c r="E85" s="96"/>
      <c r="F85" s="96"/>
      <c r="G85" s="96"/>
      <c r="H85" s="96"/>
      <c r="I85" s="93"/>
      <c r="J85" s="94"/>
      <c r="K85" s="313">
        <v>0.05</v>
      </c>
      <c r="L85" s="858">
        <f>N79*K85</f>
        <v>19722.882366200574</v>
      </c>
      <c r="M85" s="859"/>
      <c r="N85" s="57"/>
    </row>
    <row r="86" spans="1:14" ht="15" thickBot="1">
      <c r="B86" s="97" t="s">
        <v>1058</v>
      </c>
      <c r="C86" s="98"/>
      <c r="D86" s="98"/>
      <c r="E86" s="98"/>
      <c r="F86" s="98"/>
      <c r="G86" s="98"/>
      <c r="H86" s="98"/>
      <c r="I86" s="99"/>
      <c r="J86" s="100"/>
      <c r="K86" s="314">
        <v>0.05</v>
      </c>
      <c r="L86" s="860">
        <f>N79*K86</f>
        <v>19722.882366200574</v>
      </c>
      <c r="M86" s="861"/>
      <c r="N86" s="57"/>
    </row>
    <row r="87" spans="1:14" ht="15" thickBot="1">
      <c r="B87" s="823" t="s">
        <v>1037</v>
      </c>
      <c r="C87" s="824"/>
      <c r="D87" s="824"/>
      <c r="E87" s="824"/>
      <c r="F87" s="824"/>
      <c r="G87" s="824"/>
      <c r="H87" s="824"/>
      <c r="I87" s="824"/>
      <c r="J87" s="824"/>
      <c r="K87" s="824"/>
      <c r="L87" s="824"/>
      <c r="M87" s="825"/>
      <c r="N87" s="58">
        <f>L84+L85+L86</f>
        <v>118337.29419720345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512794.9415212149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ht="25.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257</v>
      </c>
      <c r="B36" s="872" t="str">
        <f>VLOOKUP(A36,EQUIPOS!A6:D154,3,FALSE)</f>
        <v>Mezcladora de concreto 1 bulto</v>
      </c>
      <c r="C36" s="873"/>
      <c r="D36" s="873"/>
      <c r="E36" s="873"/>
      <c r="F36" s="873"/>
      <c r="G36" s="873"/>
      <c r="H36" s="874"/>
      <c r="I36" s="276"/>
      <c r="J36" s="277"/>
      <c r="K36" s="278">
        <f>VLOOKUP(A36,EQUIPOS!A6:D163,4,FALSE)</f>
        <v>6675.8418165124258</v>
      </c>
      <c r="L36" s="279"/>
      <c r="M36" s="345">
        <v>1</v>
      </c>
      <c r="N36" s="281">
        <f>K36/M36</f>
        <v>6675.8418165124258</v>
      </c>
    </row>
    <row r="37" spans="1:14">
      <c r="A37" s="119" t="s">
        <v>363</v>
      </c>
      <c r="B37" s="872" t="str">
        <f>VLOOKUP(A37,EQUIPOS!A7:D154,3,FALSE)</f>
        <v>Vibrador de concreto, Motor de 3 hp a 18.000 rpm Mangueras de 4 mt</v>
      </c>
      <c r="C37" s="873"/>
      <c r="D37" s="873"/>
      <c r="E37" s="873"/>
      <c r="F37" s="873"/>
      <c r="G37" s="873"/>
      <c r="H37" s="874"/>
      <c r="I37" s="430"/>
      <c r="J37" s="431"/>
      <c r="K37" s="278">
        <f>VLOOKUP(A37,EQUIPOS!A7:D164,4,FALSE)</f>
        <v>7393.9624660510044</v>
      </c>
      <c r="L37" s="344"/>
      <c r="M37" s="345">
        <v>1</v>
      </c>
      <c r="N37" s="281">
        <f>K37/M37</f>
        <v>7393.9624660510044</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N81*M41</f>
        <v>3191.7003253812504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17261.50460794468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51000</v>
      </c>
      <c r="N48" s="281">
        <f>K48*M48</f>
        <v>48450</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44.54</v>
      </c>
      <c r="N49" s="281">
        <f>K49*M49</f>
        <v>7571.8</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52360</v>
      </c>
      <c r="N50" s="281">
        <f>K50*M50</f>
        <v>28798.000000000004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561</v>
      </c>
      <c r="N51" s="281">
        <f>K51*M51</f>
        <v>168300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1639.0266666666666</v>
      </c>
      <c r="N52" s="281">
        <f>K52*M52</f>
        <v>5080.9826666666668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SUM(N48:N58)</f>
        <v>258200.78266666667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910">
        <f>VLOOKUP(A64,TRANSPORTE!A2:D117,4,FALSE)</f>
        <v>1200</v>
      </c>
      <c r="M64" s="911"/>
      <c r="N64" s="296">
        <f>K64*L64</f>
        <v>660</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910">
        <f>VLOOKUP(A65,TRANSPORTE!A3:D117,4,FALSE)</f>
        <v>1200</v>
      </c>
      <c r="M65" s="911"/>
      <c r="N65" s="296">
        <f>K65*L65</f>
        <v>1140</v>
      </c>
    </row>
    <row r="66" spans="1:15">
      <c r="B66" s="52"/>
      <c r="C66" s="53"/>
      <c r="D66" s="53"/>
      <c r="E66" s="53"/>
      <c r="F66" s="53"/>
      <c r="G66" s="53"/>
      <c r="H66" s="320"/>
      <c r="I66" s="288"/>
      <c r="J66" s="295"/>
      <c r="K66" s="288"/>
      <c r="L66" s="910"/>
      <c r="M66" s="911"/>
      <c r="N66" s="296"/>
    </row>
    <row r="67" spans="1:15">
      <c r="B67" s="52"/>
      <c r="C67" s="53"/>
      <c r="D67" s="53"/>
      <c r="E67" s="53"/>
      <c r="F67" s="53"/>
      <c r="G67" s="53"/>
      <c r="H67" s="320"/>
      <c r="I67" s="288"/>
      <c r="J67" s="295"/>
      <c r="K67" s="288"/>
      <c r="L67" s="910"/>
      <c r="M67" s="91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1800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63834.006507625003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341096.29378223635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68219.258756447278</v>
      </c>
      <c r="M88" s="859"/>
      <c r="N88" s="57"/>
    </row>
    <row r="89" spans="1:14">
      <c r="B89" s="95" t="s">
        <v>1057</v>
      </c>
      <c r="C89" s="96"/>
      <c r="D89" s="96"/>
      <c r="E89" s="96"/>
      <c r="F89" s="96"/>
      <c r="G89" s="96"/>
      <c r="H89" s="96"/>
      <c r="I89" s="93"/>
      <c r="J89" s="94"/>
      <c r="K89" s="313">
        <v>0.05</v>
      </c>
      <c r="L89" s="858">
        <f>N83*K89</f>
        <v>17054.814689111819</v>
      </c>
      <c r="M89" s="859"/>
      <c r="N89" s="57"/>
    </row>
    <row r="90" spans="1:14" ht="15" thickBot="1">
      <c r="B90" s="97" t="s">
        <v>1058</v>
      </c>
      <c r="C90" s="98"/>
      <c r="D90" s="98"/>
      <c r="E90" s="98"/>
      <c r="F90" s="98"/>
      <c r="G90" s="98"/>
      <c r="H90" s="98"/>
      <c r="I90" s="99"/>
      <c r="J90" s="100"/>
      <c r="K90" s="314">
        <v>0.05</v>
      </c>
      <c r="L90" s="860">
        <f>N83*K90</f>
        <v>17054.814689111819</v>
      </c>
      <c r="M90" s="861"/>
      <c r="N90" s="57"/>
    </row>
    <row r="91" spans="1:14" ht="15" thickBot="1">
      <c r="B91" s="823" t="s">
        <v>1037</v>
      </c>
      <c r="C91" s="824"/>
      <c r="D91" s="824"/>
      <c r="E91" s="824"/>
      <c r="F91" s="824"/>
      <c r="G91" s="824"/>
      <c r="H91" s="824"/>
      <c r="I91" s="824"/>
      <c r="J91" s="824"/>
      <c r="K91" s="824"/>
      <c r="L91" s="824"/>
      <c r="M91" s="825"/>
      <c r="N91" s="58">
        <f>L88+L89+L90</f>
        <v>102328.88813467092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443425.18191690726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3"/>
      <c r="K123" s="973"/>
      <c r="L123" s="973"/>
      <c r="M123" s="973"/>
      <c r="N123" s="974"/>
    </row>
    <row r="124" spans="2:14" ht="15" thickBot="1">
      <c r="B124" s="428" t="s">
        <v>2327</v>
      </c>
      <c r="C124" s="429"/>
      <c r="D124" s="429"/>
      <c r="E124" s="268"/>
      <c r="F124" s="268"/>
      <c r="G124" s="268"/>
      <c r="H124" s="268"/>
      <c r="I124" s="268"/>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257</v>
      </c>
      <c r="B36" s="872" t="str">
        <f>VLOOKUP(A36,EQUIPOS!A6:D154,3,FALSE)</f>
        <v>Mezcladora de concreto 1 bulto</v>
      </c>
      <c r="C36" s="873"/>
      <c r="D36" s="873"/>
      <c r="E36" s="873"/>
      <c r="F36" s="873"/>
      <c r="G36" s="873"/>
      <c r="H36" s="874"/>
      <c r="I36" s="276"/>
      <c r="J36" s="277"/>
      <c r="K36" s="278">
        <f>VLOOKUP(A36,EQUIPOS!A6:D163,4,FALSE)</f>
        <v>6675.8418165124258</v>
      </c>
      <c r="L36" s="279"/>
      <c r="M36" s="345">
        <v>1</v>
      </c>
      <c r="N36" s="281">
        <f>K36/M36</f>
        <v>6675.8418165124258</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N81*M41</f>
        <v>3191.7003253812504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9867.5421418936767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51000</v>
      </c>
      <c r="N48" s="281">
        <f>K48*M48</f>
        <v>42840</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44.54</v>
      </c>
      <c r="N49" s="281">
        <f>K49*M49</f>
        <v>8239.9</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52360</v>
      </c>
      <c r="N50" s="281">
        <f>K50*M50</f>
        <v>32986.800000000003</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561</v>
      </c>
      <c r="N51" s="281">
        <f>K51*M51</f>
        <v>145860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SUM(N48:N58)</f>
        <v>229926.7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910">
        <f>VLOOKUP(A64,TRANSPORTE!A2:D117,4,FALSE)</f>
        <v>1200</v>
      </c>
      <c r="M64" s="911"/>
      <c r="N64" s="296">
        <f>K64*L64</f>
        <v>756</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910">
        <f>VLOOKUP(A65,TRANSPORTE!A3:D117,4,FALSE)</f>
        <v>1200</v>
      </c>
      <c r="M65" s="911"/>
      <c r="N65" s="296">
        <f>K65*L65</f>
        <v>1008</v>
      </c>
    </row>
    <row r="66" spans="1:15">
      <c r="B66" s="52"/>
      <c r="C66" s="53"/>
      <c r="D66" s="53"/>
      <c r="E66" s="53"/>
      <c r="F66" s="53"/>
      <c r="G66" s="53"/>
      <c r="H66" s="320"/>
      <c r="I66" s="288"/>
      <c r="J66" s="295"/>
      <c r="K66" s="288"/>
      <c r="L66" s="910"/>
      <c r="M66" s="911"/>
      <c r="N66" s="296"/>
    </row>
    <row r="67" spans="1:15">
      <c r="B67" s="52"/>
      <c r="C67" s="53"/>
      <c r="D67" s="53"/>
      <c r="E67" s="53"/>
      <c r="F67" s="53"/>
      <c r="G67" s="53"/>
      <c r="H67" s="320"/>
      <c r="I67" s="288"/>
      <c r="J67" s="295"/>
      <c r="K67" s="288"/>
      <c r="L67" s="910"/>
      <c r="M67" s="91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1764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63834.006507625003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305392.2486495187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61078.449729903747</v>
      </c>
      <c r="M88" s="859"/>
      <c r="N88" s="57"/>
    </row>
    <row r="89" spans="1:14">
      <c r="B89" s="95" t="s">
        <v>1057</v>
      </c>
      <c r="C89" s="96"/>
      <c r="D89" s="96"/>
      <c r="E89" s="96"/>
      <c r="F89" s="96"/>
      <c r="G89" s="96"/>
      <c r="H89" s="96"/>
      <c r="I89" s="93"/>
      <c r="J89" s="94"/>
      <c r="K89" s="313">
        <v>0.05</v>
      </c>
      <c r="L89" s="858">
        <f>N83*K89</f>
        <v>15269.612432475937</v>
      </c>
      <c r="M89" s="859"/>
      <c r="N89" s="57"/>
    </row>
    <row r="90" spans="1:14" ht="15" thickBot="1">
      <c r="B90" s="97" t="s">
        <v>1058</v>
      </c>
      <c r="C90" s="98"/>
      <c r="D90" s="98"/>
      <c r="E90" s="98"/>
      <c r="F90" s="98"/>
      <c r="G90" s="98"/>
      <c r="H90" s="98"/>
      <c r="I90" s="99"/>
      <c r="J90" s="100"/>
      <c r="K90" s="314">
        <v>0.05</v>
      </c>
      <c r="L90" s="860">
        <f>N83*K90</f>
        <v>15269.612432475937</v>
      </c>
      <c r="M90" s="861"/>
      <c r="N90" s="57"/>
    </row>
    <row r="91" spans="1:14" ht="15" thickBot="1">
      <c r="B91" s="823" t="s">
        <v>1037</v>
      </c>
      <c r="C91" s="824"/>
      <c r="D91" s="824"/>
      <c r="E91" s="824"/>
      <c r="F91" s="824"/>
      <c r="G91" s="824"/>
      <c r="H91" s="824"/>
      <c r="I91" s="824"/>
      <c r="J91" s="824"/>
      <c r="K91" s="824"/>
      <c r="L91" s="824"/>
      <c r="M91" s="825"/>
      <c r="N91" s="58">
        <f>L88+L89+L90</f>
        <v>91617.674594855605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397009.92324437434</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3"/>
      <c r="K123" s="973"/>
      <c r="L123" s="973"/>
      <c r="M123" s="973"/>
      <c r="N123" s="974"/>
    </row>
    <row r="124" spans="2:14" ht="15" thickBot="1">
      <c r="B124" s="428" t="s">
        <v>2327</v>
      </c>
      <c r="C124" s="429"/>
      <c r="D124" s="429"/>
      <c r="E124" s="268"/>
      <c r="F124" s="268"/>
      <c r="G124" s="268"/>
      <c r="H124" s="268"/>
      <c r="I124" s="268"/>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257</v>
      </c>
      <c r="B36" s="872" t="str">
        <f>VLOOKUP(A36,EQUIPOS!A6:D154,3,FALSE)</f>
        <v>Mezcladora de concreto 1 bulto</v>
      </c>
      <c r="C36" s="873"/>
      <c r="D36" s="873"/>
      <c r="E36" s="873"/>
      <c r="F36" s="873"/>
      <c r="G36" s="873"/>
      <c r="H36" s="874"/>
      <c r="I36" s="276"/>
      <c r="J36" s="277"/>
      <c r="K36" s="278">
        <f>VLOOKUP(A36,EQUIPOS!A6:D163,4,FALSE)</f>
        <v>6675.8418165124258</v>
      </c>
      <c r="L36" s="279"/>
      <c r="M36" s="345">
        <v>1</v>
      </c>
      <c r="N36" s="281">
        <f>K36/M36</f>
        <v>6675.8418165124258</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N81*M41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9229.2020768174261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51000</v>
      </c>
      <c r="N48" s="281">
        <f>K48*M48</f>
        <v>25704</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44.54</v>
      </c>
      <c r="N49" s="281">
        <f>K49*M49</f>
        <v>4943.9399999999996</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32640</v>
      </c>
      <c r="N50" s="281">
        <f>K50*M50</f>
        <v>13056</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52360</v>
      </c>
      <c r="N51" s="281">
        <f>K51*M51</f>
        <v>19792.080000000002</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561</v>
      </c>
      <c r="N52" s="281">
        <f>K52*M52</f>
        <v>87516</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SUM(N48:N58)</f>
        <v>151012.02000000002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910">
        <f>VLOOKUP(A64,TRANSPORTE!A2:D117,4,FALSE)</f>
        <v>1200</v>
      </c>
      <c r="M64" s="911"/>
      <c r="N64" s="296">
        <f>K64*L64</f>
        <v>453.6</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910">
        <f>VLOOKUP(A65,TRANSPORTE!A3:D117,4,FALSE)</f>
        <v>1200</v>
      </c>
      <c r="M65" s="911"/>
      <c r="N65" s="296">
        <f>K65*L65</f>
        <v>604.79999999999995</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910">
        <f>VLOOKUP(A66,TRANSPORTE!A3:D117,4,FALSE)</f>
        <v>1200</v>
      </c>
      <c r="M66" s="911"/>
      <c r="N66" s="296">
        <f>K66*L66</f>
        <v>480</v>
      </c>
    </row>
    <row r="67" spans="1:15">
      <c r="B67" s="52"/>
      <c r="C67" s="53"/>
      <c r="D67" s="53"/>
      <c r="E67" s="53"/>
      <c r="F67" s="53"/>
      <c r="G67" s="53"/>
      <c r="H67" s="320"/>
      <c r="I67" s="288"/>
      <c r="J67" s="295"/>
      <c r="K67" s="288"/>
      <c r="L67" s="910"/>
      <c r="M67" s="91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1538.4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0">
        <f>SUM(N75:N80)</f>
        <v>51067.205206099999</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212846.82728291745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42569.365456583495</v>
      </c>
      <c r="M88" s="859"/>
      <c r="N88" s="57"/>
    </row>
    <row r="89" spans="1:14">
      <c r="B89" s="95" t="s">
        <v>1057</v>
      </c>
      <c r="C89" s="96"/>
      <c r="D89" s="96"/>
      <c r="E89" s="96"/>
      <c r="F89" s="96"/>
      <c r="G89" s="96"/>
      <c r="H89" s="96"/>
      <c r="I89" s="93"/>
      <c r="J89" s="94"/>
      <c r="K89" s="313">
        <v>0.05</v>
      </c>
      <c r="L89" s="858">
        <f>N83*K89</f>
        <v>10642.341364145874</v>
      </c>
      <c r="M89" s="859"/>
      <c r="N89" s="57"/>
    </row>
    <row r="90" spans="1:14" ht="15" thickBot="1">
      <c r="B90" s="97" t="s">
        <v>1058</v>
      </c>
      <c r="C90" s="98"/>
      <c r="D90" s="98"/>
      <c r="E90" s="98"/>
      <c r="F90" s="98"/>
      <c r="G90" s="98"/>
      <c r="H90" s="98"/>
      <c r="I90" s="99"/>
      <c r="J90" s="100"/>
      <c r="K90" s="314">
        <v>0.05</v>
      </c>
      <c r="L90" s="860">
        <f>N83*K90</f>
        <v>10642.341364145874</v>
      </c>
      <c r="M90" s="861"/>
      <c r="N90" s="57"/>
    </row>
    <row r="91" spans="1:14" ht="15" thickBot="1">
      <c r="B91" s="823" t="s">
        <v>1037</v>
      </c>
      <c r="C91" s="824"/>
      <c r="D91" s="824"/>
      <c r="E91" s="824"/>
      <c r="F91" s="824"/>
      <c r="G91" s="824"/>
      <c r="H91" s="824"/>
      <c r="I91" s="824"/>
      <c r="J91" s="824"/>
      <c r="K91" s="824"/>
      <c r="L91" s="824"/>
      <c r="M91" s="825"/>
      <c r="N91" s="58">
        <f>L88+L89+L90</f>
        <v>63854.048184875246</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276700.87546779268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3"/>
      <c r="K123" s="973"/>
      <c r="L123" s="973"/>
      <c r="M123" s="973"/>
      <c r="N123" s="974"/>
    </row>
    <row r="124" spans="2:14" ht="15" thickBot="1">
      <c r="B124" s="428" t="s">
        <v>2327</v>
      </c>
      <c r="C124" s="429"/>
      <c r="D124" s="429"/>
      <c r="E124" s="268"/>
      <c r="F124" s="268"/>
      <c r="G124" s="268"/>
      <c r="H124" s="268"/>
      <c r="I124" s="268"/>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363</v>
      </c>
      <c r="B36" s="872" t="str">
        <f>VLOOKUP(A36,EQUIPOS!A6:D154,3,FALSE)</f>
        <v>Vibrador de concreto, Motor de 3 hp a 18.000 rpm Mangueras de 4 mt</v>
      </c>
      <c r="C36" s="873"/>
      <c r="D36" s="873"/>
      <c r="E36" s="873"/>
      <c r="F36" s="873"/>
      <c r="G36" s="873"/>
      <c r="H36" s="874"/>
      <c r="I36" s="276"/>
      <c r="J36" s="277"/>
      <c r="K36" s="278">
        <f>VLOOKUP(A36,EQUIPOS!A6:D163,4,FALSE)</f>
        <v>7393.9624660510044</v>
      </c>
      <c r="L36" s="279"/>
      <c r="M36" s="345">
        <v>1</v>
      </c>
      <c r="N36" s="281">
        <f>K36/M36</f>
        <v>7393.9624660510044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0.02</v>
      </c>
      <c r="N41" s="353">
        <f>N78*M41</f>
        <v>1501.9766237088236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8895.9390897598278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3223.2000000000003</v>
      </c>
      <c r="N48" s="281">
        <f>K48*M48</f>
        <v>109949.79840000001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71434</v>
      </c>
      <c r="N49" s="281">
        <f>K49*M49</f>
        <v>10715.1</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347632.32</v>
      </c>
      <c r="N50" s="281">
        <f>K50*M50</f>
        <v>43801.672319999998</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6840.12</v>
      </c>
      <c r="N51" s="281">
        <f>K51*M51</f>
        <v>6840.12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171306.69072000001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910">
        <f>VLOOKUP(A61,TRANSPORTE!A3:D117,4,FALSE)</f>
        <v>1800</v>
      </c>
      <c r="M61" s="911"/>
      <c r="N61" s="296">
        <f>K61*L61</f>
        <v>226.8</v>
      </c>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226.8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77"/>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0">
        <f>SUM(N72:N77)</f>
        <v>75098.831185441173</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255528.26099520101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51105.652199040203</v>
      </c>
      <c r="M85" s="859"/>
      <c r="N85" s="57"/>
    </row>
    <row r="86" spans="1:14">
      <c r="B86" s="95" t="s">
        <v>1057</v>
      </c>
      <c r="C86" s="96"/>
      <c r="D86" s="96"/>
      <c r="E86" s="96"/>
      <c r="F86" s="96"/>
      <c r="G86" s="96"/>
      <c r="H86" s="96"/>
      <c r="I86" s="93"/>
      <c r="J86" s="94"/>
      <c r="K86" s="313">
        <v>0.05</v>
      </c>
      <c r="L86" s="858">
        <f>N80*K86</f>
        <v>12776.413049760051</v>
      </c>
      <c r="M86" s="859"/>
      <c r="N86" s="57"/>
    </row>
    <row r="87" spans="1:14" ht="15" thickBot="1">
      <c r="B87" s="97" t="s">
        <v>1058</v>
      </c>
      <c r="C87" s="98"/>
      <c r="D87" s="98"/>
      <c r="E87" s="98"/>
      <c r="F87" s="98"/>
      <c r="G87" s="98"/>
      <c r="H87" s="98"/>
      <c r="I87" s="99"/>
      <c r="J87" s="100"/>
      <c r="K87" s="314">
        <v>0.05</v>
      </c>
      <c r="L87" s="860">
        <f>N80*K87</f>
        <v>12776.413049760051</v>
      </c>
      <c r="M87" s="861"/>
      <c r="N87" s="57"/>
    </row>
    <row r="88" spans="1:14" ht="15" thickBot="1">
      <c r="B88" s="823" t="s">
        <v>1037</v>
      </c>
      <c r="C88" s="824"/>
      <c r="D88" s="824"/>
      <c r="E88" s="824"/>
      <c r="F88" s="824"/>
      <c r="G88" s="824"/>
      <c r="H88" s="824"/>
      <c r="I88" s="824"/>
      <c r="J88" s="824"/>
      <c r="K88" s="824"/>
      <c r="L88" s="824"/>
      <c r="M88" s="825"/>
      <c r="N88" s="58">
        <f>L85+L86+L87</f>
        <v>76658.478298560309</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332186.73929376132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363</v>
      </c>
      <c r="B36" s="872" t="str">
        <f>VLOOKUP(A36,EQUIPOS!A6:D154,3,FALSE)</f>
        <v>Vibrador de concreto, Motor de 3 hp a 18.000 rpm Mangueras de 4 mt</v>
      </c>
      <c r="C36" s="873"/>
      <c r="D36" s="873"/>
      <c r="E36" s="873"/>
      <c r="F36" s="873"/>
      <c r="G36" s="873"/>
      <c r="H36" s="874"/>
      <c r="I36" s="276"/>
      <c r="J36" s="277"/>
      <c r="K36" s="278">
        <f>VLOOKUP(A36,EQUIPOS!A6:D163,4,FALSE)</f>
        <v>7393.9624660510044</v>
      </c>
      <c r="L36" s="279"/>
      <c r="M36" s="345">
        <v>1</v>
      </c>
      <c r="N36" s="281">
        <f>K36/M36</f>
        <v>7393.9624660510044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0.02</v>
      </c>
      <c r="N41" s="353">
        <f>N78*M41</f>
        <v>1501.9766237088236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8895.9390897598278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3223.2000000000003</v>
      </c>
      <c r="N48" s="281">
        <f>K48*M48</f>
        <v>109949.79840000001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71434</v>
      </c>
      <c r="N49" s="281">
        <f>K49*M49</f>
        <v>10715.1</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399643.65</v>
      </c>
      <c r="N50" s="281">
        <f>K50*M50</f>
        <v>50355.099900000001</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6840.12</v>
      </c>
      <c r="N51" s="281">
        <f>K51*M51</f>
        <v>6840.12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177860.11830000003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910">
        <f>VLOOKUP(A61,TRANSPORTE!A3:D117,4,FALSE)</f>
        <v>1800</v>
      </c>
      <c r="M61" s="911"/>
      <c r="N61" s="296">
        <f>K61*L61</f>
        <v>226.8</v>
      </c>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226.8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77"/>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133"/>
    </row>
    <row r="78" spans="1:15" ht="15" thickBot="1">
      <c r="B78" s="912" t="s">
        <v>1037</v>
      </c>
      <c r="C78" s="866"/>
      <c r="D78" s="866"/>
      <c r="E78" s="866"/>
      <c r="F78" s="866"/>
      <c r="G78" s="866"/>
      <c r="H78" s="866"/>
      <c r="I78" s="866"/>
      <c r="J78" s="866"/>
      <c r="K78" s="866"/>
      <c r="L78" s="866"/>
      <c r="M78" s="867"/>
      <c r="N78" s="469">
        <f>SUM(N72:N77)</f>
        <v>75098.831185441173</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262081.68857520103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52416.337715040208</v>
      </c>
      <c r="M85" s="859"/>
      <c r="N85" s="57"/>
    </row>
    <row r="86" spans="1:14">
      <c r="B86" s="95" t="s">
        <v>1057</v>
      </c>
      <c r="C86" s="96"/>
      <c r="D86" s="96"/>
      <c r="E86" s="96"/>
      <c r="F86" s="96"/>
      <c r="G86" s="96"/>
      <c r="H86" s="96"/>
      <c r="I86" s="93"/>
      <c r="J86" s="94"/>
      <c r="K86" s="313">
        <v>0.05</v>
      </c>
      <c r="L86" s="858">
        <f>N80*K86</f>
        <v>13104.084428760052</v>
      </c>
      <c r="M86" s="859"/>
      <c r="N86" s="57"/>
    </row>
    <row r="87" spans="1:14" ht="15" thickBot="1">
      <c r="B87" s="97" t="s">
        <v>1058</v>
      </c>
      <c r="C87" s="98"/>
      <c r="D87" s="98"/>
      <c r="E87" s="98"/>
      <c r="F87" s="98"/>
      <c r="G87" s="98"/>
      <c r="H87" s="98"/>
      <c r="I87" s="99"/>
      <c r="J87" s="100"/>
      <c r="K87" s="314">
        <v>0.05</v>
      </c>
      <c r="L87" s="860">
        <f>N80*K87</f>
        <v>13104.084428760052</v>
      </c>
      <c r="M87" s="861"/>
      <c r="N87" s="57"/>
    </row>
    <row r="88" spans="1:14" ht="15" thickBot="1">
      <c r="B88" s="823" t="s">
        <v>1037</v>
      </c>
      <c r="C88" s="824"/>
      <c r="D88" s="824"/>
      <c r="E88" s="824"/>
      <c r="F88" s="824"/>
      <c r="G88" s="824"/>
      <c r="H88" s="824"/>
      <c r="I88" s="824"/>
      <c r="J88" s="824"/>
      <c r="K88" s="824"/>
      <c r="L88" s="824"/>
      <c r="M88" s="825"/>
      <c r="N88" s="58">
        <f>L85+L86+L87</f>
        <v>78624.506572560305</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340706.19514776132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7"/>
      <c r="C1" s="929"/>
      <c r="D1" s="930"/>
      <c r="E1" s="930"/>
      <c r="F1" s="930"/>
      <c r="G1" s="930"/>
      <c r="H1" s="930"/>
      <c r="I1" s="930"/>
      <c r="J1" s="931"/>
      <c r="K1" s="932" t="s">
        <v>1017</v>
      </c>
      <c r="L1" s="934" t="s">
        <v>2304</v>
      </c>
      <c r="M1" s="935"/>
      <c r="N1" s="936"/>
    </row>
    <row r="2" spans="2:14" ht="22.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156</v>
      </c>
      <c r="B36" s="872" t="str">
        <f>VLOOKUP(A36,EQUIPOS!A6:D154,3,FALSE)</f>
        <v>Cizalla manual de 90 cm.</v>
      </c>
      <c r="C36" s="873"/>
      <c r="D36" s="873"/>
      <c r="E36" s="873"/>
      <c r="F36" s="873"/>
      <c r="G36" s="873"/>
      <c r="H36" s="874"/>
      <c r="I36" s="276"/>
      <c r="J36" s="277"/>
      <c r="K36" s="278">
        <f>VLOOKUP(A36,EQUIPOS!A6:D163,4,FALSE)</f>
        <v>700.63689673924523</v>
      </c>
      <c r="L36" s="279"/>
      <c r="M36" s="345">
        <v>37.5</v>
      </c>
      <c r="N36" s="281">
        <f>K36/M36</f>
        <v>18.683650579713206</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0.02</v>
      </c>
      <c r="N41" s="353">
        <f>N78*M41</f>
        <v>15.32016156183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34.003812141543207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3223.2000000000003</v>
      </c>
      <c r="N48" s="281">
        <f>K48*M48</f>
        <v>3384.3600000000006</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4301</v>
      </c>
      <c r="N49" s="281">
        <f>K49*M49</f>
        <v>129.03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3513.3900000000008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10">
        <f>VLOOKUP(A61,TRANSPORTE!A3:D117,4,FALSE)</f>
        <v>0.30965506735331055</v>
      </c>
      <c r="M61" s="911"/>
      <c r="N61" s="296">
        <f>K61*L61</f>
        <v>0.32513782072097608</v>
      </c>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0.32513782072097608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0">
        <f>SUM(N72:N77)</f>
        <v>766.00807809150001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4313.727028053765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862.7454056107531</v>
      </c>
      <c r="M85" s="859"/>
      <c r="N85" s="57"/>
    </row>
    <row r="86" spans="1:14">
      <c r="B86" s="95" t="s">
        <v>1057</v>
      </c>
      <c r="C86" s="96"/>
      <c r="D86" s="96"/>
      <c r="E86" s="96"/>
      <c r="F86" s="96"/>
      <c r="G86" s="96"/>
      <c r="H86" s="96"/>
      <c r="I86" s="93"/>
      <c r="J86" s="94"/>
      <c r="K86" s="313">
        <v>0.05</v>
      </c>
      <c r="L86" s="858">
        <f>N80*K86</f>
        <v>215.68635140268827</v>
      </c>
      <c r="M86" s="859"/>
      <c r="N86" s="57"/>
    </row>
    <row r="87" spans="1:14" ht="15" thickBot="1">
      <c r="B87" s="97" t="s">
        <v>1058</v>
      </c>
      <c r="C87" s="98"/>
      <c r="D87" s="98"/>
      <c r="E87" s="98"/>
      <c r="F87" s="98"/>
      <c r="G87" s="98"/>
      <c r="H87" s="98"/>
      <c r="I87" s="99"/>
      <c r="J87" s="100"/>
      <c r="K87" s="314">
        <v>0.05</v>
      </c>
      <c r="L87" s="860">
        <f>N80*K87</f>
        <v>215.68635140268827</v>
      </c>
      <c r="M87" s="861"/>
      <c r="N87" s="57"/>
    </row>
    <row r="88" spans="1:14" ht="15" thickBot="1">
      <c r="B88" s="823" t="s">
        <v>1037</v>
      </c>
      <c r="C88" s="824"/>
      <c r="D88" s="824"/>
      <c r="E88" s="824"/>
      <c r="F88" s="824"/>
      <c r="G88" s="824"/>
      <c r="H88" s="824"/>
      <c r="I88" s="824"/>
      <c r="J88" s="824"/>
      <c r="K88" s="824"/>
      <c r="L88" s="824"/>
      <c r="M88" s="825"/>
      <c r="N88" s="58">
        <f>L85+L86+L87</f>
        <v>1294.1181084161294</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5607.845136469894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156</v>
      </c>
      <c r="B36" s="872" t="str">
        <f>VLOOKUP(A36,EQUIPOS!A6:D154,3,FALSE)</f>
        <v>Cizalla manual de 90 cm.</v>
      </c>
      <c r="C36" s="873"/>
      <c r="D36" s="873"/>
      <c r="E36" s="873"/>
      <c r="F36" s="873"/>
      <c r="G36" s="873"/>
      <c r="H36" s="874"/>
      <c r="I36" s="276"/>
      <c r="J36" s="277"/>
      <c r="K36" s="278">
        <f>VLOOKUP(A36,EQUIPOS!A6:D163,4,FALSE)</f>
        <v>700.63689673924523</v>
      </c>
      <c r="L36" s="279"/>
      <c r="M36" s="345">
        <v>37.5</v>
      </c>
      <c r="N36" s="281">
        <f>K36/M36</f>
        <v>18.683650579713206</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0.02</v>
      </c>
      <c r="N41" s="353">
        <f>N78*M41</f>
        <v>15.32016156183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34.003812141543207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3263.0016562811129</v>
      </c>
      <c r="N48" s="281">
        <f>K48*M48</f>
        <v>3426.1517390951685</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4301</v>
      </c>
      <c r="N49" s="281">
        <f>K49*M49</f>
        <v>129.03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3555.1817390951687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910">
        <f>VLOOKUP(A61,TRANSPORTE!A3:D117,4,FALSE)</f>
        <v>0.30965506735331055</v>
      </c>
      <c r="M61" s="911"/>
      <c r="N61" s="296">
        <f>K61*L61</f>
        <v>0.32513782072097608</v>
      </c>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0.32513782072097608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0">
        <f>SUM(N72:N77)</f>
        <v>766.00807809150001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4355.518767148933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871.10375342978659</v>
      </c>
      <c r="M85" s="859"/>
      <c r="N85" s="57"/>
    </row>
    <row r="86" spans="1:14">
      <c r="B86" s="95" t="s">
        <v>1057</v>
      </c>
      <c r="C86" s="96"/>
      <c r="D86" s="96"/>
      <c r="E86" s="96"/>
      <c r="F86" s="96"/>
      <c r="G86" s="96"/>
      <c r="H86" s="96"/>
      <c r="I86" s="93"/>
      <c r="J86" s="94"/>
      <c r="K86" s="313">
        <v>0.05</v>
      </c>
      <c r="L86" s="858">
        <f>N80*K86</f>
        <v>217.77593835744665</v>
      </c>
      <c r="M86" s="859"/>
      <c r="N86" s="57"/>
    </row>
    <row r="87" spans="1:14" ht="15" thickBot="1">
      <c r="B87" s="97" t="s">
        <v>1058</v>
      </c>
      <c r="C87" s="98"/>
      <c r="D87" s="98"/>
      <c r="E87" s="98"/>
      <c r="F87" s="98"/>
      <c r="G87" s="98"/>
      <c r="H87" s="98"/>
      <c r="I87" s="99"/>
      <c r="J87" s="100"/>
      <c r="K87" s="314">
        <v>0.05</v>
      </c>
      <c r="L87" s="860">
        <f>N80*K87</f>
        <v>217.77593835744665</v>
      </c>
      <c r="M87" s="861"/>
      <c r="N87" s="57"/>
    </row>
    <row r="88" spans="1:14" ht="15" thickBot="1">
      <c r="B88" s="823" t="s">
        <v>1037</v>
      </c>
      <c r="C88" s="824"/>
      <c r="D88" s="824"/>
      <c r="E88" s="824"/>
      <c r="F88" s="824"/>
      <c r="G88" s="824"/>
      <c r="H88" s="824"/>
      <c r="I88" s="824"/>
      <c r="J88" s="824"/>
      <c r="K88" s="824"/>
      <c r="L88" s="824"/>
      <c r="M88" s="825"/>
      <c r="N88" s="58">
        <f>L85+L86+L87</f>
        <v>1306.6556301446799</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5662.1743972936129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123</v>
      </c>
      <c r="B36" s="872" t="str">
        <f>VLOOKUP(A36,EQUIPOS!A6:D154,3,FALSE)</f>
        <v>Bomba de inyección de lechada</v>
      </c>
      <c r="C36" s="873"/>
      <c r="D36" s="873"/>
      <c r="E36" s="873"/>
      <c r="F36" s="873"/>
      <c r="G36" s="873"/>
      <c r="H36" s="874"/>
      <c r="I36" s="276"/>
      <c r="J36" s="277"/>
      <c r="K36" s="278">
        <f>VLOOKUP(A36,EQUIPOS!A6:D163,4,FALSE)</f>
        <v>22218.430446812483</v>
      </c>
      <c r="L36" s="279"/>
      <c r="M36" s="345">
        <v>670</v>
      </c>
      <c r="N36" s="281">
        <f>K36/M36</f>
        <v>33.161836487779823</v>
      </c>
    </row>
    <row r="37" spans="1:14">
      <c r="A37" s="119" t="s">
        <v>125</v>
      </c>
      <c r="B37" s="872" t="str">
        <f>VLOOKUP(A37,EQUIPOS!A7:D154,3,FALSE)</f>
        <v>Bomba para gato de tensionamiento</v>
      </c>
      <c r="C37" s="873"/>
      <c r="D37" s="873"/>
      <c r="E37" s="873"/>
      <c r="F37" s="873"/>
      <c r="G37" s="873"/>
      <c r="H37" s="874"/>
      <c r="I37" s="430"/>
      <c r="J37" s="431"/>
      <c r="K37" s="278">
        <f>VLOOKUP(A37,EQUIPOS!A7:D164,4,FALSE)</f>
        <v>38882.253281921847</v>
      </c>
      <c r="L37" s="344"/>
      <c r="M37" s="345">
        <v>670</v>
      </c>
      <c r="N37" s="281">
        <f>K37/M37</f>
        <v>58.033213853614697</v>
      </c>
    </row>
    <row r="38" spans="1:14">
      <c r="A38" s="119" t="s">
        <v>240</v>
      </c>
      <c r="B38" s="872" t="str">
        <f>VLOOKUP(A38,EQUIPOS!A8:D154,3,FALSE)</f>
        <v>Gato para tensionamiento, fuerza Max 200 ton, área de tensión 314 cm2.</v>
      </c>
      <c r="C38" s="873"/>
      <c r="D38" s="873"/>
      <c r="E38" s="873"/>
      <c r="F38" s="873"/>
      <c r="G38" s="873"/>
      <c r="H38" s="874"/>
      <c r="I38" s="337"/>
      <c r="J38" s="339"/>
      <c r="K38" s="278">
        <f>VLOOKUP(A38,EQUIPOS!A8:D165,4,FALSE)</f>
        <v>156174.53453710745</v>
      </c>
      <c r="L38" s="432"/>
      <c r="M38" s="433">
        <v>670</v>
      </c>
      <c r="N38" s="281">
        <f>K38/M38</f>
        <v>233.09632020463798</v>
      </c>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0.02</v>
      </c>
      <c r="N41" s="353">
        <f>N78*M41</f>
        <v>6.0975767410268658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330.38894728705935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18312.764397496037</v>
      </c>
      <c r="N48" s="281">
        <f t="shared" ref="N48:N53" si="0">K48*M48</f>
        <v>73.251057589984157</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17424.872790344718</v>
      </c>
      <c r="N49" s="281">
        <f t="shared" si="0"/>
        <v>69.699491161378873</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1127.2126072153508</v>
      </c>
      <c r="N50" s="281">
        <f t="shared" si="0"/>
        <v>22.544252144307016</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5216.3631920140224</v>
      </c>
      <c r="N51" s="281">
        <f t="shared" si="0"/>
        <v>443.39087132119192</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72363.165982832841</v>
      </c>
      <c r="N52" s="281">
        <f t="shared" si="0"/>
        <v>72.36316598283284</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4301</v>
      </c>
      <c r="N53" s="281">
        <f t="shared" si="0"/>
        <v>86.02</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767.26883819969476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B61" s="52"/>
      <c r="C61" s="326"/>
      <c r="D61" s="326"/>
      <c r="E61" s="326"/>
      <c r="F61" s="326"/>
      <c r="G61" s="326"/>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133"/>
    </row>
    <row r="78" spans="1:15" ht="15" thickBot="1">
      <c r="B78" s="912" t="s">
        <v>1037</v>
      </c>
      <c r="C78" s="866"/>
      <c r="D78" s="866"/>
      <c r="E78" s="866"/>
      <c r="F78" s="866"/>
      <c r="G78" s="866"/>
      <c r="H78" s="866"/>
      <c r="I78" s="866"/>
      <c r="J78" s="866"/>
      <c r="K78" s="866"/>
      <c r="L78" s="866"/>
      <c r="M78" s="867"/>
      <c r="N78" s="469">
        <f>SUM(N72:N77)</f>
        <v>304.87883705134328</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1402.5366225380974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280.5073245076195</v>
      </c>
      <c r="M85" s="859"/>
      <c r="N85" s="57"/>
    </row>
    <row r="86" spans="1:14">
      <c r="B86" s="95" t="s">
        <v>1057</v>
      </c>
      <c r="C86" s="96"/>
      <c r="D86" s="96"/>
      <c r="E86" s="96"/>
      <c r="F86" s="96"/>
      <c r="G86" s="96"/>
      <c r="H86" s="96"/>
      <c r="I86" s="93"/>
      <c r="J86" s="94"/>
      <c r="K86" s="313">
        <v>0.05</v>
      </c>
      <c r="L86" s="858">
        <f>N80*K86</f>
        <v>70.126831126904875</v>
      </c>
      <c r="M86" s="859"/>
      <c r="N86" s="57"/>
    </row>
    <row r="87" spans="1:14" ht="15" thickBot="1">
      <c r="B87" s="97" t="s">
        <v>1058</v>
      </c>
      <c r="C87" s="98"/>
      <c r="D87" s="98"/>
      <c r="E87" s="98"/>
      <c r="F87" s="98"/>
      <c r="G87" s="98"/>
      <c r="H87" s="98"/>
      <c r="I87" s="99"/>
      <c r="J87" s="100"/>
      <c r="K87" s="314">
        <v>0.05</v>
      </c>
      <c r="L87" s="860">
        <f>N80*K87</f>
        <v>70.126831126904875</v>
      </c>
      <c r="M87" s="861"/>
      <c r="N87" s="57"/>
    </row>
    <row r="88" spans="1:14" ht="15" thickBot="1">
      <c r="B88" s="823" t="s">
        <v>1037</v>
      </c>
      <c r="C88" s="824"/>
      <c r="D88" s="824"/>
      <c r="E88" s="824"/>
      <c r="F88" s="824"/>
      <c r="G88" s="824"/>
      <c r="H88" s="824"/>
      <c r="I88" s="824"/>
      <c r="J88" s="824"/>
      <c r="K88" s="824"/>
      <c r="L88" s="824"/>
      <c r="M88" s="825"/>
      <c r="N88" s="58">
        <f>L85+L86+L87</f>
        <v>420.76098676142931</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1823.2976092995268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123</v>
      </c>
      <c r="B36" s="872" t="str">
        <f>VLOOKUP(A36,EQUIPOS!A6:D154,3,FALSE)</f>
        <v>Bomba de inyección de lechada</v>
      </c>
      <c r="C36" s="873"/>
      <c r="D36" s="873"/>
      <c r="E36" s="873"/>
      <c r="F36" s="873"/>
      <c r="G36" s="873"/>
      <c r="H36" s="874"/>
      <c r="I36" s="276"/>
      <c r="J36" s="277"/>
      <c r="K36" s="278">
        <f>VLOOKUP(A36,EQUIPOS!A6:D163,4,FALSE)</f>
        <v>22218.430446812483</v>
      </c>
      <c r="L36" s="279"/>
      <c r="M36" s="345">
        <v>670</v>
      </c>
      <c r="N36" s="281">
        <f>K36/M36</f>
        <v>33.161836487779823</v>
      </c>
    </row>
    <row r="37" spans="1:14">
      <c r="A37" s="119" t="s">
        <v>125</v>
      </c>
      <c r="B37" s="872" t="str">
        <f>VLOOKUP(A37,EQUIPOS!A7:D154,3,FALSE)</f>
        <v>Bomba para gato de tensionamiento</v>
      </c>
      <c r="C37" s="873"/>
      <c r="D37" s="873"/>
      <c r="E37" s="873"/>
      <c r="F37" s="873"/>
      <c r="G37" s="873"/>
      <c r="H37" s="874"/>
      <c r="I37" s="430"/>
      <c r="J37" s="431"/>
      <c r="K37" s="278">
        <f>VLOOKUP(A37,EQUIPOS!A7:D164,4,FALSE)</f>
        <v>38882.253281921847</v>
      </c>
      <c r="L37" s="344"/>
      <c r="M37" s="345">
        <v>670</v>
      </c>
      <c r="N37" s="281">
        <f>K37/M37</f>
        <v>58.033213853614697</v>
      </c>
    </row>
    <row r="38" spans="1:14">
      <c r="A38" s="119" t="s">
        <v>240</v>
      </c>
      <c r="B38" s="872" t="str">
        <f>VLOOKUP(A38,EQUIPOS!A8:D154,3,FALSE)</f>
        <v>Gato para tensionamiento, fuerza Max 200 ton, área de tensión 314 cm2.</v>
      </c>
      <c r="C38" s="873"/>
      <c r="D38" s="873"/>
      <c r="E38" s="873"/>
      <c r="F38" s="873"/>
      <c r="G38" s="873"/>
      <c r="H38" s="874"/>
      <c r="I38" s="337"/>
      <c r="J38" s="339"/>
      <c r="K38" s="278">
        <f>VLOOKUP(A38,EQUIPOS!A8:D165,4,FALSE)</f>
        <v>156174.53453710745</v>
      </c>
      <c r="L38" s="432"/>
      <c r="M38" s="433">
        <v>670</v>
      </c>
      <c r="N38" s="281">
        <f>K38/M38</f>
        <v>233.09632020463798</v>
      </c>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0.02</v>
      </c>
      <c r="N41" s="353">
        <f>N78*M41</f>
        <v>6.0975767410268658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330.38894728705935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18312.764397496037</v>
      </c>
      <c r="N48" s="281">
        <f t="shared" ref="N48:N53" si="0">K48*M48</f>
        <v>73.251057589984157</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17424.872790344718</v>
      </c>
      <c r="N49" s="281">
        <f t="shared" si="0"/>
        <v>69.699491161378873</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1127.2126072153508</v>
      </c>
      <c r="N50" s="281">
        <f t="shared" si="0"/>
        <v>22.544252144307016</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5216.3631920140224</v>
      </c>
      <c r="N51" s="281">
        <f t="shared" si="0"/>
        <v>28846.488451837544</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72363.165982832841</v>
      </c>
      <c r="N52" s="281">
        <f t="shared" si="0"/>
        <v>72.36316598283284</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4301</v>
      </c>
      <c r="N53" s="281">
        <f t="shared" si="0"/>
        <v>86.02</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29170.366418716047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B61" s="52"/>
      <c r="C61" s="326"/>
      <c r="D61" s="326"/>
      <c r="E61" s="326"/>
      <c r="F61" s="326"/>
      <c r="G61" s="326"/>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0">
        <f>SUM(N72:N77)</f>
        <v>304.87883705134328</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29805.634203054447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5961.1268406108902</v>
      </c>
      <c r="M85" s="859"/>
      <c r="N85" s="57"/>
    </row>
    <row r="86" spans="1:14">
      <c r="B86" s="95" t="s">
        <v>1057</v>
      </c>
      <c r="C86" s="96"/>
      <c r="D86" s="96"/>
      <c r="E86" s="96"/>
      <c r="F86" s="96"/>
      <c r="G86" s="96"/>
      <c r="H86" s="96"/>
      <c r="I86" s="93"/>
      <c r="J86" s="94"/>
      <c r="K86" s="313">
        <v>0.05</v>
      </c>
      <c r="L86" s="858">
        <f>N80*K86</f>
        <v>1490.2817101527226</v>
      </c>
      <c r="M86" s="859"/>
      <c r="N86" s="57"/>
    </row>
    <row r="87" spans="1:14" ht="15" thickBot="1">
      <c r="B87" s="97" t="s">
        <v>1058</v>
      </c>
      <c r="C87" s="98"/>
      <c r="D87" s="98"/>
      <c r="E87" s="98"/>
      <c r="F87" s="98"/>
      <c r="G87" s="98"/>
      <c r="H87" s="98"/>
      <c r="I87" s="99"/>
      <c r="J87" s="100"/>
      <c r="K87" s="314">
        <v>0.05</v>
      </c>
      <c r="L87" s="860">
        <f>N80*K87</f>
        <v>1490.2817101527226</v>
      </c>
      <c r="M87" s="861"/>
      <c r="N87" s="57"/>
    </row>
    <row r="88" spans="1:14" ht="15" thickBot="1">
      <c r="B88" s="823" t="s">
        <v>1037</v>
      </c>
      <c r="C88" s="824"/>
      <c r="D88" s="824"/>
      <c r="E88" s="824"/>
      <c r="F88" s="824"/>
      <c r="G88" s="824"/>
      <c r="H88" s="824"/>
      <c r="I88" s="824"/>
      <c r="J88" s="824"/>
      <c r="K88" s="824"/>
      <c r="L88" s="824"/>
      <c r="M88" s="825"/>
      <c r="N88" s="58">
        <f>L85+L86+L87</f>
        <v>8941.6902609163353</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38747.324463970785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7"/>
      <c r="C1" s="929"/>
      <c r="D1" s="930"/>
      <c r="E1" s="930"/>
      <c r="F1" s="930"/>
      <c r="G1" s="930"/>
      <c r="H1" s="930"/>
      <c r="I1" s="930"/>
      <c r="J1" s="931"/>
      <c r="K1" s="982" t="s">
        <v>1017</v>
      </c>
      <c r="L1" s="934" t="s">
        <v>2304</v>
      </c>
      <c r="M1" s="935"/>
      <c r="N1" s="936"/>
    </row>
    <row r="2" spans="2:14">
      <c r="B2" s="918"/>
      <c r="C2" s="940" t="s">
        <v>1018</v>
      </c>
      <c r="D2" s="941"/>
      <c r="E2" s="941"/>
      <c r="F2" s="941"/>
      <c r="G2" s="941"/>
      <c r="H2" s="941"/>
      <c r="I2" s="941"/>
      <c r="J2" s="942"/>
      <c r="K2" s="981"/>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81"/>
      <c r="L4" s="937"/>
      <c r="M4" s="938"/>
      <c r="N4" s="93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983" t="s">
        <v>1029</v>
      </c>
      <c r="M30" s="800"/>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8" t="s">
        <v>1032</v>
      </c>
      <c r="J35" s="895"/>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958"/>
      <c r="D41" s="958"/>
      <c r="E41" s="44"/>
      <c r="F41" s="45"/>
      <c r="G41" s="45"/>
      <c r="H41" s="46"/>
      <c r="I41" s="42"/>
      <c r="J41" s="43"/>
      <c r="K41" s="288"/>
      <c r="L41" s="285"/>
      <c r="M41" s="410">
        <v>0.01</v>
      </c>
      <c r="N41" s="353">
        <f>N78*M41</f>
        <v>15.95850162690625</v>
      </c>
    </row>
    <row r="42" spans="1:14" ht="15" thickBot="1">
      <c r="B42" s="959"/>
      <c r="C42" s="960"/>
      <c r="D42" s="960"/>
      <c r="E42" s="960"/>
      <c r="F42" s="960"/>
      <c r="G42" s="960"/>
      <c r="H42" s="961"/>
      <c r="I42" s="882"/>
      <c r="J42" s="883"/>
      <c r="K42" s="47"/>
      <c r="L42" s="884"/>
      <c r="M42" s="962"/>
      <c r="N42" s="111"/>
    </row>
    <row r="43" spans="1:14" ht="15" thickBot="1">
      <c r="B43" s="823" t="s">
        <v>1037</v>
      </c>
      <c r="C43" s="824"/>
      <c r="D43" s="824"/>
      <c r="E43" s="824"/>
      <c r="F43" s="824"/>
      <c r="G43" s="824"/>
      <c r="H43" s="824"/>
      <c r="I43" s="824"/>
      <c r="J43" s="824"/>
      <c r="K43" s="824"/>
      <c r="L43" s="824"/>
      <c r="M43" s="825"/>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375666</v>
      </c>
      <c r="N48" s="281">
        <f>K48*M48</f>
        <v>375666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375666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B61" s="52"/>
      <c r="C61" s="326"/>
      <c r="D61" s="326"/>
      <c r="E61" s="326"/>
      <c r="F61" s="326"/>
      <c r="G61" s="326"/>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984"/>
      <c r="I71" s="79" t="s">
        <v>1048</v>
      </c>
      <c r="J71" s="81" t="s">
        <v>1494</v>
      </c>
      <c r="K71" s="80" t="s">
        <v>1050</v>
      </c>
      <c r="L71" s="864" t="s">
        <v>1034</v>
      </c>
      <c r="M71" s="977"/>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883"/>
      <c r="I77" s="132"/>
      <c r="J77" s="132"/>
      <c r="K77" s="132"/>
      <c r="L77" s="985"/>
      <c r="M77" s="885"/>
      <c r="N77" s="133"/>
    </row>
    <row r="78" spans="1:15" ht="15" thickBot="1">
      <c r="B78" s="912" t="s">
        <v>1037</v>
      </c>
      <c r="C78" s="866"/>
      <c r="D78" s="866"/>
      <c r="E78" s="866"/>
      <c r="F78" s="866"/>
      <c r="G78" s="866"/>
      <c r="H78" s="866"/>
      <c r="I78" s="866"/>
      <c r="J78" s="866"/>
      <c r="K78" s="866"/>
      <c r="L78" s="866"/>
      <c r="M78" s="867"/>
      <c r="N78" s="469">
        <f>SUM(N72:N77)</f>
        <v>1595.850162690625</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377277.80866431753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75455.561732863513</v>
      </c>
      <c r="M85" s="859"/>
      <c r="N85" s="57"/>
    </row>
    <row r="86" spans="1:14">
      <c r="B86" s="95" t="s">
        <v>1057</v>
      </c>
      <c r="C86" s="96"/>
      <c r="D86" s="96"/>
      <c r="E86" s="96"/>
      <c r="F86" s="96"/>
      <c r="G86" s="96"/>
      <c r="H86" s="96"/>
      <c r="I86" s="93"/>
      <c r="J86" s="94"/>
      <c r="K86" s="313">
        <v>0.05</v>
      </c>
      <c r="L86" s="858">
        <f>N80*K86</f>
        <v>18863.890433215878</v>
      </c>
      <c r="M86" s="859"/>
      <c r="N86" s="57"/>
    </row>
    <row r="87" spans="1:14" ht="15" thickBot="1">
      <c r="B87" s="97" t="s">
        <v>1058</v>
      </c>
      <c r="C87" s="98"/>
      <c r="D87" s="98"/>
      <c r="E87" s="98"/>
      <c r="F87" s="98"/>
      <c r="G87" s="98"/>
      <c r="H87" s="98"/>
      <c r="I87" s="99"/>
      <c r="J87" s="100"/>
      <c r="K87" s="314">
        <v>0.05</v>
      </c>
      <c r="L87" s="860">
        <f>N80*K87</f>
        <v>18863.890433215878</v>
      </c>
      <c r="M87" s="861"/>
      <c r="N87" s="57"/>
    </row>
    <row r="88" spans="1:14" ht="15" thickBot="1">
      <c r="B88" s="823" t="s">
        <v>1037</v>
      </c>
      <c r="C88" s="824"/>
      <c r="D88" s="824"/>
      <c r="E88" s="824"/>
      <c r="F88" s="824"/>
      <c r="G88" s="824"/>
      <c r="H88" s="824"/>
      <c r="I88" s="824"/>
      <c r="J88" s="824"/>
      <c r="K88" s="824"/>
      <c r="L88" s="824"/>
      <c r="M88" s="825"/>
      <c r="N88" s="58">
        <f>L85+L86+L87</f>
        <v>113183.34259929528</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490461.15126361279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N78*M41</f>
        <v>51.067205206099999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29907.306666666664</v>
      </c>
      <c r="N48" s="281">
        <f>K48*M48</f>
        <v>31402.671999999999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31402.671999999999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B61" s="52"/>
      <c r="C61" s="326"/>
      <c r="D61" s="326"/>
      <c r="E61" s="326"/>
      <c r="F61" s="326"/>
      <c r="G61" s="326"/>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77"/>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0">
        <f>SUM(N72:N77)</f>
        <v>1021.344104122</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32475.0833093281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6495.0166618656203</v>
      </c>
      <c r="M85" s="859"/>
      <c r="N85" s="57"/>
    </row>
    <row r="86" spans="1:14">
      <c r="B86" s="95" t="s">
        <v>1057</v>
      </c>
      <c r="C86" s="96"/>
      <c r="D86" s="96"/>
      <c r="E86" s="96"/>
      <c r="F86" s="96"/>
      <c r="G86" s="96"/>
      <c r="H86" s="96"/>
      <c r="I86" s="93"/>
      <c r="J86" s="94"/>
      <c r="K86" s="313">
        <v>0.05</v>
      </c>
      <c r="L86" s="858">
        <f>N80*K86</f>
        <v>1623.7541654664051</v>
      </c>
      <c r="M86" s="859"/>
      <c r="N86" s="57"/>
    </row>
    <row r="87" spans="1:14" ht="15" thickBot="1">
      <c r="B87" s="97" t="s">
        <v>1058</v>
      </c>
      <c r="C87" s="98"/>
      <c r="D87" s="98"/>
      <c r="E87" s="98"/>
      <c r="F87" s="98"/>
      <c r="G87" s="98"/>
      <c r="H87" s="98"/>
      <c r="I87" s="99"/>
      <c r="J87" s="100"/>
      <c r="K87" s="314">
        <v>0.05</v>
      </c>
      <c r="L87" s="860">
        <f>N80*K87</f>
        <v>1623.7541654664051</v>
      </c>
      <c r="M87" s="861"/>
      <c r="N87" s="57"/>
    </row>
    <row r="88" spans="1:14" ht="15" thickBot="1">
      <c r="B88" s="823" t="s">
        <v>1037</v>
      </c>
      <c r="C88" s="824"/>
      <c r="D88" s="824"/>
      <c r="E88" s="824"/>
      <c r="F88" s="824"/>
      <c r="G88" s="824"/>
      <c r="H88" s="824"/>
      <c r="I88" s="824"/>
      <c r="J88" s="824"/>
      <c r="K88" s="824"/>
      <c r="L88" s="824"/>
      <c r="M88" s="825"/>
      <c r="N88" s="58">
        <f>L85+L86+L87</f>
        <v>9742.5249927984314</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42217.608302126529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190</v>
      </c>
      <c r="B36" s="872" t="str">
        <f>VLOOKUP(A36,EQUIPOS!A6:D154,3,FALSE)</f>
        <v>Diferencial de 3 ton</v>
      </c>
      <c r="C36" s="873"/>
      <c r="D36" s="873"/>
      <c r="E36" s="873"/>
      <c r="F36" s="873"/>
      <c r="G36" s="873"/>
      <c r="H36" s="874"/>
      <c r="I36" s="276"/>
      <c r="J36" s="277"/>
      <c r="K36" s="278">
        <f>VLOOKUP(A36,EQUIPOS!A6:D163,4,FALSE)</f>
        <v>4893.4687488293657</v>
      </c>
      <c r="L36" s="279"/>
      <c r="M36" s="345">
        <v>40</v>
      </c>
      <c r="N36" s="281">
        <f>K36/M36</f>
        <v>122.33671872073414</v>
      </c>
    </row>
    <row r="37" spans="1:14">
      <c r="A37" s="119" t="s">
        <v>195</v>
      </c>
      <c r="B37" s="872" t="str">
        <f>VLOOKUP(A37,EQUIPOS!A7:D154,3,FALSE)</f>
        <v xml:space="preserve">Equipo de oxicorte, Capacidad de corte: hasta 6´´ (152mm) </v>
      </c>
      <c r="C37" s="873"/>
      <c r="D37" s="873"/>
      <c r="E37" s="873"/>
      <c r="F37" s="873"/>
      <c r="G37" s="873"/>
      <c r="H37" s="874"/>
      <c r="I37" s="430"/>
      <c r="J37" s="431"/>
      <c r="K37" s="278">
        <f>VLOOKUP(A37,EQUIPOS!A7:D164,4,FALSE)</f>
        <v>15376.982319870069</v>
      </c>
      <c r="L37" s="344"/>
      <c r="M37" s="345">
        <v>40</v>
      </c>
      <c r="N37" s="281">
        <f t="shared" ref="N37:N43" si="0">K37/M37</f>
        <v>384.42455799675173</v>
      </c>
    </row>
    <row r="38" spans="1:14">
      <c r="A38" s="119" t="s">
        <v>204</v>
      </c>
      <c r="B38" s="872" t="str">
        <f>VLOOKUP(A38,EQUIPOS!A8:D154,3,FALSE)</f>
        <v xml:space="preserve">Equipo de soldadura 250 AMP
</v>
      </c>
      <c r="C38" s="873"/>
      <c r="D38" s="873"/>
      <c r="E38" s="873"/>
      <c r="F38" s="873"/>
      <c r="G38" s="873"/>
      <c r="H38" s="874"/>
      <c r="I38" s="430"/>
      <c r="J38" s="431"/>
      <c r="K38" s="278">
        <f>VLOOKUP(A38,EQUIPOS!A8:D165,4,FALSE)</f>
        <v>14457.652416624887</v>
      </c>
      <c r="L38" s="344"/>
      <c r="M38" s="345">
        <v>40</v>
      </c>
      <c r="N38" s="281">
        <f t="shared" si="0"/>
        <v>361.44131041562218</v>
      </c>
    </row>
    <row r="39" spans="1:14">
      <c r="A39" s="119" t="s">
        <v>208</v>
      </c>
      <c r="B39" s="872" t="str">
        <f>VLOOKUP(A39,EQUIPOS!A9:D154,3,FALSE)</f>
        <v>Equipo de soldadura 400</v>
      </c>
      <c r="C39" s="873"/>
      <c r="D39" s="873"/>
      <c r="E39" s="873"/>
      <c r="F39" s="873"/>
      <c r="G39" s="873"/>
      <c r="H39" s="874"/>
      <c r="I39" s="430"/>
      <c r="J39" s="431"/>
      <c r="K39" s="278">
        <f>VLOOKUP(A39,EQUIPOS!A9:D166,4,FALSE)</f>
        <v>15377.226464915075</v>
      </c>
      <c r="L39" s="344"/>
      <c r="M39" s="345">
        <v>40</v>
      </c>
      <c r="N39" s="281">
        <f t="shared" si="0"/>
        <v>384.43066162287687</v>
      </c>
    </row>
    <row r="40" spans="1:14">
      <c r="A40" s="119" t="s">
        <v>210</v>
      </c>
      <c r="B40" s="872" t="str">
        <f>VLOOKUP(A40,EQUIPOS!A10:D154,3,FALSE)</f>
        <v>Equipo de soldadura 600</v>
      </c>
      <c r="C40" s="873"/>
      <c r="D40" s="873"/>
      <c r="E40" s="873"/>
      <c r="F40" s="873"/>
      <c r="G40" s="873"/>
      <c r="H40" s="874"/>
      <c r="I40" s="430"/>
      <c r="J40" s="431"/>
      <c r="K40" s="278">
        <f>VLOOKUP(A40,EQUIPOS!A10:D167,4,FALSE)</f>
        <v>17792.843881388475</v>
      </c>
      <c r="L40" s="344"/>
      <c r="M40" s="345">
        <v>40</v>
      </c>
      <c r="N40" s="281">
        <f t="shared" si="0"/>
        <v>444.8210970347119</v>
      </c>
    </row>
    <row r="41" spans="1:14">
      <c r="A41" s="119" t="s">
        <v>202</v>
      </c>
      <c r="B41" s="872" t="str">
        <f>VLOOKUP(A41,EQUIPOS!A11:D155,3,FALSE)</f>
        <v xml:space="preserve">Equipo de rayos X y/o ultrasonido
</v>
      </c>
      <c r="C41" s="873"/>
      <c r="D41" s="873"/>
      <c r="E41" s="873"/>
      <c r="F41" s="873"/>
      <c r="G41" s="873"/>
      <c r="H41" s="874"/>
      <c r="I41" s="430"/>
      <c r="J41" s="431"/>
      <c r="K41" s="278">
        <f>VLOOKUP(A41,EQUIPOS!A11:D168,4,FALSE)</f>
        <v>65067.070216733482</v>
      </c>
      <c r="L41" s="344"/>
      <c r="M41" s="345">
        <v>4000</v>
      </c>
      <c r="N41" s="281">
        <f t="shared" si="0"/>
        <v>16.266767554183371</v>
      </c>
    </row>
    <row r="42" spans="1:14">
      <c r="A42" s="119" t="s">
        <v>294</v>
      </c>
      <c r="B42" s="872" t="str">
        <f>VLOOKUP(A42,EQUIPOS!A12:D156,3,FALSE)</f>
        <v>Puente grúa</v>
      </c>
      <c r="C42" s="873"/>
      <c r="D42" s="873"/>
      <c r="E42" s="873"/>
      <c r="F42" s="873"/>
      <c r="G42" s="873"/>
      <c r="H42" s="874"/>
      <c r="I42" s="430"/>
      <c r="J42" s="431"/>
      <c r="K42" s="278">
        <f>VLOOKUP(A42,EQUIPOS!A12:D169,4,FALSE)</f>
        <v>592248.89249412704</v>
      </c>
      <c r="L42" s="344"/>
      <c r="M42" s="345">
        <v>40000</v>
      </c>
      <c r="N42" s="281">
        <f t="shared" si="0"/>
        <v>14.806222312353176</v>
      </c>
    </row>
    <row r="43" spans="1:14">
      <c r="A43" s="119" t="s">
        <v>334</v>
      </c>
      <c r="B43" s="872" t="str">
        <f>VLOOKUP(A43,EQUIPOS!A13:D157,3,FALSE)</f>
        <v>Taladro industrial</v>
      </c>
      <c r="C43" s="873"/>
      <c r="D43" s="873"/>
      <c r="E43" s="873"/>
      <c r="F43" s="873"/>
      <c r="G43" s="873"/>
      <c r="H43" s="874"/>
      <c r="I43" s="430"/>
      <c r="J43" s="431"/>
      <c r="K43" s="278">
        <f>VLOOKUP(A43,EQUIPOS!A13:D170,4,FALSE)</f>
        <v>3020.2786507152546</v>
      </c>
      <c r="L43" s="344"/>
      <c r="M43" s="345">
        <v>40</v>
      </c>
      <c r="N43" s="281">
        <f t="shared" si="0"/>
        <v>75.506966267881367</v>
      </c>
    </row>
    <row r="44" spans="1:14">
      <c r="B44" s="872"/>
      <c r="C44" s="873"/>
      <c r="D44" s="873"/>
      <c r="E44" s="873"/>
      <c r="F44" s="873"/>
      <c r="G44" s="873"/>
      <c r="H44" s="874"/>
      <c r="I44" s="42"/>
      <c r="J44" s="43"/>
      <c r="K44" s="278"/>
      <c r="L44" s="285"/>
      <c r="M44" s="345"/>
      <c r="N44" s="281"/>
    </row>
    <row r="45" spans="1:14">
      <c r="B45" s="329"/>
      <c r="C45" s="330"/>
      <c r="D45" s="330"/>
      <c r="E45" s="330"/>
      <c r="F45" s="332"/>
      <c r="G45" s="332"/>
      <c r="H45" s="131"/>
      <c r="I45" s="42"/>
      <c r="J45" s="43"/>
      <c r="K45" s="278"/>
      <c r="L45" s="285"/>
      <c r="M45" s="286"/>
      <c r="N45" s="282"/>
    </row>
    <row r="46" spans="1:14">
      <c r="B46" s="880" t="s">
        <v>1036</v>
      </c>
      <c r="C46" s="881"/>
      <c r="D46" s="881"/>
      <c r="E46" s="44"/>
      <c r="F46" s="45"/>
      <c r="G46" s="45"/>
      <c r="H46" s="46"/>
      <c r="I46" s="42"/>
      <c r="J46" s="43"/>
      <c r="K46" s="288"/>
      <c r="L46" s="285"/>
      <c r="M46" s="410">
        <v>0.1</v>
      </c>
      <c r="N46" s="353">
        <f>N83*M46</f>
        <v>316.77546014452503</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3">
        <f>SUM(N36:N46)</f>
        <v>2120.8097620696394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4" t="s">
        <v>1029</v>
      </c>
      <c r="K52" s="91" t="s">
        <v>1030</v>
      </c>
      <c r="L52" s="904" t="s">
        <v>1039</v>
      </c>
      <c r="M52" s="903"/>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31972.58</v>
      </c>
      <c r="N53" s="281">
        <f t="shared" ref="N53:N58" si="1">K53*M53</f>
        <v>159.86290000000002</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3431.96</v>
      </c>
      <c r="N54" s="281">
        <f t="shared" si="1"/>
        <v>17.159800000000001</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11320.617991179368</v>
      </c>
      <c r="N55" s="281">
        <f t="shared" si="1"/>
        <v>56.603089955896841</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7956</v>
      </c>
      <c r="N56" s="281">
        <f t="shared" si="1"/>
        <v>79.56</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20110.744901977465</v>
      </c>
      <c r="N57" s="281">
        <f t="shared" si="1"/>
        <v>201.10744901977466</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3773.5393303931228</v>
      </c>
      <c r="N58" s="281">
        <f t="shared" si="1"/>
        <v>3773.5393303931228</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23" t="s">
        <v>1037</v>
      </c>
      <c r="C61" s="824"/>
      <c r="D61" s="824"/>
      <c r="E61" s="824"/>
      <c r="F61" s="824"/>
      <c r="G61" s="824"/>
      <c r="H61" s="824"/>
      <c r="I61" s="824"/>
      <c r="J61" s="824"/>
      <c r="K61" s="824"/>
      <c r="L61" s="824"/>
      <c r="M61" s="825"/>
      <c r="N61" s="403">
        <f>SUM(N53:N60)</f>
        <v>4287.8325693687948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909" t="s">
        <v>1045</v>
      </c>
      <c r="M65" s="888"/>
      <c r="N65" s="82" t="s">
        <v>1035</v>
      </c>
    </row>
    <row r="66" spans="1:15">
      <c r="B66" s="52"/>
      <c r="C66" s="326"/>
      <c r="D66" s="326"/>
      <c r="E66" s="326"/>
      <c r="F66" s="326"/>
      <c r="G66" s="326"/>
      <c r="H66" s="320"/>
      <c r="I66" s="288"/>
      <c r="J66" s="295"/>
      <c r="K66" s="288"/>
      <c r="L66" s="910"/>
      <c r="M66" s="911"/>
      <c r="N66" s="296"/>
    </row>
    <row r="67" spans="1:15">
      <c r="B67" s="52"/>
      <c r="C67" s="53"/>
      <c r="D67" s="53"/>
      <c r="E67" s="53"/>
      <c r="F67" s="53"/>
      <c r="G67" s="53"/>
      <c r="H67" s="320"/>
      <c r="I67" s="288"/>
      <c r="J67" s="295"/>
      <c r="K67" s="288"/>
      <c r="L67" s="910"/>
      <c r="M67" s="911"/>
      <c r="N67" s="296"/>
    </row>
    <row r="68" spans="1:15">
      <c r="B68" s="52"/>
      <c r="C68" s="53"/>
      <c r="D68" s="53"/>
      <c r="E68" s="53"/>
      <c r="F68" s="53"/>
      <c r="G68" s="53"/>
      <c r="H68" s="320"/>
      <c r="I68" s="288"/>
      <c r="J68" s="295"/>
      <c r="K68" s="288"/>
      <c r="L68" s="910"/>
      <c r="M68" s="911"/>
      <c r="N68" s="296"/>
    </row>
    <row r="69" spans="1:15">
      <c r="B69" s="52"/>
      <c r="C69" s="53"/>
      <c r="D69" s="53"/>
      <c r="E69" s="53"/>
      <c r="F69" s="53"/>
      <c r="G69" s="53"/>
      <c r="H69" s="320"/>
      <c r="I69" s="288"/>
      <c r="J69" s="295"/>
      <c r="K69" s="288"/>
      <c r="L69" s="910"/>
      <c r="M69" s="911"/>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901"/>
      <c r="M71" s="902"/>
      <c r="N71" s="133"/>
    </row>
    <row r="72" spans="1:15" ht="15" thickBot="1">
      <c r="B72" s="912" t="s">
        <v>1037</v>
      </c>
      <c r="C72" s="866"/>
      <c r="D72" s="866"/>
      <c r="E72" s="866"/>
      <c r="F72" s="866"/>
      <c r="G72" s="866"/>
      <c r="H72" s="866"/>
      <c r="I72" s="866"/>
      <c r="J72" s="866"/>
      <c r="K72" s="866"/>
      <c r="L72" s="866"/>
      <c r="M72" s="867"/>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84190.500000000015</v>
      </c>
      <c r="J78" s="302">
        <v>185</v>
      </c>
      <c r="K78" s="303">
        <f>VLOOKUP(A78,'MANO DE OBRA'!A8:D100,4,FALSE)</f>
        <v>155752.42500000002</v>
      </c>
      <c r="L78" s="56"/>
      <c r="M78" s="443">
        <v>320</v>
      </c>
      <c r="N78" s="404">
        <f t="shared" si="3"/>
        <v>486.72632812500007</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99" t="str">
        <f>VLOOKUP(A82,'MANO DE OBRA'!A12:D73,3,FALSE)</f>
        <v>Dibujante 2</v>
      </c>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912" t="s">
        <v>1037</v>
      </c>
      <c r="C83" s="866"/>
      <c r="D83" s="866"/>
      <c r="E83" s="866"/>
      <c r="F83" s="866"/>
      <c r="G83" s="866"/>
      <c r="H83" s="866"/>
      <c r="I83" s="866"/>
      <c r="J83" s="866"/>
      <c r="K83" s="866"/>
      <c r="L83" s="866"/>
      <c r="M83" s="867"/>
      <c r="N83" s="469">
        <f>SUM(N77:N82)</f>
        <v>3167.75460144525</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9576.3969328836829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3"/>
      <c r="J89" s="343"/>
      <c r="K89" s="311" t="s">
        <v>1054</v>
      </c>
      <c r="L89" s="870" t="s">
        <v>1055</v>
      </c>
      <c r="M89" s="871"/>
      <c r="N89" s="312"/>
    </row>
    <row r="90" spans="1:14">
      <c r="B90" s="856" t="s">
        <v>1056</v>
      </c>
      <c r="C90" s="857"/>
      <c r="D90" s="857"/>
      <c r="E90" s="857"/>
      <c r="F90" s="857"/>
      <c r="G90" s="857"/>
      <c r="H90" s="857"/>
      <c r="I90" s="93"/>
      <c r="J90" s="94"/>
      <c r="K90" s="313">
        <v>0.2</v>
      </c>
      <c r="L90" s="858">
        <f>N85*K90</f>
        <v>1915.2793865767367</v>
      </c>
      <c r="M90" s="859"/>
      <c r="N90" s="57"/>
    </row>
    <row r="91" spans="1:14">
      <c r="B91" s="95" t="s">
        <v>1057</v>
      </c>
      <c r="C91" s="96"/>
      <c r="D91" s="96"/>
      <c r="E91" s="96"/>
      <c r="F91" s="96"/>
      <c r="G91" s="96"/>
      <c r="H91" s="96"/>
      <c r="I91" s="93"/>
      <c r="J91" s="94"/>
      <c r="K91" s="313">
        <v>0.05</v>
      </c>
      <c r="L91" s="858">
        <f>N85*K91</f>
        <v>478.81984664418417</v>
      </c>
      <c r="M91" s="859"/>
      <c r="N91" s="57"/>
    </row>
    <row r="92" spans="1:14" ht="15" thickBot="1">
      <c r="B92" s="97" t="s">
        <v>1058</v>
      </c>
      <c r="C92" s="98"/>
      <c r="D92" s="98"/>
      <c r="E92" s="98"/>
      <c r="F92" s="98"/>
      <c r="G92" s="98"/>
      <c r="H92" s="98"/>
      <c r="I92" s="99"/>
      <c r="J92" s="100"/>
      <c r="K92" s="314">
        <v>0.05</v>
      </c>
      <c r="L92" s="860">
        <f>N85*K92</f>
        <v>478.81984664418417</v>
      </c>
      <c r="M92" s="861"/>
      <c r="N92" s="57"/>
    </row>
    <row r="93" spans="1:14" ht="15" thickBot="1">
      <c r="B93" s="823" t="s">
        <v>1037</v>
      </c>
      <c r="C93" s="824"/>
      <c r="D93" s="824"/>
      <c r="E93" s="824"/>
      <c r="F93" s="824"/>
      <c r="G93" s="824"/>
      <c r="H93" s="824"/>
      <c r="I93" s="824"/>
      <c r="J93" s="824"/>
      <c r="K93" s="824"/>
      <c r="L93" s="824"/>
      <c r="M93" s="825"/>
      <c r="N93" s="58">
        <f>L90+L91+L92</f>
        <v>2872.9190798651048</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12449.316012748788</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7" t="s">
        <v>2324</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2325</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3"/>
      <c r="K125" s="973"/>
      <c r="L125" s="973"/>
      <c r="M125" s="973"/>
      <c r="N125" s="974"/>
    </row>
    <row r="126" spans="2:14" ht="15" thickBot="1">
      <c r="B126" s="428" t="s">
        <v>2327</v>
      </c>
      <c r="C126" s="429"/>
      <c r="D126" s="429"/>
      <c r="E126" s="268"/>
      <c r="F126" s="268"/>
      <c r="G126" s="268"/>
      <c r="H126" s="268"/>
      <c r="I126" s="268"/>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190</v>
      </c>
      <c r="B36" s="872" t="str">
        <f>VLOOKUP(A36,EQUIPOS!A6:D154,3,FALSE)</f>
        <v>Diferencial de 3 ton</v>
      </c>
      <c r="C36" s="873"/>
      <c r="D36" s="873"/>
      <c r="E36" s="873"/>
      <c r="F36" s="873"/>
      <c r="G36" s="873"/>
      <c r="H36" s="874"/>
      <c r="I36" s="276"/>
      <c r="J36" s="277"/>
      <c r="K36" s="278">
        <f>VLOOKUP(A36,EQUIPOS!A6:D163,4,FALSE)</f>
        <v>4893.4687488293657</v>
      </c>
      <c r="L36" s="279"/>
      <c r="M36" s="345">
        <v>40</v>
      </c>
      <c r="N36" s="281">
        <f t="shared" ref="N36:N41" si="0">K36/M36</f>
        <v>122.33671872073414</v>
      </c>
    </row>
    <row r="37" spans="1:14">
      <c r="A37" s="119" t="s">
        <v>334</v>
      </c>
      <c r="B37" s="872" t="str">
        <f>VLOOKUP(A37,EQUIPOS!A7:D154,3,FALSE)</f>
        <v>Taladro industrial</v>
      </c>
      <c r="C37" s="873"/>
      <c r="D37" s="873"/>
      <c r="E37" s="873"/>
      <c r="F37" s="873"/>
      <c r="G37" s="873"/>
      <c r="H37" s="874"/>
      <c r="I37" s="430"/>
      <c r="J37" s="431"/>
      <c r="K37" s="278">
        <f>VLOOKUP(A37,EQUIPOS!A7:D164,4,FALSE)</f>
        <v>3020.2786507152546</v>
      </c>
      <c r="L37" s="344"/>
      <c r="M37" s="345">
        <v>40</v>
      </c>
      <c r="N37" s="281">
        <f t="shared" si="0"/>
        <v>75.506966267881367</v>
      </c>
    </row>
    <row r="38" spans="1:14">
      <c r="A38" s="119" t="s">
        <v>195</v>
      </c>
      <c r="B38" s="872" t="str">
        <f>VLOOKUP(A38,EQUIPOS!A8:D154,3,FALSE)</f>
        <v xml:space="preserve">Equipo de oxicorte, Capacidad de corte: hasta 6´´ (152mm) </v>
      </c>
      <c r="C38" s="873"/>
      <c r="D38" s="873"/>
      <c r="E38" s="873"/>
      <c r="F38" s="873"/>
      <c r="G38" s="873"/>
      <c r="H38" s="874"/>
      <c r="I38" s="430"/>
      <c r="J38" s="431"/>
      <c r="K38" s="278">
        <f>VLOOKUP(A38,EQUIPOS!A8:D165,4,FALSE)</f>
        <v>15376.982319870069</v>
      </c>
      <c r="L38" s="344"/>
      <c r="M38" s="345">
        <v>40</v>
      </c>
      <c r="N38" s="281">
        <f t="shared" si="0"/>
        <v>384.42455799675173</v>
      </c>
    </row>
    <row r="39" spans="1:14">
      <c r="A39" s="119" t="s">
        <v>204</v>
      </c>
      <c r="B39" s="872" t="str">
        <f>VLOOKUP(A39,EQUIPOS!A9:D154,3,FALSE)</f>
        <v xml:space="preserve">Equipo de soldadura 250 AMP
</v>
      </c>
      <c r="C39" s="873"/>
      <c r="D39" s="873"/>
      <c r="E39" s="873"/>
      <c r="F39" s="873"/>
      <c r="G39" s="873"/>
      <c r="H39" s="874"/>
      <c r="I39" s="430"/>
      <c r="J39" s="431"/>
      <c r="K39" s="278">
        <f>VLOOKUP(A39,EQUIPOS!A9:D166,4,FALSE)</f>
        <v>14457.652416624887</v>
      </c>
      <c r="L39" s="344"/>
      <c r="M39" s="345">
        <v>40</v>
      </c>
      <c r="N39" s="281">
        <f t="shared" si="0"/>
        <v>361.44131041562218</v>
      </c>
    </row>
    <row r="40" spans="1:14">
      <c r="A40" s="119" t="s">
        <v>208</v>
      </c>
      <c r="B40" s="872" t="str">
        <f>VLOOKUP(A40,EQUIPOS!A10:D154,3,FALSE)</f>
        <v>Equipo de soldadura 400</v>
      </c>
      <c r="C40" s="873"/>
      <c r="D40" s="873"/>
      <c r="E40" s="873"/>
      <c r="F40" s="873"/>
      <c r="G40" s="873"/>
      <c r="H40" s="874"/>
      <c r="I40" s="430"/>
      <c r="J40" s="431"/>
      <c r="K40" s="278">
        <f>VLOOKUP(A40,EQUIPOS!A10:D167,4,FALSE)</f>
        <v>15377.226464915075</v>
      </c>
      <c r="L40" s="344"/>
      <c r="M40" s="345">
        <v>40</v>
      </c>
      <c r="N40" s="281">
        <f t="shared" si="0"/>
        <v>384.43066162287687</v>
      </c>
    </row>
    <row r="41" spans="1:14">
      <c r="A41" s="119" t="s">
        <v>210</v>
      </c>
      <c r="B41" s="872" t="str">
        <f>VLOOKUP(A41,EQUIPOS!A11:D155,3,FALSE)</f>
        <v>Equipo de soldadura 600</v>
      </c>
      <c r="C41" s="873"/>
      <c r="D41" s="873"/>
      <c r="E41" s="873"/>
      <c r="F41" s="873"/>
      <c r="G41" s="873"/>
      <c r="H41" s="874"/>
      <c r="I41" s="430"/>
      <c r="J41" s="431"/>
      <c r="K41" s="278">
        <f>VLOOKUP(A41,EQUIPOS!A11:D168,4,FALSE)</f>
        <v>17792.843881388475</v>
      </c>
      <c r="L41" s="344"/>
      <c r="M41" s="345">
        <v>40</v>
      </c>
      <c r="N41" s="281">
        <f t="shared" si="0"/>
        <v>444.8210970347119</v>
      </c>
    </row>
    <row r="42" spans="1:14">
      <c r="B42" s="872"/>
      <c r="C42" s="873"/>
      <c r="D42" s="873"/>
      <c r="E42" s="873"/>
      <c r="F42" s="873"/>
      <c r="G42" s="873"/>
      <c r="H42" s="874"/>
      <c r="I42" s="42"/>
      <c r="J42" s="43"/>
      <c r="K42" s="278"/>
      <c r="L42" s="285"/>
      <c r="M42" s="345"/>
      <c r="N42" s="281"/>
    </row>
    <row r="43" spans="1:14">
      <c r="B43" s="329"/>
      <c r="C43" s="330"/>
      <c r="D43" s="330"/>
      <c r="E43" s="330"/>
      <c r="F43" s="332"/>
      <c r="G43" s="332"/>
      <c r="H43" s="131"/>
      <c r="I43" s="42"/>
      <c r="J43" s="43"/>
      <c r="K43" s="278"/>
      <c r="L43" s="285"/>
      <c r="M43" s="286"/>
      <c r="N43" s="282"/>
    </row>
    <row r="44" spans="1:14">
      <c r="B44" s="880" t="s">
        <v>1036</v>
      </c>
      <c r="C44" s="881"/>
      <c r="D44" s="881"/>
      <c r="E44" s="44"/>
      <c r="F44" s="45"/>
      <c r="G44" s="45"/>
      <c r="H44" s="46"/>
      <c r="I44" s="42"/>
      <c r="J44" s="43"/>
      <c r="K44" s="288"/>
      <c r="L44" s="285"/>
      <c r="M44" s="410">
        <v>0.05</v>
      </c>
      <c r="N44" s="353">
        <f>N81*M44</f>
        <v>96.149573727328132</v>
      </c>
    </row>
    <row r="45" spans="1:14" ht="15" thickBot="1">
      <c r="B45" s="872"/>
      <c r="C45" s="873"/>
      <c r="D45" s="873"/>
      <c r="E45" s="873"/>
      <c r="F45" s="873"/>
      <c r="G45" s="873"/>
      <c r="H45" s="874"/>
      <c r="I45" s="882"/>
      <c r="J45" s="883"/>
      <c r="K45" s="47"/>
      <c r="L45" s="884"/>
      <c r="M45" s="885"/>
      <c r="N45" s="111"/>
    </row>
    <row r="46" spans="1:14" ht="15" thickBot="1">
      <c r="B46" s="823" t="s">
        <v>1037</v>
      </c>
      <c r="C46" s="824"/>
      <c r="D46" s="824"/>
      <c r="E46" s="824"/>
      <c r="F46" s="824"/>
      <c r="G46" s="824"/>
      <c r="H46" s="824"/>
      <c r="I46" s="824"/>
      <c r="J46" s="824"/>
      <c r="K46" s="824"/>
      <c r="L46" s="824"/>
      <c r="M46" s="825"/>
      <c r="N46" s="403">
        <f>SUM(N36:N44)</f>
        <v>1869.1108857859062</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8" t="s">
        <v>1028</v>
      </c>
      <c r="C50" s="869"/>
      <c r="D50" s="869"/>
      <c r="E50" s="869"/>
      <c r="F50" s="869"/>
      <c r="G50" s="869"/>
      <c r="H50" s="869"/>
      <c r="I50" s="903"/>
      <c r="J50" s="324" t="s">
        <v>1029</v>
      </c>
      <c r="K50" s="91" t="s">
        <v>1030</v>
      </c>
      <c r="L50" s="904" t="s">
        <v>1039</v>
      </c>
      <c r="M50" s="903"/>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31972.58</v>
      </c>
      <c r="N51" s="281">
        <f t="shared" ref="N51:N56" si="1">K51*M51</f>
        <v>159.86290000000002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3431.96</v>
      </c>
      <c r="N52" s="281">
        <f t="shared" si="1"/>
        <v>17.159800000000001</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11320.617991179368</v>
      </c>
      <c r="N53" s="281">
        <f t="shared" si="1"/>
        <v>56.603089955896841</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7956</v>
      </c>
      <c r="N54" s="281">
        <f t="shared" si="1"/>
        <v>79.56</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20110.744901977465</v>
      </c>
      <c r="N55" s="281">
        <f t="shared" si="1"/>
        <v>201.10744901977466</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3773.5393303931228</v>
      </c>
      <c r="N56" s="281">
        <f t="shared" si="1"/>
        <v>3773.5393303931228</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SUM(N51:N58)</f>
        <v>4287.8325693687948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B64" s="52"/>
      <c r="C64" s="326"/>
      <c r="D64" s="326"/>
      <c r="E64" s="326"/>
      <c r="F64" s="326"/>
      <c r="G64" s="326"/>
      <c r="H64" s="320"/>
      <c r="I64" s="288"/>
      <c r="J64" s="295"/>
      <c r="K64" s="288"/>
      <c r="L64" s="910"/>
      <c r="M64" s="911"/>
      <c r="N64" s="296"/>
    </row>
    <row r="65" spans="1:15">
      <c r="B65" s="52"/>
      <c r="C65" s="53"/>
      <c r="D65" s="53"/>
      <c r="E65" s="53"/>
      <c r="F65" s="53"/>
      <c r="G65" s="53"/>
      <c r="H65" s="320"/>
      <c r="I65" s="288"/>
      <c r="J65" s="295"/>
      <c r="K65" s="288"/>
      <c r="L65" s="910"/>
      <c r="M65" s="911"/>
      <c r="N65" s="296"/>
    </row>
    <row r="66" spans="1:15">
      <c r="B66" s="52"/>
      <c r="C66" s="53"/>
      <c r="D66" s="53"/>
      <c r="E66" s="53"/>
      <c r="F66" s="53"/>
      <c r="G66" s="53"/>
      <c r="H66" s="320"/>
      <c r="I66" s="288"/>
      <c r="J66" s="295"/>
      <c r="K66" s="288"/>
      <c r="L66" s="910"/>
      <c r="M66" s="911"/>
      <c r="N66" s="296"/>
    </row>
    <row r="67" spans="1:15">
      <c r="B67" s="52"/>
      <c r="C67" s="53"/>
      <c r="D67" s="53"/>
      <c r="E67" s="53"/>
      <c r="F67" s="53"/>
      <c r="G67" s="53"/>
      <c r="H67" s="320"/>
      <c r="I67" s="288"/>
      <c r="J67" s="295"/>
      <c r="K67" s="288"/>
      <c r="L67" s="910"/>
      <c r="M67" s="91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99"/>
      <c r="C80" s="900"/>
      <c r="D80" s="900"/>
      <c r="E80" s="900"/>
      <c r="F80" s="900"/>
      <c r="G80" s="900"/>
      <c r="H80" s="900"/>
      <c r="I80" s="479"/>
      <c r="J80" s="480"/>
      <c r="K80" s="481"/>
      <c r="L80" s="484"/>
      <c r="M80" s="485"/>
      <c r="N80" s="449"/>
    </row>
    <row r="81" spans="1:14" ht="15" thickBot="1">
      <c r="B81" s="912" t="s">
        <v>1037</v>
      </c>
      <c r="C81" s="866"/>
      <c r="D81" s="866"/>
      <c r="E81" s="866"/>
      <c r="F81" s="866"/>
      <c r="G81" s="866"/>
      <c r="H81" s="866"/>
      <c r="I81" s="866"/>
      <c r="J81" s="866"/>
      <c r="K81" s="866"/>
      <c r="L81" s="866"/>
      <c r="M81" s="867"/>
      <c r="N81" s="310">
        <f>SUM(N75:N80)</f>
        <v>1922.9914745465626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N46+N59+N70+N81</f>
        <v>8079.9349297012632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1615.9869859402527</v>
      </c>
      <c r="M88" s="859"/>
      <c r="N88" s="57"/>
    </row>
    <row r="89" spans="1:14">
      <c r="B89" s="95" t="s">
        <v>1057</v>
      </c>
      <c r="C89" s="96"/>
      <c r="D89" s="96"/>
      <c r="E89" s="96"/>
      <c r="F89" s="96"/>
      <c r="G89" s="96"/>
      <c r="H89" s="96"/>
      <c r="I89" s="93"/>
      <c r="J89" s="94"/>
      <c r="K89" s="313">
        <v>0.05</v>
      </c>
      <c r="L89" s="858">
        <f>N83*K89</f>
        <v>403.99674648506317</v>
      </c>
      <c r="M89" s="859"/>
      <c r="N89" s="57"/>
    </row>
    <row r="90" spans="1:14" ht="15" thickBot="1">
      <c r="B90" s="97" t="s">
        <v>1058</v>
      </c>
      <c r="C90" s="98"/>
      <c r="D90" s="98"/>
      <c r="E90" s="98"/>
      <c r="F90" s="98"/>
      <c r="G90" s="98"/>
      <c r="H90" s="98"/>
      <c r="I90" s="99"/>
      <c r="J90" s="100"/>
      <c r="K90" s="314">
        <v>0.05</v>
      </c>
      <c r="L90" s="860">
        <f>N83*K90</f>
        <v>403.99674648506317</v>
      </c>
      <c r="M90" s="861"/>
      <c r="N90" s="57"/>
    </row>
    <row r="91" spans="1:14" ht="15" thickBot="1">
      <c r="B91" s="823" t="s">
        <v>1037</v>
      </c>
      <c r="C91" s="824"/>
      <c r="D91" s="824"/>
      <c r="E91" s="824"/>
      <c r="F91" s="824"/>
      <c r="G91" s="824"/>
      <c r="H91" s="824"/>
      <c r="I91" s="824"/>
      <c r="J91" s="824"/>
      <c r="K91" s="824"/>
      <c r="L91" s="824"/>
      <c r="M91" s="825"/>
      <c r="N91" s="58">
        <f>L88+L89+L90</f>
        <v>2423.9804789103791</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10503.915408611643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3"/>
      <c r="K123" s="973"/>
      <c r="L123" s="973"/>
      <c r="M123" s="973"/>
      <c r="N123" s="974"/>
    </row>
    <row r="124" spans="2:14" ht="15" thickBot="1">
      <c r="B124" s="428" t="s">
        <v>2327</v>
      </c>
      <c r="C124" s="429"/>
      <c r="D124" s="429"/>
      <c r="E124" s="268"/>
      <c r="F124" s="268"/>
      <c r="G124" s="268"/>
      <c r="H124" s="268"/>
      <c r="I124" s="268"/>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909" t="s">
        <v>1045</v>
      </c>
      <c r="M60" s="888"/>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910">
        <f>VLOOKUP(A61,TRANSPORTE!A3:D117,4,FALSE)</f>
        <v>0.43973784955660039</v>
      </c>
      <c r="M61" s="911"/>
      <c r="N61" s="296">
        <f>K61*L61</f>
        <v>0.43973784955660039</v>
      </c>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320"/>
      <c r="I64" s="288"/>
      <c r="J64" s="295"/>
      <c r="K64" s="288"/>
      <c r="L64" s="910"/>
      <c r="M64" s="911"/>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0.43973784955660039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99"/>
      <c r="C77" s="900"/>
      <c r="D77" s="900"/>
      <c r="E77" s="900"/>
      <c r="F77" s="900"/>
      <c r="G77" s="900"/>
      <c r="H77" s="900"/>
      <c r="I77" s="132"/>
      <c r="J77" s="132"/>
      <c r="K77" s="132"/>
      <c r="L77" s="913"/>
      <c r="M77" s="913"/>
      <c r="N77" s="133"/>
    </row>
    <row r="78" spans="1:15" ht="15" thickBot="1">
      <c r="B78" s="912" t="s">
        <v>1037</v>
      </c>
      <c r="C78" s="866"/>
      <c r="D78" s="866"/>
      <c r="E78" s="866"/>
      <c r="F78" s="866"/>
      <c r="G78" s="866"/>
      <c r="H78" s="866"/>
      <c r="I78" s="866"/>
      <c r="J78" s="866"/>
      <c r="K78" s="866"/>
      <c r="L78" s="866"/>
      <c r="M78" s="867"/>
      <c r="N78" s="469"/>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0.43973784955660039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3"/>
      <c r="J84" s="343"/>
      <c r="K84" s="311" t="s">
        <v>1054</v>
      </c>
      <c r="L84" s="870" t="s">
        <v>1055</v>
      </c>
      <c r="M84" s="871"/>
      <c r="N84" s="312"/>
    </row>
    <row r="85" spans="1:14">
      <c r="B85" s="856" t="s">
        <v>1056</v>
      </c>
      <c r="C85" s="857"/>
      <c r="D85" s="857"/>
      <c r="E85" s="857"/>
      <c r="F85" s="857"/>
      <c r="G85" s="857"/>
      <c r="H85" s="857"/>
      <c r="I85" s="93"/>
      <c r="J85" s="94"/>
      <c r="K85" s="313">
        <v>0.2</v>
      </c>
      <c r="L85" s="858">
        <f>N80*K85</f>
        <v>8.7947569911320078E-2</v>
      </c>
      <c r="M85" s="859"/>
      <c r="N85" s="57"/>
    </row>
    <row r="86" spans="1:14">
      <c r="B86" s="95" t="s">
        <v>1057</v>
      </c>
      <c r="C86" s="96"/>
      <c r="D86" s="96"/>
      <c r="E86" s="96"/>
      <c r="F86" s="96"/>
      <c r="G86" s="96"/>
      <c r="H86" s="96"/>
      <c r="I86" s="93"/>
      <c r="J86" s="94"/>
      <c r="K86" s="313">
        <v>0.05</v>
      </c>
      <c r="L86" s="858">
        <f>N80*K86</f>
        <v>2.198689247783002E-2</v>
      </c>
      <c r="M86" s="859"/>
      <c r="N86" s="57"/>
    </row>
    <row r="87" spans="1:14" ht="15" thickBot="1">
      <c r="B87" s="97" t="s">
        <v>1058</v>
      </c>
      <c r="C87" s="98"/>
      <c r="D87" s="98"/>
      <c r="E87" s="98"/>
      <c r="F87" s="98"/>
      <c r="G87" s="98"/>
      <c r="H87" s="98"/>
      <c r="I87" s="99"/>
      <c r="J87" s="100"/>
      <c r="K87" s="314">
        <v>0.05</v>
      </c>
      <c r="L87" s="860">
        <f>N80*K87</f>
        <v>2.198689247783002E-2</v>
      </c>
      <c r="M87" s="861"/>
      <c r="N87" s="57"/>
    </row>
    <row r="88" spans="1:14" ht="15" thickBot="1">
      <c r="B88" s="823" t="s">
        <v>1037</v>
      </c>
      <c r="C88" s="824"/>
      <c r="D88" s="824"/>
      <c r="E88" s="824"/>
      <c r="F88" s="824"/>
      <c r="G88" s="824"/>
      <c r="H88" s="824"/>
      <c r="I88" s="824"/>
      <c r="J88" s="824"/>
      <c r="K88" s="824"/>
      <c r="L88" s="824"/>
      <c r="M88" s="825"/>
      <c r="N88" s="58">
        <f>L85+L86+L87</f>
        <v>0.13192135486698012</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58">
        <f>N80+N88</f>
        <v>0.57165920442358054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3"/>
      <c r="K120" s="973"/>
      <c r="L120" s="973"/>
      <c r="M120" s="973"/>
      <c r="N120" s="974"/>
    </row>
    <row r="121" spans="2:14" ht="15" thickBot="1">
      <c r="B121" s="428" t="s">
        <v>2327</v>
      </c>
      <c r="C121" s="429"/>
      <c r="D121" s="429"/>
      <c r="E121" s="268"/>
      <c r="F121" s="268"/>
      <c r="G121" s="268"/>
      <c r="H121" s="268"/>
      <c r="I121" s="268"/>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190</v>
      </c>
      <c r="B36" s="872" t="str">
        <f>VLOOKUP(A36,EQUIPOS!A6:D154,3,FALSE)</f>
        <v>Diferencial de 3 ton</v>
      </c>
      <c r="C36" s="873"/>
      <c r="D36" s="873"/>
      <c r="E36" s="873"/>
      <c r="F36" s="873"/>
      <c r="G36" s="873"/>
      <c r="H36" s="874"/>
      <c r="I36" s="276"/>
      <c r="J36" s="277"/>
      <c r="K36" s="278">
        <f>VLOOKUP(A36,EQUIPOS!A6:D163,4,FALSE)</f>
        <v>4893.4687488293657</v>
      </c>
      <c r="L36" s="279"/>
      <c r="M36" s="345">
        <v>40</v>
      </c>
      <c r="N36" s="281">
        <f t="shared" ref="N36:N41" si="0">K36/M36</f>
        <v>122.33671872073414</v>
      </c>
    </row>
    <row r="37" spans="1:14">
      <c r="A37" s="119" t="s">
        <v>195</v>
      </c>
      <c r="B37" s="872" t="str">
        <f>VLOOKUP(A37,EQUIPOS!A7:D154,3,FALSE)</f>
        <v xml:space="preserve">Equipo de oxicorte, Capacidad de corte: hasta 6´´ (152mm) </v>
      </c>
      <c r="C37" s="873"/>
      <c r="D37" s="873"/>
      <c r="E37" s="873"/>
      <c r="F37" s="873"/>
      <c r="G37" s="873"/>
      <c r="H37" s="874"/>
      <c r="I37" s="430"/>
      <c r="J37" s="431"/>
      <c r="K37" s="278">
        <f>VLOOKUP(A37,EQUIPOS!A7:D164,4,FALSE)</f>
        <v>15376.982319870069</v>
      </c>
      <c r="L37" s="344"/>
      <c r="M37" s="345">
        <v>400</v>
      </c>
      <c r="N37" s="281">
        <f t="shared" si="0"/>
        <v>38.442455799675173</v>
      </c>
    </row>
    <row r="38" spans="1:14">
      <c r="A38" s="119" t="s">
        <v>204</v>
      </c>
      <c r="B38" s="872" t="str">
        <f>VLOOKUP(A38,EQUIPOS!A8:D154,3,FALSE)</f>
        <v xml:space="preserve">Equipo de soldadura 250 AMP
</v>
      </c>
      <c r="C38" s="873"/>
      <c r="D38" s="873"/>
      <c r="E38" s="873"/>
      <c r="F38" s="873"/>
      <c r="G38" s="873"/>
      <c r="H38" s="874"/>
      <c r="I38" s="430"/>
      <c r="J38" s="431"/>
      <c r="K38" s="278">
        <f>VLOOKUP(A38,EQUIPOS!A8:D165,4,FALSE)</f>
        <v>14457.652416624887</v>
      </c>
      <c r="L38" s="344"/>
      <c r="M38" s="345">
        <v>400</v>
      </c>
      <c r="N38" s="281">
        <f t="shared" si="0"/>
        <v>36.144131041562218</v>
      </c>
    </row>
    <row r="39" spans="1:14">
      <c r="A39" s="119" t="s">
        <v>208</v>
      </c>
      <c r="B39" s="872" t="str">
        <f>VLOOKUP(A39,EQUIPOS!A9:D154,3,FALSE)</f>
        <v>Equipo de soldadura 400</v>
      </c>
      <c r="C39" s="873"/>
      <c r="D39" s="873"/>
      <c r="E39" s="873"/>
      <c r="F39" s="873"/>
      <c r="G39" s="873"/>
      <c r="H39" s="874"/>
      <c r="I39" s="430"/>
      <c r="J39" s="431"/>
      <c r="K39" s="278">
        <f>VLOOKUP(A39,EQUIPOS!A9:D166,4,FALSE)</f>
        <v>15377.226464915075</v>
      </c>
      <c r="L39" s="344"/>
      <c r="M39" s="345">
        <v>400</v>
      </c>
      <c r="N39" s="281">
        <f t="shared" si="0"/>
        <v>38.443066162287685</v>
      </c>
    </row>
    <row r="40" spans="1:14">
      <c r="A40" s="119" t="s">
        <v>210</v>
      </c>
      <c r="B40" s="872" t="str">
        <f>VLOOKUP(A40,EQUIPOS!A10:D154,3,FALSE)</f>
        <v>Equipo de soldadura 600</v>
      </c>
      <c r="C40" s="873"/>
      <c r="D40" s="873"/>
      <c r="E40" s="873"/>
      <c r="F40" s="873"/>
      <c r="G40" s="873"/>
      <c r="H40" s="874"/>
      <c r="I40" s="430"/>
      <c r="J40" s="431"/>
      <c r="K40" s="278">
        <f>VLOOKUP(A40,EQUIPOS!A10:D167,4,FALSE)</f>
        <v>17792.843881388475</v>
      </c>
      <c r="L40" s="344"/>
      <c r="M40" s="345">
        <v>400</v>
      </c>
      <c r="N40" s="281">
        <f t="shared" si="0"/>
        <v>44.482109703471188</v>
      </c>
    </row>
    <row r="41" spans="1:14">
      <c r="A41" s="119" t="s">
        <v>243</v>
      </c>
      <c r="B41" s="872" t="str">
        <f>VLOOKUP(A41,EQUIPOS!A11:D155,3,FALSE)</f>
        <v>Grúa 10 ton</v>
      </c>
      <c r="C41" s="873"/>
      <c r="D41" s="873"/>
      <c r="E41" s="873"/>
      <c r="F41" s="873"/>
      <c r="G41" s="873"/>
      <c r="H41" s="874"/>
      <c r="I41" s="430"/>
      <c r="J41" s="431"/>
      <c r="K41" s="278">
        <f>VLOOKUP(A41,EQUIPOS!A11:D168,4,FALSE)</f>
        <v>135351.26326549312</v>
      </c>
      <c r="L41" s="344"/>
      <c r="M41" s="345">
        <v>400</v>
      </c>
      <c r="N41" s="281">
        <f t="shared" si="0"/>
        <v>338.37815816373279</v>
      </c>
    </row>
    <row r="42" spans="1:14">
      <c r="B42" s="872"/>
      <c r="C42" s="873"/>
      <c r="D42" s="873"/>
      <c r="E42" s="873"/>
      <c r="F42" s="873"/>
      <c r="G42" s="873"/>
      <c r="H42" s="874"/>
      <c r="I42" s="42"/>
      <c r="J42" s="43"/>
      <c r="K42" s="278"/>
      <c r="L42" s="285"/>
      <c r="M42" s="345"/>
      <c r="N42" s="281"/>
    </row>
    <row r="43" spans="1:14">
      <c r="B43" s="329"/>
      <c r="C43" s="330"/>
      <c r="D43" s="330"/>
      <c r="E43" s="330"/>
      <c r="F43" s="332"/>
      <c r="G43" s="332"/>
      <c r="H43" s="131"/>
      <c r="I43" s="42"/>
      <c r="J43" s="43"/>
      <c r="K43" s="278"/>
      <c r="L43" s="285"/>
      <c r="M43" s="286"/>
      <c r="N43" s="282"/>
    </row>
    <row r="44" spans="1:14">
      <c r="B44" s="880" t="s">
        <v>1036</v>
      </c>
      <c r="C44" s="881"/>
      <c r="D44" s="881"/>
      <c r="E44" s="44"/>
      <c r="F44" s="45"/>
      <c r="G44" s="45"/>
      <c r="H44" s="46"/>
      <c r="I44" s="42"/>
      <c r="J44" s="43"/>
      <c r="K44" s="288"/>
      <c r="L44" s="285"/>
      <c r="M44" s="410">
        <v>0.05</v>
      </c>
      <c r="N44" s="353">
        <f>N81*M44</f>
        <v>96.149573727328132</v>
      </c>
    </row>
    <row r="45" spans="1:14" ht="15" thickBot="1">
      <c r="B45" s="872"/>
      <c r="C45" s="873"/>
      <c r="D45" s="873"/>
      <c r="E45" s="873"/>
      <c r="F45" s="873"/>
      <c r="G45" s="873"/>
      <c r="H45" s="874"/>
      <c r="I45" s="882"/>
      <c r="J45" s="883"/>
      <c r="K45" s="47"/>
      <c r="L45" s="884"/>
      <c r="M45" s="885"/>
      <c r="N45" s="111"/>
    </row>
    <row r="46" spans="1:14" ht="15" thickBot="1">
      <c r="B46" s="823" t="s">
        <v>1037</v>
      </c>
      <c r="C46" s="824"/>
      <c r="D46" s="824"/>
      <c r="E46" s="824"/>
      <c r="F46" s="824"/>
      <c r="G46" s="824"/>
      <c r="H46" s="824"/>
      <c r="I46" s="824"/>
      <c r="J46" s="824"/>
      <c r="K46" s="824"/>
      <c r="L46" s="824"/>
      <c r="M46" s="825"/>
      <c r="N46" s="403">
        <f>SUM(N36:N44)</f>
        <v>714.37621331879143</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8" t="s">
        <v>1028</v>
      </c>
      <c r="C50" s="869"/>
      <c r="D50" s="869"/>
      <c r="E50" s="869"/>
      <c r="F50" s="869"/>
      <c r="G50" s="869"/>
      <c r="H50" s="869"/>
      <c r="I50" s="903"/>
      <c r="J50" s="324" t="s">
        <v>1029</v>
      </c>
      <c r="K50" s="91" t="s">
        <v>1030</v>
      </c>
      <c r="L50" s="904" t="s">
        <v>1039</v>
      </c>
      <c r="M50" s="903"/>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31972.58</v>
      </c>
      <c r="N51" s="281">
        <f>K51*M51</f>
        <v>159.86290000000002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3431.96</v>
      </c>
      <c r="N52" s="281">
        <f t="shared" ref="N52:N58" si="1">K52*M52</f>
        <v>17.159800000000001</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11320.617991179368</v>
      </c>
      <c r="N53" s="281">
        <f t="shared" si="1"/>
        <v>56.603089955896841</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7956</v>
      </c>
      <c r="N54" s="281">
        <f t="shared" si="1"/>
        <v>79.56</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20110.744901977465</v>
      </c>
      <c r="N55" s="281">
        <f t="shared" si="1"/>
        <v>201.10744901977466</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71434</v>
      </c>
      <c r="N56" s="281">
        <f t="shared" si="1"/>
        <v>35.716999999999999</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45084</v>
      </c>
      <c r="N57" s="281">
        <f t="shared" si="1"/>
        <v>45.084000000000003</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17340</v>
      </c>
      <c r="N58" s="281">
        <f t="shared" si="1"/>
        <v>17.34</v>
      </c>
    </row>
    <row r="59" spans="1:14" ht="15" thickBot="1">
      <c r="B59" s="823" t="s">
        <v>1037</v>
      </c>
      <c r="C59" s="824"/>
      <c r="D59" s="824"/>
      <c r="E59" s="824"/>
      <c r="F59" s="824"/>
      <c r="G59" s="824"/>
      <c r="H59" s="824"/>
      <c r="I59" s="824"/>
      <c r="J59" s="824"/>
      <c r="K59" s="824"/>
      <c r="L59" s="824"/>
      <c r="M59" s="825"/>
      <c r="N59" s="403">
        <f>SUM(N51:N58)</f>
        <v>612.43423897567152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909" t="s">
        <v>1045</v>
      </c>
      <c r="M63" s="888"/>
      <c r="N63" s="82" t="s">
        <v>1035</v>
      </c>
    </row>
    <row r="64" spans="1:14">
      <c r="B64" s="52"/>
      <c r="C64" s="326"/>
      <c r="D64" s="326"/>
      <c r="E64" s="326"/>
      <c r="F64" s="326"/>
      <c r="G64" s="326"/>
      <c r="H64" s="320"/>
      <c r="I64" s="288"/>
      <c r="J64" s="295"/>
      <c r="K64" s="288"/>
      <c r="L64" s="910"/>
      <c r="M64" s="911"/>
      <c r="N64" s="296"/>
    </row>
    <row r="65" spans="1:15">
      <c r="B65" s="52"/>
      <c r="C65" s="53"/>
      <c r="D65" s="53"/>
      <c r="E65" s="53"/>
      <c r="F65" s="53"/>
      <c r="G65" s="53"/>
      <c r="H65" s="320"/>
      <c r="I65" s="288"/>
      <c r="J65" s="295"/>
      <c r="K65" s="288"/>
      <c r="L65" s="910"/>
      <c r="M65" s="911"/>
      <c r="N65" s="296"/>
    </row>
    <row r="66" spans="1:15">
      <c r="B66" s="52"/>
      <c r="C66" s="53"/>
      <c r="D66" s="53"/>
      <c r="E66" s="53"/>
      <c r="F66" s="53"/>
      <c r="G66" s="53"/>
      <c r="H66" s="320"/>
      <c r="I66" s="288"/>
      <c r="J66" s="295"/>
      <c r="K66" s="288"/>
      <c r="L66" s="910"/>
      <c r="M66" s="911"/>
      <c r="N66" s="296"/>
    </row>
    <row r="67" spans="1:15">
      <c r="B67" s="52"/>
      <c r="C67" s="53"/>
      <c r="D67" s="53"/>
      <c r="E67" s="53"/>
      <c r="F67" s="53"/>
      <c r="G67" s="53"/>
      <c r="H67" s="320"/>
      <c r="I67" s="288"/>
      <c r="J67" s="295"/>
      <c r="K67" s="288"/>
      <c r="L67" s="910"/>
      <c r="M67" s="911"/>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84190.500000000015</v>
      </c>
      <c r="J76" s="302">
        <v>185</v>
      </c>
      <c r="K76" s="303">
        <f>VLOOKUP(A76,'MANO DE OBRA'!A8:D100,4,FALSE)</f>
        <v>155752.42500000002</v>
      </c>
      <c r="L76" s="56"/>
      <c r="M76" s="443">
        <v>320</v>
      </c>
      <c r="N76" s="404">
        <f>K76/M76</f>
        <v>486.72632812500007</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99"/>
      <c r="C80" s="900"/>
      <c r="D80" s="900"/>
      <c r="E80" s="900"/>
      <c r="F80" s="900"/>
      <c r="G80" s="900"/>
      <c r="H80" s="900"/>
      <c r="I80" s="479"/>
      <c r="J80" s="480"/>
      <c r="K80" s="483"/>
      <c r="L80" s="484"/>
      <c r="M80" s="485"/>
      <c r="N80" s="404"/>
    </row>
    <row r="81" spans="1:14" ht="15" thickBot="1">
      <c r="B81" s="912" t="s">
        <v>1037</v>
      </c>
      <c r="C81" s="866"/>
      <c r="D81" s="866"/>
      <c r="E81" s="866"/>
      <c r="F81" s="866"/>
      <c r="G81" s="866"/>
      <c r="H81" s="866"/>
      <c r="I81" s="866"/>
      <c r="J81" s="866"/>
      <c r="K81" s="866"/>
      <c r="L81" s="866"/>
      <c r="M81" s="867"/>
      <c r="N81" s="310">
        <f>SUM(N75:N80)</f>
        <v>1922.9914745465626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N46+N59+N70+N81</f>
        <v>3249.8019268410253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3"/>
      <c r="J87" s="343"/>
      <c r="K87" s="311" t="s">
        <v>1054</v>
      </c>
      <c r="L87" s="870" t="s">
        <v>1055</v>
      </c>
      <c r="M87" s="871"/>
      <c r="N87" s="312"/>
    </row>
    <row r="88" spans="1:14">
      <c r="B88" s="856" t="s">
        <v>1056</v>
      </c>
      <c r="C88" s="857"/>
      <c r="D88" s="857"/>
      <c r="E88" s="857"/>
      <c r="F88" s="857"/>
      <c r="G88" s="857"/>
      <c r="H88" s="857"/>
      <c r="I88" s="93"/>
      <c r="J88" s="94"/>
      <c r="K88" s="313">
        <v>0.2</v>
      </c>
      <c r="L88" s="858">
        <f>N83*K88</f>
        <v>649.96038536820515</v>
      </c>
      <c r="M88" s="859"/>
      <c r="N88" s="57"/>
    </row>
    <row r="89" spans="1:14">
      <c r="B89" s="95" t="s">
        <v>1057</v>
      </c>
      <c r="C89" s="96"/>
      <c r="D89" s="96"/>
      <c r="E89" s="96"/>
      <c r="F89" s="96"/>
      <c r="G89" s="96"/>
      <c r="H89" s="96"/>
      <c r="I89" s="93"/>
      <c r="J89" s="94"/>
      <c r="K89" s="313">
        <v>0.05</v>
      </c>
      <c r="L89" s="858">
        <f>N83*K89</f>
        <v>162.49009634205129</v>
      </c>
      <c r="M89" s="859"/>
      <c r="N89" s="57"/>
    </row>
    <row r="90" spans="1:14" ht="15" thickBot="1">
      <c r="B90" s="97" t="s">
        <v>1058</v>
      </c>
      <c r="C90" s="98"/>
      <c r="D90" s="98"/>
      <c r="E90" s="98"/>
      <c r="F90" s="98"/>
      <c r="G90" s="98"/>
      <c r="H90" s="98"/>
      <c r="I90" s="99"/>
      <c r="J90" s="100"/>
      <c r="K90" s="314">
        <v>0.05</v>
      </c>
      <c r="L90" s="860">
        <f>N83*K90</f>
        <v>162.49009634205129</v>
      </c>
      <c r="M90" s="861"/>
      <c r="N90" s="57"/>
    </row>
    <row r="91" spans="1:14" ht="15" thickBot="1">
      <c r="B91" s="823" t="s">
        <v>1037</v>
      </c>
      <c r="C91" s="824"/>
      <c r="D91" s="824"/>
      <c r="E91" s="824"/>
      <c r="F91" s="824"/>
      <c r="G91" s="824"/>
      <c r="H91" s="824"/>
      <c r="I91" s="824"/>
      <c r="J91" s="824"/>
      <c r="K91" s="824"/>
      <c r="L91" s="824"/>
      <c r="M91" s="825"/>
      <c r="N91" s="58">
        <f>L88+L89+L90</f>
        <v>974.94057805230773</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4224.7425048933328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3"/>
      <c r="K123" s="973"/>
      <c r="L123" s="973"/>
      <c r="M123" s="973"/>
      <c r="N123" s="974"/>
    </row>
    <row r="124" spans="2:14" ht="15" thickBot="1">
      <c r="B124" s="428" t="s">
        <v>2327</v>
      </c>
      <c r="C124" s="429"/>
      <c r="D124" s="429"/>
      <c r="E124" s="268"/>
      <c r="F124" s="268"/>
      <c r="G124" s="268"/>
      <c r="H124" s="268"/>
      <c r="I124" s="268"/>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42.75" customHeight="1" thickBot="1">
      <c r="A31" t="s">
        <v>1929</v>
      </c>
      <c r="B31" s="86" t="s">
        <v>1212</v>
      </c>
      <c r="C31" s="965" t="s">
        <v>2238</v>
      </c>
      <c r="D31" s="966"/>
      <c r="E31" s="966"/>
      <c r="F31" s="966"/>
      <c r="G31" s="966"/>
      <c r="H31" s="966"/>
      <c r="I31" s="966"/>
      <c r="J31" s="966"/>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188</v>
      </c>
      <c r="B36" s="872" t="str">
        <f>VLOOKUP(A36,EQUIPOS!A6:D154,3,FALSE)</f>
        <v>Diferencial</v>
      </c>
      <c r="C36" s="873"/>
      <c r="D36" s="873"/>
      <c r="E36" s="873"/>
      <c r="F36" s="873"/>
      <c r="G36" s="873"/>
      <c r="H36" s="874"/>
      <c r="I36" s="276"/>
      <c r="J36" s="277"/>
      <c r="K36" s="278">
        <f>VLOOKUP(A36,EQUIPOS!A6:D163,4,FALSE)</f>
        <v>2390.7207698180678</v>
      </c>
      <c r="L36" s="279"/>
      <c r="M36" s="345">
        <v>4</v>
      </c>
      <c r="N36" s="281">
        <f>K36/M36</f>
        <v>597.68019245451694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N75*M41</f>
        <v>957.5100976143749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1555.190290068892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426189.66000000003</v>
      </c>
      <c r="N48" s="281">
        <f>K48*M48</f>
        <v>4261.8966</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94338.483259828077</v>
      </c>
      <c r="N49" s="281">
        <f>K49*M49</f>
        <v>94338.483259828077</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363788.10000000003</v>
      </c>
      <c r="N50" s="281">
        <f>K50*M50</f>
        <v>132782.65650000001</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231383.03635982808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10">
        <f>VLOOKUP(A58,TRANSPORTE!A1:D117,4,FALSE)</f>
        <v>2.0799115000349566</v>
      </c>
      <c r="M58" s="911"/>
      <c r="N58" s="296">
        <f>K58*L58</f>
        <v>0.58237522000978792</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f>
        <v>0.58237522000978792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9575.100976143749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242513.91000126075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48502.782000252155</v>
      </c>
      <c r="M82" s="859"/>
      <c r="N82" s="57"/>
    </row>
    <row r="83" spans="1:14">
      <c r="B83" s="95" t="s">
        <v>1057</v>
      </c>
      <c r="C83" s="96"/>
      <c r="D83" s="96"/>
      <c r="E83" s="96"/>
      <c r="F83" s="96"/>
      <c r="G83" s="96"/>
      <c r="H83" s="96"/>
      <c r="I83" s="93"/>
      <c r="J83" s="94"/>
      <c r="K83" s="313">
        <v>0.05</v>
      </c>
      <c r="L83" s="858">
        <f>N77*K83</f>
        <v>12125.695500063039</v>
      </c>
      <c r="M83" s="859"/>
      <c r="N83" s="57"/>
    </row>
    <row r="84" spans="1:14" ht="15" thickBot="1">
      <c r="B84" s="97" t="s">
        <v>1058</v>
      </c>
      <c r="C84" s="98"/>
      <c r="D84" s="98"/>
      <c r="E84" s="98"/>
      <c r="F84" s="98"/>
      <c r="G84" s="98"/>
      <c r="H84" s="98"/>
      <c r="I84" s="99"/>
      <c r="J84" s="100"/>
      <c r="K84" s="314">
        <v>0.05</v>
      </c>
      <c r="L84" s="860">
        <f>N77*K84</f>
        <v>12125.695500063039</v>
      </c>
      <c r="M84" s="861"/>
      <c r="N84" s="57"/>
    </row>
    <row r="85" spans="1:14" ht="15" thickBot="1">
      <c r="B85" s="823" t="s">
        <v>1037</v>
      </c>
      <c r="C85" s="824"/>
      <c r="D85" s="824"/>
      <c r="E85" s="824"/>
      <c r="F85" s="824"/>
      <c r="G85" s="824"/>
      <c r="H85" s="824"/>
      <c r="I85" s="824"/>
      <c r="J85" s="824"/>
      <c r="K85" s="824"/>
      <c r="L85" s="824"/>
      <c r="M85" s="825"/>
      <c r="N85" s="58">
        <f>L82+L83+L84</f>
        <v>72754.173000378229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315268.083001639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45" customHeight="1" thickBot="1">
      <c r="A31" t="s">
        <v>1929</v>
      </c>
      <c r="B31" s="86" t="s">
        <v>1213</v>
      </c>
      <c r="C31" s="986" t="s">
        <v>2239</v>
      </c>
      <c r="D31" s="987"/>
      <c r="E31" s="987"/>
      <c r="F31" s="987"/>
      <c r="G31" s="987"/>
      <c r="H31" s="987"/>
      <c r="I31" s="987"/>
      <c r="J31" s="987"/>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188</v>
      </c>
      <c r="B36" s="872" t="str">
        <f>VLOOKUP(A36,EQUIPOS!A6:D154,3,FALSE)</f>
        <v>Diferencial</v>
      </c>
      <c r="C36" s="873"/>
      <c r="D36" s="873"/>
      <c r="E36" s="873"/>
      <c r="F36" s="873"/>
      <c r="G36" s="873"/>
      <c r="H36" s="874"/>
      <c r="I36" s="276"/>
      <c r="J36" s="277"/>
      <c r="K36" s="278">
        <f>VLOOKUP(A36,EQUIPOS!A6:D163,4,FALSE)</f>
        <v>2390.7207698180678</v>
      </c>
      <c r="L36" s="279"/>
      <c r="M36" s="450">
        <v>4</v>
      </c>
      <c r="N36" s="281">
        <f>K36/M36</f>
        <v>597.68019245451694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N75*M41</f>
        <v>957.5100976143749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1555.190290068892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426189.66000000003</v>
      </c>
      <c r="N48" s="281">
        <f>K48*M48</f>
        <v>8523.7932000000001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94338.483259828077</v>
      </c>
      <c r="N49" s="281">
        <f>K49*M49</f>
        <v>94338.483259828077</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363788.10000000003</v>
      </c>
      <c r="N50" s="281">
        <f>K50*M50</f>
        <v>167342.52600000001</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270204.80245982809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10">
        <f>VLOOKUP(A58,TRANSPORTE!A1:D117,4,FALSE)</f>
        <v>2.0799115000349566</v>
      </c>
      <c r="M58" s="911"/>
      <c r="N58" s="296">
        <f>K58*L58</f>
        <v>0.58237522000978792</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f>
        <v>0.58237522000978792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9575.100976143749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281335.67610126076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56267.135220252152</v>
      </c>
      <c r="M82" s="859"/>
      <c r="N82" s="57"/>
    </row>
    <row r="83" spans="1:14">
      <c r="B83" s="95" t="s">
        <v>1057</v>
      </c>
      <c r="C83" s="96"/>
      <c r="D83" s="96"/>
      <c r="E83" s="96"/>
      <c r="F83" s="96"/>
      <c r="G83" s="96"/>
      <c r="H83" s="96"/>
      <c r="I83" s="93"/>
      <c r="J83" s="94"/>
      <c r="K83" s="313">
        <v>0.05</v>
      </c>
      <c r="L83" s="858">
        <f>N77*K83</f>
        <v>14066.783805063038</v>
      </c>
      <c r="M83" s="859"/>
      <c r="N83" s="57"/>
    </row>
    <row r="84" spans="1:14" ht="15" thickBot="1">
      <c r="B84" s="97" t="s">
        <v>1058</v>
      </c>
      <c r="C84" s="98"/>
      <c r="D84" s="98"/>
      <c r="E84" s="98"/>
      <c r="F84" s="98"/>
      <c r="G84" s="98"/>
      <c r="H84" s="98"/>
      <c r="I84" s="99"/>
      <c r="J84" s="100"/>
      <c r="K84" s="314">
        <v>0.05</v>
      </c>
      <c r="L84" s="860">
        <f>N77*K84</f>
        <v>14066.783805063038</v>
      </c>
      <c r="M84" s="861"/>
      <c r="N84" s="57"/>
    </row>
    <row r="85" spans="1:14" ht="15" thickBot="1">
      <c r="B85" s="823" t="s">
        <v>1037</v>
      </c>
      <c r="C85" s="824"/>
      <c r="D85" s="824"/>
      <c r="E85" s="824"/>
      <c r="F85" s="824"/>
      <c r="G85" s="824"/>
      <c r="H85" s="824"/>
      <c r="I85" s="824"/>
      <c r="J85" s="824"/>
      <c r="K85" s="824"/>
      <c r="L85" s="824"/>
      <c r="M85" s="825"/>
      <c r="N85" s="58">
        <f>L82+L83+L84</f>
        <v>84400.702830378228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365736.37893163902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310</v>
      </c>
      <c r="B36" s="872" t="str">
        <f>VLOOKUP(A36,EQUIPOS!A6:D154,3,FALSE)</f>
        <v>Retroexcavadora A25C</v>
      </c>
      <c r="C36" s="873"/>
      <c r="D36" s="873"/>
      <c r="E36" s="873"/>
      <c r="F36" s="873"/>
      <c r="G36" s="873"/>
      <c r="H36" s="874"/>
      <c r="I36" s="276"/>
      <c r="J36" s="277"/>
      <c r="K36" s="278">
        <f>VLOOKUP(A36,EQUIPOS!A6:D163,4,FALSE)</f>
        <v>192615.25926243252</v>
      </c>
      <c r="L36" s="279"/>
      <c r="M36" s="345">
        <v>3</v>
      </c>
      <c r="N36" s="281">
        <f>K36/M36</f>
        <v>64205.08642081084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N75*M41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65481.766550963337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426189.66000000003</v>
      </c>
      <c r="N48" s="281">
        <f>K48*M48</f>
        <v>8523.7932000000001</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43860</v>
      </c>
      <c r="N49" s="281">
        <f>K49*M49</f>
        <v>20175.600000000002</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289510</v>
      </c>
      <c r="N50" s="281">
        <f>K50*M50</f>
        <v>289510</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318209.39319999999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910">
        <f>VLOOKUP(A58,TRANSPORTE!A1:D117,4,FALSE)</f>
        <v>2.0799115000349566</v>
      </c>
      <c r="M58" s="911"/>
      <c r="N58" s="296">
        <f>K58*L58</f>
        <v>0.58237522000978792</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910">
        <f>VLOOKUP(A59,TRANSPORTE!A1:D117,4,FALSE)</f>
        <v>1200</v>
      </c>
      <c r="M59" s="911"/>
      <c r="N59" s="296">
        <f>K59*L59</f>
        <v>552</v>
      </c>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552.58237522000979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12766.801301525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397010.54342770833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79402.108685541665</v>
      </c>
      <c r="M82" s="859"/>
      <c r="N82" s="57"/>
    </row>
    <row r="83" spans="1:14">
      <c r="B83" s="95" t="s">
        <v>1057</v>
      </c>
      <c r="C83" s="96"/>
      <c r="D83" s="96"/>
      <c r="E83" s="96"/>
      <c r="F83" s="96"/>
      <c r="G83" s="96"/>
      <c r="H83" s="96"/>
      <c r="I83" s="93"/>
      <c r="J83" s="94"/>
      <c r="K83" s="313">
        <v>0.05</v>
      </c>
      <c r="L83" s="858">
        <f>N77*K83</f>
        <v>19850.527171385416</v>
      </c>
      <c r="M83" s="859"/>
      <c r="N83" s="57"/>
    </row>
    <row r="84" spans="1:14" ht="15" thickBot="1">
      <c r="B84" s="97" t="s">
        <v>1058</v>
      </c>
      <c r="C84" s="98"/>
      <c r="D84" s="98"/>
      <c r="E84" s="98"/>
      <c r="F84" s="98"/>
      <c r="G84" s="98"/>
      <c r="H84" s="98"/>
      <c r="I84" s="99"/>
      <c r="J84" s="100"/>
      <c r="K84" s="314">
        <v>0.05</v>
      </c>
      <c r="L84" s="860">
        <f>N77*K84</f>
        <v>19850.527171385416</v>
      </c>
      <c r="M84" s="861"/>
      <c r="N84" s="57"/>
    </row>
    <row r="85" spans="1:14" ht="15" thickBot="1">
      <c r="B85" s="823" t="s">
        <v>1037</v>
      </c>
      <c r="C85" s="824"/>
      <c r="D85" s="824"/>
      <c r="E85" s="824"/>
      <c r="F85" s="824"/>
      <c r="G85" s="824"/>
      <c r="H85" s="824"/>
      <c r="I85" s="824"/>
      <c r="J85" s="824"/>
      <c r="K85" s="824"/>
      <c r="L85" s="824"/>
      <c r="M85" s="825"/>
      <c r="N85" s="58">
        <f>L82+L83+L84</f>
        <v>119103.1630283125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516113.70645602082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6"/>
      <c r="J36" s="277"/>
      <c r="K36" s="278">
        <f>VLOOKUP(A36,EQUIPOS!A6:D163,4,FALSE)</f>
        <v>6445.5111413846798</v>
      </c>
      <c r="L36" s="279"/>
      <c r="M36" s="345">
        <v>0.5</v>
      </c>
      <c r="N36" s="281">
        <f>K36/M36</f>
        <v>12891.02228276936</v>
      </c>
    </row>
    <row r="37" spans="1:14">
      <c r="A37" s="119" t="s">
        <v>320</v>
      </c>
      <c r="B37" s="872" t="str">
        <f>VLOOKUP(A37,EQUIPOS!A7:D154,3,FALSE)</f>
        <v>Retroexcavadora sobre llantas, motor 62HP, Profundidad de excavación de 5.41 metros.</v>
      </c>
      <c r="C37" s="873"/>
      <c r="D37" s="873"/>
      <c r="E37" s="873"/>
      <c r="F37" s="873"/>
      <c r="G37" s="873"/>
      <c r="H37" s="874"/>
      <c r="I37" s="430"/>
      <c r="J37" s="431"/>
      <c r="K37" s="278">
        <f>VLOOKUP(A37,EQUIPOS!A7:D164,4,FALSE)</f>
        <v>93704.720722264465</v>
      </c>
      <c r="L37" s="344"/>
      <c r="M37" s="345">
        <v>1.5</v>
      </c>
      <c r="N37" s="281">
        <f>K37/M37</f>
        <v>62469.813814842979</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N75*M41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77914.196357917332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43860</v>
      </c>
      <c r="N48" s="281">
        <f>K48*M48</f>
        <v>25438.799999999999</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166479.67634087309</v>
      </c>
      <c r="N49" s="281">
        <f>K49*M49</f>
        <v>166479.67634087309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191918.47634087308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10">
        <f>VLOOKUP(A58,TRANSPORTE!A1:D117,4,FALSE)</f>
        <v>815.87328527059242</v>
      </c>
      <c r="M58" s="911"/>
      <c r="N58" s="296">
        <f>K58*L58</f>
        <v>815.87328527059242</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10">
        <f>VLOOKUP(A59,TRANSPORTE!A1:D117,4,FALSE)</f>
        <v>1200</v>
      </c>
      <c r="M59" s="911"/>
      <c r="N59" s="296">
        <f>K59*L59</f>
        <v>696</v>
      </c>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f>
        <v>1511.8732852705925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25533.60260305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296878.14858711103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59375.629717422213</v>
      </c>
      <c r="M82" s="859"/>
      <c r="N82" s="57"/>
    </row>
    <row r="83" spans="1:14">
      <c r="B83" s="95" t="s">
        <v>1057</v>
      </c>
      <c r="C83" s="96"/>
      <c r="D83" s="96"/>
      <c r="E83" s="96"/>
      <c r="F83" s="96"/>
      <c r="G83" s="96"/>
      <c r="H83" s="96"/>
      <c r="I83" s="93"/>
      <c r="J83" s="94"/>
      <c r="K83" s="313">
        <v>0.05</v>
      </c>
      <c r="L83" s="858">
        <f>N77*K83</f>
        <v>14843.907429355553</v>
      </c>
      <c r="M83" s="859"/>
      <c r="N83" s="57"/>
    </row>
    <row r="84" spans="1:14" ht="15" thickBot="1">
      <c r="B84" s="97" t="s">
        <v>1058</v>
      </c>
      <c r="C84" s="98"/>
      <c r="D84" s="98"/>
      <c r="E84" s="98"/>
      <c r="F84" s="98"/>
      <c r="G84" s="98"/>
      <c r="H84" s="98"/>
      <c r="I84" s="99"/>
      <c r="J84" s="100"/>
      <c r="K84" s="314">
        <v>0.05</v>
      </c>
      <c r="L84" s="860">
        <f>N77*K84</f>
        <v>14843.907429355553</v>
      </c>
      <c r="M84" s="861"/>
      <c r="N84" s="57"/>
    </row>
    <row r="85" spans="1:14" ht="15" thickBot="1">
      <c r="B85" s="823" t="s">
        <v>1037</v>
      </c>
      <c r="C85" s="824"/>
      <c r="D85" s="824"/>
      <c r="E85" s="824"/>
      <c r="F85" s="824"/>
      <c r="G85" s="824"/>
      <c r="H85" s="824"/>
      <c r="I85" s="824"/>
      <c r="J85" s="824"/>
      <c r="K85" s="824"/>
      <c r="L85" s="824"/>
      <c r="M85" s="825"/>
      <c r="N85" s="58">
        <f>L82+L83+L84</f>
        <v>89063.444576133305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385941.59316324431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6"/>
      <c r="J36" s="277"/>
      <c r="K36" s="278">
        <f>VLOOKUP(A36,EQUIPOS!A6:D163,4,FALSE)</f>
        <v>6445.5111413846798</v>
      </c>
      <c r="L36" s="279"/>
      <c r="M36" s="345">
        <v>0.5</v>
      </c>
      <c r="N36" s="281">
        <f>K36/M36</f>
        <v>12891.02228276936</v>
      </c>
    </row>
    <row r="37" spans="1:14">
      <c r="A37" s="119" t="s">
        <v>303</v>
      </c>
      <c r="B37" s="872" t="str">
        <f>VLOOKUP(A37,EQUIPOS!A7:D154,3,FALSE)</f>
        <v>Retrocargador, pala de 1,1 m3 de capacidad, profundidad de excavación de 4.400 mm y una altura de 5.680 mm</v>
      </c>
      <c r="C37" s="873"/>
      <c r="D37" s="873"/>
      <c r="E37" s="873"/>
      <c r="F37" s="873"/>
      <c r="G37" s="873"/>
      <c r="H37" s="874"/>
      <c r="I37" s="430"/>
      <c r="J37" s="431"/>
      <c r="K37" s="278">
        <f>VLOOKUP(A37,EQUIPOS!A7:D164,4,FALSE)</f>
        <v>93704.720722264465</v>
      </c>
      <c r="L37" s="344"/>
      <c r="M37" s="345">
        <v>1.5</v>
      </c>
      <c r="N37" s="281">
        <f>K37/M37</f>
        <v>62469.813814842979</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N75*M41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77914.196357917332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43860</v>
      </c>
      <c r="N48" s="281">
        <f>K48*M48</f>
        <v>25438.799999999999</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166479.67634087309</v>
      </c>
      <c r="N49" s="281">
        <f>K49*M49</f>
        <v>166479.67634087309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191918.47634087308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910">
        <f>VLOOKUP(A58,TRANSPORTE!A1:D117,4,FALSE)</f>
        <v>815.87328527059242</v>
      </c>
      <c r="M58" s="911"/>
      <c r="N58" s="296">
        <f>K58*L58</f>
        <v>815.87328527059242</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910">
        <f>VLOOKUP(A59,TRANSPORTE!A1:D117,4,FALSE)</f>
        <v>1200</v>
      </c>
      <c r="M59" s="911"/>
      <c r="N59" s="296">
        <f>K59*L59</f>
        <v>696</v>
      </c>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1511.8732852705925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25533.60260305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296878.14858711103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59375.629717422213</v>
      </c>
      <c r="M82" s="859"/>
      <c r="N82" s="57"/>
    </row>
    <row r="83" spans="1:14">
      <c r="B83" s="95" t="s">
        <v>1057</v>
      </c>
      <c r="C83" s="96"/>
      <c r="D83" s="96"/>
      <c r="E83" s="96"/>
      <c r="F83" s="96"/>
      <c r="G83" s="96"/>
      <c r="H83" s="96"/>
      <c r="I83" s="93"/>
      <c r="J83" s="94"/>
      <c r="K83" s="313">
        <v>0.05</v>
      </c>
      <c r="L83" s="858">
        <f>N77*K83</f>
        <v>14843.907429355553</v>
      </c>
      <c r="M83" s="859"/>
      <c r="N83" s="57"/>
    </row>
    <row r="84" spans="1:14" ht="15" thickBot="1">
      <c r="B84" s="97" t="s">
        <v>1058</v>
      </c>
      <c r="C84" s="98"/>
      <c r="D84" s="98"/>
      <c r="E84" s="98"/>
      <c r="F84" s="98"/>
      <c r="G84" s="98"/>
      <c r="H84" s="98"/>
      <c r="I84" s="99"/>
      <c r="J84" s="100"/>
      <c r="K84" s="314">
        <v>0.05</v>
      </c>
      <c r="L84" s="860">
        <f>N77*K84</f>
        <v>14843.907429355553</v>
      </c>
      <c r="M84" s="861"/>
      <c r="N84" s="57"/>
    </row>
    <row r="85" spans="1:14" ht="15" thickBot="1">
      <c r="B85" s="823" t="s">
        <v>1037</v>
      </c>
      <c r="C85" s="824"/>
      <c r="D85" s="824"/>
      <c r="E85" s="824"/>
      <c r="F85" s="824"/>
      <c r="G85" s="824"/>
      <c r="H85" s="824"/>
      <c r="I85" s="824"/>
      <c r="J85" s="824"/>
      <c r="K85" s="824"/>
      <c r="L85" s="824"/>
      <c r="M85" s="825"/>
      <c r="N85" s="58">
        <f>L82+L83+L84</f>
        <v>89063.444576133305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385941.59316324431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127.66801301525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12624.198765517784</v>
      </c>
      <c r="N48" s="281">
        <f>K48*M48</f>
        <v>12624.198765517784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12624.198765517784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B58" s="52"/>
      <c r="C58" s="326"/>
      <c r="D58" s="326"/>
      <c r="E58" s="326"/>
      <c r="F58" s="326"/>
      <c r="G58" s="326"/>
      <c r="H58" s="320"/>
      <c r="I58" s="288"/>
      <c r="J58" s="295"/>
      <c r="K58" s="288"/>
      <c r="L58" s="910"/>
      <c r="M58" s="911"/>
      <c r="N58" s="296"/>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2553.3602603049999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15305.227038838035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3061.0454077676072</v>
      </c>
      <c r="M82" s="859"/>
      <c r="N82" s="57"/>
    </row>
    <row r="83" spans="1:14">
      <c r="B83" s="95" t="s">
        <v>1057</v>
      </c>
      <c r="C83" s="96"/>
      <c r="D83" s="96"/>
      <c r="E83" s="96"/>
      <c r="F83" s="96"/>
      <c r="G83" s="96"/>
      <c r="H83" s="96"/>
      <c r="I83" s="93"/>
      <c r="J83" s="94"/>
      <c r="K83" s="313">
        <v>0.05</v>
      </c>
      <c r="L83" s="858">
        <f>N77*K83</f>
        <v>765.26135194190181</v>
      </c>
      <c r="M83" s="859"/>
      <c r="N83" s="57"/>
    </row>
    <row r="84" spans="1:14" ht="15" thickBot="1">
      <c r="B84" s="97" t="s">
        <v>1058</v>
      </c>
      <c r="C84" s="98"/>
      <c r="D84" s="98"/>
      <c r="E84" s="98"/>
      <c r="F84" s="98"/>
      <c r="G84" s="98"/>
      <c r="H84" s="98"/>
      <c r="I84" s="99"/>
      <c r="J84" s="100"/>
      <c r="K84" s="314">
        <v>0.05</v>
      </c>
      <c r="L84" s="860">
        <f>N77*K84</f>
        <v>765.26135194190181</v>
      </c>
      <c r="M84" s="861"/>
      <c r="N84" s="57"/>
    </row>
    <row r="85" spans="1:14" ht="15" thickBot="1">
      <c r="B85" s="823" t="s">
        <v>1037</v>
      </c>
      <c r="C85" s="824"/>
      <c r="D85" s="824"/>
      <c r="E85" s="824"/>
      <c r="F85" s="824"/>
      <c r="G85" s="824"/>
      <c r="H85" s="824"/>
      <c r="I85" s="824"/>
      <c r="J85" s="824"/>
      <c r="K85" s="824"/>
      <c r="L85" s="824"/>
      <c r="M85" s="825"/>
      <c r="N85" s="58">
        <f>L82+L83+L84</f>
        <v>4591.5681116514106</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19896.795150489444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988" t="s">
        <v>1028</v>
      </c>
      <c r="D30" s="989"/>
      <c r="E30" s="989"/>
      <c r="F30" s="989"/>
      <c r="G30" s="989"/>
      <c r="H30" s="989"/>
      <c r="I30" s="989"/>
      <c r="J30" s="463"/>
      <c r="K30" s="316"/>
      <c r="L30" s="799" t="s">
        <v>1029</v>
      </c>
      <c r="M30" s="800"/>
      <c r="N30" s="77" t="s">
        <v>1030</v>
      </c>
    </row>
    <row r="31" spans="1:14" ht="30" customHeight="1" thickBot="1">
      <c r="A31" t="s">
        <v>1929</v>
      </c>
      <c r="B31" s="86" t="s">
        <v>1216</v>
      </c>
      <c r="C31" s="990" t="s">
        <v>2243</v>
      </c>
      <c r="D31" s="991"/>
      <c r="E31" s="991"/>
      <c r="F31" s="991"/>
      <c r="G31" s="991"/>
      <c r="H31" s="991"/>
      <c r="I31" s="991"/>
      <c r="J31" s="99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4998</v>
      </c>
      <c r="N49" s="281">
        <f>K49*M49</f>
        <v>5747.7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442745.28</v>
      </c>
      <c r="N50" s="281">
        <f>K50*M50</f>
        <v>53129.433600000004</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1639.0266666666666</v>
      </c>
      <c r="N51" s="281">
        <f>K51*M51</f>
        <v>3278.0533333333333</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173400</v>
      </c>
      <c r="N52" s="281">
        <f>K52*M52</f>
        <v>86700</v>
      </c>
    </row>
    <row r="53" spans="1:14" ht="15" thickBot="1">
      <c r="B53" s="823" t="s">
        <v>1037</v>
      </c>
      <c r="C53" s="824"/>
      <c r="D53" s="824"/>
      <c r="E53" s="824"/>
      <c r="F53" s="824"/>
      <c r="G53" s="824"/>
      <c r="H53" s="824"/>
      <c r="I53" s="824"/>
      <c r="J53" s="824"/>
      <c r="K53" s="824"/>
      <c r="L53" s="824"/>
      <c r="M53" s="825"/>
      <c r="N53" s="403">
        <f>SUM(N48:N52)</f>
        <v>184759.18693333335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10">
        <f>VLOOKUP(A58,TRANSPORTE!A1:D117,4,FALSE)</f>
        <v>1200</v>
      </c>
      <c r="M58" s="911"/>
      <c r="N58" s="296">
        <f>K58*L58</f>
        <v>1320</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226294.61103313707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45258.922206627416</v>
      </c>
      <c r="M82" s="859"/>
      <c r="N82" s="57"/>
    </row>
    <row r="83" spans="1:14">
      <c r="B83" s="95" t="s">
        <v>1057</v>
      </c>
      <c r="C83" s="96"/>
      <c r="D83" s="96"/>
      <c r="E83" s="96"/>
      <c r="F83" s="96"/>
      <c r="G83" s="96"/>
      <c r="H83" s="96"/>
      <c r="I83" s="93"/>
      <c r="J83" s="94"/>
      <c r="K83" s="313">
        <v>0.05</v>
      </c>
      <c r="L83" s="858">
        <f>N77*K83</f>
        <v>11314.730551656854</v>
      </c>
      <c r="M83" s="859"/>
      <c r="N83" s="57"/>
    </row>
    <row r="84" spans="1:14" ht="15" thickBot="1">
      <c r="B84" s="97" t="s">
        <v>1058</v>
      </c>
      <c r="C84" s="98"/>
      <c r="D84" s="98"/>
      <c r="E84" s="98"/>
      <c r="F84" s="98"/>
      <c r="G84" s="98"/>
      <c r="H84" s="98"/>
      <c r="I84" s="99"/>
      <c r="J84" s="100"/>
      <c r="K84" s="314">
        <v>0.05</v>
      </c>
      <c r="L84" s="860">
        <f>N77*K84</f>
        <v>11314.730551656854</v>
      </c>
      <c r="M84" s="861"/>
      <c r="N84" s="57"/>
    </row>
    <row r="85" spans="1:14" ht="15" thickBot="1">
      <c r="B85" s="823" t="s">
        <v>1037</v>
      </c>
      <c r="C85" s="824"/>
      <c r="D85" s="824"/>
      <c r="E85" s="824"/>
      <c r="F85" s="824"/>
      <c r="G85" s="824"/>
      <c r="H85" s="824"/>
      <c r="I85" s="824"/>
      <c r="J85" s="824"/>
      <c r="K85" s="824"/>
      <c r="L85" s="824"/>
      <c r="M85" s="825"/>
      <c r="N85" s="58">
        <f>L82+L83+L84</f>
        <v>67888.383309941128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294182.99434307823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988" t="s">
        <v>1028</v>
      </c>
      <c r="D30" s="989"/>
      <c r="E30" s="989"/>
      <c r="F30" s="989"/>
      <c r="G30" s="989"/>
      <c r="H30" s="989"/>
      <c r="I30" s="989"/>
      <c r="J30" s="463"/>
      <c r="K30" s="316"/>
      <c r="L30" s="799" t="s">
        <v>1029</v>
      </c>
      <c r="M30" s="800"/>
      <c r="N30" s="77" t="s">
        <v>1030</v>
      </c>
    </row>
    <row r="31" spans="1:14" ht="27" customHeight="1" thickBot="1">
      <c r="A31" t="s">
        <v>1929</v>
      </c>
      <c r="B31" s="86" t="s">
        <v>1217</v>
      </c>
      <c r="C31" s="990" t="s">
        <v>2244</v>
      </c>
      <c r="D31" s="991"/>
      <c r="E31" s="991"/>
      <c r="F31" s="991"/>
      <c r="G31" s="991"/>
      <c r="H31" s="991"/>
      <c r="I31" s="991"/>
      <c r="J31" s="99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4998</v>
      </c>
      <c r="N49" s="281">
        <f>K49*M49</f>
        <v>5747.7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442745.28</v>
      </c>
      <c r="N50" s="281">
        <f>K50*M50</f>
        <v>53129.433600000004</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1639.0266666666666</v>
      </c>
      <c r="N51" s="281">
        <f>K51*M51</f>
        <v>3278.0533333333333</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102371.53036486774</v>
      </c>
      <c r="N52" s="281">
        <f>K52*M52</f>
        <v>51185.765182433868</v>
      </c>
    </row>
    <row r="53" spans="1:14" ht="15" thickBot="1">
      <c r="B53" s="823" t="s">
        <v>1037</v>
      </c>
      <c r="C53" s="824"/>
      <c r="D53" s="824"/>
      <c r="E53" s="824"/>
      <c r="F53" s="824"/>
      <c r="G53" s="824"/>
      <c r="H53" s="824"/>
      <c r="I53" s="824"/>
      <c r="J53" s="824"/>
      <c r="K53" s="824"/>
      <c r="L53" s="824"/>
      <c r="M53" s="825"/>
      <c r="N53" s="403">
        <f>SUM(N48:N52)</f>
        <v>149244.9521157672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10">
        <f>VLOOKUP(A58,TRANSPORTE!A1:D117,4,FALSE)</f>
        <v>1200</v>
      </c>
      <c r="M58" s="911"/>
      <c r="N58" s="296">
        <f>K58*L58</f>
        <v>1320</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190780.37621557096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38156.075243114195</v>
      </c>
      <c r="M82" s="859"/>
      <c r="N82" s="57"/>
    </row>
    <row r="83" spans="1:14">
      <c r="B83" s="95" t="s">
        <v>1057</v>
      </c>
      <c r="C83" s="96"/>
      <c r="D83" s="96"/>
      <c r="E83" s="96"/>
      <c r="F83" s="96"/>
      <c r="G83" s="96"/>
      <c r="H83" s="96"/>
      <c r="I83" s="93"/>
      <c r="J83" s="94"/>
      <c r="K83" s="313">
        <v>0.05</v>
      </c>
      <c r="L83" s="858">
        <f>N77*K83</f>
        <v>9539.0188107785489</v>
      </c>
      <c r="M83" s="859"/>
      <c r="N83" s="57"/>
    </row>
    <row r="84" spans="1:14" ht="15" thickBot="1">
      <c r="B84" s="97" t="s">
        <v>1058</v>
      </c>
      <c r="C84" s="98"/>
      <c r="D84" s="98"/>
      <c r="E84" s="98"/>
      <c r="F84" s="98"/>
      <c r="G84" s="98"/>
      <c r="H84" s="98"/>
      <c r="I84" s="99"/>
      <c r="J84" s="100"/>
      <c r="K84" s="314">
        <v>0.05</v>
      </c>
      <c r="L84" s="860">
        <f>N77*K84</f>
        <v>9539.0188107785489</v>
      </c>
      <c r="M84" s="861"/>
      <c r="N84" s="57"/>
    </row>
    <row r="85" spans="1:14" ht="15" thickBot="1">
      <c r="B85" s="823" t="s">
        <v>1037</v>
      </c>
      <c r="C85" s="824"/>
      <c r="D85" s="824"/>
      <c r="E85" s="824"/>
      <c r="F85" s="824"/>
      <c r="G85" s="824"/>
      <c r="H85" s="824"/>
      <c r="I85" s="824"/>
      <c r="J85" s="824"/>
      <c r="K85" s="824"/>
      <c r="L85" s="824"/>
      <c r="M85" s="825"/>
      <c r="N85" s="58">
        <f>L82+L83+L84</f>
        <v>57234.112864671297</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248014.48908024226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988" t="s">
        <v>1028</v>
      </c>
      <c r="D30" s="989"/>
      <c r="E30" s="989"/>
      <c r="F30" s="989"/>
      <c r="G30" s="989"/>
      <c r="H30" s="989"/>
      <c r="I30" s="989"/>
      <c r="J30" s="463"/>
      <c r="K30" s="316"/>
      <c r="L30" s="799" t="s">
        <v>1029</v>
      </c>
      <c r="M30" s="800"/>
      <c r="N30" s="77" t="s">
        <v>1030</v>
      </c>
    </row>
    <row r="31" spans="1:14" ht="27" customHeight="1" thickBot="1">
      <c r="A31" t="s">
        <v>1929</v>
      </c>
      <c r="B31" s="86" t="s">
        <v>1764</v>
      </c>
      <c r="C31" s="990" t="s">
        <v>2245</v>
      </c>
      <c r="D31" s="991"/>
      <c r="E31" s="991"/>
      <c r="F31" s="991"/>
      <c r="G31" s="991"/>
      <c r="H31" s="991"/>
      <c r="I31" s="991"/>
      <c r="J31" s="99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4998</v>
      </c>
      <c r="N49" s="281">
        <f>K49*M49</f>
        <v>5747.7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442745.28</v>
      </c>
      <c r="N50" s="281">
        <f>K50*M50</f>
        <v>53129.433600000004</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1639.0266666666666</v>
      </c>
      <c r="N51" s="281">
        <f>K51*M51</f>
        <v>3278.0533333333333</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110133.99474737071</v>
      </c>
      <c r="N52" s="281">
        <f>K52*M52</f>
        <v>55066.997373685357</v>
      </c>
    </row>
    <row r="53" spans="1:14" ht="15" thickBot="1">
      <c r="B53" s="823" t="s">
        <v>1037</v>
      </c>
      <c r="C53" s="824"/>
      <c r="D53" s="824"/>
      <c r="E53" s="824"/>
      <c r="F53" s="824"/>
      <c r="G53" s="824"/>
      <c r="H53" s="824"/>
      <c r="I53" s="824"/>
      <c r="J53" s="824"/>
      <c r="K53" s="824"/>
      <c r="L53" s="824"/>
      <c r="M53" s="825"/>
      <c r="N53" s="403">
        <f>SUM(N48:N52)</f>
        <v>153126.1843070187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10">
        <f>VLOOKUP(A58,TRANSPORTE!A1:D117,4,FALSE)</f>
        <v>1200</v>
      </c>
      <c r="M58" s="911"/>
      <c r="N58" s="296">
        <f>K58*L58</f>
        <v>1320</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194661.60840682243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38932.32168136449</v>
      </c>
      <c r="M82" s="859"/>
      <c r="N82" s="57"/>
    </row>
    <row r="83" spans="1:14">
      <c r="B83" s="95" t="s">
        <v>1057</v>
      </c>
      <c r="C83" s="96"/>
      <c r="D83" s="96"/>
      <c r="E83" s="96"/>
      <c r="F83" s="96"/>
      <c r="G83" s="96"/>
      <c r="H83" s="96"/>
      <c r="I83" s="93"/>
      <c r="J83" s="94"/>
      <c r="K83" s="313">
        <v>0.05</v>
      </c>
      <c r="L83" s="858">
        <f>N77*K83</f>
        <v>9733.0804203411226</v>
      </c>
      <c r="M83" s="859"/>
      <c r="N83" s="57"/>
    </row>
    <row r="84" spans="1:14" ht="15" thickBot="1">
      <c r="B84" s="97" t="s">
        <v>1058</v>
      </c>
      <c r="C84" s="98"/>
      <c r="D84" s="98"/>
      <c r="E84" s="98"/>
      <c r="F84" s="98"/>
      <c r="G84" s="98"/>
      <c r="H84" s="98"/>
      <c r="I84" s="99"/>
      <c r="J84" s="100"/>
      <c r="K84" s="314">
        <v>0.05</v>
      </c>
      <c r="L84" s="860">
        <f>N77*K84</f>
        <v>9733.0804203411226</v>
      </c>
      <c r="M84" s="861"/>
      <c r="N84" s="57"/>
    </row>
    <row r="85" spans="1:14" ht="15" thickBot="1">
      <c r="B85" s="823" t="s">
        <v>1037</v>
      </c>
      <c r="C85" s="824"/>
      <c r="D85" s="824"/>
      <c r="E85" s="824"/>
      <c r="F85" s="824"/>
      <c r="G85" s="824"/>
      <c r="H85" s="824"/>
      <c r="I85" s="824"/>
      <c r="J85" s="824"/>
      <c r="K85" s="824"/>
      <c r="L85" s="824"/>
      <c r="M85" s="825"/>
      <c r="N85" s="58">
        <f>L82+L83+L84</f>
        <v>58398.482522046739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253060.09092886918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988" t="s">
        <v>1028</v>
      </c>
      <c r="D30" s="989"/>
      <c r="E30" s="989"/>
      <c r="F30" s="989"/>
      <c r="G30" s="989"/>
      <c r="H30" s="989"/>
      <c r="I30" s="989"/>
      <c r="J30" s="463"/>
      <c r="K30" s="316"/>
      <c r="L30" s="799" t="s">
        <v>1029</v>
      </c>
      <c r="M30" s="800"/>
      <c r="N30" s="77" t="s">
        <v>1030</v>
      </c>
    </row>
    <row r="31" spans="1:14" ht="28.5" customHeight="1" thickBot="1">
      <c r="A31" t="s">
        <v>1929</v>
      </c>
      <c r="B31" s="86" t="s">
        <v>1765</v>
      </c>
      <c r="C31" s="990" t="s">
        <v>2246</v>
      </c>
      <c r="D31" s="991"/>
      <c r="E31" s="991"/>
      <c r="F31" s="991"/>
      <c r="G31" s="991"/>
      <c r="H31" s="991"/>
      <c r="I31" s="991"/>
      <c r="J31" s="99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4998</v>
      </c>
      <c r="N49" s="281">
        <f>K49*M49</f>
        <v>5747.7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442745.28</v>
      </c>
      <c r="N50" s="281">
        <f>K50*M50</f>
        <v>53129.433600000004</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1639.0266666666666</v>
      </c>
      <c r="N51" s="281">
        <f>K51*M51</f>
        <v>3278.0533333333333</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113923.11671336897</v>
      </c>
      <c r="N52" s="281">
        <f>K52*M52</f>
        <v>56961.558356684487</v>
      </c>
    </row>
    <row r="53" spans="1:14" ht="15" thickBot="1">
      <c r="B53" s="823" t="s">
        <v>1037</v>
      </c>
      <c r="C53" s="824"/>
      <c r="D53" s="824"/>
      <c r="E53" s="824"/>
      <c r="F53" s="824"/>
      <c r="G53" s="824"/>
      <c r="H53" s="824"/>
      <c r="I53" s="824"/>
      <c r="J53" s="824"/>
      <c r="K53" s="824"/>
      <c r="L53" s="824"/>
      <c r="M53" s="825"/>
      <c r="N53" s="403">
        <f>SUM(N48:N52)</f>
        <v>155020.7452900178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910">
        <f>VLOOKUP(A58,TRANSPORTE!A1:D117,4,FALSE)</f>
        <v>1200</v>
      </c>
      <c r="M58" s="911"/>
      <c r="N58" s="296">
        <f>K58*L58</f>
        <v>1320</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196556.16938982153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39311.233877964311</v>
      </c>
      <c r="M82" s="859"/>
      <c r="N82" s="57"/>
    </row>
    <row r="83" spans="1:14">
      <c r="B83" s="95" t="s">
        <v>1057</v>
      </c>
      <c r="C83" s="96"/>
      <c r="D83" s="96"/>
      <c r="E83" s="96"/>
      <c r="F83" s="96"/>
      <c r="G83" s="96"/>
      <c r="H83" s="96"/>
      <c r="I83" s="93"/>
      <c r="J83" s="94"/>
      <c r="K83" s="313">
        <v>0.05</v>
      </c>
      <c r="L83" s="858">
        <f>N77*K83</f>
        <v>9827.8084694910776</v>
      </c>
      <c r="M83" s="859"/>
      <c r="N83" s="57"/>
    </row>
    <row r="84" spans="1:14" ht="15" thickBot="1">
      <c r="B84" s="97" t="s">
        <v>1058</v>
      </c>
      <c r="C84" s="98"/>
      <c r="D84" s="98"/>
      <c r="E84" s="98"/>
      <c r="F84" s="98"/>
      <c r="G84" s="98"/>
      <c r="H84" s="98"/>
      <c r="I84" s="99"/>
      <c r="J84" s="100"/>
      <c r="K84" s="314">
        <v>0.05</v>
      </c>
      <c r="L84" s="860">
        <f>N77*K84</f>
        <v>9827.8084694910776</v>
      </c>
      <c r="M84" s="861"/>
      <c r="N84" s="57"/>
    </row>
    <row r="85" spans="1:14" ht="15" thickBot="1">
      <c r="B85" s="823" t="s">
        <v>1037</v>
      </c>
      <c r="C85" s="824"/>
      <c r="D85" s="824"/>
      <c r="E85" s="824"/>
      <c r="F85" s="824"/>
      <c r="G85" s="824"/>
      <c r="H85" s="824"/>
      <c r="I85" s="824"/>
      <c r="J85" s="824"/>
      <c r="K85" s="824"/>
      <c r="L85" s="824"/>
      <c r="M85" s="825"/>
      <c r="N85" s="58">
        <f>L82+L83+L84</f>
        <v>58966.850816946469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255523.02020676801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257</v>
      </c>
      <c r="B36" s="872" t="str">
        <f>VLOOKUP(A36,EQUIPOS!A6:D154,3,FALSE)</f>
        <v>Mezcladora de concreto 1 bulto</v>
      </c>
      <c r="C36" s="873"/>
      <c r="D36" s="873"/>
      <c r="E36" s="873"/>
      <c r="F36" s="873"/>
      <c r="G36" s="873"/>
      <c r="H36" s="874"/>
      <c r="I36" s="276"/>
      <c r="J36" s="277"/>
      <c r="K36" s="278">
        <f>VLOOKUP(A36,EQUIPOS!A6:D163,4,FALSE)</f>
        <v>6675.8418165124258</v>
      </c>
      <c r="L36" s="279"/>
      <c r="M36" s="345">
        <v>1</v>
      </c>
      <c r="N36" s="281">
        <f>K36*M36</f>
        <v>6675.8418165124258</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3191.7003253812504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9867.5421418936767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51000</v>
      </c>
      <c r="N48" s="281">
        <f t="shared" ref="N48:N53" si="0">K48*M48</f>
        <v>25704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1639.0266666666666</v>
      </c>
      <c r="N49" s="281">
        <f t="shared" si="0"/>
        <v>3278.0533333333333</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44.54</v>
      </c>
      <c r="N50" s="281">
        <f t="shared" si="0"/>
        <v>4943.9399999999996</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32640</v>
      </c>
      <c r="N51" s="281">
        <f t="shared" si="0"/>
        <v>13056</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52360</v>
      </c>
      <c r="N52" s="282">
        <f t="shared" si="0"/>
        <v>19792.080000000002</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561</v>
      </c>
      <c r="N53" s="282">
        <f t="shared" si="0"/>
        <v>87516</v>
      </c>
    </row>
    <row r="54" spans="1:14">
      <c r="B54" s="329"/>
      <c r="C54" s="326"/>
      <c r="D54" s="326"/>
      <c r="E54" s="326"/>
      <c r="F54" s="326"/>
      <c r="G54" s="326"/>
      <c r="H54" s="326"/>
      <c r="I54" s="326"/>
      <c r="J54" s="320"/>
      <c r="K54" s="50"/>
      <c r="L54" s="327"/>
      <c r="M54" s="435"/>
      <c r="N54" s="282"/>
    </row>
    <row r="55" spans="1:14" ht="15" thickBot="1">
      <c r="B55" s="912" t="s">
        <v>1037</v>
      </c>
      <c r="C55" s="866"/>
      <c r="D55" s="866"/>
      <c r="E55" s="866"/>
      <c r="F55" s="866"/>
      <c r="G55" s="866"/>
      <c r="H55" s="866"/>
      <c r="I55" s="866"/>
      <c r="J55" s="866"/>
      <c r="K55" s="866"/>
      <c r="L55" s="866"/>
      <c r="M55" s="867"/>
      <c r="N55" s="110">
        <f>SUM(N48:N54)</f>
        <v>154290.07333333333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910">
        <f>VLOOKUP(A60,TRANSPORTE!A1:D117,4,FALSE)</f>
        <v>1200</v>
      </c>
      <c r="M60" s="911"/>
      <c r="N60" s="296">
        <f>K60*L60</f>
        <v>480</v>
      </c>
    </row>
    <row r="61" spans="1:14">
      <c r="A61" t="s">
        <v>1313</v>
      </c>
      <c r="B61" s="52" t="str">
        <f>VLOOKUP(A61,TRANSPORTE!A1:D117,3,FALSE)</f>
        <v>Transporte de arena</v>
      </c>
      <c r="C61" s="53"/>
      <c r="D61" s="53"/>
      <c r="E61" s="53"/>
      <c r="F61" s="53"/>
      <c r="G61" s="53"/>
      <c r="H61" s="320" t="s">
        <v>339</v>
      </c>
      <c r="I61" s="288">
        <v>0.378</v>
      </c>
      <c r="J61" s="295">
        <v>1</v>
      </c>
      <c r="K61" s="288">
        <f>I61*J61</f>
        <v>0.378</v>
      </c>
      <c r="L61" s="910">
        <f>VLOOKUP(A61,TRANSPORTE!A1:D117,4,FALSE)</f>
        <v>1200</v>
      </c>
      <c r="M61" s="911"/>
      <c r="N61" s="296">
        <f t="shared" ref="N61:N62" si="1">K61*L61</f>
        <v>453.6</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910">
        <f>VLOOKUP(A62,TRANSPORTE!A1:D117,4,FALSE)</f>
        <v>1200</v>
      </c>
      <c r="M62" s="911"/>
      <c r="N62" s="296">
        <f t="shared" si="1"/>
        <v>604.79999999999995</v>
      </c>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1538.4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63834.006507625003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229530.02198285202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45906.00439657041</v>
      </c>
      <c r="M84" s="859"/>
      <c r="N84" s="57"/>
    </row>
    <row r="85" spans="1:14">
      <c r="B85" s="95" t="s">
        <v>1057</v>
      </c>
      <c r="C85" s="96"/>
      <c r="D85" s="96"/>
      <c r="E85" s="96"/>
      <c r="F85" s="96"/>
      <c r="G85" s="96"/>
      <c r="H85" s="96"/>
      <c r="I85" s="93"/>
      <c r="J85" s="94"/>
      <c r="K85" s="313">
        <v>0.05</v>
      </c>
      <c r="L85" s="858">
        <f>N79*K85</f>
        <v>11476.501099142602</v>
      </c>
      <c r="M85" s="859"/>
      <c r="N85" s="57"/>
    </row>
    <row r="86" spans="1:14" ht="15" thickBot="1">
      <c r="B86" s="97" t="s">
        <v>1058</v>
      </c>
      <c r="C86" s="98"/>
      <c r="D86" s="98"/>
      <c r="E86" s="98"/>
      <c r="F86" s="98"/>
      <c r="G86" s="98"/>
      <c r="H86" s="98"/>
      <c r="I86" s="99"/>
      <c r="J86" s="100"/>
      <c r="K86" s="314">
        <v>0.05</v>
      </c>
      <c r="L86" s="860">
        <f>N79*K86</f>
        <v>11476.501099142602</v>
      </c>
      <c r="M86" s="861"/>
      <c r="N86" s="57"/>
    </row>
    <row r="87" spans="1:14" ht="15" thickBot="1">
      <c r="B87" s="823" t="s">
        <v>1037</v>
      </c>
      <c r="C87" s="824"/>
      <c r="D87" s="824"/>
      <c r="E87" s="824"/>
      <c r="F87" s="824"/>
      <c r="G87" s="824"/>
      <c r="H87" s="824"/>
      <c r="I87" s="824"/>
      <c r="J87" s="824"/>
      <c r="K87" s="824"/>
      <c r="L87" s="824"/>
      <c r="M87" s="825"/>
      <c r="N87" s="58">
        <f>L84+L85+L86</f>
        <v>68859.006594855615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298389.02857770765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1541.3220000000001</v>
      </c>
      <c r="N48" s="281">
        <f>K48*M48</f>
        <v>770.66100000000006</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363788.10000000003</v>
      </c>
      <c r="N49" s="281">
        <f>K49*M49</f>
        <v>367425.98100000003</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1639.0266666666666</v>
      </c>
      <c r="N50" s="281">
        <f>K50*M50</f>
        <v>491.70799999999997</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912" t="s">
        <v>1037</v>
      </c>
      <c r="C55" s="866"/>
      <c r="D55" s="866"/>
      <c r="E55" s="866"/>
      <c r="F55" s="866"/>
      <c r="G55" s="866"/>
      <c r="H55" s="866"/>
      <c r="I55" s="866"/>
      <c r="J55" s="866"/>
      <c r="K55" s="866"/>
      <c r="L55" s="866"/>
      <c r="M55" s="867"/>
      <c r="N55" s="110">
        <f>SUM(N48:N54)</f>
        <v>368688.35000000003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910">
        <f>VLOOKUP(A60,TRANSPORTE!A1:D117,4,FALSE)</f>
        <v>1800</v>
      </c>
      <c r="M60" s="911"/>
      <c r="N60" s="296">
        <f>K60*L60</f>
        <v>1818</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1818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397316.63273320254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79463.326546640514</v>
      </c>
      <c r="M84" s="859"/>
      <c r="N84" s="57"/>
    </row>
    <row r="85" spans="1:14">
      <c r="B85" s="95" t="s">
        <v>1057</v>
      </c>
      <c r="C85" s="96"/>
      <c r="D85" s="96"/>
      <c r="E85" s="96"/>
      <c r="F85" s="96"/>
      <c r="G85" s="96"/>
      <c r="H85" s="96"/>
      <c r="I85" s="93"/>
      <c r="J85" s="94"/>
      <c r="K85" s="313">
        <v>0.05</v>
      </c>
      <c r="L85" s="858">
        <f>N79*K85</f>
        <v>19865.831636660128</v>
      </c>
      <c r="M85" s="859"/>
      <c r="N85" s="57"/>
    </row>
    <row r="86" spans="1:14" ht="15" thickBot="1">
      <c r="B86" s="97" t="s">
        <v>1058</v>
      </c>
      <c r="C86" s="98"/>
      <c r="D86" s="98"/>
      <c r="E86" s="98"/>
      <c r="F86" s="98"/>
      <c r="G86" s="98"/>
      <c r="H86" s="98"/>
      <c r="I86" s="99"/>
      <c r="J86" s="100"/>
      <c r="K86" s="314">
        <v>0.05</v>
      </c>
      <c r="L86" s="860">
        <f>N79*K86</f>
        <v>19865.831636660128</v>
      </c>
      <c r="M86" s="861"/>
      <c r="N86" s="57"/>
    </row>
    <row r="87" spans="1:14" ht="15" thickBot="1">
      <c r="B87" s="823" t="s">
        <v>1037</v>
      </c>
      <c r="C87" s="824"/>
      <c r="D87" s="824"/>
      <c r="E87" s="824"/>
      <c r="F87" s="824"/>
      <c r="G87" s="824"/>
      <c r="H87" s="824"/>
      <c r="I87" s="824"/>
      <c r="J87" s="824"/>
      <c r="K87" s="824"/>
      <c r="L87" s="824"/>
      <c r="M87" s="825"/>
      <c r="N87" s="58">
        <f>L84+L85+L86</f>
        <v>119194.98981996076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516511.62255316332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29.25" customHeight="1" thickBot="1">
      <c r="A31" t="s">
        <v>1929</v>
      </c>
      <c r="B31" s="86" t="s">
        <v>1219</v>
      </c>
      <c r="C31" s="965" t="s">
        <v>2249</v>
      </c>
      <c r="D31" s="966"/>
      <c r="E31" s="966"/>
      <c r="F31" s="966"/>
      <c r="G31" s="966"/>
      <c r="H31" s="966"/>
      <c r="I31" s="966"/>
      <c r="J31" s="99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68.08960694146667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1541.3220000000001</v>
      </c>
      <c r="N48" s="281">
        <f>K48*M48</f>
        <v>77.066100000000006</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34339.715277887255</v>
      </c>
      <c r="N49" s="281">
        <f>K49*M49</f>
        <v>34339.715277887255</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34416.781377887251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1361.7921388293332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35846.663123658051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7169.3326247316108</v>
      </c>
      <c r="M84" s="859"/>
      <c r="N84" s="57"/>
    </row>
    <row r="85" spans="1:14">
      <c r="B85" s="95" t="s">
        <v>1057</v>
      </c>
      <c r="C85" s="96"/>
      <c r="D85" s="96"/>
      <c r="E85" s="96"/>
      <c r="F85" s="96"/>
      <c r="G85" s="96"/>
      <c r="H85" s="96"/>
      <c r="I85" s="93"/>
      <c r="J85" s="94"/>
      <c r="K85" s="313">
        <v>0.05</v>
      </c>
      <c r="L85" s="858">
        <f>N79*K85</f>
        <v>1792.3331561829027</v>
      </c>
      <c r="M85" s="859"/>
      <c r="N85" s="57"/>
    </row>
    <row r="86" spans="1:14" ht="15" thickBot="1">
      <c r="B86" s="97" t="s">
        <v>1058</v>
      </c>
      <c r="C86" s="98"/>
      <c r="D86" s="98"/>
      <c r="E86" s="98"/>
      <c r="F86" s="98"/>
      <c r="G86" s="98"/>
      <c r="H86" s="98"/>
      <c r="I86" s="99"/>
      <c r="J86" s="100"/>
      <c r="K86" s="314">
        <v>0.05</v>
      </c>
      <c r="L86" s="860">
        <f>N79*K86</f>
        <v>1792.3331561829027</v>
      </c>
      <c r="M86" s="861"/>
      <c r="N86" s="57"/>
    </row>
    <row r="87" spans="1:14" ht="15" thickBot="1">
      <c r="B87" s="823" t="s">
        <v>1037</v>
      </c>
      <c r="C87" s="824"/>
      <c r="D87" s="824"/>
      <c r="E87" s="824"/>
      <c r="F87" s="824"/>
      <c r="G87" s="824"/>
      <c r="H87" s="824"/>
      <c r="I87" s="824"/>
      <c r="J87" s="824"/>
      <c r="K87" s="824"/>
      <c r="L87" s="824"/>
      <c r="M87" s="825"/>
      <c r="N87" s="58">
        <f>L84+L85+L86</f>
        <v>10753.998937097418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46600.662060755465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1767</v>
      </c>
      <c r="C31" s="965" t="s">
        <v>2250</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6"/>
      <c r="J36" s="277"/>
      <c r="K36" s="278">
        <f>VLOOKUP(A36,EQUIPOS!A6:D163,4,FALSE)</f>
        <v>6445.5111413846798</v>
      </c>
      <c r="L36" s="279"/>
      <c r="M36" s="345">
        <v>1.25</v>
      </c>
      <c r="N36" s="281">
        <f>K36/M36</f>
        <v>5156.4089131077435</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1787.3521822135001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6943.7610953212434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23800</v>
      </c>
      <c r="N48" s="281">
        <f>K48*M48</f>
        <v>11900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1541.3220000000001</v>
      </c>
      <c r="N49" s="281">
        <f>K49*M49</f>
        <v>770.66100000000006</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363788.10000000003</v>
      </c>
      <c r="N50" s="281">
        <f>K50*M50</f>
        <v>367425.98100000003</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1639.0266666666666</v>
      </c>
      <c r="N51" s="281">
        <f>K51*M51</f>
        <v>491.70799999999997</v>
      </c>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380588.35000000003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910">
        <f>VLOOKUP(A58,TRANSPORTE!A1:D117,4,FALSE)</f>
        <v>1800</v>
      </c>
      <c r="M58" s="911"/>
      <c r="N58" s="296">
        <f>K58*L58</f>
        <v>1818</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910">
        <f>VLOOKUP(A59,TRANSPORTE!A1:D117,4,FALSE)</f>
        <v>1200</v>
      </c>
      <c r="M59" s="911"/>
      <c r="N59" s="296">
        <f>K59*L59</f>
        <v>600</v>
      </c>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2418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35747.043644270001</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425697.15473959129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85139.43094791827</v>
      </c>
      <c r="M82" s="859"/>
      <c r="N82" s="57"/>
    </row>
    <row r="83" spans="1:14">
      <c r="B83" s="95" t="s">
        <v>1057</v>
      </c>
      <c r="C83" s="96"/>
      <c r="D83" s="96"/>
      <c r="E83" s="96"/>
      <c r="F83" s="96"/>
      <c r="G83" s="96"/>
      <c r="H83" s="96"/>
      <c r="I83" s="93"/>
      <c r="J83" s="94"/>
      <c r="K83" s="313">
        <v>0.05</v>
      </c>
      <c r="L83" s="858">
        <f>N77*K83</f>
        <v>21284.857736979568</v>
      </c>
      <c r="M83" s="859"/>
      <c r="N83" s="57"/>
    </row>
    <row r="84" spans="1:14" ht="15" thickBot="1">
      <c r="B84" s="97" t="s">
        <v>1058</v>
      </c>
      <c r="C84" s="98"/>
      <c r="D84" s="98"/>
      <c r="E84" s="98"/>
      <c r="F84" s="98"/>
      <c r="G84" s="98"/>
      <c r="H84" s="98"/>
      <c r="I84" s="99"/>
      <c r="J84" s="100"/>
      <c r="K84" s="314">
        <v>0.05</v>
      </c>
      <c r="L84" s="860">
        <f>N77*K84</f>
        <v>21284.857736979568</v>
      </c>
      <c r="M84" s="861"/>
      <c r="N84" s="57"/>
    </row>
    <row r="85" spans="1:14" ht="15" thickBot="1">
      <c r="B85" s="823" t="s">
        <v>1037</v>
      </c>
      <c r="C85" s="824"/>
      <c r="D85" s="824"/>
      <c r="E85" s="824"/>
      <c r="F85" s="824"/>
      <c r="G85" s="824"/>
      <c r="H85" s="824"/>
      <c r="I85" s="824"/>
      <c r="J85" s="824"/>
      <c r="K85" s="824"/>
      <c r="L85" s="824"/>
      <c r="M85" s="825"/>
      <c r="N85" s="58">
        <f>L82+L83+L84</f>
        <v>127709.14642187741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553406.30116146873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1.5" customHeight="1" thickBot="1">
      <c r="A31" t="s">
        <v>1929</v>
      </c>
      <c r="B31" s="86" t="s">
        <v>1768</v>
      </c>
      <c r="C31" s="965" t="s">
        <v>2251</v>
      </c>
      <c r="D31" s="966"/>
      <c r="E31" s="966"/>
      <c r="F31" s="966"/>
      <c r="G31" s="966"/>
      <c r="H31" s="966"/>
      <c r="I31" s="966"/>
      <c r="J31" s="992"/>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6"/>
      <c r="J36" s="277"/>
      <c r="K36" s="278">
        <f>VLOOKUP(A36,EQUIPOS!A6:D163,4,FALSE)</f>
        <v>6445.5111413846798</v>
      </c>
      <c r="L36" s="279"/>
      <c r="M36" s="345">
        <v>18.75</v>
      </c>
      <c r="N36" s="281">
        <f>K36/M36</f>
        <v>343.76059420718292</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445.89500461938292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23800</v>
      </c>
      <c r="N48" s="281">
        <f>K48*M48</f>
        <v>1190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1541.3220000000001</v>
      </c>
      <c r="N49" s="281">
        <f>K49*M49</f>
        <v>77.066100000000006</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34339.715277887255</v>
      </c>
      <c r="N50" s="281">
        <f>K50*M50</f>
        <v>34339.715277887255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35606.781377887251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910">
        <f>VLOOKUP(A58,TRANSPORTE!A1:D117,4,FALSE)</f>
        <v>1200</v>
      </c>
      <c r="M58" s="911"/>
      <c r="N58" s="296">
        <f>K58*L58</f>
        <v>60</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60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2042.6882082439997</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38155.364590750636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7631.0729181501274</v>
      </c>
      <c r="M82" s="859"/>
      <c r="N82" s="57"/>
    </row>
    <row r="83" spans="1:14">
      <c r="B83" s="95" t="s">
        <v>1057</v>
      </c>
      <c r="C83" s="96"/>
      <c r="D83" s="96"/>
      <c r="E83" s="96"/>
      <c r="F83" s="96"/>
      <c r="G83" s="96"/>
      <c r="H83" s="96"/>
      <c r="I83" s="93"/>
      <c r="J83" s="94"/>
      <c r="K83" s="313">
        <v>0.05</v>
      </c>
      <c r="L83" s="858">
        <f>N77*K83</f>
        <v>1907.7682295375319</v>
      </c>
      <c r="M83" s="859"/>
      <c r="N83" s="57"/>
    </row>
    <row r="84" spans="1:14" ht="15" thickBot="1">
      <c r="B84" s="97" t="s">
        <v>1058</v>
      </c>
      <c r="C84" s="98"/>
      <c r="D84" s="98"/>
      <c r="E84" s="98"/>
      <c r="F84" s="98"/>
      <c r="G84" s="98"/>
      <c r="H84" s="98"/>
      <c r="I84" s="99"/>
      <c r="J84" s="100"/>
      <c r="K84" s="314">
        <v>0.05</v>
      </c>
      <c r="L84" s="860">
        <f>N77*K84</f>
        <v>1907.7682295375319</v>
      </c>
      <c r="M84" s="861"/>
      <c r="N84" s="57"/>
    </row>
    <row r="85" spans="1:14" ht="15" thickBot="1">
      <c r="B85" s="823" t="s">
        <v>1037</v>
      </c>
      <c r="C85" s="824"/>
      <c r="D85" s="824"/>
      <c r="E85" s="824"/>
      <c r="F85" s="824"/>
      <c r="G85" s="824"/>
      <c r="H85" s="824"/>
      <c r="I85" s="824"/>
      <c r="J85" s="824"/>
      <c r="K85" s="824"/>
      <c r="L85" s="824"/>
      <c r="M85" s="825"/>
      <c r="N85" s="58">
        <f>L82+L83+L84</f>
        <v>11446.609377225192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49601.973967975828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127.66801301525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363788.10000000003</v>
      </c>
      <c r="N48" s="281">
        <f>K48*M48</f>
        <v>25465.167000000005</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1639.0266666666666</v>
      </c>
      <c r="N49" s="281">
        <f>K49*M49</f>
        <v>491.70799999999997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25956.875000000004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910">
        <f>VLOOKUP(A58,TRANSPORTE!A1:D117,4,FALSE)</f>
        <v>1800</v>
      </c>
      <c r="M58" s="911"/>
      <c r="N58" s="296">
        <f>K58*L58</f>
        <v>126.00000000000001</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126.00000000000001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2553.3602603049999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28763.903273320251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5752.7806546640504</v>
      </c>
      <c r="M82" s="859"/>
      <c r="N82" s="57"/>
    </row>
    <row r="83" spans="1:14">
      <c r="B83" s="95" t="s">
        <v>1057</v>
      </c>
      <c r="C83" s="96"/>
      <c r="D83" s="96"/>
      <c r="E83" s="96"/>
      <c r="F83" s="96"/>
      <c r="G83" s="96"/>
      <c r="H83" s="96"/>
      <c r="I83" s="93"/>
      <c r="J83" s="94"/>
      <c r="K83" s="313">
        <v>0.05</v>
      </c>
      <c r="L83" s="858">
        <f>N77*K83</f>
        <v>1438.1951636660126</v>
      </c>
      <c r="M83" s="859"/>
      <c r="N83" s="57"/>
    </row>
    <row r="84" spans="1:14" ht="15" thickBot="1">
      <c r="B84" s="97" t="s">
        <v>1058</v>
      </c>
      <c r="C84" s="98"/>
      <c r="D84" s="98"/>
      <c r="E84" s="98"/>
      <c r="F84" s="98"/>
      <c r="G84" s="98"/>
      <c r="H84" s="98"/>
      <c r="I84" s="99"/>
      <c r="J84" s="100"/>
      <c r="K84" s="314">
        <v>0.05</v>
      </c>
      <c r="L84" s="860">
        <f>N77*K84</f>
        <v>1438.1951636660126</v>
      </c>
      <c r="M84" s="861"/>
      <c r="N84" s="57"/>
    </row>
    <row r="85" spans="1:14" ht="15" thickBot="1">
      <c r="B85" s="823" t="s">
        <v>1037</v>
      </c>
      <c r="C85" s="824"/>
      <c r="D85" s="824"/>
      <c r="E85" s="824"/>
      <c r="F85" s="824"/>
      <c r="G85" s="824"/>
      <c r="H85" s="824"/>
      <c r="I85" s="824"/>
      <c r="J85" s="824"/>
      <c r="K85" s="824"/>
      <c r="L85" s="824"/>
      <c r="M85" s="825"/>
      <c r="N85" s="58">
        <f>L82+L83+L84</f>
        <v>8629.1709819960761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37393.074255316329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68.08960694146667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35700</v>
      </c>
      <c r="N48" s="281">
        <f>K48*M48</f>
        <v>44625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44625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B58" s="52"/>
      <c r="C58" s="326"/>
      <c r="D58" s="326"/>
      <c r="E58" s="326"/>
      <c r="F58" s="326"/>
      <c r="G58" s="326"/>
      <c r="H58" s="320"/>
      <c r="I58" s="288"/>
      <c r="J58" s="295"/>
      <c r="K58" s="288"/>
      <c r="L58" s="910"/>
      <c r="M58" s="911"/>
      <c r="N58" s="296"/>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1361.7921388293332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46054.881745770799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9210.9763491541598</v>
      </c>
      <c r="M82" s="859"/>
      <c r="N82" s="57"/>
    </row>
    <row r="83" spans="1:14">
      <c r="B83" s="95" t="s">
        <v>1057</v>
      </c>
      <c r="C83" s="96"/>
      <c r="D83" s="96"/>
      <c r="E83" s="96"/>
      <c r="F83" s="96"/>
      <c r="G83" s="96"/>
      <c r="H83" s="96"/>
      <c r="I83" s="93"/>
      <c r="J83" s="94"/>
      <c r="K83" s="313">
        <v>0.05</v>
      </c>
      <c r="L83" s="858">
        <f>N77*K83</f>
        <v>2302.74408728854</v>
      </c>
      <c r="M83" s="859"/>
      <c r="N83" s="57"/>
    </row>
    <row r="84" spans="1:14" ht="15" thickBot="1">
      <c r="B84" s="97" t="s">
        <v>1058</v>
      </c>
      <c r="C84" s="98"/>
      <c r="D84" s="98"/>
      <c r="E84" s="98"/>
      <c r="F84" s="98"/>
      <c r="G84" s="98"/>
      <c r="H84" s="98"/>
      <c r="I84" s="99"/>
      <c r="J84" s="100"/>
      <c r="K84" s="314">
        <v>0.05</v>
      </c>
      <c r="L84" s="860">
        <f>N77*K84</f>
        <v>2302.74408728854</v>
      </c>
      <c r="M84" s="861"/>
      <c r="N84" s="57"/>
    </row>
    <row r="85" spans="1:14" ht="15" thickBot="1">
      <c r="B85" s="823" t="s">
        <v>1037</v>
      </c>
      <c r="C85" s="824"/>
      <c r="D85" s="824"/>
      <c r="E85" s="824"/>
      <c r="F85" s="824"/>
      <c r="G85" s="824"/>
      <c r="H85" s="824"/>
      <c r="I85" s="824"/>
      <c r="J85" s="824"/>
      <c r="K85" s="824"/>
      <c r="L85" s="824"/>
      <c r="M85" s="825"/>
      <c r="N85" s="58">
        <f>L82+L83+L84</f>
        <v>13816.46452373124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59871.346269502043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153.2016156183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426189.66000000003</v>
      </c>
      <c r="N48" s="281">
        <f>K48*M48</f>
        <v>852.37932000000012</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363788.10000000003</v>
      </c>
      <c r="N49" s="281">
        <f>K49*M49</f>
        <v>25465.167000000005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1639.0266666666666</v>
      </c>
      <c r="N50" s="281">
        <f>K50*M50</f>
        <v>491.70799999999997</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26809.254320000004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910">
        <f>VLOOKUP(A58,TRANSPORTE!A1:D117,4,FALSE)</f>
        <v>1800</v>
      </c>
      <c r="M58" s="911"/>
      <c r="N58" s="296">
        <f>K58*L58</f>
        <v>129.60000000000002</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129.60000000000002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3064.032312366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30156.088247984306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6031.2176495968615</v>
      </c>
      <c r="M82" s="859"/>
      <c r="N82" s="57"/>
    </row>
    <row r="83" spans="1:14">
      <c r="B83" s="95" t="s">
        <v>1057</v>
      </c>
      <c r="C83" s="96"/>
      <c r="D83" s="96"/>
      <c r="E83" s="96"/>
      <c r="F83" s="96"/>
      <c r="G83" s="96"/>
      <c r="H83" s="96"/>
      <c r="I83" s="93"/>
      <c r="J83" s="94"/>
      <c r="K83" s="313">
        <v>0.05</v>
      </c>
      <c r="L83" s="858">
        <f>N77*K83</f>
        <v>1507.8044123992154</v>
      </c>
      <c r="M83" s="859"/>
      <c r="N83" s="57"/>
    </row>
    <row r="84" spans="1:14" ht="15" thickBot="1">
      <c r="B84" s="97" t="s">
        <v>1058</v>
      </c>
      <c r="C84" s="98"/>
      <c r="D84" s="98"/>
      <c r="E84" s="98"/>
      <c r="F84" s="98"/>
      <c r="G84" s="98"/>
      <c r="H84" s="98"/>
      <c r="I84" s="99"/>
      <c r="J84" s="100"/>
      <c r="K84" s="314">
        <v>0.05</v>
      </c>
      <c r="L84" s="860">
        <f>N77*K84</f>
        <v>1507.8044123992154</v>
      </c>
      <c r="M84" s="861"/>
      <c r="N84" s="57"/>
    </row>
    <row r="85" spans="1:14" ht="15" thickBot="1">
      <c r="B85" s="823" t="s">
        <v>1037</v>
      </c>
      <c r="C85" s="824"/>
      <c r="D85" s="824"/>
      <c r="E85" s="824"/>
      <c r="F85" s="824"/>
      <c r="G85" s="824"/>
      <c r="H85" s="824"/>
      <c r="I85" s="824"/>
      <c r="J85" s="824"/>
      <c r="K85" s="824"/>
      <c r="L85" s="824"/>
      <c r="M85" s="825"/>
      <c r="N85" s="58">
        <f>L82+L83+L84</f>
        <v>9046.8264743952914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39202.914722379595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85.112008676833341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426189.66000000003</v>
      </c>
      <c r="N48" s="281">
        <f>K48*M48</f>
        <v>852.37932000000012</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35700</v>
      </c>
      <c r="N49" s="281">
        <f>K49*M49</f>
        <v>44625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45477.37932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910">
        <f>VLOOKUP(A58,TRANSPORTE!A1:D117,4,FALSE)</f>
        <v>1800</v>
      </c>
      <c r="M58" s="911"/>
      <c r="N58" s="296">
        <f>K58*L58</f>
        <v>3.6</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1702.2401735366666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47268.331502213499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9453.666300442701</v>
      </c>
      <c r="M82" s="859"/>
      <c r="N82" s="57"/>
    </row>
    <row r="83" spans="1:14">
      <c r="B83" s="95" t="s">
        <v>1057</v>
      </c>
      <c r="C83" s="96"/>
      <c r="D83" s="96"/>
      <c r="E83" s="96"/>
      <c r="F83" s="96"/>
      <c r="G83" s="96"/>
      <c r="H83" s="96"/>
      <c r="I83" s="93"/>
      <c r="J83" s="94"/>
      <c r="K83" s="313">
        <v>0.05</v>
      </c>
      <c r="L83" s="858">
        <f>N77*K83</f>
        <v>2363.4165751106752</v>
      </c>
      <c r="M83" s="859"/>
      <c r="N83" s="57"/>
    </row>
    <row r="84" spans="1:14" ht="15" thickBot="1">
      <c r="B84" s="97" t="s">
        <v>1058</v>
      </c>
      <c r="C84" s="98"/>
      <c r="D84" s="98"/>
      <c r="E84" s="98"/>
      <c r="F84" s="98"/>
      <c r="G84" s="98"/>
      <c r="H84" s="98"/>
      <c r="I84" s="99"/>
      <c r="J84" s="100"/>
      <c r="K84" s="314">
        <v>0.05</v>
      </c>
      <c r="L84" s="860">
        <f>N77*K84</f>
        <v>2363.4165751106752</v>
      </c>
      <c r="M84" s="861"/>
      <c r="N84" s="57"/>
    </row>
    <row r="85" spans="1:14" ht="15" thickBot="1">
      <c r="B85" s="823" t="s">
        <v>1037</v>
      </c>
      <c r="C85" s="824"/>
      <c r="D85" s="824"/>
      <c r="E85" s="824"/>
      <c r="F85" s="824"/>
      <c r="G85" s="824"/>
      <c r="H85" s="824"/>
      <c r="I85" s="824"/>
      <c r="J85" s="824"/>
      <c r="K85" s="824"/>
      <c r="L85" s="824"/>
      <c r="M85" s="825"/>
      <c r="N85" s="58">
        <f>L82+L83+L84</f>
        <v>14180.499450664052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61448.83095287755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21.278002169208335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4584.7249000000002</v>
      </c>
      <c r="N48" s="281">
        <f>K48*M48</f>
        <v>5043.1973900000003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5043.1973900000003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B58" s="52"/>
      <c r="C58" s="326"/>
      <c r="D58" s="326"/>
      <c r="E58" s="326"/>
      <c r="F58" s="326"/>
      <c r="G58" s="326"/>
      <c r="H58" s="320"/>
      <c r="I58" s="288"/>
      <c r="J58" s="295"/>
      <c r="K58" s="288"/>
      <c r="L58" s="910"/>
      <c r="M58" s="911"/>
      <c r="N58" s="296"/>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425.56004338416665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5490.0354355533755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1098.0070871106752</v>
      </c>
      <c r="M82" s="859"/>
      <c r="N82" s="57"/>
    </row>
    <row r="83" spans="1:14">
      <c r="B83" s="95" t="s">
        <v>1057</v>
      </c>
      <c r="C83" s="96"/>
      <c r="D83" s="96"/>
      <c r="E83" s="96"/>
      <c r="F83" s="96"/>
      <c r="G83" s="96"/>
      <c r="H83" s="96"/>
      <c r="I83" s="93"/>
      <c r="J83" s="94"/>
      <c r="K83" s="313">
        <v>0.05</v>
      </c>
      <c r="L83" s="858">
        <f>N77*K83</f>
        <v>274.50177177766881</v>
      </c>
      <c r="M83" s="859"/>
      <c r="N83" s="57"/>
    </row>
    <row r="84" spans="1:14" ht="15" thickBot="1">
      <c r="B84" s="97" t="s">
        <v>1058</v>
      </c>
      <c r="C84" s="98"/>
      <c r="D84" s="98"/>
      <c r="E84" s="98"/>
      <c r="F84" s="98"/>
      <c r="G84" s="98"/>
      <c r="H84" s="98"/>
      <c r="I84" s="99"/>
      <c r="J84" s="100"/>
      <c r="K84" s="314">
        <v>0.05</v>
      </c>
      <c r="L84" s="860">
        <f>N77*K84</f>
        <v>274.50177177766881</v>
      </c>
      <c r="M84" s="861"/>
      <c r="N84" s="57"/>
    </row>
    <row r="85" spans="1:14" ht="15" thickBot="1">
      <c r="B85" s="823" t="s">
        <v>1037</v>
      </c>
      <c r="C85" s="824"/>
      <c r="D85" s="824"/>
      <c r="E85" s="824"/>
      <c r="F85" s="824"/>
      <c r="G85" s="824"/>
      <c r="H85" s="824"/>
      <c r="I85" s="824"/>
      <c r="J85" s="824"/>
      <c r="K85" s="824"/>
      <c r="L85" s="824"/>
      <c r="M85" s="825"/>
      <c r="N85" s="58">
        <f>L82+L83+L84</f>
        <v>1647.010630666013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7137.0460662193882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21.278002169208335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4984.6720000000005</v>
      </c>
      <c r="N48" s="281">
        <f>K48*M48</f>
        <v>5483.1392000000005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5483.1392000000005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B58" s="52"/>
      <c r="C58" s="326"/>
      <c r="D58" s="326"/>
      <c r="E58" s="326"/>
      <c r="F58" s="326"/>
      <c r="G58" s="326"/>
      <c r="H58" s="320"/>
      <c r="I58" s="288"/>
      <c r="J58" s="295"/>
      <c r="K58" s="288"/>
      <c r="L58" s="910"/>
      <c r="M58" s="911"/>
      <c r="N58" s="296"/>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425.56004338416665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5929.9772455533757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1185.9954491106753</v>
      </c>
      <c r="M82" s="859"/>
      <c r="N82" s="57"/>
    </row>
    <row r="83" spans="1:14">
      <c r="B83" s="95" t="s">
        <v>1057</v>
      </c>
      <c r="C83" s="96"/>
      <c r="D83" s="96"/>
      <c r="E83" s="96"/>
      <c r="F83" s="96"/>
      <c r="G83" s="96"/>
      <c r="H83" s="96"/>
      <c r="I83" s="93"/>
      <c r="J83" s="94"/>
      <c r="K83" s="313">
        <v>0.05</v>
      </c>
      <c r="L83" s="858">
        <f>N77*K83</f>
        <v>296.49886227766882</v>
      </c>
      <c r="M83" s="859"/>
      <c r="N83" s="57"/>
    </row>
    <row r="84" spans="1:14" ht="15" thickBot="1">
      <c r="B84" s="97" t="s">
        <v>1058</v>
      </c>
      <c r="C84" s="98"/>
      <c r="D84" s="98"/>
      <c r="E84" s="98"/>
      <c r="F84" s="98"/>
      <c r="G84" s="98"/>
      <c r="H84" s="98"/>
      <c r="I84" s="99"/>
      <c r="J84" s="100"/>
      <c r="K84" s="314">
        <v>0.05</v>
      </c>
      <c r="L84" s="860">
        <f>N77*K84</f>
        <v>296.49886227766882</v>
      </c>
      <c r="M84" s="861"/>
      <c r="N84" s="57"/>
    </row>
    <row r="85" spans="1:14" ht="15" thickBot="1">
      <c r="B85" s="823" t="s">
        <v>1037</v>
      </c>
      <c r="C85" s="824"/>
      <c r="D85" s="824"/>
      <c r="E85" s="824"/>
      <c r="F85" s="824"/>
      <c r="G85" s="824"/>
      <c r="H85" s="824"/>
      <c r="I85" s="824"/>
      <c r="J85" s="824"/>
      <c r="K85" s="824"/>
      <c r="L85" s="824"/>
      <c r="M85" s="825"/>
      <c r="N85" s="58">
        <f>L82+L83+L84</f>
        <v>1778.993173666013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7708.9704192193885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306.40323123659999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40800</v>
      </c>
      <c r="N48" s="281">
        <f>K48*M48</f>
        <v>44880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44880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910">
        <f>VLOOKUP(A58,TRANSPORTE!A1:D117,4,FALSE)</f>
        <v>1200</v>
      </c>
      <c r="M58" s="911"/>
      <c r="N58" s="296">
        <f>K58*L58</f>
        <v>1320</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1320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6128.0646247319992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52634.4678559686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10526.893571193721</v>
      </c>
      <c r="M82" s="859"/>
      <c r="N82" s="57"/>
    </row>
    <row r="83" spans="1:14">
      <c r="B83" s="95" t="s">
        <v>1057</v>
      </c>
      <c r="C83" s="96"/>
      <c r="D83" s="96"/>
      <c r="E83" s="96"/>
      <c r="F83" s="96"/>
      <c r="G83" s="96"/>
      <c r="H83" s="96"/>
      <c r="I83" s="93"/>
      <c r="J83" s="94"/>
      <c r="K83" s="313">
        <v>0.05</v>
      </c>
      <c r="L83" s="858">
        <f>N77*K83</f>
        <v>2631.7233927984303</v>
      </c>
      <c r="M83" s="859"/>
      <c r="N83" s="57"/>
    </row>
    <row r="84" spans="1:14" ht="15" thickBot="1">
      <c r="B84" s="97" t="s">
        <v>1058</v>
      </c>
      <c r="C84" s="98"/>
      <c r="D84" s="98"/>
      <c r="E84" s="98"/>
      <c r="F84" s="98"/>
      <c r="G84" s="98"/>
      <c r="H84" s="98"/>
      <c r="I84" s="99"/>
      <c r="J84" s="100"/>
      <c r="K84" s="314">
        <v>0.05</v>
      </c>
      <c r="L84" s="860">
        <f>N77*K84</f>
        <v>2631.7233927984303</v>
      </c>
      <c r="M84" s="861"/>
      <c r="N84" s="57"/>
    </row>
    <row r="85" spans="1:14" ht="15" thickBot="1">
      <c r="B85" s="823" t="s">
        <v>1037</v>
      </c>
      <c r="C85" s="824"/>
      <c r="D85" s="824"/>
      <c r="E85" s="824"/>
      <c r="F85" s="824"/>
      <c r="G85" s="824"/>
      <c r="H85" s="824"/>
      <c r="I85" s="824"/>
      <c r="J85" s="824"/>
      <c r="K85" s="824"/>
      <c r="L85" s="824"/>
      <c r="M85" s="825"/>
      <c r="N85" s="58">
        <f>L82+L83+L84</f>
        <v>15790.340356790583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68424.808212759177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6"/>
      <c r="J36" s="277"/>
      <c r="K36" s="278">
        <f>VLOOKUP(A36,EQUIPOS!A6:D163,4,FALSE)</f>
        <v>6445.5111413846798</v>
      </c>
      <c r="L36" s="279"/>
      <c r="M36" s="345">
        <v>3</v>
      </c>
      <c r="N36" s="281">
        <f>K36/M36</f>
        <v>2148.5037137948934</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425.5600433841667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2574.0637571790603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43492.686666666661</v>
      </c>
      <c r="N48" s="281">
        <f>K48*M48</f>
        <v>54365.858333333323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54365.858333333323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910">
        <f>VLOOKUP(A60,TRANSPORTE!A1:D117,4,FALSE)</f>
        <v>1200</v>
      </c>
      <c r="M60" s="911"/>
      <c r="N60" s="296">
        <f>K60*L60</f>
        <v>1500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1500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4255.6004338416669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62695.522524354048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12539.104504870811</v>
      </c>
      <c r="M84" s="859"/>
      <c r="N84" s="57"/>
    </row>
    <row r="85" spans="1:14">
      <c r="B85" s="95" t="s">
        <v>1057</v>
      </c>
      <c r="C85" s="96"/>
      <c r="D85" s="96"/>
      <c r="E85" s="96"/>
      <c r="F85" s="96"/>
      <c r="G85" s="96"/>
      <c r="H85" s="96"/>
      <c r="I85" s="93"/>
      <c r="J85" s="94"/>
      <c r="K85" s="313">
        <v>0.05</v>
      </c>
      <c r="L85" s="858">
        <f>N79*K85</f>
        <v>3134.7761262177028</v>
      </c>
      <c r="M85" s="859"/>
      <c r="N85" s="57"/>
    </row>
    <row r="86" spans="1:14" ht="15" thickBot="1">
      <c r="B86" s="97" t="s">
        <v>1058</v>
      </c>
      <c r="C86" s="98"/>
      <c r="D86" s="98"/>
      <c r="E86" s="98"/>
      <c r="F86" s="98"/>
      <c r="G86" s="98"/>
      <c r="H86" s="98"/>
      <c r="I86" s="99"/>
      <c r="J86" s="100"/>
      <c r="K86" s="314">
        <v>0.05</v>
      </c>
      <c r="L86" s="860">
        <f>N79*K86</f>
        <v>3134.7761262177028</v>
      </c>
      <c r="M86" s="861"/>
      <c r="N86" s="57"/>
    </row>
    <row r="87" spans="1:14" ht="15" thickBot="1">
      <c r="B87" s="823" t="s">
        <v>1037</v>
      </c>
      <c r="C87" s="824"/>
      <c r="D87" s="824"/>
      <c r="E87" s="824"/>
      <c r="F87" s="824"/>
      <c r="G87" s="824"/>
      <c r="H87" s="824"/>
      <c r="I87" s="824"/>
      <c r="J87" s="824"/>
      <c r="K87" s="824"/>
      <c r="L87" s="824"/>
      <c r="M87" s="825"/>
      <c r="N87" s="58">
        <f>L84+L85+L86</f>
        <v>18808.656757306217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81504.179281660268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197</v>
      </c>
      <c r="B36" s="872" t="str">
        <f>VLOOKUP(A36,EQUIPOS!A6:D154,3,FALSE)</f>
        <v>Equipo de perforación (TRACKDRILL), potencia 40 HP, 2100 golpes / minuto</v>
      </c>
      <c r="C36" s="873"/>
      <c r="D36" s="873"/>
      <c r="E36" s="873"/>
      <c r="F36" s="873"/>
      <c r="G36" s="873"/>
      <c r="H36" s="874"/>
      <c r="I36" s="276"/>
      <c r="J36" s="277"/>
      <c r="K36" s="278">
        <f>VLOOKUP(A36,EQUIPOS!A6:D163,4,FALSE)</f>
        <v>135975.96140364156</v>
      </c>
      <c r="L36" s="279"/>
      <c r="M36" s="345">
        <v>2.5</v>
      </c>
      <c r="N36" s="281">
        <f>K36/M36</f>
        <v>54390.384561456623</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54773.388600502374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7650</v>
      </c>
      <c r="N48" s="281">
        <f>K48*M48</f>
        <v>7726.5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7726.5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70159.969381417381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14031.993876283477</v>
      </c>
      <c r="M84" s="859"/>
      <c r="N84" s="57"/>
    </row>
    <row r="85" spans="1:14">
      <c r="B85" s="95" t="s">
        <v>1057</v>
      </c>
      <c r="C85" s="96"/>
      <c r="D85" s="96"/>
      <c r="E85" s="96"/>
      <c r="F85" s="96"/>
      <c r="G85" s="96"/>
      <c r="H85" s="96"/>
      <c r="I85" s="93"/>
      <c r="J85" s="94"/>
      <c r="K85" s="313">
        <v>0.05</v>
      </c>
      <c r="L85" s="858">
        <f>N79*K85</f>
        <v>3507.9984690708693</v>
      </c>
      <c r="M85" s="859"/>
      <c r="N85" s="57"/>
    </row>
    <row r="86" spans="1:14" ht="15" thickBot="1">
      <c r="B86" s="97" t="s">
        <v>1058</v>
      </c>
      <c r="C86" s="98"/>
      <c r="D86" s="98"/>
      <c r="E86" s="98"/>
      <c r="F86" s="98"/>
      <c r="G86" s="98"/>
      <c r="H86" s="98"/>
      <c r="I86" s="99"/>
      <c r="J86" s="100"/>
      <c r="K86" s="314">
        <v>0.05</v>
      </c>
      <c r="L86" s="860">
        <f>N79*K86</f>
        <v>3507.9984690708693</v>
      </c>
      <c r="M86" s="861"/>
      <c r="N86" s="57"/>
    </row>
    <row r="87" spans="1:14" ht="15" thickBot="1">
      <c r="B87" s="823" t="s">
        <v>1037</v>
      </c>
      <c r="C87" s="824"/>
      <c r="D87" s="824"/>
      <c r="E87" s="824"/>
      <c r="F87" s="824"/>
      <c r="G87" s="824"/>
      <c r="H87" s="824"/>
      <c r="I87" s="824"/>
      <c r="J87" s="824"/>
      <c r="K87" s="824"/>
      <c r="L87" s="824"/>
      <c r="M87" s="825"/>
      <c r="N87" s="58">
        <f>L84+L85+L86</f>
        <v>21047.990814425215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91207.960195842592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197</v>
      </c>
      <c r="B36" s="872" t="str">
        <f>VLOOKUP(A36,EQUIPOS!A6:D154,3,FALSE)</f>
        <v>Equipo de perforación (TRACKDRILL), potencia 40 HP, 2100 golpes / minuto</v>
      </c>
      <c r="C36" s="873"/>
      <c r="D36" s="873"/>
      <c r="E36" s="873"/>
      <c r="F36" s="873"/>
      <c r="G36" s="873"/>
      <c r="H36" s="874"/>
      <c r="I36" s="276"/>
      <c r="J36" s="277"/>
      <c r="K36" s="278">
        <f>VLOOKUP(A36,EQUIPOS!A6:D163,4,FALSE)</f>
        <v>135975.96140364156</v>
      </c>
      <c r="L36" s="279"/>
      <c r="M36" s="345">
        <v>1.25</v>
      </c>
      <c r="N36" s="281">
        <f>K36/M36</f>
        <v>108780.76912291325</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109802.11322703525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7650</v>
      </c>
      <c r="N48" s="281">
        <f>K48*M48</f>
        <v>7726.5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7726.5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20426.882082439999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137955.49530947526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27591.099061895053</v>
      </c>
      <c r="M84" s="859"/>
      <c r="N84" s="57"/>
    </row>
    <row r="85" spans="1:14">
      <c r="B85" s="95" t="s">
        <v>1057</v>
      </c>
      <c r="C85" s="96"/>
      <c r="D85" s="96"/>
      <c r="E85" s="96"/>
      <c r="F85" s="96"/>
      <c r="G85" s="96"/>
      <c r="H85" s="96"/>
      <c r="I85" s="93"/>
      <c r="J85" s="94"/>
      <c r="K85" s="313">
        <v>0.05</v>
      </c>
      <c r="L85" s="858">
        <f>N79*K85</f>
        <v>6897.7747654737632</v>
      </c>
      <c r="M85" s="859"/>
      <c r="N85" s="57"/>
    </row>
    <row r="86" spans="1:14" ht="15" thickBot="1">
      <c r="B86" s="97" t="s">
        <v>1058</v>
      </c>
      <c r="C86" s="98"/>
      <c r="D86" s="98"/>
      <c r="E86" s="98"/>
      <c r="F86" s="98"/>
      <c r="G86" s="98"/>
      <c r="H86" s="98"/>
      <c r="I86" s="99"/>
      <c r="J86" s="100"/>
      <c r="K86" s="314">
        <v>0.05</v>
      </c>
      <c r="L86" s="860">
        <f>N79*K86</f>
        <v>6897.7747654737632</v>
      </c>
      <c r="M86" s="861"/>
      <c r="N86" s="57"/>
    </row>
    <row r="87" spans="1:14" ht="15" thickBot="1">
      <c r="B87" s="823" t="s">
        <v>1037</v>
      </c>
      <c r="C87" s="824"/>
      <c r="D87" s="824"/>
      <c r="E87" s="824"/>
      <c r="F87" s="824"/>
      <c r="G87" s="824"/>
      <c r="H87" s="824"/>
      <c r="I87" s="824"/>
      <c r="J87" s="824"/>
      <c r="K87" s="824"/>
      <c r="L87" s="824"/>
      <c r="M87" s="825"/>
      <c r="N87" s="58">
        <f>L84+L85+L86</f>
        <v>41386.648592842575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179342.14390231782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314</v>
      </c>
      <c r="B36" s="872" t="str">
        <f>VLOOKUP(A36,EQUIPOS!A6:D154,3,FALSE)</f>
        <v xml:space="preserve">Retroexcavadora E-200 sobre orugas
</v>
      </c>
      <c r="C36" s="873"/>
      <c r="D36" s="873"/>
      <c r="E36" s="873"/>
      <c r="F36" s="873"/>
      <c r="G36" s="873"/>
      <c r="H36" s="874"/>
      <c r="I36" s="276"/>
      <c r="J36" s="277"/>
      <c r="K36" s="278">
        <f>VLOOKUP(A36,EQUIPOS!A6:D163,4,FALSE)</f>
        <v>119733.80981178237</v>
      </c>
      <c r="L36" s="279"/>
      <c r="M36" s="345">
        <v>23</v>
      </c>
      <c r="N36" s="281">
        <f>K36/M36</f>
        <v>5205.8178179035813</v>
      </c>
    </row>
    <row r="37" spans="1:14">
      <c r="A37" s="119" t="s">
        <v>328</v>
      </c>
      <c r="B37" s="872" t="str">
        <f>VLOOKUP(A37,EQUIPOS!A7:D154,3,FALSE)</f>
        <v xml:space="preserve">Taco metálico o puntal (escamas en concreto)
</v>
      </c>
      <c r="C37" s="873"/>
      <c r="D37" s="873"/>
      <c r="E37" s="873"/>
      <c r="F37" s="873"/>
      <c r="G37" s="873"/>
      <c r="H37" s="874"/>
      <c r="I37" s="430"/>
      <c r="J37" s="431"/>
      <c r="K37" s="278">
        <f>VLOOKUP(A37,EQUIPOS!A7:D164,4,FALSE)</f>
        <v>78.032293318174752</v>
      </c>
      <c r="L37" s="344"/>
      <c r="M37" s="345">
        <v>1</v>
      </c>
      <c r="N37" s="281">
        <f>K37/M37</f>
        <v>78.032293318174752</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N75*M41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6305.1942153437567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2991.6463999999996</v>
      </c>
      <c r="N48" s="281">
        <f>K48*M48</f>
        <v>1047.0762399999999</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4300.5749999999998</v>
      </c>
      <c r="N49" s="281">
        <f>K49*M49</f>
        <v>4300.5749999999998</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3223.2000000000003</v>
      </c>
      <c r="N50" s="281">
        <f>K50*M50</f>
        <v>12248.16</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347632.32</v>
      </c>
      <c r="N51" s="281">
        <f>K51*M51</f>
        <v>62573.817600000002</v>
      </c>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80169.628840000005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910">
        <f>VLOOKUP(A58,TRANSPORTE!A1:D117,4,FALSE)</f>
        <v>1800</v>
      </c>
      <c r="M58" s="911"/>
      <c r="N58" s="296">
        <f>K58*L58</f>
        <v>324</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324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20426.882082439999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107225.70513778376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21445.141027556754</v>
      </c>
      <c r="M82" s="859"/>
      <c r="N82" s="57"/>
    </row>
    <row r="83" spans="1:14">
      <c r="B83" s="95" t="s">
        <v>1057</v>
      </c>
      <c r="C83" s="96"/>
      <c r="D83" s="96"/>
      <c r="E83" s="96"/>
      <c r="F83" s="96"/>
      <c r="G83" s="96"/>
      <c r="H83" s="96"/>
      <c r="I83" s="93"/>
      <c r="J83" s="94"/>
      <c r="K83" s="313">
        <v>0.05</v>
      </c>
      <c r="L83" s="858">
        <f>N77*K83</f>
        <v>5361.2852568891885</v>
      </c>
      <c r="M83" s="859"/>
      <c r="N83" s="57"/>
    </row>
    <row r="84" spans="1:14" ht="15" thickBot="1">
      <c r="B84" s="97" t="s">
        <v>1058</v>
      </c>
      <c r="C84" s="98"/>
      <c r="D84" s="98"/>
      <c r="E84" s="98"/>
      <c r="F84" s="98"/>
      <c r="G84" s="98"/>
      <c r="H84" s="98"/>
      <c r="I84" s="99"/>
      <c r="J84" s="100"/>
      <c r="K84" s="314">
        <v>0.05</v>
      </c>
      <c r="L84" s="860">
        <f>N77*K84</f>
        <v>5361.2852568891885</v>
      </c>
      <c r="M84" s="861"/>
      <c r="N84" s="57"/>
    </row>
    <row r="85" spans="1:14" ht="15" thickBot="1">
      <c r="B85" s="823" t="s">
        <v>1037</v>
      </c>
      <c r="C85" s="824"/>
      <c r="D85" s="824"/>
      <c r="E85" s="824"/>
      <c r="F85" s="824"/>
      <c r="G85" s="824"/>
      <c r="H85" s="824"/>
      <c r="I85" s="824"/>
      <c r="J85" s="824"/>
      <c r="K85" s="824"/>
      <c r="L85" s="824"/>
      <c r="M85" s="825"/>
      <c r="N85" s="58">
        <f>L82+L83+L84</f>
        <v>32167.711541335135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139393.41667911891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N75*M41</f>
        <v>51.067205206099999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3629.6139032524288</v>
      </c>
      <c r="N48" s="281">
        <f>K48*M48</f>
        <v>3629.6139032524288</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867</v>
      </c>
      <c r="N49" s="281">
        <f>K49*M49</f>
        <v>3468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7097.6139032524288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B58" s="52"/>
      <c r="C58" s="326"/>
      <c r="D58" s="326"/>
      <c r="E58" s="326"/>
      <c r="F58" s="326"/>
      <c r="G58" s="326"/>
      <c r="H58" s="320"/>
      <c r="I58" s="288"/>
      <c r="J58" s="295"/>
      <c r="K58" s="288"/>
      <c r="L58" s="910"/>
      <c r="M58" s="911"/>
      <c r="N58" s="296"/>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69">
        <f>SUM(N69:N74)</f>
        <v>510.67205206099999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7659.3531605195285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1531.8706321039058</v>
      </c>
      <c r="M82" s="859"/>
      <c r="N82" s="57"/>
    </row>
    <row r="83" spans="1:14">
      <c r="B83" s="95" t="s">
        <v>1057</v>
      </c>
      <c r="C83" s="96"/>
      <c r="D83" s="96"/>
      <c r="E83" s="96"/>
      <c r="F83" s="96"/>
      <c r="G83" s="96"/>
      <c r="H83" s="96"/>
      <c r="I83" s="93"/>
      <c r="J83" s="94"/>
      <c r="K83" s="313">
        <v>0.05</v>
      </c>
      <c r="L83" s="858">
        <f>N77*K83</f>
        <v>382.96765802597645</v>
      </c>
      <c r="M83" s="859"/>
      <c r="N83" s="57"/>
    </row>
    <row r="84" spans="1:14" ht="15" thickBot="1">
      <c r="B84" s="97" t="s">
        <v>1058</v>
      </c>
      <c r="C84" s="98"/>
      <c r="D84" s="98"/>
      <c r="E84" s="98"/>
      <c r="F84" s="98"/>
      <c r="G84" s="98"/>
      <c r="H84" s="98"/>
      <c r="I84" s="99"/>
      <c r="J84" s="100"/>
      <c r="K84" s="314">
        <v>0.05</v>
      </c>
      <c r="L84" s="860">
        <f>N77*K84</f>
        <v>382.96765802597645</v>
      </c>
      <c r="M84" s="861"/>
      <c r="N84" s="57"/>
    </row>
    <row r="85" spans="1:14" ht="15" thickBot="1">
      <c r="B85" s="823" t="s">
        <v>1037</v>
      </c>
      <c r="C85" s="824"/>
      <c r="D85" s="824"/>
      <c r="E85" s="824"/>
      <c r="F85" s="824"/>
      <c r="G85" s="824"/>
      <c r="H85" s="824"/>
      <c r="I85" s="824"/>
      <c r="J85" s="824"/>
      <c r="K85" s="824"/>
      <c r="L85" s="824"/>
      <c r="M85" s="825"/>
      <c r="N85" s="58">
        <f>L82+L83+L84</f>
        <v>2297.8059481558589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9957.159108675387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269</v>
      </c>
      <c r="B36" s="872" t="str">
        <f>VLOOKUP(A36,EQUIPOS!A6:D154,3,FALSE)</f>
        <v>Motoniveladora  potencia 215 HP, ancho de cuchilla 4,27 m, peso 18 ton.</v>
      </c>
      <c r="C36" s="873"/>
      <c r="D36" s="873"/>
      <c r="E36" s="873"/>
      <c r="F36" s="873"/>
      <c r="G36" s="873"/>
      <c r="H36" s="874"/>
      <c r="I36" s="276"/>
      <c r="J36" s="277"/>
      <c r="K36" s="278">
        <f>VLOOKUP(A36,EQUIPOS!A6:D163,4,FALSE)</f>
        <v>179080.13293588319</v>
      </c>
      <c r="L36" s="279"/>
      <c r="M36" s="345">
        <v>15</v>
      </c>
      <c r="N36" s="281">
        <f>K36/M36</f>
        <v>11938.675529058879</v>
      </c>
    </row>
    <row r="37" spans="1:14">
      <c r="A37" s="119" t="s">
        <v>365</v>
      </c>
      <c r="B37" s="872" t="str">
        <f>VLOOKUP(A37,EQUIPOS!A7:D154,3,FALSE)</f>
        <v xml:space="preserve">Vibrocompatador, potencia 153 HP, peso 10 Ton. </v>
      </c>
      <c r="C37" s="873"/>
      <c r="D37" s="873"/>
      <c r="E37" s="873"/>
      <c r="F37" s="873"/>
      <c r="G37" s="873"/>
      <c r="H37" s="874"/>
      <c r="I37" s="430"/>
      <c r="J37" s="431"/>
      <c r="K37" s="278">
        <f>VLOOKUP(A37,EQUIPOS!A7:D164,4,FALSE)</f>
        <v>98910.53854016804</v>
      </c>
      <c r="L37" s="344"/>
      <c r="M37" s="345">
        <v>15</v>
      </c>
      <c r="N37" s="281">
        <f>K37/M37</f>
        <v>6594.0359026778697</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106.39001084604166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18639.101442582789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23800</v>
      </c>
      <c r="N48" s="281">
        <f>K48*M48</f>
        <v>24990</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44.54</v>
      </c>
      <c r="N49" s="281">
        <f>K49*M49</f>
        <v>1336.2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26326.2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910">
        <f>VLOOKUP(A60,TRANSPORTE!A1:D117,4,FALSE)</f>
        <v>1200</v>
      </c>
      <c r="M60" s="911"/>
      <c r="N60" s="296">
        <f>K60*L60</f>
        <v>1260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1260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2127.800216920833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48353.10165950362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9670.6203319007236</v>
      </c>
      <c r="M84" s="859"/>
      <c r="N84" s="57"/>
    </row>
    <row r="85" spans="1:14">
      <c r="B85" s="95" t="s">
        <v>1057</v>
      </c>
      <c r="C85" s="96"/>
      <c r="D85" s="96"/>
      <c r="E85" s="96"/>
      <c r="F85" s="96"/>
      <c r="G85" s="96"/>
      <c r="H85" s="96"/>
      <c r="I85" s="93"/>
      <c r="J85" s="94"/>
      <c r="K85" s="313">
        <v>0.05</v>
      </c>
      <c r="L85" s="858">
        <f>N79*K85</f>
        <v>2417.6550829751809</v>
      </c>
      <c r="M85" s="859"/>
      <c r="N85" s="57"/>
    </row>
    <row r="86" spans="1:14" ht="15" thickBot="1">
      <c r="B86" s="97" t="s">
        <v>1058</v>
      </c>
      <c r="C86" s="98"/>
      <c r="D86" s="98"/>
      <c r="E86" s="98"/>
      <c r="F86" s="98"/>
      <c r="G86" s="98"/>
      <c r="H86" s="98"/>
      <c r="I86" s="99"/>
      <c r="J86" s="100"/>
      <c r="K86" s="314">
        <v>0.05</v>
      </c>
      <c r="L86" s="860">
        <f>N79*K86</f>
        <v>2417.6550829751809</v>
      </c>
      <c r="M86" s="861"/>
      <c r="N86" s="57"/>
    </row>
    <row r="87" spans="1:14" ht="15" thickBot="1">
      <c r="B87" s="823" t="s">
        <v>1037</v>
      </c>
      <c r="C87" s="824"/>
      <c r="D87" s="824"/>
      <c r="E87" s="824"/>
      <c r="F87" s="824"/>
      <c r="G87" s="824"/>
      <c r="H87" s="824"/>
      <c r="I87" s="824"/>
      <c r="J87" s="824"/>
      <c r="K87" s="824"/>
      <c r="L87" s="824"/>
      <c r="M87" s="825"/>
      <c r="N87" s="58">
        <f>L84+L85+L86</f>
        <v>14505.930497851086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62859.032157354704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2.25" customHeight="1" thickBot="1">
      <c r="A31" t="s">
        <v>1929</v>
      </c>
      <c r="B31" s="86" t="s">
        <v>1228</v>
      </c>
      <c r="C31" s="965" t="s">
        <v>2261</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4998</v>
      </c>
      <c r="N49" s="281">
        <f>K49*M49</f>
        <v>5747.7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1639.0266666666666</v>
      </c>
      <c r="N50" s="281">
        <f>K50*M50</f>
        <v>3278.0533333333333</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173400</v>
      </c>
      <c r="N51" s="281">
        <f>K51*M51</f>
        <v>86700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131629.75333333333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0">
        <f>VLOOKUP(A60,TRANSPORTE!A1:D117,4,FALSE)</f>
        <v>1200</v>
      </c>
      <c r="M60" s="911"/>
      <c r="N60" s="296">
        <f>K60*L60</f>
        <v>1320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149035.92297325481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29807.184594650964</v>
      </c>
      <c r="M84" s="859"/>
      <c r="N84" s="57"/>
    </row>
    <row r="85" spans="1:14">
      <c r="B85" s="95" t="s">
        <v>1057</v>
      </c>
      <c r="C85" s="96"/>
      <c r="D85" s="96"/>
      <c r="E85" s="96"/>
      <c r="F85" s="96"/>
      <c r="G85" s="96"/>
      <c r="H85" s="96"/>
      <c r="I85" s="93"/>
      <c r="J85" s="94"/>
      <c r="K85" s="313">
        <v>0.05</v>
      </c>
      <c r="L85" s="858">
        <f>N79*K85</f>
        <v>7451.796148662741</v>
      </c>
      <c r="M85" s="859"/>
      <c r="N85" s="57"/>
    </row>
    <row r="86" spans="1:14" ht="15" thickBot="1">
      <c r="B86" s="97" t="s">
        <v>1058</v>
      </c>
      <c r="C86" s="98"/>
      <c r="D86" s="98"/>
      <c r="E86" s="98"/>
      <c r="F86" s="98"/>
      <c r="G86" s="98"/>
      <c r="H86" s="98"/>
      <c r="I86" s="99"/>
      <c r="J86" s="100"/>
      <c r="K86" s="314">
        <v>0.05</v>
      </c>
      <c r="L86" s="860">
        <f>N79*K86</f>
        <v>7451.796148662741</v>
      </c>
      <c r="M86" s="861"/>
      <c r="N86" s="57"/>
    </row>
    <row r="87" spans="1:14" ht="15" thickBot="1">
      <c r="B87" s="823" t="s">
        <v>1037</v>
      </c>
      <c r="C87" s="824"/>
      <c r="D87" s="824"/>
      <c r="E87" s="824"/>
      <c r="F87" s="824"/>
      <c r="G87" s="824"/>
      <c r="H87" s="824"/>
      <c r="I87" s="824"/>
      <c r="J87" s="824"/>
      <c r="K87" s="824"/>
      <c r="L87" s="824"/>
      <c r="M87" s="825"/>
      <c r="N87" s="58">
        <f>L84+L85+L86</f>
        <v>44710.776891976442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193746.69986523126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1.5" customHeight="1" thickBot="1">
      <c r="A31" t="s">
        <v>1929</v>
      </c>
      <c r="B31" s="86" t="s">
        <v>1776</v>
      </c>
      <c r="C31" s="965" t="s">
        <v>2262</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4998</v>
      </c>
      <c r="N49" s="281">
        <f>K49*M49</f>
        <v>5747.7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1639.0266666666666</v>
      </c>
      <c r="N50" s="281">
        <f>K50*M50</f>
        <v>3278.0533333333333</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102371.53036486774</v>
      </c>
      <c r="N51" s="281">
        <f>K51*M51</f>
        <v>51185.765182433868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96115.518515767195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0">
        <f>VLOOKUP(A60,TRANSPORTE!A1:D117,4,FALSE)</f>
        <v>1200</v>
      </c>
      <c r="M60" s="911"/>
      <c r="N60" s="296">
        <f>K60*L60</f>
        <v>1320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113521.68815568869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22704.33763113774</v>
      </c>
      <c r="M84" s="859"/>
      <c r="N84" s="57"/>
    </row>
    <row r="85" spans="1:14">
      <c r="B85" s="95" t="s">
        <v>1057</v>
      </c>
      <c r="C85" s="96"/>
      <c r="D85" s="96"/>
      <c r="E85" s="96"/>
      <c r="F85" s="96"/>
      <c r="G85" s="96"/>
      <c r="H85" s="96"/>
      <c r="I85" s="93"/>
      <c r="J85" s="94"/>
      <c r="K85" s="313">
        <v>0.05</v>
      </c>
      <c r="L85" s="858">
        <f>N79*K85</f>
        <v>5676.0844077844349</v>
      </c>
      <c r="M85" s="859"/>
      <c r="N85" s="57"/>
    </row>
    <row r="86" spans="1:14" ht="15" thickBot="1">
      <c r="B86" s="97" t="s">
        <v>1058</v>
      </c>
      <c r="C86" s="98"/>
      <c r="D86" s="98"/>
      <c r="E86" s="98"/>
      <c r="F86" s="98"/>
      <c r="G86" s="98"/>
      <c r="H86" s="98"/>
      <c r="I86" s="99"/>
      <c r="J86" s="100"/>
      <c r="K86" s="314">
        <v>0.05</v>
      </c>
      <c r="L86" s="860">
        <f>N79*K86</f>
        <v>5676.0844077844349</v>
      </c>
      <c r="M86" s="861"/>
      <c r="N86" s="57"/>
    </row>
    <row r="87" spans="1:14" ht="15" thickBot="1">
      <c r="B87" s="823" t="s">
        <v>1037</v>
      </c>
      <c r="C87" s="824"/>
      <c r="D87" s="824"/>
      <c r="E87" s="824"/>
      <c r="F87" s="824"/>
      <c r="G87" s="824"/>
      <c r="H87" s="824"/>
      <c r="I87" s="824"/>
      <c r="J87" s="824"/>
      <c r="K87" s="824"/>
      <c r="L87" s="824"/>
      <c r="M87" s="825"/>
      <c r="N87" s="58">
        <f>L84+L85+L86</f>
        <v>34056.506446706611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147578.19460239529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0.75" customHeight="1" thickBot="1">
      <c r="A31" t="s">
        <v>1929</v>
      </c>
      <c r="B31" s="86" t="s">
        <v>1777</v>
      </c>
      <c r="C31" s="965" t="s">
        <v>2263</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4998</v>
      </c>
      <c r="N49" s="281">
        <f>K49*M49</f>
        <v>5747.7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1639.0266666666666</v>
      </c>
      <c r="N50" s="281">
        <f>K50*M50</f>
        <v>3278.0533333333333</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110133.99474737071</v>
      </c>
      <c r="N51" s="281">
        <f>K51*M51</f>
        <v>55066.997373685357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99996.750707018684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0">
        <f>VLOOKUP(A60,TRANSPORTE!A1:D117,4,FALSE)</f>
        <v>1200</v>
      </c>
      <c r="M60" s="911"/>
      <c r="N60" s="296">
        <f>K60*L60</f>
        <v>1320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117402.92034694018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23480.584069388038</v>
      </c>
      <c r="M84" s="859"/>
      <c r="N84" s="57"/>
    </row>
    <row r="85" spans="1:14">
      <c r="B85" s="95" t="s">
        <v>1057</v>
      </c>
      <c r="C85" s="96"/>
      <c r="D85" s="96"/>
      <c r="E85" s="96"/>
      <c r="F85" s="96"/>
      <c r="G85" s="96"/>
      <c r="H85" s="96"/>
      <c r="I85" s="93"/>
      <c r="J85" s="94"/>
      <c r="K85" s="313">
        <v>0.05</v>
      </c>
      <c r="L85" s="858">
        <f>N79*K85</f>
        <v>5870.1460173470095</v>
      </c>
      <c r="M85" s="859"/>
      <c r="N85" s="57"/>
    </row>
    <row r="86" spans="1:14" ht="15" thickBot="1">
      <c r="B86" s="97" t="s">
        <v>1058</v>
      </c>
      <c r="C86" s="98"/>
      <c r="D86" s="98"/>
      <c r="E86" s="98"/>
      <c r="F86" s="98"/>
      <c r="G86" s="98"/>
      <c r="H86" s="98"/>
      <c r="I86" s="99"/>
      <c r="J86" s="100"/>
      <c r="K86" s="314">
        <v>0.05</v>
      </c>
      <c r="L86" s="860">
        <f>N79*K86</f>
        <v>5870.1460173470095</v>
      </c>
      <c r="M86" s="861"/>
      <c r="N86" s="57"/>
    </row>
    <row r="87" spans="1:14" ht="15" thickBot="1">
      <c r="B87" s="823" t="s">
        <v>1037</v>
      </c>
      <c r="C87" s="824"/>
      <c r="D87" s="824"/>
      <c r="E87" s="824"/>
      <c r="F87" s="824"/>
      <c r="G87" s="824"/>
      <c r="H87" s="824"/>
      <c r="I87" s="824"/>
      <c r="J87" s="824"/>
      <c r="K87" s="824"/>
      <c r="L87" s="824"/>
      <c r="M87" s="825"/>
      <c r="N87" s="58">
        <f>L84+L85+L86</f>
        <v>35220.876104082061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152623.79645102224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29.25" customHeight="1" thickBot="1">
      <c r="A31" t="s">
        <v>1929</v>
      </c>
      <c r="B31" s="86" t="s">
        <v>1778</v>
      </c>
      <c r="C31" s="965" t="s">
        <v>2264</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4998</v>
      </c>
      <c r="N49" s="281">
        <f>K49*M49</f>
        <v>5747.7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1639.0266666666666</v>
      </c>
      <c r="N50" s="281">
        <f>K50*M50</f>
        <v>3278.0533333333333</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113923.11671336897</v>
      </c>
      <c r="N51" s="281">
        <f>K51*M51</f>
        <v>56961.558356684487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101891.31169001781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0">
        <f>VLOOKUP(A60,TRANSPORTE!A1:D117,4,FALSE)</f>
        <v>1200</v>
      </c>
      <c r="M60" s="911"/>
      <c r="N60" s="296">
        <f>K60*L60</f>
        <v>1320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119297.48132993931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23859.496265987866</v>
      </c>
      <c r="M84" s="859"/>
      <c r="N84" s="57"/>
    </row>
    <row r="85" spans="1:14">
      <c r="B85" s="95" t="s">
        <v>1057</v>
      </c>
      <c r="C85" s="96"/>
      <c r="D85" s="96"/>
      <c r="E85" s="96"/>
      <c r="F85" s="96"/>
      <c r="G85" s="96"/>
      <c r="H85" s="96"/>
      <c r="I85" s="93"/>
      <c r="J85" s="94"/>
      <c r="K85" s="313">
        <v>0.05</v>
      </c>
      <c r="L85" s="858">
        <f>N79*K85</f>
        <v>5964.8740664969664</v>
      </c>
      <c r="M85" s="859"/>
      <c r="N85" s="57"/>
    </row>
    <row r="86" spans="1:14" ht="15" thickBot="1">
      <c r="B86" s="97" t="s">
        <v>1058</v>
      </c>
      <c r="C86" s="98"/>
      <c r="D86" s="98"/>
      <c r="E86" s="98"/>
      <c r="F86" s="98"/>
      <c r="G86" s="98"/>
      <c r="H86" s="98"/>
      <c r="I86" s="99"/>
      <c r="J86" s="100"/>
      <c r="K86" s="314">
        <v>0.05</v>
      </c>
      <c r="L86" s="860">
        <f>N79*K86</f>
        <v>5964.8740664969664</v>
      </c>
      <c r="M86" s="861"/>
      <c r="N86" s="57"/>
    </row>
    <row r="87" spans="1:14" ht="15" thickBot="1">
      <c r="B87" s="823" t="s">
        <v>1037</v>
      </c>
      <c r="C87" s="824"/>
      <c r="D87" s="824"/>
      <c r="E87" s="824"/>
      <c r="F87" s="824"/>
      <c r="G87" s="824"/>
      <c r="H87" s="824"/>
      <c r="I87" s="824"/>
      <c r="J87" s="824"/>
      <c r="K87" s="824"/>
      <c r="L87" s="824"/>
      <c r="M87" s="825"/>
      <c r="N87" s="58">
        <f>L84+L85+L86</f>
        <v>35789.244398981798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155086.72572892113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0.75" customHeight="1" thickBot="1">
      <c r="A31" t="s">
        <v>1929</v>
      </c>
      <c r="B31" s="86" t="s">
        <v>1229</v>
      </c>
      <c r="C31" s="965" t="s">
        <v>1818</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4998</v>
      </c>
      <c r="N49" s="281">
        <f>K49*M49</f>
        <v>2499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1639.0266666666666</v>
      </c>
      <c r="N50" s="281">
        <f>K50*M50</f>
        <v>1639.0266666666666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150779.46</v>
      </c>
      <c r="N51" s="281">
        <f>K51*M51</f>
        <v>150779.46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190821.48666666666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910">
        <f>VLOOKUP(A60,TRANSPORTE!A1:D117,4,FALSE)</f>
        <v>1200</v>
      </c>
      <c r="M60" s="911"/>
      <c r="N60" s="296">
        <f>K60*L60</f>
        <v>1320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208227.65630658815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41645.531261317636</v>
      </c>
      <c r="M84" s="859"/>
      <c r="N84" s="57"/>
    </row>
    <row r="85" spans="1:14">
      <c r="B85" s="95" t="s">
        <v>1057</v>
      </c>
      <c r="C85" s="96"/>
      <c r="D85" s="96"/>
      <c r="E85" s="96"/>
      <c r="F85" s="96"/>
      <c r="G85" s="96"/>
      <c r="H85" s="96"/>
      <c r="I85" s="93"/>
      <c r="J85" s="94"/>
      <c r="K85" s="313">
        <v>0.05</v>
      </c>
      <c r="L85" s="858">
        <f>N79*K85</f>
        <v>10411.382815329409</v>
      </c>
      <c r="M85" s="859"/>
      <c r="N85" s="57"/>
    </row>
    <row r="86" spans="1:14" ht="15" thickBot="1">
      <c r="B86" s="97" t="s">
        <v>1058</v>
      </c>
      <c r="C86" s="98"/>
      <c r="D86" s="98"/>
      <c r="E86" s="98"/>
      <c r="F86" s="98"/>
      <c r="G86" s="98"/>
      <c r="H86" s="98"/>
      <c r="I86" s="99"/>
      <c r="J86" s="100"/>
      <c r="K86" s="314">
        <v>0.05</v>
      </c>
      <c r="L86" s="860">
        <f>N79*K86</f>
        <v>10411.382815329409</v>
      </c>
      <c r="M86" s="861"/>
      <c r="N86" s="57"/>
    </row>
    <row r="87" spans="1:14" ht="15" thickBot="1">
      <c r="B87" s="823" t="s">
        <v>1037</v>
      </c>
      <c r="C87" s="824"/>
      <c r="D87" s="824"/>
      <c r="E87" s="824"/>
      <c r="F87" s="824"/>
      <c r="G87" s="824"/>
      <c r="H87" s="824"/>
      <c r="I87" s="824"/>
      <c r="J87" s="824"/>
      <c r="K87" s="824"/>
      <c r="L87" s="824"/>
      <c r="M87" s="825"/>
      <c r="N87" s="58">
        <f>L84+L85+L86</f>
        <v>62468.296891976453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270695.95319856459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0.75" customHeight="1" thickBot="1">
      <c r="A31" t="s">
        <v>1929</v>
      </c>
      <c r="B31" s="86" t="s">
        <v>1779</v>
      </c>
      <c r="C31" s="965" t="s">
        <v>1780</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4998</v>
      </c>
      <c r="N49" s="281">
        <f>K49*M49</f>
        <v>2499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1639.0266666666666</v>
      </c>
      <c r="N50" s="281">
        <f>K50*M50</f>
        <v>1639.0266666666666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150779.46</v>
      </c>
      <c r="N51" s="281">
        <f>K51*M51</f>
        <v>150779.46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190821.48666666666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10">
        <f>VLOOKUP(A60,TRANSPORTE!A1:D117,4,FALSE)</f>
        <v>1200</v>
      </c>
      <c r="M60" s="911"/>
      <c r="N60" s="296">
        <f>K60*L60</f>
        <v>1320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208227.65630658815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41645.531261317636</v>
      </c>
      <c r="M84" s="859"/>
      <c r="N84" s="57"/>
    </row>
    <row r="85" spans="1:14">
      <c r="B85" s="95" t="s">
        <v>1057</v>
      </c>
      <c r="C85" s="96"/>
      <c r="D85" s="96"/>
      <c r="E85" s="96"/>
      <c r="F85" s="96"/>
      <c r="G85" s="96"/>
      <c r="H85" s="96"/>
      <c r="I85" s="93"/>
      <c r="J85" s="94"/>
      <c r="K85" s="313">
        <v>0.05</v>
      </c>
      <c r="L85" s="858">
        <f>N79*K85</f>
        <v>10411.382815329409</v>
      </c>
      <c r="M85" s="859"/>
      <c r="N85" s="57"/>
    </row>
    <row r="86" spans="1:14" ht="15" thickBot="1">
      <c r="B86" s="97" t="s">
        <v>1058</v>
      </c>
      <c r="C86" s="98"/>
      <c r="D86" s="98"/>
      <c r="E86" s="98"/>
      <c r="F86" s="98"/>
      <c r="G86" s="98"/>
      <c r="H86" s="98"/>
      <c r="I86" s="99"/>
      <c r="J86" s="100"/>
      <c r="K86" s="314">
        <v>0.05</v>
      </c>
      <c r="L86" s="860">
        <f>N79*K86</f>
        <v>10411.382815329409</v>
      </c>
      <c r="M86" s="861"/>
      <c r="N86" s="57"/>
    </row>
    <row r="87" spans="1:14" ht="15" thickBot="1">
      <c r="B87" s="823" t="s">
        <v>1037</v>
      </c>
      <c r="C87" s="824"/>
      <c r="D87" s="824"/>
      <c r="E87" s="824"/>
      <c r="F87" s="824"/>
      <c r="G87" s="824"/>
      <c r="H87" s="824"/>
      <c r="I87" s="824"/>
      <c r="J87" s="824"/>
      <c r="K87" s="824"/>
      <c r="L87" s="824"/>
      <c r="M87" s="825"/>
      <c r="N87" s="58">
        <f>L84+L85+L86</f>
        <v>62468.296891976453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270695.95319856459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0.75" customHeight="1" thickBot="1">
      <c r="A31" t="s">
        <v>1929</v>
      </c>
      <c r="B31" s="86" t="s">
        <v>1781</v>
      </c>
      <c r="C31" s="965" t="s">
        <v>1782</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4998</v>
      </c>
      <c r="N49" s="281">
        <f>K49*M49</f>
        <v>2499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1639.0266666666666</v>
      </c>
      <c r="N50" s="281">
        <f>K50*M50</f>
        <v>1639.0266666666666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150779.46</v>
      </c>
      <c r="N51" s="281">
        <f>K51*M51</f>
        <v>150779.46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190821.48666666666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10">
        <f>VLOOKUP(A60,TRANSPORTE!A1:D117,4,FALSE)</f>
        <v>1200</v>
      </c>
      <c r="M60" s="911"/>
      <c r="N60" s="296">
        <f>K60*L60</f>
        <v>1320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208227.65630658815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41645.531261317636</v>
      </c>
      <c r="M84" s="859"/>
      <c r="N84" s="57"/>
    </row>
    <row r="85" spans="1:14">
      <c r="B85" s="95" t="s">
        <v>1057</v>
      </c>
      <c r="C85" s="96"/>
      <c r="D85" s="96"/>
      <c r="E85" s="96"/>
      <c r="F85" s="96"/>
      <c r="G85" s="96"/>
      <c r="H85" s="96"/>
      <c r="I85" s="93"/>
      <c r="J85" s="94"/>
      <c r="K85" s="313">
        <v>0.05</v>
      </c>
      <c r="L85" s="858">
        <f>N79*K85</f>
        <v>10411.382815329409</v>
      </c>
      <c r="M85" s="859"/>
      <c r="N85" s="57"/>
    </row>
    <row r="86" spans="1:14" ht="15" thickBot="1">
      <c r="B86" s="97" t="s">
        <v>1058</v>
      </c>
      <c r="C86" s="98"/>
      <c r="D86" s="98"/>
      <c r="E86" s="98"/>
      <c r="F86" s="98"/>
      <c r="G86" s="98"/>
      <c r="H86" s="98"/>
      <c r="I86" s="99"/>
      <c r="J86" s="100"/>
      <c r="K86" s="314">
        <v>0.05</v>
      </c>
      <c r="L86" s="860">
        <f>N79*K86</f>
        <v>10411.382815329409</v>
      </c>
      <c r="M86" s="861"/>
      <c r="N86" s="57"/>
    </row>
    <row r="87" spans="1:14" ht="15" thickBot="1">
      <c r="B87" s="823" t="s">
        <v>1037</v>
      </c>
      <c r="C87" s="824"/>
      <c r="D87" s="824"/>
      <c r="E87" s="824"/>
      <c r="F87" s="824"/>
      <c r="G87" s="824"/>
      <c r="H87" s="824"/>
      <c r="I87" s="824"/>
      <c r="J87" s="824"/>
      <c r="K87" s="824"/>
      <c r="L87" s="824"/>
      <c r="M87" s="825"/>
      <c r="N87" s="58">
        <f>L84+L85+L86</f>
        <v>62468.296891976453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270695.95319856459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0.75" customHeight="1" thickBot="1">
      <c r="A31" t="s">
        <v>1929</v>
      </c>
      <c r="B31" s="86" t="s">
        <v>1783</v>
      </c>
      <c r="C31" s="965" t="s">
        <v>1784</v>
      </c>
      <c r="D31" s="966"/>
      <c r="E31" s="966"/>
      <c r="F31" s="966"/>
      <c r="G31" s="966"/>
      <c r="H31" s="966"/>
      <c r="I31" s="966"/>
      <c r="J31" s="992"/>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32640</v>
      </c>
      <c r="N48" s="281">
        <f>K48*M48</f>
        <v>35904</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4998</v>
      </c>
      <c r="N49" s="281">
        <f>K49*M49</f>
        <v>2499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1639.0266666666666</v>
      </c>
      <c r="N50" s="281">
        <f>K50*M50</f>
        <v>1639.0266666666666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150779.46</v>
      </c>
      <c r="N51" s="281">
        <f>K51*M51</f>
        <v>150779.46</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190821.48666666666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910">
        <f>VLOOKUP(A60,TRANSPORTE!A1:D117,4,FALSE)</f>
        <v>1200</v>
      </c>
      <c r="M60" s="911"/>
      <c r="N60" s="296">
        <f>K60*L60</f>
        <v>1320</v>
      </c>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1320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208227.65630658815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41645.531261317636</v>
      </c>
      <c r="M84" s="859"/>
      <c r="N84" s="57"/>
    </row>
    <row r="85" spans="1:14">
      <c r="B85" s="95" t="s">
        <v>1057</v>
      </c>
      <c r="C85" s="96"/>
      <c r="D85" s="96"/>
      <c r="E85" s="96"/>
      <c r="F85" s="96"/>
      <c r="G85" s="96"/>
      <c r="H85" s="96"/>
      <c r="I85" s="93"/>
      <c r="J85" s="94"/>
      <c r="K85" s="313">
        <v>0.05</v>
      </c>
      <c r="L85" s="858">
        <f>N79*K85</f>
        <v>10411.382815329409</v>
      </c>
      <c r="M85" s="859"/>
      <c r="N85" s="57"/>
    </row>
    <row r="86" spans="1:14" ht="15" thickBot="1">
      <c r="B86" s="97" t="s">
        <v>1058</v>
      </c>
      <c r="C86" s="98"/>
      <c r="D86" s="98"/>
      <c r="E86" s="98"/>
      <c r="F86" s="98"/>
      <c r="G86" s="98"/>
      <c r="H86" s="98"/>
      <c r="I86" s="99"/>
      <c r="J86" s="100"/>
      <c r="K86" s="314">
        <v>0.05</v>
      </c>
      <c r="L86" s="860">
        <f>N79*K86</f>
        <v>10411.382815329409</v>
      </c>
      <c r="M86" s="861"/>
      <c r="N86" s="57"/>
    </row>
    <row r="87" spans="1:14" ht="15" thickBot="1">
      <c r="B87" s="823" t="s">
        <v>1037</v>
      </c>
      <c r="C87" s="824"/>
      <c r="D87" s="824"/>
      <c r="E87" s="824"/>
      <c r="F87" s="824"/>
      <c r="G87" s="824"/>
      <c r="H87" s="824"/>
      <c r="I87" s="824"/>
      <c r="J87" s="824"/>
      <c r="K87" s="824"/>
      <c r="L87" s="824"/>
      <c r="M87" s="825"/>
      <c r="N87" s="58">
        <f>L84+L85+L86</f>
        <v>62468.296891976453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270695.95319856459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28.5" customHeight="1" thickBot="1">
      <c r="A31" t="s">
        <v>1929</v>
      </c>
      <c r="B31" s="86" t="s">
        <v>1785</v>
      </c>
      <c r="C31" s="965" t="s">
        <v>1786</v>
      </c>
      <c r="D31" s="966"/>
      <c r="E31" s="966"/>
      <c r="F31" s="966"/>
      <c r="G31" s="966"/>
      <c r="H31" s="966"/>
      <c r="I31" s="966"/>
      <c r="J31" s="99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4488</v>
      </c>
      <c r="N48" s="281">
        <f>K48*M48</f>
        <v>5834.4000000000005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5834.4000000000005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7366.4161561830006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1473.2832312366002</v>
      </c>
      <c r="M84" s="859"/>
      <c r="N84" s="57"/>
    </row>
    <row r="85" spans="1:14">
      <c r="B85" s="95" t="s">
        <v>1057</v>
      </c>
      <c r="C85" s="96"/>
      <c r="D85" s="96"/>
      <c r="E85" s="96"/>
      <c r="F85" s="96"/>
      <c r="G85" s="96"/>
      <c r="H85" s="96"/>
      <c r="I85" s="93"/>
      <c r="J85" s="94"/>
      <c r="K85" s="313">
        <v>0.05</v>
      </c>
      <c r="L85" s="858">
        <f>N79*K85</f>
        <v>368.32080780915004</v>
      </c>
      <c r="M85" s="859"/>
      <c r="N85" s="57"/>
    </row>
    <row r="86" spans="1:14" ht="15" thickBot="1">
      <c r="B86" s="97" t="s">
        <v>1058</v>
      </c>
      <c r="C86" s="98"/>
      <c r="D86" s="98"/>
      <c r="E86" s="98"/>
      <c r="F86" s="98"/>
      <c r="G86" s="98"/>
      <c r="H86" s="98"/>
      <c r="I86" s="99"/>
      <c r="J86" s="100"/>
      <c r="K86" s="314">
        <v>0.05</v>
      </c>
      <c r="L86" s="860">
        <f>N79*K86</f>
        <v>368.32080780915004</v>
      </c>
      <c r="M86" s="861"/>
      <c r="N86" s="57"/>
    </row>
    <row r="87" spans="1:14" ht="15" thickBot="1">
      <c r="B87" s="823" t="s">
        <v>1037</v>
      </c>
      <c r="C87" s="824"/>
      <c r="D87" s="824"/>
      <c r="E87" s="824"/>
      <c r="F87" s="824"/>
      <c r="G87" s="824"/>
      <c r="H87" s="824"/>
      <c r="I87" s="824"/>
      <c r="J87" s="824"/>
      <c r="K87" s="824"/>
      <c r="L87" s="824"/>
      <c r="M87" s="825"/>
      <c r="N87" s="58">
        <f>L84+L85+L86</f>
        <v>2209.9248468549004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9576.3410030379018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0" customHeight="1" thickBot="1">
      <c r="A31" t="s">
        <v>1929</v>
      </c>
      <c r="B31" s="86" t="s">
        <v>1787</v>
      </c>
      <c r="C31" s="965" t="s">
        <v>1788</v>
      </c>
      <c r="D31" s="966"/>
      <c r="E31" s="966"/>
      <c r="F31" s="966"/>
      <c r="G31" s="966"/>
      <c r="H31" s="966"/>
      <c r="I31" s="966"/>
      <c r="J31" s="99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10404</v>
      </c>
      <c r="N48" s="281">
        <f>K48*M48</f>
        <v>13525.2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13525.2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15057.216156183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3011.4432312366002</v>
      </c>
      <c r="M84" s="859"/>
      <c r="N84" s="57"/>
    </row>
    <row r="85" spans="1:14">
      <c r="B85" s="95" t="s">
        <v>1057</v>
      </c>
      <c r="C85" s="96"/>
      <c r="D85" s="96"/>
      <c r="E85" s="96"/>
      <c r="F85" s="96"/>
      <c r="G85" s="96"/>
      <c r="H85" s="96"/>
      <c r="I85" s="93"/>
      <c r="J85" s="94"/>
      <c r="K85" s="313">
        <v>0.05</v>
      </c>
      <c r="L85" s="858">
        <f>N79*K85</f>
        <v>752.86080780915006</v>
      </c>
      <c r="M85" s="859"/>
      <c r="N85" s="57"/>
    </row>
    <row r="86" spans="1:14" ht="15" thickBot="1">
      <c r="B86" s="97" t="s">
        <v>1058</v>
      </c>
      <c r="C86" s="98"/>
      <c r="D86" s="98"/>
      <c r="E86" s="98"/>
      <c r="F86" s="98"/>
      <c r="G86" s="98"/>
      <c r="H86" s="98"/>
      <c r="I86" s="99"/>
      <c r="J86" s="100"/>
      <c r="K86" s="314">
        <v>0.05</v>
      </c>
      <c r="L86" s="860">
        <f>N79*K86</f>
        <v>752.86080780915006</v>
      </c>
      <c r="M86" s="861"/>
      <c r="N86" s="57"/>
    </row>
    <row r="87" spans="1:14" ht="15" thickBot="1">
      <c r="B87" s="823" t="s">
        <v>1037</v>
      </c>
      <c r="C87" s="824"/>
      <c r="D87" s="824"/>
      <c r="E87" s="824"/>
      <c r="F87" s="824"/>
      <c r="G87" s="824"/>
      <c r="H87" s="824"/>
      <c r="I87" s="824"/>
      <c r="J87" s="824"/>
      <c r="K87" s="824"/>
      <c r="L87" s="824"/>
      <c r="M87" s="825"/>
      <c r="N87" s="58">
        <f>L84+L85+L86</f>
        <v>4517.1648468549001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19574.381003037899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0.75" customHeight="1" thickBot="1">
      <c r="A31" t="s">
        <v>1929</v>
      </c>
      <c r="B31" s="86" t="s">
        <v>1789</v>
      </c>
      <c r="C31" s="965" t="s">
        <v>2265</v>
      </c>
      <c r="D31" s="966"/>
      <c r="E31" s="966"/>
      <c r="F31" s="966"/>
      <c r="G31" s="966"/>
      <c r="H31" s="966"/>
      <c r="I31" s="966"/>
      <c r="J31" s="99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4488</v>
      </c>
      <c r="N48" s="281">
        <f>K48*M48</f>
        <v>5834.4000000000005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5834.4000000000005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7366.4161561830006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1473.2832312366002</v>
      </c>
      <c r="M84" s="859"/>
      <c r="N84" s="57"/>
    </row>
    <row r="85" spans="1:14">
      <c r="B85" s="95" t="s">
        <v>1057</v>
      </c>
      <c r="C85" s="96"/>
      <c r="D85" s="96"/>
      <c r="E85" s="96"/>
      <c r="F85" s="96"/>
      <c r="G85" s="96"/>
      <c r="H85" s="96"/>
      <c r="I85" s="93"/>
      <c r="J85" s="94"/>
      <c r="K85" s="313">
        <v>0.05</v>
      </c>
      <c r="L85" s="858">
        <f>N79*K85</f>
        <v>368.32080780915004</v>
      </c>
      <c r="M85" s="859"/>
      <c r="N85" s="57"/>
    </row>
    <row r="86" spans="1:14" ht="15" thickBot="1">
      <c r="B86" s="97" t="s">
        <v>1058</v>
      </c>
      <c r="C86" s="98"/>
      <c r="D86" s="98"/>
      <c r="E86" s="98"/>
      <c r="F86" s="98"/>
      <c r="G86" s="98"/>
      <c r="H86" s="98"/>
      <c r="I86" s="99"/>
      <c r="J86" s="100"/>
      <c r="K86" s="314">
        <v>0.05</v>
      </c>
      <c r="L86" s="860">
        <f>N79*K86</f>
        <v>368.32080780915004</v>
      </c>
      <c r="M86" s="861"/>
      <c r="N86" s="57"/>
    </row>
    <row r="87" spans="1:14" ht="15" thickBot="1">
      <c r="B87" s="823" t="s">
        <v>1037</v>
      </c>
      <c r="C87" s="824"/>
      <c r="D87" s="824"/>
      <c r="E87" s="824"/>
      <c r="F87" s="824"/>
      <c r="G87" s="824"/>
      <c r="H87" s="824"/>
      <c r="I87" s="824"/>
      <c r="J87" s="824"/>
      <c r="K87" s="824"/>
      <c r="L87" s="824"/>
      <c r="M87" s="825"/>
      <c r="N87" s="58">
        <f>L84+L85+L86</f>
        <v>2209.9248468549004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9576.3410030379018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30" customHeight="1" thickBot="1">
      <c r="A31" t="s">
        <v>1929</v>
      </c>
      <c r="B31" s="86" t="s">
        <v>1790</v>
      </c>
      <c r="C31" s="965" t="s">
        <v>2266</v>
      </c>
      <c r="D31" s="966"/>
      <c r="E31" s="966"/>
      <c r="F31" s="966"/>
      <c r="G31" s="966"/>
      <c r="H31" s="966"/>
      <c r="I31" s="966"/>
      <c r="J31" s="992"/>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c r="C41" s="881"/>
      <c r="D41" s="881"/>
      <c r="E41" s="44"/>
      <c r="F41" s="45"/>
      <c r="G41" s="45"/>
      <c r="H41" s="46"/>
      <c r="I41" s="42"/>
      <c r="J41" s="43"/>
      <c r="K41" s="288"/>
      <c r="L41" s="285"/>
      <c r="M41" s="410"/>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10404</v>
      </c>
      <c r="N48" s="281">
        <f>K48*M48</f>
        <v>13525.2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13525.2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15057.216156183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3011.4432312366002</v>
      </c>
      <c r="M84" s="859"/>
      <c r="N84" s="57"/>
    </row>
    <row r="85" spans="1:14">
      <c r="B85" s="95" t="s">
        <v>1057</v>
      </c>
      <c r="C85" s="96"/>
      <c r="D85" s="96"/>
      <c r="E85" s="96"/>
      <c r="F85" s="96"/>
      <c r="G85" s="96"/>
      <c r="H85" s="96"/>
      <c r="I85" s="93"/>
      <c r="J85" s="94"/>
      <c r="K85" s="313">
        <v>0.05</v>
      </c>
      <c r="L85" s="858">
        <f>N79*K85</f>
        <v>752.86080780915006</v>
      </c>
      <c r="M85" s="859"/>
      <c r="N85" s="57"/>
    </row>
    <row r="86" spans="1:14" ht="15" thickBot="1">
      <c r="B86" s="97" t="s">
        <v>1058</v>
      </c>
      <c r="C86" s="98"/>
      <c r="D86" s="98"/>
      <c r="E86" s="98"/>
      <c r="F86" s="98"/>
      <c r="G86" s="98"/>
      <c r="H86" s="98"/>
      <c r="I86" s="99"/>
      <c r="J86" s="100"/>
      <c r="K86" s="314">
        <v>0.05</v>
      </c>
      <c r="L86" s="860">
        <f>N79*K86</f>
        <v>752.86080780915006</v>
      </c>
      <c r="M86" s="861"/>
      <c r="N86" s="57"/>
    </row>
    <row r="87" spans="1:14" ht="15" thickBot="1">
      <c r="B87" s="823" t="s">
        <v>1037</v>
      </c>
      <c r="C87" s="824"/>
      <c r="D87" s="824"/>
      <c r="E87" s="824"/>
      <c r="F87" s="824"/>
      <c r="G87" s="824"/>
      <c r="H87" s="824"/>
      <c r="I87" s="824"/>
      <c r="J87" s="824"/>
      <c r="K87" s="824"/>
      <c r="L87" s="824"/>
      <c r="M87" s="825"/>
      <c r="N87" s="58">
        <f>L84+L85+L86</f>
        <v>4517.1648468549001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19574.381003037899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6"/>
      <c r="J36" s="277"/>
      <c r="K36" s="278">
        <f>VLOOKUP(A36,EQUIPOS!A6:D163,4,FALSE)</f>
        <v>61879.167699009151</v>
      </c>
      <c r="L36" s="279"/>
      <c r="M36" s="345">
        <v>15</v>
      </c>
      <c r="N36" s="281">
        <f>K36/M36</f>
        <v>4125.2778466006102</v>
      </c>
    </row>
    <row r="37" spans="1:14">
      <c r="A37" s="119" t="s">
        <v>174</v>
      </c>
      <c r="B37" s="872" t="str">
        <f>VLOOKUP(A37,EQUIPOS!A7:D154,3,FALSE)</f>
        <v>Compactador vibratorio tipo DD-20</v>
      </c>
      <c r="C37" s="873"/>
      <c r="D37" s="873"/>
      <c r="E37" s="873"/>
      <c r="F37" s="873"/>
      <c r="G37" s="873"/>
      <c r="H37" s="874"/>
      <c r="I37" s="430"/>
      <c r="J37" s="431"/>
      <c r="K37" s="278">
        <f>VLOOKUP(A37,EQUIPOS!A7:D164,4,FALSE)</f>
        <v>55702.25065156832</v>
      </c>
      <c r="L37" s="344"/>
      <c r="M37" s="345">
        <v>15</v>
      </c>
      <c r="N37" s="281">
        <f>K37/M37</f>
        <v>3713.4833767712212</v>
      </c>
    </row>
    <row r="38" spans="1:14">
      <c r="A38" s="119" t="s">
        <v>269</v>
      </c>
      <c r="B38" s="872" t="str">
        <f>VLOOKUP(A38,EQUIPOS!A8:D154,3,FALSE)</f>
        <v>Motoniveladora  potencia 215 HP, ancho de cuchilla 4,27 m, peso 18 ton.</v>
      </c>
      <c r="C38" s="873"/>
      <c r="D38" s="873"/>
      <c r="E38" s="873"/>
      <c r="F38" s="873"/>
      <c r="G38" s="873"/>
      <c r="H38" s="874"/>
      <c r="I38" s="337"/>
      <c r="J38" s="339"/>
      <c r="K38" s="278">
        <f>VLOOKUP(A38,EQUIPOS!A8:D165,4,FALSE)</f>
        <v>179080.13293588319</v>
      </c>
      <c r="L38" s="432"/>
      <c r="M38" s="433">
        <v>15</v>
      </c>
      <c r="N38" s="281">
        <f>K38/M38</f>
        <v>11938.675529058879</v>
      </c>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0.02</v>
      </c>
      <c r="N41" s="353">
        <f>N75*M41</f>
        <v>42.556004338416663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SUM(N36:N41)</f>
        <v>19819.992756769127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23800</v>
      </c>
      <c r="N48" s="281">
        <f>K48*M48</f>
        <v>30940</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44.54</v>
      </c>
      <c r="N49" s="281">
        <f>K49*M49</f>
        <v>1336.2</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912" t="s">
        <v>1037</v>
      </c>
      <c r="C53" s="866"/>
      <c r="D53" s="866"/>
      <c r="E53" s="866"/>
      <c r="F53" s="866"/>
      <c r="G53" s="866"/>
      <c r="H53" s="866"/>
      <c r="I53" s="866"/>
      <c r="J53" s="866"/>
      <c r="K53" s="866"/>
      <c r="L53" s="866"/>
      <c r="M53" s="867"/>
      <c r="N53" s="110">
        <f>SUM(N48:N52)</f>
        <v>32276.2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909" t="s">
        <v>1045</v>
      </c>
      <c r="M57" s="888"/>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910">
        <f>VLOOKUP(A58,TRANSPORTE!A1:D117,4,FALSE)</f>
        <v>1200</v>
      </c>
      <c r="M58" s="911"/>
      <c r="N58" s="296">
        <f>K58*L58</f>
        <v>1560</v>
      </c>
    </row>
    <row r="59" spans="1:14">
      <c r="B59" s="52"/>
      <c r="C59" s="53"/>
      <c r="D59" s="53"/>
      <c r="E59" s="53"/>
      <c r="F59" s="53"/>
      <c r="G59" s="53"/>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1560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0">
        <f>SUM(N69:N74)</f>
        <v>2127.800216920833</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55783.992973689965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3"/>
      <c r="J81" s="343"/>
      <c r="K81" s="311" t="s">
        <v>1054</v>
      </c>
      <c r="L81" s="870" t="s">
        <v>1055</v>
      </c>
      <c r="M81" s="871"/>
      <c r="N81" s="312"/>
    </row>
    <row r="82" spans="1:14">
      <c r="B82" s="856" t="s">
        <v>1056</v>
      </c>
      <c r="C82" s="857"/>
      <c r="D82" s="857"/>
      <c r="E82" s="857"/>
      <c r="F82" s="857"/>
      <c r="G82" s="857"/>
      <c r="H82" s="857"/>
      <c r="I82" s="93"/>
      <c r="J82" s="94"/>
      <c r="K82" s="313">
        <v>0.2</v>
      </c>
      <c r="L82" s="858">
        <f>N77*K82</f>
        <v>11156.798594737993</v>
      </c>
      <c r="M82" s="859"/>
      <c r="N82" s="57"/>
    </row>
    <row r="83" spans="1:14">
      <c r="B83" s="95" t="s">
        <v>1057</v>
      </c>
      <c r="C83" s="96"/>
      <c r="D83" s="96"/>
      <c r="E83" s="96"/>
      <c r="F83" s="96"/>
      <c r="G83" s="96"/>
      <c r="H83" s="96"/>
      <c r="I83" s="93"/>
      <c r="J83" s="94"/>
      <c r="K83" s="313">
        <v>0.05</v>
      </c>
      <c r="L83" s="858">
        <f>N77*K83</f>
        <v>2789.1996486844982</v>
      </c>
      <c r="M83" s="859"/>
      <c r="N83" s="57"/>
    </row>
    <row r="84" spans="1:14" ht="15" thickBot="1">
      <c r="B84" s="97" t="s">
        <v>1058</v>
      </c>
      <c r="C84" s="98"/>
      <c r="D84" s="98"/>
      <c r="E84" s="98"/>
      <c r="F84" s="98"/>
      <c r="G84" s="98"/>
      <c r="H84" s="98"/>
      <c r="I84" s="99"/>
      <c r="J84" s="100"/>
      <c r="K84" s="314">
        <v>0.05</v>
      </c>
      <c r="L84" s="860">
        <f>N77*K84</f>
        <v>2789.1996486844982</v>
      </c>
      <c r="M84" s="861"/>
      <c r="N84" s="57"/>
    </row>
    <row r="85" spans="1:14" ht="15" thickBot="1">
      <c r="B85" s="823" t="s">
        <v>1037</v>
      </c>
      <c r="C85" s="824"/>
      <c r="D85" s="824"/>
      <c r="E85" s="824"/>
      <c r="F85" s="824"/>
      <c r="G85" s="824"/>
      <c r="H85" s="824"/>
      <c r="I85" s="824"/>
      <c r="J85" s="824"/>
      <c r="K85" s="824"/>
      <c r="L85" s="824"/>
      <c r="M85" s="825"/>
      <c r="N85" s="58">
        <f>L82+L83+L84</f>
        <v>16735.197892106989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72519.190865796962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3"/>
      <c r="K117" s="973"/>
      <c r="L117" s="973"/>
      <c r="M117" s="973"/>
      <c r="N117" s="974"/>
    </row>
    <row r="118" spans="2:14" ht="15" thickBot="1">
      <c r="B118" s="428" t="s">
        <v>2327</v>
      </c>
      <c r="C118" s="429"/>
      <c r="D118" s="429"/>
      <c r="E118" s="268"/>
      <c r="F118" s="268"/>
      <c r="G118" s="268"/>
      <c r="H118" s="268"/>
      <c r="I118" s="268"/>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12363.08</v>
      </c>
      <c r="N48" s="281">
        <f>K48*M48</f>
        <v>8654.155999999999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8654.155999999999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0">
        <f>SUM(N71:N76)</f>
        <v>2042.688208244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10798.9786186562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2159.7957237312398</v>
      </c>
      <c r="M84" s="859"/>
      <c r="N84" s="57"/>
    </row>
    <row r="85" spans="1:14">
      <c r="B85" s="95" t="s">
        <v>1057</v>
      </c>
      <c r="C85" s="96"/>
      <c r="D85" s="96"/>
      <c r="E85" s="96"/>
      <c r="F85" s="96"/>
      <c r="G85" s="96"/>
      <c r="H85" s="96"/>
      <c r="I85" s="93"/>
      <c r="J85" s="94"/>
      <c r="K85" s="313">
        <v>0.05</v>
      </c>
      <c r="L85" s="858">
        <f>N79*K85</f>
        <v>539.94893093280996</v>
      </c>
      <c r="M85" s="859"/>
      <c r="N85" s="57"/>
    </row>
    <row r="86" spans="1:14" ht="15" thickBot="1">
      <c r="B86" s="97" t="s">
        <v>1058</v>
      </c>
      <c r="C86" s="98"/>
      <c r="D86" s="98"/>
      <c r="E86" s="98"/>
      <c r="F86" s="98"/>
      <c r="G86" s="98"/>
      <c r="H86" s="98"/>
      <c r="I86" s="99"/>
      <c r="J86" s="100"/>
      <c r="K86" s="314">
        <v>0.05</v>
      </c>
      <c r="L86" s="860">
        <f>N79*K86</f>
        <v>539.94893093280996</v>
      </c>
      <c r="M86" s="861"/>
      <c r="N86" s="57"/>
    </row>
    <row r="87" spans="1:14" ht="15" thickBot="1">
      <c r="B87" s="823" t="s">
        <v>1037</v>
      </c>
      <c r="C87" s="824"/>
      <c r="D87" s="824"/>
      <c r="E87" s="824"/>
      <c r="F87" s="824"/>
      <c r="G87" s="824"/>
      <c r="H87" s="824"/>
      <c r="I87" s="824"/>
      <c r="J87" s="824"/>
      <c r="K87" s="824"/>
      <c r="L87" s="824"/>
      <c r="M87" s="825"/>
      <c r="N87" s="58">
        <f>L84+L85+L86</f>
        <v>3239.69358559686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58">
        <f>N79+N87</f>
        <v>14038.67220425306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510.67205206099999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63724.5</v>
      </c>
      <c r="N48" s="281">
        <f>K48*M48</f>
        <v>12744.900000000001</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2552.688370560054</v>
      </c>
      <c r="N49" s="281">
        <f>K49*M49</f>
        <v>2680.3227890880567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912" t="s">
        <v>1037</v>
      </c>
      <c r="C55" s="866"/>
      <c r="D55" s="866"/>
      <c r="E55" s="866"/>
      <c r="F55" s="866"/>
      <c r="G55" s="866"/>
      <c r="H55" s="866"/>
      <c r="I55" s="866"/>
      <c r="J55" s="866"/>
      <c r="K55" s="866"/>
      <c r="L55" s="866"/>
      <c r="M55" s="867"/>
      <c r="N55" s="110">
        <f>SUM(N48:N54)</f>
        <v>15425.222789088059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69">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26149.335882369058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5229.8671764738119</v>
      </c>
      <c r="M84" s="859"/>
      <c r="N84" s="57"/>
    </row>
    <row r="85" spans="1:14">
      <c r="B85" s="95" t="s">
        <v>1057</v>
      </c>
      <c r="C85" s="96"/>
      <c r="D85" s="96"/>
      <c r="E85" s="96"/>
      <c r="F85" s="96"/>
      <c r="G85" s="96"/>
      <c r="H85" s="96"/>
      <c r="I85" s="93"/>
      <c r="J85" s="94"/>
      <c r="K85" s="313">
        <v>0.05</v>
      </c>
      <c r="L85" s="858">
        <f>N79*K85</f>
        <v>1307.466794118453</v>
      </c>
      <c r="M85" s="859"/>
      <c r="N85" s="57"/>
    </row>
    <row r="86" spans="1:14" ht="15" thickBot="1">
      <c r="B86" s="97" t="s">
        <v>1058</v>
      </c>
      <c r="C86" s="98"/>
      <c r="D86" s="98"/>
      <c r="E86" s="98"/>
      <c r="F86" s="98"/>
      <c r="G86" s="98"/>
      <c r="H86" s="98"/>
      <c r="I86" s="99"/>
      <c r="J86" s="100"/>
      <c r="K86" s="314">
        <v>0.05</v>
      </c>
      <c r="L86" s="860">
        <f>N79*K86</f>
        <v>1307.466794118453</v>
      </c>
      <c r="M86" s="861"/>
      <c r="N86" s="57"/>
    </row>
    <row r="87" spans="1:14" ht="15" thickBot="1">
      <c r="B87" s="823" t="s">
        <v>1037</v>
      </c>
      <c r="C87" s="824"/>
      <c r="D87" s="824"/>
      <c r="E87" s="824"/>
      <c r="F87" s="824"/>
      <c r="G87" s="824"/>
      <c r="H87" s="824"/>
      <c r="I87" s="824"/>
      <c r="J87" s="824"/>
      <c r="K87" s="824"/>
      <c r="L87" s="824"/>
      <c r="M87" s="825"/>
      <c r="N87" s="58">
        <f>L84+L85+L86</f>
        <v>7844.800764710717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33994.136647079773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1500</v>
      </c>
      <c r="N36" s="281">
        <f>K36/M36</f>
        <v>34.011343076970064</v>
      </c>
    </row>
    <row r="37" spans="1:14">
      <c r="A37" s="119" t="s">
        <v>361</v>
      </c>
      <c r="B37" s="872" t="str">
        <f>VLOOKUP(A37,EQUIPOS!A7:D154,3,FALSE)</f>
        <v>Vehículo delineador</v>
      </c>
      <c r="C37" s="873"/>
      <c r="D37" s="873"/>
      <c r="E37" s="873"/>
      <c r="F37" s="873"/>
      <c r="G37" s="873"/>
      <c r="H37" s="874"/>
      <c r="I37" s="430"/>
      <c r="J37" s="431"/>
      <c r="K37" s="278">
        <f>VLOOKUP(A37,EQUIPOS!A7:D164,4,FALSE)</f>
        <v>134310.0997019124</v>
      </c>
      <c r="L37" s="344"/>
      <c r="M37" s="345">
        <v>1500</v>
      </c>
      <c r="N37" s="281">
        <f>K37/M37</f>
        <v>89.5400664679416</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0.21278002169208332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123.76418956660375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3604</v>
      </c>
      <c r="N48" s="281">
        <f>K48*M48</f>
        <v>165.78399999999999</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81600</v>
      </c>
      <c r="N49" s="281">
        <f>K49*M49</f>
        <v>1142.4000000000001</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25500</v>
      </c>
      <c r="N50" s="281">
        <f>K50*M50</f>
        <v>10.965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1319.1490000000001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21.278002169208332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1464.1911917358123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292.83823834716247</v>
      </c>
      <c r="M84" s="859"/>
      <c r="N84" s="57"/>
    </row>
    <row r="85" spans="1:14">
      <c r="B85" s="95" t="s">
        <v>1057</v>
      </c>
      <c r="C85" s="96"/>
      <c r="D85" s="96"/>
      <c r="E85" s="96"/>
      <c r="F85" s="96"/>
      <c r="G85" s="96"/>
      <c r="H85" s="96"/>
      <c r="I85" s="93"/>
      <c r="J85" s="94"/>
      <c r="K85" s="313">
        <v>0.05</v>
      </c>
      <c r="L85" s="858">
        <f>N79*K85</f>
        <v>73.209559586790618</v>
      </c>
      <c r="M85" s="859"/>
      <c r="N85" s="57"/>
    </row>
    <row r="86" spans="1:14" ht="15" thickBot="1">
      <c r="B86" s="97" t="s">
        <v>1058</v>
      </c>
      <c r="C86" s="98"/>
      <c r="D86" s="98"/>
      <c r="E86" s="98"/>
      <c r="F86" s="98"/>
      <c r="G86" s="98"/>
      <c r="H86" s="98"/>
      <c r="I86" s="99"/>
      <c r="J86" s="100"/>
      <c r="K86" s="314">
        <v>0.05</v>
      </c>
      <c r="L86" s="860">
        <f>N79*K86</f>
        <v>73.209559586790618</v>
      </c>
      <c r="M86" s="861"/>
      <c r="N86" s="57"/>
    </row>
    <row r="87" spans="1:14" ht="15" thickBot="1">
      <c r="B87" s="823" t="s">
        <v>1037</v>
      </c>
      <c r="C87" s="824"/>
      <c r="D87" s="824"/>
      <c r="E87" s="824"/>
      <c r="F87" s="824"/>
      <c r="G87" s="824"/>
      <c r="H87" s="824"/>
      <c r="I87" s="824"/>
      <c r="J87" s="824"/>
      <c r="K87" s="824"/>
      <c r="L87" s="824"/>
      <c r="M87" s="825"/>
      <c r="N87" s="58">
        <f>L84+L85+L86</f>
        <v>439.25735752074377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1903.4485492565559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1200</v>
      </c>
      <c r="N36" s="281">
        <f>K36/M36</f>
        <v>42.51417884621258</v>
      </c>
    </row>
    <row r="37" spans="1:14">
      <c r="A37" s="119" t="s">
        <v>201</v>
      </c>
      <c r="B37" s="872" t="str">
        <f>VLOOKUP(A37,EQUIPOS!A7:D154,3,FALSE)</f>
        <v>Equipo autopropulsado para pintura termoplástica</v>
      </c>
      <c r="C37" s="873"/>
      <c r="D37" s="873"/>
      <c r="E37" s="873"/>
      <c r="F37" s="873"/>
      <c r="G37" s="873"/>
      <c r="H37" s="874"/>
      <c r="I37" s="430"/>
      <c r="J37" s="431"/>
      <c r="K37" s="278">
        <f>VLOOKUP(A37,EQUIPOS!A7:D164,4,FALSE)</f>
        <v>81612.37802310838</v>
      </c>
      <c r="L37" s="344"/>
      <c r="M37" s="345">
        <v>1200</v>
      </c>
      <c r="N37" s="281">
        <f>K37/M37</f>
        <v>68.010315019256979</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0.37236503796114584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110.89685890343071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3604</v>
      </c>
      <c r="N48" s="281">
        <f>K48*M48</f>
        <v>389.23199999999997</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4314.6000000000004</v>
      </c>
      <c r="N49" s="281">
        <f>K49*M49</f>
        <v>336.53880000000004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725.77080000000001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37.236503796114583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873.90416269954528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174.78083253990906</v>
      </c>
      <c r="M84" s="859"/>
      <c r="N84" s="57"/>
    </row>
    <row r="85" spans="1:14">
      <c r="B85" s="95" t="s">
        <v>1057</v>
      </c>
      <c r="C85" s="96"/>
      <c r="D85" s="96"/>
      <c r="E85" s="96"/>
      <c r="F85" s="96"/>
      <c r="G85" s="96"/>
      <c r="H85" s="96"/>
      <c r="I85" s="93"/>
      <c r="J85" s="94"/>
      <c r="K85" s="313">
        <v>0.05</v>
      </c>
      <c r="L85" s="858">
        <f>N79*K85</f>
        <v>43.695208134977264</v>
      </c>
      <c r="M85" s="859"/>
      <c r="N85" s="57"/>
    </row>
    <row r="86" spans="1:14" ht="15" thickBot="1">
      <c r="B86" s="97" t="s">
        <v>1058</v>
      </c>
      <c r="C86" s="98"/>
      <c r="D86" s="98"/>
      <c r="E86" s="98"/>
      <c r="F86" s="98"/>
      <c r="G86" s="98"/>
      <c r="H86" s="98"/>
      <c r="I86" s="99"/>
      <c r="J86" s="100"/>
      <c r="K86" s="314">
        <v>0.05</v>
      </c>
      <c r="L86" s="860">
        <f>N79*K86</f>
        <v>43.695208134977264</v>
      </c>
      <c r="M86" s="861"/>
      <c r="N86" s="57"/>
    </row>
    <row r="87" spans="1:14" ht="15" thickBot="1">
      <c r="B87" s="823" t="s">
        <v>1037</v>
      </c>
      <c r="C87" s="824"/>
      <c r="D87" s="824"/>
      <c r="E87" s="824"/>
      <c r="F87" s="824"/>
      <c r="G87" s="824"/>
      <c r="H87" s="824"/>
      <c r="I87" s="824"/>
      <c r="J87" s="824"/>
      <c r="K87" s="824"/>
      <c r="L87" s="824"/>
      <c r="M87" s="825"/>
      <c r="N87" s="58">
        <f>L84+L85+L86</f>
        <v>262.17124880986358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1136.0754115094089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199</v>
      </c>
      <c r="B36" s="872" t="str">
        <f>VLOOKUP(A36,EQUIPOS!A6:D154,3,FALSE)</f>
        <v xml:space="preserve">Equipo de pintura (Compresor), Presión máxima de trabajo 3300 psi.
</v>
      </c>
      <c r="C36" s="873"/>
      <c r="D36" s="873"/>
      <c r="E36" s="873"/>
      <c r="F36" s="873"/>
      <c r="G36" s="873"/>
      <c r="H36" s="874"/>
      <c r="I36" s="276"/>
      <c r="J36" s="277"/>
      <c r="K36" s="278">
        <f>VLOOKUP(A36,EQUIPOS!A6:D163,4,FALSE)</f>
        <v>15649.964092526774</v>
      </c>
      <c r="L36" s="279"/>
      <c r="M36" s="345">
        <v>6.1</v>
      </c>
      <c r="N36" s="281">
        <f>K36/M36</f>
        <v>2565.5678840207829</v>
      </c>
    </row>
    <row r="37" spans="1:14">
      <c r="A37" s="119" t="s">
        <v>138</v>
      </c>
      <c r="B37" s="872" t="str">
        <f>VLOOKUP(A37,EQUIPOS!A7:D154,3,FALSE)</f>
        <v>Camioneta D-300</v>
      </c>
      <c r="C37" s="873"/>
      <c r="D37" s="873"/>
      <c r="E37" s="873"/>
      <c r="F37" s="873"/>
      <c r="G37" s="873"/>
      <c r="H37" s="874"/>
      <c r="I37" s="430"/>
      <c r="J37" s="431"/>
      <c r="K37" s="278">
        <f>VLOOKUP(A37,EQUIPOS!A7:D164,4,FALSE)</f>
        <v>51017.014615455097</v>
      </c>
      <c r="L37" s="344"/>
      <c r="M37" s="345">
        <v>6.1</v>
      </c>
      <c r="N37" s="281">
        <f>K37/M37</f>
        <v>8363.4450189270647</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73.252138615307373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11002.265041563156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3604</v>
      </c>
      <c r="N48" s="281">
        <f>K48*M48</f>
        <v>1376.7280000000001</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25500</v>
      </c>
      <c r="N49" s="281">
        <f>K49*M49</f>
        <v>1275</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81600</v>
      </c>
      <c r="N50" s="281">
        <f>K50*M50</f>
        <v>9792</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12443.727999999999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7325.2138615307376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30771.206903093891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6154.2413806187787</v>
      </c>
      <c r="M84" s="859"/>
      <c r="N84" s="57"/>
    </row>
    <row r="85" spans="1:14">
      <c r="B85" s="95" t="s">
        <v>1057</v>
      </c>
      <c r="C85" s="96"/>
      <c r="D85" s="96"/>
      <c r="E85" s="96"/>
      <c r="F85" s="96"/>
      <c r="G85" s="96"/>
      <c r="H85" s="96"/>
      <c r="I85" s="93"/>
      <c r="J85" s="94"/>
      <c r="K85" s="313">
        <v>0.05</v>
      </c>
      <c r="L85" s="858">
        <f>N79*K85</f>
        <v>1538.5603451546947</v>
      </c>
      <c r="M85" s="859"/>
      <c r="N85" s="57"/>
    </row>
    <row r="86" spans="1:14" ht="15" thickBot="1">
      <c r="B86" s="97" t="s">
        <v>1058</v>
      </c>
      <c r="C86" s="98"/>
      <c r="D86" s="98"/>
      <c r="E86" s="98"/>
      <c r="F86" s="98"/>
      <c r="G86" s="98"/>
      <c r="H86" s="98"/>
      <c r="I86" s="99"/>
      <c r="J86" s="100"/>
      <c r="K86" s="314">
        <v>0.05</v>
      </c>
      <c r="L86" s="860">
        <f>N79*K86</f>
        <v>1538.5603451546947</v>
      </c>
      <c r="M86" s="861"/>
      <c r="N86" s="57"/>
    </row>
    <row r="87" spans="1:14" ht="15" thickBot="1">
      <c r="B87" s="823" t="s">
        <v>1037</v>
      </c>
      <c r="C87" s="824"/>
      <c r="D87" s="824"/>
      <c r="E87" s="824"/>
      <c r="F87" s="824"/>
      <c r="G87" s="824"/>
      <c r="H87" s="824"/>
      <c r="I87" s="824"/>
      <c r="J87" s="824"/>
      <c r="K87" s="824"/>
      <c r="L87" s="824"/>
      <c r="M87" s="825"/>
      <c r="N87" s="58">
        <f>L84+L85+L86</f>
        <v>9231.3620709281677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40002.568974022055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6</v>
      </c>
      <c r="N36" s="281">
        <f>K36/M36</f>
        <v>8502.8357692425161</v>
      </c>
    </row>
    <row r="37" spans="1:14">
      <c r="A37" s="119" t="s">
        <v>1795</v>
      </c>
      <c r="B37" s="872" t="str">
        <f>VLOOKUP(A37,EQUIPOS!A7:D154,3,FALSE)</f>
        <v>Caldera para pintura termoplástica</v>
      </c>
      <c r="C37" s="873"/>
      <c r="D37" s="873"/>
      <c r="E37" s="873"/>
      <c r="F37" s="873"/>
      <c r="G37" s="873"/>
      <c r="H37" s="874"/>
      <c r="I37" s="430"/>
      <c r="J37" s="431"/>
      <c r="K37" s="278">
        <f>VLOOKUP(A37,EQUIPOS!A7:D164,4,FALSE)</f>
        <v>43961.874794917108</v>
      </c>
      <c r="L37" s="344"/>
      <c r="M37" s="345">
        <v>6</v>
      </c>
      <c r="N37" s="281">
        <f>K37/M37</f>
        <v>7326.9791324861844</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85.112008676833327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15914.926910405533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3604</v>
      </c>
      <c r="N48" s="281">
        <f>K48*M48</f>
        <v>3243.6</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4314.6000000000004</v>
      </c>
      <c r="N49" s="281">
        <f>K49*M49</f>
        <v>2804.4900000000002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6048.09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30474.217778088863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6094.8435556177728</v>
      </c>
      <c r="M84" s="859"/>
      <c r="N84" s="57"/>
    </row>
    <row r="85" spans="1:14">
      <c r="B85" s="95" t="s">
        <v>1057</v>
      </c>
      <c r="C85" s="96"/>
      <c r="D85" s="96"/>
      <c r="E85" s="96"/>
      <c r="F85" s="96"/>
      <c r="G85" s="96"/>
      <c r="H85" s="96"/>
      <c r="I85" s="93"/>
      <c r="J85" s="94"/>
      <c r="K85" s="313">
        <v>0.05</v>
      </c>
      <c r="L85" s="858">
        <f>N79*K85</f>
        <v>1523.7108889044432</v>
      </c>
      <c r="M85" s="859"/>
      <c r="N85" s="57"/>
    </row>
    <row r="86" spans="1:14" ht="15" thickBot="1">
      <c r="B86" s="97" t="s">
        <v>1058</v>
      </c>
      <c r="C86" s="98"/>
      <c r="D86" s="98"/>
      <c r="E86" s="98"/>
      <c r="F86" s="98"/>
      <c r="G86" s="98"/>
      <c r="H86" s="98"/>
      <c r="I86" s="99"/>
      <c r="J86" s="100"/>
      <c r="K86" s="314">
        <v>0.05</v>
      </c>
      <c r="L86" s="860">
        <f>N79*K86</f>
        <v>1523.7108889044432</v>
      </c>
      <c r="M86" s="861"/>
      <c r="N86" s="57"/>
    </row>
    <row r="87" spans="1:14" ht="15" thickBot="1">
      <c r="B87" s="823" t="s">
        <v>1037</v>
      </c>
      <c r="C87" s="824"/>
      <c r="D87" s="824"/>
      <c r="E87" s="824"/>
      <c r="F87" s="824"/>
      <c r="G87" s="824"/>
      <c r="H87" s="824"/>
      <c r="I87" s="824"/>
      <c r="J87" s="824"/>
      <c r="K87" s="824"/>
      <c r="L87" s="824"/>
      <c r="M87" s="825"/>
      <c r="N87" s="58">
        <f>L84+L85+L86</f>
        <v>9142.2653334266597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39616.483111515525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250</v>
      </c>
      <c r="N36" s="281">
        <f>K36/M36</f>
        <v>204.06805846182039</v>
      </c>
    </row>
    <row r="37" spans="1:14">
      <c r="A37" s="119" t="s">
        <v>251</v>
      </c>
      <c r="B37" s="872" t="str">
        <f>VLOOKUP(A37,EQUIPOS!A7:D154,3,FALSE)</f>
        <v>Maquina térmica pegatachas</v>
      </c>
      <c r="C37" s="873"/>
      <c r="D37" s="873"/>
      <c r="E37" s="873"/>
      <c r="F37" s="873"/>
      <c r="G37" s="873"/>
      <c r="H37" s="874"/>
      <c r="I37" s="430"/>
      <c r="J37" s="431"/>
      <c r="K37" s="278">
        <f>VLOOKUP(A37,EQUIPOS!A7:D164,4,FALSE)</f>
        <v>17760.625664902225</v>
      </c>
      <c r="L37" s="344"/>
      <c r="M37" s="345">
        <v>250</v>
      </c>
      <c r="N37" s="281">
        <f>K37/M37</f>
        <v>71.0425026596089</v>
      </c>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1.0213441041219999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276.13190522555129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4314.6000000000004</v>
      </c>
      <c r="N48" s="281">
        <f>K48*M48</f>
        <v>345.16800000000006</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4335</v>
      </c>
      <c r="N49" s="281">
        <f>K49*M49</f>
        <v>4335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4680.1679999999997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5058.4343156377508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1011.6868631275502</v>
      </c>
      <c r="M84" s="859"/>
      <c r="N84" s="57"/>
    </row>
    <row r="85" spans="1:14">
      <c r="B85" s="95" t="s">
        <v>1057</v>
      </c>
      <c r="C85" s="96"/>
      <c r="D85" s="96"/>
      <c r="E85" s="96"/>
      <c r="F85" s="96"/>
      <c r="G85" s="96"/>
      <c r="H85" s="96"/>
      <c r="I85" s="93"/>
      <c r="J85" s="94"/>
      <c r="K85" s="313">
        <v>0.05</v>
      </c>
      <c r="L85" s="858">
        <f>N79*K85</f>
        <v>252.92171578188754</v>
      </c>
      <c r="M85" s="859"/>
      <c r="N85" s="57"/>
    </row>
    <row r="86" spans="1:14" ht="15" thickBot="1">
      <c r="B86" s="97" t="s">
        <v>1058</v>
      </c>
      <c r="C86" s="98"/>
      <c r="D86" s="98"/>
      <c r="E86" s="98"/>
      <c r="F86" s="98"/>
      <c r="G86" s="98"/>
      <c r="H86" s="98"/>
      <c r="I86" s="99"/>
      <c r="J86" s="100"/>
      <c r="K86" s="314">
        <v>0.05</v>
      </c>
      <c r="L86" s="860">
        <f>N79*K86</f>
        <v>252.92171578188754</v>
      </c>
      <c r="M86" s="861"/>
      <c r="N86" s="57"/>
    </row>
    <row r="87" spans="1:14" ht="15" thickBot="1">
      <c r="B87" s="823" t="s">
        <v>1037</v>
      </c>
      <c r="C87" s="824"/>
      <c r="D87" s="824"/>
      <c r="E87" s="824"/>
      <c r="F87" s="824"/>
      <c r="G87" s="824"/>
      <c r="H87" s="824"/>
      <c r="I87" s="824"/>
      <c r="J87" s="824"/>
      <c r="K87" s="824"/>
      <c r="L87" s="824"/>
      <c r="M87" s="825"/>
      <c r="N87" s="58">
        <f>L84+L85+L86</f>
        <v>1517.5302946913253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6575.9646103290761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3.75</v>
      </c>
      <c r="N36" s="281">
        <f>K36/M36</f>
        <v>13604.537230788026</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85.112008676833327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13689.649239464859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74375</v>
      </c>
      <c r="N48" s="281">
        <f>K48*M48</f>
        <v>74375</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188700</v>
      </c>
      <c r="N49" s="281">
        <f>K49*M49</f>
        <v>188700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363788.10000000003</v>
      </c>
      <c r="N50" s="281">
        <f>K50*M50</f>
        <v>10913.643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273988.64299999998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296189.49310714816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59237.898621429631</v>
      </c>
      <c r="M84" s="859"/>
      <c r="N84" s="57"/>
    </row>
    <row r="85" spans="1:14">
      <c r="B85" s="95" t="s">
        <v>1057</v>
      </c>
      <c r="C85" s="96"/>
      <c r="D85" s="96"/>
      <c r="E85" s="96"/>
      <c r="F85" s="96"/>
      <c r="G85" s="96"/>
      <c r="H85" s="96"/>
      <c r="I85" s="93"/>
      <c r="J85" s="94"/>
      <c r="K85" s="313">
        <v>0.05</v>
      </c>
      <c r="L85" s="858">
        <f>N79*K85</f>
        <v>14809.474655357408</v>
      </c>
      <c r="M85" s="859"/>
      <c r="N85" s="57"/>
    </row>
    <row r="86" spans="1:14" ht="15" thickBot="1">
      <c r="B86" s="97" t="s">
        <v>1058</v>
      </c>
      <c r="C86" s="98"/>
      <c r="D86" s="98"/>
      <c r="E86" s="98"/>
      <c r="F86" s="98"/>
      <c r="G86" s="98"/>
      <c r="H86" s="98"/>
      <c r="I86" s="99"/>
      <c r="J86" s="100"/>
      <c r="K86" s="314">
        <v>0.05</v>
      </c>
      <c r="L86" s="860">
        <f>N79*K86</f>
        <v>14809.474655357408</v>
      </c>
      <c r="M86" s="861"/>
      <c r="N86" s="57"/>
    </row>
    <row r="87" spans="1:14" ht="15" thickBot="1">
      <c r="B87" s="823" t="s">
        <v>1037</v>
      </c>
      <c r="C87" s="824"/>
      <c r="D87" s="824"/>
      <c r="E87" s="824"/>
      <c r="F87" s="824"/>
      <c r="G87" s="824"/>
      <c r="H87" s="824"/>
      <c r="I87" s="824"/>
      <c r="J87" s="824"/>
      <c r="K87" s="824"/>
      <c r="L87" s="824"/>
      <c r="M87" s="825"/>
      <c r="N87" s="58">
        <f>L84+L85+L86</f>
        <v>88856.847932144447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385046.34103929263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8.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3.75</v>
      </c>
      <c r="N36" s="281">
        <f>K36/M36</f>
        <v>13604.537230788026</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85.112008676833327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13689.649239464859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74375</v>
      </c>
      <c r="N48" s="281">
        <f>K48*M48</f>
        <v>74375</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255000</v>
      </c>
      <c r="N49" s="281">
        <f>K49*M49</f>
        <v>255000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363788.10000000003</v>
      </c>
      <c r="N50" s="281">
        <f>K50*M50</f>
        <v>10913.643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340288.64299999998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362489.49310714816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72497.898621429631</v>
      </c>
      <c r="M84" s="859"/>
      <c r="N84" s="57"/>
    </row>
    <row r="85" spans="1:14">
      <c r="B85" s="95" t="s">
        <v>1057</v>
      </c>
      <c r="C85" s="96"/>
      <c r="D85" s="96"/>
      <c r="E85" s="96"/>
      <c r="F85" s="96"/>
      <c r="G85" s="96"/>
      <c r="H85" s="96"/>
      <c r="I85" s="93"/>
      <c r="J85" s="94"/>
      <c r="K85" s="313">
        <v>0.05</v>
      </c>
      <c r="L85" s="858">
        <f>N79*K85</f>
        <v>18124.474655357408</v>
      </c>
      <c r="M85" s="859"/>
      <c r="N85" s="57"/>
    </row>
    <row r="86" spans="1:14" ht="15" thickBot="1">
      <c r="B86" s="97" t="s">
        <v>1058</v>
      </c>
      <c r="C86" s="98"/>
      <c r="D86" s="98"/>
      <c r="E86" s="98"/>
      <c r="F86" s="98"/>
      <c r="G86" s="98"/>
      <c r="H86" s="98"/>
      <c r="I86" s="99"/>
      <c r="J86" s="100"/>
      <c r="K86" s="314">
        <v>0.05</v>
      </c>
      <c r="L86" s="860">
        <f>N79*K86</f>
        <v>18124.474655357408</v>
      </c>
      <c r="M86" s="861"/>
      <c r="N86" s="57"/>
    </row>
    <row r="87" spans="1:14" ht="15" thickBot="1">
      <c r="B87" s="823" t="s">
        <v>1037</v>
      </c>
      <c r="C87" s="824"/>
      <c r="D87" s="824"/>
      <c r="E87" s="824"/>
      <c r="F87" s="824"/>
      <c r="G87" s="824"/>
      <c r="H87" s="824"/>
      <c r="I87" s="824"/>
      <c r="J87" s="824"/>
      <c r="K87" s="824"/>
      <c r="L87" s="824"/>
      <c r="M87" s="825"/>
      <c r="N87" s="58">
        <f>L84+L85+L86</f>
        <v>108746.84793214445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471236.34103929263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3</v>
      </c>
      <c r="N36" s="281">
        <f>K36/M36</f>
        <v>17005.671538485032</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42.55600433841667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17048.22754282345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112200</v>
      </c>
      <c r="N48" s="281">
        <f>K48*M48</f>
        <v>112200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363788.10000000003</v>
      </c>
      <c r="N49" s="281">
        <f>K49*M49</f>
        <v>21827.286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134027.28599999999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4255.6004338416669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155331.1139766651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31066.222795333022</v>
      </c>
      <c r="M84" s="859"/>
      <c r="N84" s="57"/>
    </row>
    <row r="85" spans="1:14">
      <c r="B85" s="95" t="s">
        <v>1057</v>
      </c>
      <c r="C85" s="96"/>
      <c r="D85" s="96"/>
      <c r="E85" s="96"/>
      <c r="F85" s="96"/>
      <c r="G85" s="96"/>
      <c r="H85" s="96"/>
      <c r="I85" s="93"/>
      <c r="J85" s="94"/>
      <c r="K85" s="313">
        <v>0.05</v>
      </c>
      <c r="L85" s="858">
        <f>N79*K85</f>
        <v>7766.5556988332555</v>
      </c>
      <c r="M85" s="859"/>
      <c r="N85" s="57"/>
    </row>
    <row r="86" spans="1:14" ht="15" thickBot="1">
      <c r="B86" s="97" t="s">
        <v>1058</v>
      </c>
      <c r="C86" s="98"/>
      <c r="D86" s="98"/>
      <c r="E86" s="98"/>
      <c r="F86" s="98"/>
      <c r="G86" s="98"/>
      <c r="H86" s="98"/>
      <c r="I86" s="99"/>
      <c r="J86" s="100"/>
      <c r="K86" s="314">
        <v>0.05</v>
      </c>
      <c r="L86" s="860">
        <f>N79*K86</f>
        <v>7766.5556988332555</v>
      </c>
      <c r="M86" s="861"/>
      <c r="N86" s="57"/>
    </row>
    <row r="87" spans="1:14" ht="15" thickBot="1">
      <c r="B87" s="823" t="s">
        <v>1037</v>
      </c>
      <c r="C87" s="824"/>
      <c r="D87" s="824"/>
      <c r="E87" s="824"/>
      <c r="F87" s="824"/>
      <c r="G87" s="824"/>
      <c r="H87" s="824"/>
      <c r="I87" s="824"/>
      <c r="J87" s="824"/>
      <c r="K87" s="824"/>
      <c r="L87" s="824"/>
      <c r="M87" s="825"/>
      <c r="N87" s="58">
        <f>L84+L85+L86</f>
        <v>46599.334192999529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201930.44816966463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135</v>
      </c>
      <c r="B36" s="872" t="str">
        <f>VLOOKUP(A36,EQUIPOS!A6:D154,3,FALSE)</f>
        <v>Camión 350</v>
      </c>
      <c r="C36" s="873"/>
      <c r="D36" s="873"/>
      <c r="E36" s="873"/>
      <c r="F36" s="873"/>
      <c r="G36" s="873"/>
      <c r="H36" s="874"/>
      <c r="I36" s="276"/>
      <c r="J36" s="277"/>
      <c r="K36" s="278">
        <f>VLOOKUP(A36,EQUIPOS!A6:D163,4,FALSE)</f>
        <v>56222.832433358679</v>
      </c>
      <c r="L36" s="279"/>
      <c r="M36" s="345">
        <v>6.25</v>
      </c>
      <c r="N36" s="281">
        <f>K36/M36</f>
        <v>8995.6531893373885</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306.40323123659999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9302.0564205739884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132600</v>
      </c>
      <c r="N48" s="281">
        <f>K48*M48</f>
        <v>33150</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352410</v>
      </c>
      <c r="N49" s="281">
        <f>K49*M49</f>
        <v>85329.297820823238</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118479.29782082324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6128.0646247320001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133909.41886612924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26781.883773225851</v>
      </c>
      <c r="M84" s="859"/>
      <c r="N84" s="57"/>
    </row>
    <row r="85" spans="1:14">
      <c r="B85" s="95" t="s">
        <v>1057</v>
      </c>
      <c r="C85" s="96"/>
      <c r="D85" s="96"/>
      <c r="E85" s="96"/>
      <c r="F85" s="96"/>
      <c r="G85" s="96"/>
      <c r="H85" s="96"/>
      <c r="I85" s="93"/>
      <c r="J85" s="94"/>
      <c r="K85" s="313">
        <v>0.05</v>
      </c>
      <c r="L85" s="858">
        <f>N79*K85</f>
        <v>6695.4709433064627</v>
      </c>
      <c r="M85" s="859"/>
      <c r="N85" s="57"/>
    </row>
    <row r="86" spans="1:14" ht="15" thickBot="1">
      <c r="B86" s="97" t="s">
        <v>1058</v>
      </c>
      <c r="C86" s="98"/>
      <c r="D86" s="98"/>
      <c r="E86" s="98"/>
      <c r="F86" s="98"/>
      <c r="G86" s="98"/>
      <c r="H86" s="98"/>
      <c r="I86" s="99"/>
      <c r="J86" s="100"/>
      <c r="K86" s="314">
        <v>0.05</v>
      </c>
      <c r="L86" s="860">
        <f>N79*K86</f>
        <v>6695.4709433064627</v>
      </c>
      <c r="M86" s="861"/>
      <c r="N86" s="57"/>
    </row>
    <row r="87" spans="1:14" ht="15" thickBot="1">
      <c r="B87" s="823" t="s">
        <v>1037</v>
      </c>
      <c r="C87" s="824"/>
      <c r="D87" s="824"/>
      <c r="E87" s="824"/>
      <c r="F87" s="824"/>
      <c r="G87" s="824"/>
      <c r="H87" s="824"/>
      <c r="I87" s="824"/>
      <c r="J87" s="824"/>
      <c r="K87" s="824"/>
      <c r="L87" s="824"/>
      <c r="M87" s="825"/>
      <c r="N87" s="58">
        <f>L84+L85+L86</f>
        <v>40172.825659838774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174082.24452596801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34.044803470733335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66565.2</v>
      </c>
      <c r="N48" s="281">
        <f>K48*M48</f>
        <v>66565.2</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66565.2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3404.4803470733332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70003.725150544065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14000.745030108814</v>
      </c>
      <c r="M84" s="859"/>
      <c r="N84" s="57"/>
    </row>
    <row r="85" spans="1:14">
      <c r="B85" s="95" t="s">
        <v>1057</v>
      </c>
      <c r="C85" s="96"/>
      <c r="D85" s="96"/>
      <c r="E85" s="96"/>
      <c r="F85" s="96"/>
      <c r="G85" s="96"/>
      <c r="H85" s="96"/>
      <c r="I85" s="93"/>
      <c r="J85" s="94"/>
      <c r="K85" s="313">
        <v>0.05</v>
      </c>
      <c r="L85" s="858">
        <f>N79*K85</f>
        <v>3500.1862575272035</v>
      </c>
      <c r="M85" s="859"/>
      <c r="N85" s="57"/>
    </row>
    <row r="86" spans="1:14" ht="15" thickBot="1">
      <c r="B86" s="97" t="s">
        <v>1058</v>
      </c>
      <c r="C86" s="98"/>
      <c r="D86" s="98"/>
      <c r="E86" s="98"/>
      <c r="F86" s="98"/>
      <c r="G86" s="98"/>
      <c r="H86" s="98"/>
      <c r="I86" s="99"/>
      <c r="J86" s="100"/>
      <c r="K86" s="314">
        <v>0.05</v>
      </c>
      <c r="L86" s="860">
        <f>N79*K86</f>
        <v>3500.1862575272035</v>
      </c>
      <c r="M86" s="861"/>
      <c r="N86" s="57"/>
    </row>
    <row r="87" spans="1:14" ht="15" thickBot="1">
      <c r="B87" s="823" t="s">
        <v>1037</v>
      </c>
      <c r="C87" s="824"/>
      <c r="D87" s="824"/>
      <c r="E87" s="824"/>
      <c r="F87" s="824"/>
      <c r="G87" s="824"/>
      <c r="H87" s="824"/>
      <c r="I87" s="824"/>
      <c r="J87" s="824"/>
      <c r="K87" s="824"/>
      <c r="L87" s="824"/>
      <c r="M87" s="825"/>
      <c r="N87" s="58">
        <f>L84+L85+L86</f>
        <v>21001.117545163219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91004.842695707281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35.218762211103453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66591.870536349234</v>
      </c>
      <c r="N48" s="281">
        <f>K48*M48</f>
        <v>66591.870536349234</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66591.870536349234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3521.8762211103449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70148.965519670688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14029.793103934138</v>
      </c>
      <c r="M84" s="859"/>
      <c r="N84" s="57"/>
    </row>
    <row r="85" spans="1:14">
      <c r="B85" s="95" t="s">
        <v>1057</v>
      </c>
      <c r="C85" s="96"/>
      <c r="D85" s="96"/>
      <c r="E85" s="96"/>
      <c r="F85" s="96"/>
      <c r="G85" s="96"/>
      <c r="H85" s="96"/>
      <c r="I85" s="93"/>
      <c r="J85" s="94"/>
      <c r="K85" s="313">
        <v>0.05</v>
      </c>
      <c r="L85" s="858">
        <f>N79*K85</f>
        <v>3507.4482759835346</v>
      </c>
      <c r="M85" s="859"/>
      <c r="N85" s="57"/>
    </row>
    <row r="86" spans="1:14" ht="15" thickBot="1">
      <c r="B86" s="97" t="s">
        <v>1058</v>
      </c>
      <c r="C86" s="98"/>
      <c r="D86" s="98"/>
      <c r="E86" s="98"/>
      <c r="F86" s="98"/>
      <c r="G86" s="98"/>
      <c r="H86" s="98"/>
      <c r="I86" s="99"/>
      <c r="J86" s="100"/>
      <c r="K86" s="314">
        <v>0.05</v>
      </c>
      <c r="L86" s="860">
        <f>N79*K86</f>
        <v>3507.4482759835346</v>
      </c>
      <c r="M86" s="861"/>
      <c r="N86" s="57"/>
    </row>
    <row r="87" spans="1:14" ht="15" thickBot="1">
      <c r="B87" s="823" t="s">
        <v>1037</v>
      </c>
      <c r="C87" s="824"/>
      <c r="D87" s="824"/>
      <c r="E87" s="824"/>
      <c r="F87" s="824"/>
      <c r="G87" s="824"/>
      <c r="H87" s="824"/>
      <c r="I87" s="824"/>
      <c r="J87" s="824"/>
      <c r="K87" s="824"/>
      <c r="L87" s="824"/>
      <c r="M87" s="825"/>
      <c r="N87" s="58">
        <f>L84+L85+L86</f>
        <v>21044.689655901206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91193.655175571897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35.218762211103453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36278</v>
      </c>
      <c r="N48" s="281">
        <f>K48*M48</f>
        <v>36278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36278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3521.8762211103449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39835.094983321447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7967.0189966642902</v>
      </c>
      <c r="M84" s="859"/>
      <c r="N84" s="57"/>
    </row>
    <row r="85" spans="1:14">
      <c r="B85" s="95" t="s">
        <v>1057</v>
      </c>
      <c r="C85" s="96"/>
      <c r="D85" s="96"/>
      <c r="E85" s="96"/>
      <c r="F85" s="96"/>
      <c r="G85" s="96"/>
      <c r="H85" s="96"/>
      <c r="I85" s="93"/>
      <c r="J85" s="94"/>
      <c r="K85" s="313">
        <v>0.05</v>
      </c>
      <c r="L85" s="858">
        <f>N79*K85</f>
        <v>1991.7547491660725</v>
      </c>
      <c r="M85" s="859"/>
      <c r="N85" s="57"/>
    </row>
    <row r="86" spans="1:14" ht="15" thickBot="1">
      <c r="B86" s="97" t="s">
        <v>1058</v>
      </c>
      <c r="C86" s="98"/>
      <c r="D86" s="98"/>
      <c r="E86" s="98"/>
      <c r="F86" s="98"/>
      <c r="G86" s="98"/>
      <c r="H86" s="98"/>
      <c r="I86" s="99"/>
      <c r="J86" s="100"/>
      <c r="K86" s="314">
        <v>0.05</v>
      </c>
      <c r="L86" s="860">
        <f>N79*K86</f>
        <v>1991.7547491660725</v>
      </c>
      <c r="M86" s="861"/>
      <c r="N86" s="57"/>
    </row>
    <row r="87" spans="1:14" ht="15" thickBot="1">
      <c r="B87" s="823" t="s">
        <v>1037</v>
      </c>
      <c r="C87" s="824"/>
      <c r="D87" s="824"/>
      <c r="E87" s="824"/>
      <c r="F87" s="824"/>
      <c r="G87" s="824"/>
      <c r="H87" s="824"/>
      <c r="I87" s="824"/>
      <c r="J87" s="824"/>
      <c r="K87" s="824"/>
      <c r="L87" s="824"/>
      <c r="M87" s="825"/>
      <c r="N87" s="58">
        <f>L84+L85+L86</f>
        <v>11950.528494996437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51785.623478317881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363</v>
      </c>
      <c r="B36" s="872" t="str">
        <f>VLOOKUP(A36,EQUIPOS!A6:D154,3,FALSE)</f>
        <v>Vibrador de concreto, Motor de 3 hp a 18.000 rpm Mangueras de 4 mt</v>
      </c>
      <c r="C36" s="873"/>
      <c r="D36" s="873"/>
      <c r="E36" s="873"/>
      <c r="F36" s="873"/>
      <c r="G36" s="873"/>
      <c r="H36" s="874"/>
      <c r="I36" s="276"/>
      <c r="J36" s="277"/>
      <c r="K36" s="278">
        <f>VLOOKUP(A36,EQUIPOS!A6:D163,4,FALSE)</f>
        <v>7393.9624660510044</v>
      </c>
      <c r="L36" s="279"/>
      <c r="M36" s="345">
        <v>1.25</v>
      </c>
      <c r="N36" s="281">
        <f>K36/M36</f>
        <v>5915.1699728408039</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0.02</v>
      </c>
      <c r="N41" s="353">
        <f>N77*M41</f>
        <v>510.67205206099999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6425.8420249018036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3223.2000000000003</v>
      </c>
      <c r="N48" s="281">
        <f>K48*M48</f>
        <v>30942.720000000001</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347632.32</v>
      </c>
      <c r="N49" s="281">
        <f>K49*M49</f>
        <v>41715.878400000001</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6840.12</v>
      </c>
      <c r="N50" s="281">
        <f>K50*M50</f>
        <v>3420.06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76078.6584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108038.10302795182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21607.620605590364</v>
      </c>
      <c r="M84" s="859"/>
      <c r="N84" s="57"/>
    </row>
    <row r="85" spans="1:14">
      <c r="B85" s="95" t="s">
        <v>1057</v>
      </c>
      <c r="C85" s="96"/>
      <c r="D85" s="96"/>
      <c r="E85" s="96"/>
      <c r="F85" s="96"/>
      <c r="G85" s="96"/>
      <c r="H85" s="96"/>
      <c r="I85" s="93"/>
      <c r="J85" s="94"/>
      <c r="K85" s="313">
        <v>0.05</v>
      </c>
      <c r="L85" s="858">
        <f>N79*K85</f>
        <v>5401.905151397591</v>
      </c>
      <c r="M85" s="859"/>
      <c r="N85" s="57"/>
    </row>
    <row r="86" spans="1:14" ht="15" thickBot="1">
      <c r="B86" s="97" t="s">
        <v>1058</v>
      </c>
      <c r="C86" s="98"/>
      <c r="D86" s="98"/>
      <c r="E86" s="98"/>
      <c r="F86" s="98"/>
      <c r="G86" s="98"/>
      <c r="H86" s="98"/>
      <c r="I86" s="99"/>
      <c r="J86" s="100"/>
      <c r="K86" s="314">
        <v>0.05</v>
      </c>
      <c r="L86" s="860">
        <f>N79*K86</f>
        <v>5401.905151397591</v>
      </c>
      <c r="M86" s="861"/>
      <c r="N86" s="57"/>
    </row>
    <row r="87" spans="1:14" ht="15" thickBot="1">
      <c r="B87" s="823" t="s">
        <v>1037</v>
      </c>
      <c r="C87" s="824"/>
      <c r="D87" s="824"/>
      <c r="E87" s="824"/>
      <c r="F87" s="824"/>
      <c r="G87" s="824"/>
      <c r="H87" s="824"/>
      <c r="I87" s="824"/>
      <c r="J87" s="824"/>
      <c r="K87" s="824"/>
      <c r="L87" s="824"/>
      <c r="M87" s="825"/>
      <c r="N87" s="58">
        <f>L84+L85+L86</f>
        <v>32411.430908385544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140449.53393633736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7.2953150294428575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7650</v>
      </c>
      <c r="N48" s="281">
        <f>K48*M48</f>
        <v>7650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7650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729.53150294428576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8386.8268179737279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1677.3653635947458</v>
      </c>
      <c r="M84" s="859"/>
      <c r="N84" s="57"/>
    </row>
    <row r="85" spans="1:14">
      <c r="B85" s="95" t="s">
        <v>1057</v>
      </c>
      <c r="C85" s="96"/>
      <c r="D85" s="96"/>
      <c r="E85" s="96"/>
      <c r="F85" s="96"/>
      <c r="G85" s="96"/>
      <c r="H85" s="96"/>
      <c r="I85" s="93"/>
      <c r="J85" s="94"/>
      <c r="K85" s="313">
        <v>0.05</v>
      </c>
      <c r="L85" s="858">
        <f>N79*K85</f>
        <v>419.34134089868644</v>
      </c>
      <c r="M85" s="859"/>
      <c r="N85" s="57"/>
    </row>
    <row r="86" spans="1:14" ht="15" thickBot="1">
      <c r="B86" s="97" t="s">
        <v>1058</v>
      </c>
      <c r="C86" s="98"/>
      <c r="D86" s="98"/>
      <c r="E86" s="98"/>
      <c r="F86" s="98"/>
      <c r="G86" s="98"/>
      <c r="H86" s="98"/>
      <c r="I86" s="99"/>
      <c r="J86" s="100"/>
      <c r="K86" s="314">
        <v>0.05</v>
      </c>
      <c r="L86" s="860">
        <f>N79*K86</f>
        <v>419.34134089868644</v>
      </c>
      <c r="M86" s="861"/>
      <c r="N86" s="57"/>
    </row>
    <row r="87" spans="1:14" ht="15" thickBot="1">
      <c r="B87" s="823" t="s">
        <v>1037</v>
      </c>
      <c r="C87" s="824"/>
      <c r="D87" s="824"/>
      <c r="E87" s="824"/>
      <c r="F87" s="824"/>
      <c r="G87" s="824"/>
      <c r="H87" s="824"/>
      <c r="I87" s="824"/>
      <c r="J87" s="824"/>
      <c r="K87" s="824"/>
      <c r="L87" s="824"/>
      <c r="M87" s="825"/>
      <c r="N87" s="58">
        <f>L84+L85+L86</f>
        <v>2516.0480453921182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10902.874863365847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7"/>
      <c r="C1" s="929"/>
      <c r="D1" s="930"/>
      <c r="E1" s="930"/>
      <c r="F1" s="930"/>
      <c r="G1" s="930"/>
      <c r="H1" s="930"/>
      <c r="I1" s="930"/>
      <c r="J1" s="931"/>
      <c r="K1" s="932" t="s">
        <v>1017</v>
      </c>
      <c r="L1" s="934" t="s">
        <v>2304</v>
      </c>
      <c r="M1" s="935"/>
      <c r="N1" s="936"/>
    </row>
    <row r="2" spans="2:14" ht="24.7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160</v>
      </c>
      <c r="N36" s="281">
        <f>K36/M36</f>
        <v>318.85634134659438</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19.1502019522875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338.00654329888187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26076.862127705455</v>
      </c>
      <c r="N48" s="281">
        <f>K48*M48</f>
        <v>26076.862127705455</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363788.10000000003</v>
      </c>
      <c r="N49" s="281">
        <f>K49*M49</f>
        <v>10913.643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36990.505127705459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1915.0201952287498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39243.531866233097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7848.7063732466195</v>
      </c>
      <c r="M84" s="859"/>
      <c r="N84" s="57"/>
    </row>
    <row r="85" spans="1:14">
      <c r="B85" s="95" t="s">
        <v>1057</v>
      </c>
      <c r="C85" s="96"/>
      <c r="D85" s="96"/>
      <c r="E85" s="96"/>
      <c r="F85" s="96"/>
      <c r="G85" s="96"/>
      <c r="H85" s="96"/>
      <c r="I85" s="93"/>
      <c r="J85" s="94"/>
      <c r="K85" s="313">
        <v>0.05</v>
      </c>
      <c r="L85" s="858">
        <f>N79*K85</f>
        <v>1962.1765933116549</v>
      </c>
      <c r="M85" s="859"/>
      <c r="N85" s="57"/>
    </row>
    <row r="86" spans="1:14" ht="15" thickBot="1">
      <c r="B86" s="97" t="s">
        <v>1058</v>
      </c>
      <c r="C86" s="98"/>
      <c r="D86" s="98"/>
      <c r="E86" s="98"/>
      <c r="F86" s="98"/>
      <c r="G86" s="98"/>
      <c r="H86" s="98"/>
      <c r="I86" s="99"/>
      <c r="J86" s="100"/>
      <c r="K86" s="314">
        <v>0.05</v>
      </c>
      <c r="L86" s="860">
        <f>N79*K86</f>
        <v>1962.1765933116549</v>
      </c>
      <c r="M86" s="861"/>
      <c r="N86" s="57"/>
    </row>
    <row r="87" spans="1:14" ht="15" thickBot="1">
      <c r="B87" s="823" t="s">
        <v>1037</v>
      </c>
      <c r="C87" s="824"/>
      <c r="D87" s="824"/>
      <c r="E87" s="824"/>
      <c r="F87" s="824"/>
      <c r="G87" s="824"/>
      <c r="H87" s="824"/>
      <c r="I87" s="824"/>
      <c r="J87" s="824"/>
      <c r="K87" s="824"/>
      <c r="L87" s="824"/>
      <c r="M87" s="825"/>
      <c r="N87" s="58">
        <f>L84+L85+L86</f>
        <v>11773.059559869929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51016.591426103027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68.08960694146667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5576</v>
      </c>
      <c r="N48" s="281">
        <f>K48*M48</f>
        <v>223.04</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17000</v>
      </c>
      <c r="N49" s="281">
        <f>K49*M49</f>
        <v>6800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408</v>
      </c>
      <c r="N50" s="281">
        <f>K50*M50</f>
        <v>1224</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8247.0400000000009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680.89606941466661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8996.0256763561338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1799.2051352712269</v>
      </c>
      <c r="M84" s="859"/>
      <c r="N84" s="57"/>
    </row>
    <row r="85" spans="1:14">
      <c r="B85" s="95" t="s">
        <v>1057</v>
      </c>
      <c r="C85" s="96"/>
      <c r="D85" s="96"/>
      <c r="E85" s="96"/>
      <c r="F85" s="96"/>
      <c r="G85" s="96"/>
      <c r="H85" s="96"/>
      <c r="I85" s="93"/>
      <c r="J85" s="94"/>
      <c r="K85" s="313">
        <v>0.05</v>
      </c>
      <c r="L85" s="858">
        <f>N79*K85</f>
        <v>449.80128381780673</v>
      </c>
      <c r="M85" s="859"/>
      <c r="N85" s="57"/>
    </row>
    <row r="86" spans="1:14" ht="15" thickBot="1">
      <c r="B86" s="97" t="s">
        <v>1058</v>
      </c>
      <c r="C86" s="98"/>
      <c r="D86" s="98"/>
      <c r="E86" s="98"/>
      <c r="F86" s="98"/>
      <c r="G86" s="98"/>
      <c r="H86" s="98"/>
      <c r="I86" s="99"/>
      <c r="J86" s="100"/>
      <c r="K86" s="314">
        <v>0.05</v>
      </c>
      <c r="L86" s="860">
        <f>N79*K86</f>
        <v>449.80128381780673</v>
      </c>
      <c r="M86" s="861"/>
      <c r="N86" s="57"/>
    </row>
    <row r="87" spans="1:14" ht="15" thickBot="1">
      <c r="B87" s="823" t="s">
        <v>1037</v>
      </c>
      <c r="C87" s="824"/>
      <c r="D87" s="824"/>
      <c r="E87" s="824"/>
      <c r="F87" s="824"/>
      <c r="G87" s="824"/>
      <c r="H87" s="824"/>
      <c r="I87" s="824"/>
      <c r="J87" s="824"/>
      <c r="K87" s="824"/>
      <c r="L87" s="824"/>
      <c r="M87" s="825"/>
      <c r="N87" s="58">
        <f>L84+L85+L86</f>
        <v>2698.8077029068399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11694.833379262975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68.08960694146667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29294.076822650179</v>
      </c>
      <c r="N48" s="281">
        <f>K48*M48</f>
        <v>11717.630729060073</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408</v>
      </c>
      <c r="N49" s="281">
        <f>K49*M49</f>
        <v>1224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12941.630729060073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680.89606941466661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13690.616405416205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2738.1232810832412</v>
      </c>
      <c r="M84" s="859"/>
      <c r="N84" s="57"/>
    </row>
    <row r="85" spans="1:14">
      <c r="B85" s="95" t="s">
        <v>1057</v>
      </c>
      <c r="C85" s="96"/>
      <c r="D85" s="96"/>
      <c r="E85" s="96"/>
      <c r="F85" s="96"/>
      <c r="G85" s="96"/>
      <c r="H85" s="96"/>
      <c r="I85" s="93"/>
      <c r="J85" s="94"/>
      <c r="K85" s="313">
        <v>0.05</v>
      </c>
      <c r="L85" s="858">
        <f>N79*K85</f>
        <v>684.5308202708103</v>
      </c>
      <c r="M85" s="859"/>
      <c r="N85" s="57"/>
    </row>
    <row r="86" spans="1:14" ht="15" thickBot="1">
      <c r="B86" s="97" t="s">
        <v>1058</v>
      </c>
      <c r="C86" s="98"/>
      <c r="D86" s="98"/>
      <c r="E86" s="98"/>
      <c r="F86" s="98"/>
      <c r="G86" s="98"/>
      <c r="H86" s="98"/>
      <c r="I86" s="99"/>
      <c r="J86" s="100"/>
      <c r="K86" s="314">
        <v>0.05</v>
      </c>
      <c r="L86" s="860">
        <f>N79*K86</f>
        <v>684.5308202708103</v>
      </c>
      <c r="M86" s="861"/>
      <c r="N86" s="57"/>
    </row>
    <row r="87" spans="1:14" ht="15" thickBot="1">
      <c r="B87" s="823" t="s">
        <v>1037</v>
      </c>
      <c r="C87" s="824"/>
      <c r="D87" s="824"/>
      <c r="E87" s="824"/>
      <c r="F87" s="824"/>
      <c r="G87" s="824"/>
      <c r="H87" s="824"/>
      <c r="I87" s="824"/>
      <c r="J87" s="824"/>
      <c r="K87" s="824"/>
      <c r="L87" s="824"/>
      <c r="M87" s="825"/>
      <c r="N87" s="58">
        <f>L84+L85+L86</f>
        <v>4107.184921624862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17797.801327041067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272.35842776586668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5576</v>
      </c>
      <c r="N48" s="281">
        <f>K48*M48</f>
        <v>446.08</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17000</v>
      </c>
      <c r="N49" s="281">
        <f>K49*M49</f>
        <v>6800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408</v>
      </c>
      <c r="N50" s="281">
        <f>K50*M50</f>
        <v>1224</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15379.362799999999</v>
      </c>
      <c r="N51" s="281">
        <f>K51*M51</f>
        <v>23069.044199999997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31539.124199999998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51"/>
    </row>
    <row r="77" spans="1:15" ht="15" thickBot="1">
      <c r="B77" s="823" t="s">
        <v>1037</v>
      </c>
      <c r="C77" s="824"/>
      <c r="D77" s="824"/>
      <c r="E77" s="824"/>
      <c r="F77" s="824"/>
      <c r="G77" s="824"/>
      <c r="H77" s="824"/>
      <c r="I77" s="824"/>
      <c r="J77" s="824"/>
      <c r="K77" s="824"/>
      <c r="L77" s="824"/>
      <c r="M77" s="825"/>
      <c r="N77" s="310">
        <f>SUM(N71:N76)</f>
        <v>2723.5842776586665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34535.06690542453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6907.0133810849065</v>
      </c>
      <c r="M84" s="859"/>
      <c r="N84" s="57"/>
    </row>
    <row r="85" spans="1:14">
      <c r="B85" s="95" t="s">
        <v>1057</v>
      </c>
      <c r="C85" s="96"/>
      <c r="D85" s="96"/>
      <c r="E85" s="96"/>
      <c r="F85" s="96"/>
      <c r="G85" s="96"/>
      <c r="H85" s="96"/>
      <c r="I85" s="93"/>
      <c r="J85" s="94"/>
      <c r="K85" s="313">
        <v>0.05</v>
      </c>
      <c r="L85" s="858">
        <f>N79*K85</f>
        <v>1726.7533452712266</v>
      </c>
      <c r="M85" s="859"/>
      <c r="N85" s="57"/>
    </row>
    <row r="86" spans="1:14" ht="15" thickBot="1">
      <c r="B86" s="97" t="s">
        <v>1058</v>
      </c>
      <c r="C86" s="98"/>
      <c r="D86" s="98"/>
      <c r="E86" s="98"/>
      <c r="F86" s="98"/>
      <c r="G86" s="98"/>
      <c r="H86" s="98"/>
      <c r="I86" s="99"/>
      <c r="J86" s="100"/>
      <c r="K86" s="314">
        <v>0.05</v>
      </c>
      <c r="L86" s="860">
        <f>N79*K86</f>
        <v>1726.7533452712266</v>
      </c>
      <c r="M86" s="861"/>
      <c r="N86" s="57"/>
    </row>
    <row r="87" spans="1:14" ht="15" thickBot="1">
      <c r="B87" s="823" t="s">
        <v>1037</v>
      </c>
      <c r="C87" s="824"/>
      <c r="D87" s="824"/>
      <c r="E87" s="824"/>
      <c r="F87" s="824"/>
      <c r="G87" s="824"/>
      <c r="H87" s="824"/>
      <c r="I87" s="824"/>
      <c r="J87" s="824"/>
      <c r="K87" s="824"/>
      <c r="L87" s="824"/>
      <c r="M87" s="825"/>
      <c r="N87" s="58">
        <f>L84+L85+L86</f>
        <v>10360.520071627359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44895.586977051891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272.35842776586668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29294.076822650179</v>
      </c>
      <c r="N48" s="281">
        <f>K48*M48</f>
        <v>11717.630729060073</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408</v>
      </c>
      <c r="N49" s="281">
        <f>K49*M49</f>
        <v>1224</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15379.362799999999</v>
      </c>
      <c r="N50" s="281">
        <f>K50*M50</f>
        <v>23069.044199999997</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36010.674929060071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2723.5842776586665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39006.617634484603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7801.3235268969211</v>
      </c>
      <c r="M84" s="859"/>
      <c r="N84" s="57"/>
    </row>
    <row r="85" spans="1:14">
      <c r="B85" s="95" t="s">
        <v>1057</v>
      </c>
      <c r="C85" s="96"/>
      <c r="D85" s="96"/>
      <c r="E85" s="96"/>
      <c r="F85" s="96"/>
      <c r="G85" s="96"/>
      <c r="H85" s="96"/>
      <c r="I85" s="93"/>
      <c r="J85" s="94"/>
      <c r="K85" s="313">
        <v>0.05</v>
      </c>
      <c r="L85" s="858">
        <f>N79*K85</f>
        <v>1950.3308817242303</v>
      </c>
      <c r="M85" s="859"/>
      <c r="N85" s="57"/>
    </row>
    <row r="86" spans="1:14" ht="15" thickBot="1">
      <c r="B86" s="97" t="s">
        <v>1058</v>
      </c>
      <c r="C86" s="98"/>
      <c r="D86" s="98"/>
      <c r="E86" s="98"/>
      <c r="F86" s="98"/>
      <c r="G86" s="98"/>
      <c r="H86" s="98"/>
      <c r="I86" s="99"/>
      <c r="J86" s="100"/>
      <c r="K86" s="314">
        <v>0.05</v>
      </c>
      <c r="L86" s="860">
        <f>N79*K86</f>
        <v>1950.3308817242303</v>
      </c>
      <c r="M86" s="861"/>
      <c r="N86" s="57"/>
    </row>
    <row r="87" spans="1:14" ht="15" thickBot="1">
      <c r="B87" s="823" t="s">
        <v>1037</v>
      </c>
      <c r="C87" s="824"/>
      <c r="D87" s="824"/>
      <c r="E87" s="824"/>
      <c r="F87" s="824"/>
      <c r="G87" s="824"/>
      <c r="H87" s="824"/>
      <c r="I87" s="824"/>
      <c r="J87" s="824"/>
      <c r="K87" s="824"/>
      <c r="L87" s="824"/>
      <c r="M87" s="825"/>
      <c r="N87" s="58">
        <f>L84+L85+L86</f>
        <v>11701.985290345381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50708.602924829982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241</v>
      </c>
      <c r="B36" s="872" t="str">
        <f>VLOOKUP(A36,EQUIPOS!A6:D154,3,FALSE)</f>
        <v>Grúa (capacidad 15 ton)</v>
      </c>
      <c r="C36" s="873"/>
      <c r="D36" s="873"/>
      <c r="E36" s="873"/>
      <c r="F36" s="873"/>
      <c r="G36" s="873"/>
      <c r="H36" s="874"/>
      <c r="I36" s="276"/>
      <c r="J36" s="277"/>
      <c r="K36" s="278">
        <f>VLOOKUP(A36,EQUIPOS!A6:D163,4,FALSE)</f>
        <v>167627.33373649535</v>
      </c>
      <c r="L36" s="279"/>
      <c r="M36" s="345">
        <v>0.75</v>
      </c>
      <c r="N36" s="281">
        <f>K36/M36</f>
        <v>223503.11164866047</v>
      </c>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0.2</v>
      </c>
      <c r="N41" s="353">
        <f>N77*M41</f>
        <v>8511.2008676833339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232014.31251634381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12097.523147436779</v>
      </c>
      <c r="N48" s="281">
        <f>K48*M48</f>
        <v>12097.523147436779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12097.523147436779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42556.004338416664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286667.84000219725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57333.568000439453</v>
      </c>
      <c r="M84" s="859"/>
      <c r="N84" s="57"/>
    </row>
    <row r="85" spans="1:14">
      <c r="B85" s="95" t="s">
        <v>1057</v>
      </c>
      <c r="C85" s="96"/>
      <c r="D85" s="96"/>
      <c r="E85" s="96"/>
      <c r="F85" s="96"/>
      <c r="G85" s="96"/>
      <c r="H85" s="96"/>
      <c r="I85" s="93"/>
      <c r="J85" s="94"/>
      <c r="K85" s="313">
        <v>0.05</v>
      </c>
      <c r="L85" s="858">
        <f>N79*K85</f>
        <v>14333.392000109863</v>
      </c>
      <c r="M85" s="859"/>
      <c r="N85" s="57"/>
    </row>
    <row r="86" spans="1:14" ht="15" thickBot="1">
      <c r="B86" s="97" t="s">
        <v>1058</v>
      </c>
      <c r="C86" s="98"/>
      <c r="D86" s="98"/>
      <c r="E86" s="98"/>
      <c r="F86" s="98"/>
      <c r="G86" s="98"/>
      <c r="H86" s="98"/>
      <c r="I86" s="99"/>
      <c r="J86" s="100"/>
      <c r="K86" s="314">
        <v>0.05</v>
      </c>
      <c r="L86" s="860">
        <f>N79*K86</f>
        <v>14333.392000109863</v>
      </c>
      <c r="M86" s="861"/>
      <c r="N86" s="57"/>
    </row>
    <row r="87" spans="1:14" ht="15" thickBot="1">
      <c r="B87" s="823" t="s">
        <v>1037</v>
      </c>
      <c r="C87" s="824"/>
      <c r="D87" s="824"/>
      <c r="E87" s="824"/>
      <c r="F87" s="824"/>
      <c r="G87" s="824"/>
      <c r="H87" s="824"/>
      <c r="I87" s="824"/>
      <c r="J87" s="824"/>
      <c r="K87" s="824"/>
      <c r="L87" s="824"/>
      <c r="M87" s="825"/>
      <c r="N87" s="58">
        <f>L84+L85+L86</f>
        <v>86000.352000659172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372668.19200285641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0.2</v>
      </c>
      <c r="N41" s="353">
        <f>N77*M41</f>
        <v>6383.4006507624999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12097.523147436779</v>
      </c>
      <c r="N48" s="281">
        <f>K48*M48</f>
        <v>12097.523147436779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12097.523147436779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51"/>
    </row>
    <row r="77" spans="1:15" ht="15" thickBot="1">
      <c r="B77" s="823" t="s">
        <v>1037</v>
      </c>
      <c r="C77" s="824"/>
      <c r="D77" s="824"/>
      <c r="E77" s="824"/>
      <c r="F77" s="824"/>
      <c r="G77" s="824"/>
      <c r="H77" s="824"/>
      <c r="I77" s="824"/>
      <c r="J77" s="824"/>
      <c r="K77" s="824"/>
      <c r="L77" s="824"/>
      <c r="M77" s="825"/>
      <c r="N77" s="310">
        <f>SUM(N71:N76)</f>
        <v>31917.003253812498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50397.927052011772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10079.585410402355</v>
      </c>
      <c r="M84" s="859"/>
      <c r="N84" s="57"/>
    </row>
    <row r="85" spans="1:14">
      <c r="B85" s="95" t="s">
        <v>1057</v>
      </c>
      <c r="C85" s="96"/>
      <c r="D85" s="96"/>
      <c r="E85" s="96"/>
      <c r="F85" s="96"/>
      <c r="G85" s="96"/>
      <c r="H85" s="96"/>
      <c r="I85" s="93"/>
      <c r="J85" s="94"/>
      <c r="K85" s="313">
        <v>0.05</v>
      </c>
      <c r="L85" s="858">
        <f>N79*K85</f>
        <v>2519.8963526005887</v>
      </c>
      <c r="M85" s="859"/>
      <c r="N85" s="57"/>
    </row>
    <row r="86" spans="1:14" ht="15" thickBot="1">
      <c r="B86" s="97" t="s">
        <v>1058</v>
      </c>
      <c r="C86" s="98"/>
      <c r="D86" s="98"/>
      <c r="E86" s="98"/>
      <c r="F86" s="98"/>
      <c r="G86" s="98"/>
      <c r="H86" s="98"/>
      <c r="I86" s="99"/>
      <c r="J86" s="100"/>
      <c r="K86" s="314">
        <v>0.05</v>
      </c>
      <c r="L86" s="860">
        <f>N79*K86</f>
        <v>2519.8963526005887</v>
      </c>
      <c r="M86" s="861"/>
      <c r="N86" s="57"/>
    </row>
    <row r="87" spans="1:14" ht="15" thickBot="1">
      <c r="B87" s="823" t="s">
        <v>1037</v>
      </c>
      <c r="C87" s="824"/>
      <c r="D87" s="824"/>
      <c r="E87" s="824"/>
      <c r="F87" s="824"/>
      <c r="G87" s="824"/>
      <c r="H87" s="824"/>
      <c r="I87" s="824"/>
      <c r="J87" s="824"/>
      <c r="K87" s="824"/>
      <c r="L87" s="824"/>
      <c r="M87" s="825"/>
      <c r="N87" s="58">
        <f>L84+L85+L86</f>
        <v>15119.378115603531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65517.305167615305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0.15</v>
      </c>
      <c r="N41" s="353">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12097.523147436779</v>
      </c>
      <c r="N48" s="281">
        <f>K48*M48</f>
        <v>12097.523147436779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12097.523147436779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51"/>
    </row>
    <row r="77" spans="1:15" ht="15" thickBot="1">
      <c r="B77" s="823" t="s">
        <v>1037</v>
      </c>
      <c r="C77" s="824"/>
      <c r="D77" s="824"/>
      <c r="E77" s="824"/>
      <c r="F77" s="824"/>
      <c r="G77" s="824"/>
      <c r="H77" s="824"/>
      <c r="I77" s="824"/>
      <c r="J77" s="824"/>
      <c r="K77" s="824"/>
      <c r="L77" s="824"/>
      <c r="M77" s="825"/>
      <c r="N77" s="310">
        <f>SUM(N71:N76)</f>
        <v>17022.401735366668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31673.285143108449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6334.6570286216902</v>
      </c>
      <c r="M84" s="859"/>
      <c r="N84" s="57"/>
    </row>
    <row r="85" spans="1:14">
      <c r="B85" s="95" t="s">
        <v>1057</v>
      </c>
      <c r="C85" s="96"/>
      <c r="D85" s="96"/>
      <c r="E85" s="96"/>
      <c r="F85" s="96"/>
      <c r="G85" s="96"/>
      <c r="H85" s="96"/>
      <c r="I85" s="93"/>
      <c r="J85" s="94"/>
      <c r="K85" s="313">
        <v>0.05</v>
      </c>
      <c r="L85" s="858">
        <f>N79*K85</f>
        <v>1583.6642571554225</v>
      </c>
      <c r="M85" s="859"/>
      <c r="N85" s="57"/>
    </row>
    <row r="86" spans="1:14" ht="15" thickBot="1">
      <c r="B86" s="97" t="s">
        <v>1058</v>
      </c>
      <c r="C86" s="98"/>
      <c r="D86" s="98"/>
      <c r="E86" s="98"/>
      <c r="F86" s="98"/>
      <c r="G86" s="98"/>
      <c r="H86" s="98"/>
      <c r="I86" s="99"/>
      <c r="J86" s="100"/>
      <c r="K86" s="314">
        <v>0.05</v>
      </c>
      <c r="L86" s="860">
        <f>N79*K86</f>
        <v>1583.6642571554225</v>
      </c>
      <c r="M86" s="861"/>
      <c r="N86" s="57"/>
    </row>
    <row r="87" spans="1:14" ht="15" thickBot="1">
      <c r="B87" s="823" t="s">
        <v>1037</v>
      </c>
      <c r="C87" s="824"/>
      <c r="D87" s="824"/>
      <c r="E87" s="824"/>
      <c r="F87" s="824"/>
      <c r="G87" s="824"/>
      <c r="H87" s="824"/>
      <c r="I87" s="824"/>
      <c r="J87" s="824"/>
      <c r="K87" s="824"/>
      <c r="L87" s="824"/>
      <c r="M87" s="825"/>
      <c r="N87" s="58">
        <f>L84+L85+L86</f>
        <v>9501.9855429325344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41175.270686040982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0.15</v>
      </c>
      <c r="N41" s="353">
        <f>N77*M41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12097.523147436779</v>
      </c>
      <c r="N48" s="281">
        <f>K48*M48</f>
        <v>12097.523147436779</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12097.523147436779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12766.801301525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26779.344644190529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5355.8689288381065</v>
      </c>
      <c r="M84" s="859"/>
      <c r="N84" s="57"/>
    </row>
    <row r="85" spans="1:14">
      <c r="B85" s="95" t="s">
        <v>1057</v>
      </c>
      <c r="C85" s="96"/>
      <c r="D85" s="96"/>
      <c r="E85" s="96"/>
      <c r="F85" s="96"/>
      <c r="G85" s="96"/>
      <c r="H85" s="96"/>
      <c r="I85" s="93"/>
      <c r="J85" s="94"/>
      <c r="K85" s="313">
        <v>0.05</v>
      </c>
      <c r="L85" s="858">
        <f>N79*K85</f>
        <v>1338.9672322095266</v>
      </c>
      <c r="M85" s="859"/>
      <c r="N85" s="57"/>
    </row>
    <row r="86" spans="1:14" ht="15" thickBot="1">
      <c r="B86" s="97" t="s">
        <v>1058</v>
      </c>
      <c r="C86" s="98"/>
      <c r="D86" s="98"/>
      <c r="E86" s="98"/>
      <c r="F86" s="98"/>
      <c r="G86" s="98"/>
      <c r="H86" s="98"/>
      <c r="I86" s="99"/>
      <c r="J86" s="100"/>
      <c r="K86" s="314">
        <v>0.05</v>
      </c>
      <c r="L86" s="860">
        <f>N79*K86</f>
        <v>1338.9672322095266</v>
      </c>
      <c r="M86" s="861"/>
      <c r="N86" s="57"/>
    </row>
    <row r="87" spans="1:14" ht="15" thickBot="1">
      <c r="B87" s="823" t="s">
        <v>1037</v>
      </c>
      <c r="C87" s="824"/>
      <c r="D87" s="824"/>
      <c r="E87" s="824"/>
      <c r="F87" s="824"/>
      <c r="G87" s="824"/>
      <c r="H87" s="824"/>
      <c r="I87" s="824"/>
      <c r="J87" s="824"/>
      <c r="K87" s="824"/>
      <c r="L87" s="824"/>
      <c r="M87" s="825"/>
      <c r="N87" s="58">
        <f>L84+L85+L86</f>
        <v>8033.8033932571598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34813.148037447689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0.15</v>
      </c>
      <c r="N41" s="353">
        <f>N77*M41</f>
        <v>10728.404455063024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181152</v>
      </c>
      <c r="N48" s="281">
        <f>K48*M48</f>
        <v>380419.2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12097.523147436779</v>
      </c>
      <c r="N49" s="281">
        <f>K49*M49</f>
        <v>12097.523147436779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392516.7231474368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71522.696367086828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474767.82396958669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94953.56479391735</v>
      </c>
      <c r="M84" s="859"/>
      <c r="N84" s="57"/>
    </row>
    <row r="85" spans="1:14">
      <c r="B85" s="95" t="s">
        <v>1057</v>
      </c>
      <c r="C85" s="96"/>
      <c r="D85" s="96"/>
      <c r="E85" s="96"/>
      <c r="F85" s="96"/>
      <c r="G85" s="96"/>
      <c r="H85" s="96"/>
      <c r="I85" s="93"/>
      <c r="J85" s="94"/>
      <c r="K85" s="313">
        <v>0.05</v>
      </c>
      <c r="L85" s="858">
        <f>N79*K85</f>
        <v>23738.391198479338</v>
      </c>
      <c r="M85" s="859"/>
      <c r="N85" s="57"/>
    </row>
    <row r="86" spans="1:14" ht="15" thickBot="1">
      <c r="B86" s="97" t="s">
        <v>1058</v>
      </c>
      <c r="C86" s="98"/>
      <c r="D86" s="98"/>
      <c r="E86" s="98"/>
      <c r="F86" s="98"/>
      <c r="G86" s="98"/>
      <c r="H86" s="98"/>
      <c r="I86" s="99"/>
      <c r="J86" s="100"/>
      <c r="K86" s="314">
        <v>0.05</v>
      </c>
      <c r="L86" s="860">
        <f>N79*K86</f>
        <v>23738.391198479338</v>
      </c>
      <c r="M86" s="861"/>
      <c r="N86" s="57"/>
    </row>
    <row r="87" spans="1:14" ht="15" thickBot="1">
      <c r="B87" s="823" t="s">
        <v>1037</v>
      </c>
      <c r="C87" s="824"/>
      <c r="D87" s="824"/>
      <c r="E87" s="824"/>
      <c r="F87" s="824"/>
      <c r="G87" s="824"/>
      <c r="H87" s="824"/>
      <c r="I87" s="824"/>
      <c r="J87" s="824"/>
      <c r="K87" s="824"/>
      <c r="L87" s="824"/>
      <c r="M87" s="825"/>
      <c r="N87" s="58">
        <f>L84+L85+L86</f>
        <v>142430.34719087603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617198.17116046278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0.15</v>
      </c>
      <c r="N41" s="353">
        <f>N77*M41</f>
        <v>10728.404455063024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181152</v>
      </c>
      <c r="N48" s="281">
        <f>K48*M48</f>
        <v>362304</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12097.523147436779</v>
      </c>
      <c r="N49" s="281">
        <f>K49*M49</f>
        <v>12097.523147436779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374401.52314743679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71522.696367086828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456652.62396958668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91330.524793917342</v>
      </c>
      <c r="M84" s="859"/>
      <c r="N84" s="57"/>
    </row>
    <row r="85" spans="1:14">
      <c r="B85" s="95" t="s">
        <v>1057</v>
      </c>
      <c r="C85" s="96"/>
      <c r="D85" s="96"/>
      <c r="E85" s="96"/>
      <c r="F85" s="96"/>
      <c r="G85" s="96"/>
      <c r="H85" s="96"/>
      <c r="I85" s="93"/>
      <c r="J85" s="94"/>
      <c r="K85" s="313">
        <v>0.05</v>
      </c>
      <c r="L85" s="858">
        <f>N79*K85</f>
        <v>22832.631198479336</v>
      </c>
      <c r="M85" s="859"/>
      <c r="N85" s="57"/>
    </row>
    <row r="86" spans="1:14" ht="15" thickBot="1">
      <c r="B86" s="97" t="s">
        <v>1058</v>
      </c>
      <c r="C86" s="98"/>
      <c r="D86" s="98"/>
      <c r="E86" s="98"/>
      <c r="F86" s="98"/>
      <c r="G86" s="98"/>
      <c r="H86" s="98"/>
      <c r="I86" s="99"/>
      <c r="J86" s="100"/>
      <c r="K86" s="314">
        <v>0.05</v>
      </c>
      <c r="L86" s="860">
        <f>N79*K86</f>
        <v>22832.631198479336</v>
      </c>
      <c r="M86" s="861"/>
      <c r="N86" s="57"/>
    </row>
    <row r="87" spans="1:14" ht="15" thickBot="1">
      <c r="B87" s="823" t="s">
        <v>1037</v>
      </c>
      <c r="C87" s="824"/>
      <c r="D87" s="824"/>
      <c r="E87" s="824"/>
      <c r="F87" s="824"/>
      <c r="G87" s="824"/>
      <c r="H87" s="824"/>
      <c r="I87" s="824"/>
      <c r="J87" s="824"/>
      <c r="K87" s="824"/>
      <c r="L87" s="824"/>
      <c r="M87" s="825"/>
      <c r="N87" s="58">
        <f>L84+L85+L86</f>
        <v>136995.787190876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593648.41116046265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4479.5794040438586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181152</v>
      </c>
      <c r="N48" s="281">
        <f>K48*M48</f>
        <v>237309.12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12097.523147436779</v>
      </c>
      <c r="N49" s="281">
        <f>K49*M49</f>
        <v>12097.523147436779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249406.64314743679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44795.794040438588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298682.01659191924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59736.403318383847</v>
      </c>
      <c r="M84" s="859"/>
      <c r="N84" s="57"/>
    </row>
    <row r="85" spans="1:14">
      <c r="B85" s="95" t="s">
        <v>1057</v>
      </c>
      <c r="C85" s="96"/>
      <c r="D85" s="96"/>
      <c r="E85" s="96"/>
      <c r="F85" s="96"/>
      <c r="G85" s="96"/>
      <c r="H85" s="96"/>
      <c r="I85" s="93"/>
      <c r="J85" s="94"/>
      <c r="K85" s="313">
        <v>0.05</v>
      </c>
      <c r="L85" s="858">
        <f>N79*K85</f>
        <v>14934.100829595962</v>
      </c>
      <c r="M85" s="859"/>
      <c r="N85" s="57"/>
    </row>
    <row r="86" spans="1:14" ht="15" thickBot="1">
      <c r="B86" s="97" t="s">
        <v>1058</v>
      </c>
      <c r="C86" s="98"/>
      <c r="D86" s="98"/>
      <c r="E86" s="98"/>
      <c r="F86" s="98"/>
      <c r="G86" s="98"/>
      <c r="H86" s="98"/>
      <c r="I86" s="99"/>
      <c r="J86" s="100"/>
      <c r="K86" s="314">
        <v>0.05</v>
      </c>
      <c r="L86" s="860">
        <f>N79*K86</f>
        <v>14934.100829595962</v>
      </c>
      <c r="M86" s="861"/>
      <c r="N86" s="57"/>
    </row>
    <row r="87" spans="1:14" ht="15" thickBot="1">
      <c r="B87" s="823" t="s">
        <v>1037</v>
      </c>
      <c r="C87" s="824"/>
      <c r="D87" s="824"/>
      <c r="E87" s="824"/>
      <c r="F87" s="824"/>
      <c r="G87" s="824"/>
      <c r="H87" s="824"/>
      <c r="I87" s="824"/>
      <c r="J87" s="824"/>
      <c r="K87" s="824"/>
      <c r="L87" s="824"/>
      <c r="M87" s="825"/>
      <c r="N87" s="58">
        <f>L84+L85+L86</f>
        <v>89604.604977575771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388286.62156949501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3754.9415592720588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181152</v>
      </c>
      <c r="N48" s="281">
        <f>K48*M48</f>
        <v>199267.20000000001</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12097.523147436779</v>
      </c>
      <c r="N49" s="281">
        <f>K49*M49</f>
        <v>12097.523147436779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211364.7231474368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37549.415592720587</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252669.08029942945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50533.816059885896</v>
      </c>
      <c r="M84" s="859"/>
      <c r="N84" s="57"/>
    </row>
    <row r="85" spans="1:14">
      <c r="B85" s="95" t="s">
        <v>1057</v>
      </c>
      <c r="C85" s="96"/>
      <c r="D85" s="96"/>
      <c r="E85" s="96"/>
      <c r="F85" s="96"/>
      <c r="G85" s="96"/>
      <c r="H85" s="96"/>
      <c r="I85" s="93"/>
      <c r="J85" s="94"/>
      <c r="K85" s="313">
        <v>0.05</v>
      </c>
      <c r="L85" s="858">
        <f>N79*K85</f>
        <v>12633.454014971474</v>
      </c>
      <c r="M85" s="859"/>
      <c r="N85" s="57"/>
    </row>
    <row r="86" spans="1:14" ht="15" thickBot="1">
      <c r="B86" s="97" t="s">
        <v>1058</v>
      </c>
      <c r="C86" s="98"/>
      <c r="D86" s="98"/>
      <c r="E86" s="98"/>
      <c r="F86" s="98"/>
      <c r="G86" s="98"/>
      <c r="H86" s="98"/>
      <c r="I86" s="99"/>
      <c r="J86" s="100"/>
      <c r="K86" s="314">
        <v>0.05</v>
      </c>
      <c r="L86" s="860">
        <f>N79*K86</f>
        <v>12633.454014971474</v>
      </c>
      <c r="M86" s="861"/>
      <c r="N86" s="57"/>
    </row>
    <row r="87" spans="1:14" ht="15" thickBot="1">
      <c r="B87" s="823" t="s">
        <v>1037</v>
      </c>
      <c r="C87" s="824"/>
      <c r="D87" s="824"/>
      <c r="E87" s="824"/>
      <c r="F87" s="824"/>
      <c r="G87" s="824"/>
      <c r="H87" s="824"/>
      <c r="I87" s="824"/>
      <c r="J87" s="824"/>
      <c r="K87" s="824"/>
      <c r="L87" s="824"/>
      <c r="M87" s="825"/>
      <c r="N87" s="58">
        <f>L84+L85+L86</f>
        <v>75800.724089828844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328469.80438925826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A38" s="119"/>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181152</v>
      </c>
      <c r="N48" s="281">
        <f>K48*M48</f>
        <v>9057.6</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44.54</v>
      </c>
      <c r="N49" s="281">
        <f>K49*M49</f>
        <v>222.7</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5160.8699665670665</v>
      </c>
      <c r="N50" s="281">
        <f>K50*M50</f>
        <v>5160.8699665670665</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14441.169966567068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17249.866252902568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3449.9732505805136</v>
      </c>
      <c r="M84" s="859"/>
      <c r="N84" s="57"/>
    </row>
    <row r="85" spans="1:14">
      <c r="B85" s="95" t="s">
        <v>1057</v>
      </c>
      <c r="C85" s="96"/>
      <c r="D85" s="96"/>
      <c r="E85" s="96"/>
      <c r="F85" s="96"/>
      <c r="G85" s="96"/>
      <c r="H85" s="96"/>
      <c r="I85" s="93"/>
      <c r="J85" s="94"/>
      <c r="K85" s="313">
        <v>0.05</v>
      </c>
      <c r="L85" s="858">
        <f>N79*K85</f>
        <v>862.49331264512841</v>
      </c>
      <c r="M85" s="859"/>
      <c r="N85" s="57"/>
    </row>
    <row r="86" spans="1:14" ht="15" thickBot="1">
      <c r="B86" s="97" t="s">
        <v>1058</v>
      </c>
      <c r="C86" s="98"/>
      <c r="D86" s="98"/>
      <c r="E86" s="98"/>
      <c r="F86" s="98"/>
      <c r="G86" s="98"/>
      <c r="H86" s="98"/>
      <c r="I86" s="99"/>
      <c r="J86" s="100"/>
      <c r="K86" s="314">
        <v>0.05</v>
      </c>
      <c r="L86" s="860">
        <f>N79*K86</f>
        <v>862.49331264512841</v>
      </c>
      <c r="M86" s="861"/>
      <c r="N86" s="57"/>
    </row>
    <row r="87" spans="1:14" ht="15" thickBot="1">
      <c r="B87" s="823" t="s">
        <v>1037</v>
      </c>
      <c r="C87" s="824"/>
      <c r="D87" s="824"/>
      <c r="E87" s="824"/>
      <c r="F87" s="824"/>
      <c r="G87" s="824"/>
      <c r="H87" s="824"/>
      <c r="I87" s="824"/>
      <c r="J87" s="824"/>
      <c r="K87" s="824"/>
      <c r="L87" s="824"/>
      <c r="M87" s="825"/>
      <c r="N87" s="58">
        <f>L84+L85+L86</f>
        <v>5174.9598758707707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22424.82612877334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0.1</v>
      </c>
      <c r="N41" s="353">
        <f>N77*M41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1109.8645089391539</v>
      </c>
      <c r="N48" s="281">
        <f>K48*M48</f>
        <v>1109.8645089391539</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21325.321240359142</v>
      </c>
      <c r="N49" s="281">
        <f>K49*M49</f>
        <v>1066.2660620179572</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181152</v>
      </c>
      <c r="N50" s="281">
        <f>K50*M50</f>
        <v>13586.4</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44.54</v>
      </c>
      <c r="N51" s="281">
        <f>K51*M51</f>
        <v>222.7</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15985.230570957112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17108.709085491311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3421.7418170982623</v>
      </c>
      <c r="M84" s="859"/>
      <c r="N84" s="57"/>
    </row>
    <row r="85" spans="1:14">
      <c r="B85" s="95" t="s">
        <v>1057</v>
      </c>
      <c r="C85" s="96"/>
      <c r="D85" s="96"/>
      <c r="E85" s="96"/>
      <c r="F85" s="96"/>
      <c r="G85" s="96"/>
      <c r="H85" s="96"/>
      <c r="I85" s="93"/>
      <c r="J85" s="94"/>
      <c r="K85" s="313">
        <v>0.05</v>
      </c>
      <c r="L85" s="858">
        <f>N79*K85</f>
        <v>855.43545427456559</v>
      </c>
      <c r="M85" s="859"/>
      <c r="N85" s="57"/>
    </row>
    <row r="86" spans="1:14" ht="15" thickBot="1">
      <c r="B86" s="97" t="s">
        <v>1058</v>
      </c>
      <c r="C86" s="98"/>
      <c r="D86" s="98"/>
      <c r="E86" s="98"/>
      <c r="F86" s="98"/>
      <c r="G86" s="98"/>
      <c r="H86" s="98"/>
      <c r="I86" s="99"/>
      <c r="J86" s="100"/>
      <c r="K86" s="314">
        <v>0.05</v>
      </c>
      <c r="L86" s="860">
        <f>N79*K86</f>
        <v>855.43545427456559</v>
      </c>
      <c r="M86" s="861"/>
      <c r="N86" s="57"/>
    </row>
    <row r="87" spans="1:14" ht="15" thickBot="1">
      <c r="B87" s="823" t="s">
        <v>1037</v>
      </c>
      <c r="C87" s="824"/>
      <c r="D87" s="824"/>
      <c r="E87" s="824"/>
      <c r="F87" s="824"/>
      <c r="G87" s="824"/>
      <c r="H87" s="824"/>
      <c r="I87" s="824"/>
      <c r="J87" s="824"/>
      <c r="K87" s="824"/>
      <c r="L87" s="824"/>
      <c r="M87" s="825"/>
      <c r="N87" s="58">
        <f>L84+L85+L86</f>
        <v>5132.6127256473937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22241.321811138703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253</v>
      </c>
      <c r="B36" s="872" t="str">
        <f>VLOOKUP(A36,EQUIPOS!A6:D154,3,FALSE)</f>
        <v>Máquina hidrosembradora</v>
      </c>
      <c r="C36" s="873"/>
      <c r="D36" s="873"/>
      <c r="E36" s="873"/>
      <c r="F36" s="873"/>
      <c r="G36" s="873"/>
      <c r="H36" s="874"/>
      <c r="I36" s="276"/>
      <c r="J36" s="277"/>
      <c r="K36" s="278">
        <f>VLOOKUP(A36,EQUIPOS!A6:D163,4,FALSE)</f>
        <v>23435.438752097169</v>
      </c>
      <c r="L36" s="279"/>
      <c r="M36" s="345">
        <v>350</v>
      </c>
      <c r="N36" s="281">
        <f>K36/M36</f>
        <v>66.95839643456334</v>
      </c>
    </row>
    <row r="37" spans="1:14">
      <c r="A37" s="119" t="s">
        <v>138</v>
      </c>
      <c r="B37" s="872" t="str">
        <f>VLOOKUP(A37,EQUIPOS!A7:D154,3,FALSE)</f>
        <v>Camioneta D-300</v>
      </c>
      <c r="C37" s="873"/>
      <c r="D37" s="873"/>
      <c r="E37" s="873"/>
      <c r="F37" s="873"/>
      <c r="G37" s="873"/>
      <c r="H37" s="874"/>
      <c r="I37" s="430"/>
      <c r="J37" s="431"/>
      <c r="K37" s="278">
        <f>VLOOKUP(A37,EQUIPOS!A7:D164,4,FALSE)</f>
        <v>51017.014615455097</v>
      </c>
      <c r="L37" s="344"/>
      <c r="M37" s="345">
        <v>350</v>
      </c>
      <c r="N37" s="281">
        <f>K37/M37</f>
        <v>145.76289890130028</v>
      </c>
    </row>
    <row r="38" spans="1:14">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4.5595718934017855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217.2808672292654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1109.8645089391539</v>
      </c>
      <c r="N48" s="281">
        <f>K48*M48</f>
        <v>1109.8645089391539</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2199.5506957102198</v>
      </c>
      <c r="N49" s="281">
        <f>K49*M49</f>
        <v>879.82027828408798</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44.54</v>
      </c>
      <c r="N50" s="281">
        <f>K50*M50</f>
        <v>222.7</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21325.321240359142</v>
      </c>
      <c r="N51" s="281">
        <f>K51*M51</f>
        <v>1066.2660620179572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3278.650849241199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91.191437868035706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3587.1231543385002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717.4246308677001</v>
      </c>
      <c r="M84" s="859"/>
      <c r="N84" s="57"/>
    </row>
    <row r="85" spans="1:14">
      <c r="B85" s="95" t="s">
        <v>1057</v>
      </c>
      <c r="C85" s="96"/>
      <c r="D85" s="96"/>
      <c r="E85" s="96"/>
      <c r="F85" s="96"/>
      <c r="G85" s="96"/>
      <c r="H85" s="96"/>
      <c r="I85" s="93"/>
      <c r="J85" s="94"/>
      <c r="K85" s="313">
        <v>0.05</v>
      </c>
      <c r="L85" s="858">
        <f>N79*K85</f>
        <v>179.35615771692503</v>
      </c>
      <c r="M85" s="859"/>
      <c r="N85" s="57"/>
    </row>
    <row r="86" spans="1:14" ht="15" thickBot="1">
      <c r="B86" s="97" t="s">
        <v>1058</v>
      </c>
      <c r="C86" s="98"/>
      <c r="D86" s="98"/>
      <c r="E86" s="98"/>
      <c r="F86" s="98"/>
      <c r="G86" s="98"/>
      <c r="H86" s="98"/>
      <c r="I86" s="99"/>
      <c r="J86" s="100"/>
      <c r="K86" s="314">
        <v>0.05</v>
      </c>
      <c r="L86" s="860">
        <f>N79*K86</f>
        <v>179.35615771692503</v>
      </c>
      <c r="M86" s="861"/>
      <c r="N86" s="57"/>
    </row>
    <row r="87" spans="1:14" ht="15" thickBot="1">
      <c r="B87" s="823" t="s">
        <v>1037</v>
      </c>
      <c r="C87" s="824"/>
      <c r="D87" s="824"/>
      <c r="E87" s="824"/>
      <c r="F87" s="824"/>
      <c r="G87" s="824"/>
      <c r="H87" s="824"/>
      <c r="I87" s="824"/>
      <c r="J87" s="824"/>
      <c r="K87" s="824"/>
      <c r="L87" s="824"/>
      <c r="M87" s="825"/>
      <c r="N87" s="58">
        <f>L84+L85+L86</f>
        <v>1076.1369463015501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4663.26010064005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29.25" customHeight="1" thickBot="1">
      <c r="A31" t="s">
        <v>1929</v>
      </c>
      <c r="B31" s="86" t="s">
        <v>1810</v>
      </c>
      <c r="C31" s="965" t="s">
        <v>2155</v>
      </c>
      <c r="D31" s="966"/>
      <c r="E31" s="966"/>
      <c r="F31" s="966"/>
      <c r="G31" s="966"/>
      <c r="H31" s="966"/>
      <c r="I31" s="966"/>
      <c r="J31" s="96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8000</v>
      </c>
      <c r="N36" s="281">
        <f>K36/M36</f>
        <v>6.377126826931887</v>
      </c>
    </row>
    <row r="37" spans="1:14">
      <c r="A37" s="119"/>
      <c r="B37" s="872"/>
      <c r="C37" s="873"/>
      <c r="D37" s="873"/>
      <c r="E37" s="873"/>
      <c r="F37" s="873"/>
      <c r="G37" s="873"/>
      <c r="H37" s="874"/>
      <c r="I37" s="430"/>
      <c r="J37" s="431"/>
      <c r="K37" s="278"/>
      <c r="L37" s="344"/>
      <c r="M37" s="345"/>
      <c r="N37" s="281"/>
    </row>
    <row r="38" spans="1:14">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31.910729429981885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3849.9371179420459</v>
      </c>
      <c r="N48" s="281">
        <f>K48*M48</f>
        <v>4042.4339738391482</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15491.602500322553</v>
      </c>
      <c r="N49" s="281">
        <f>K49*M49</f>
        <v>15491.602500322553</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874.4814877847715</v>
      </c>
      <c r="N50" s="281">
        <f>K50*M50</f>
        <v>1748.962975569543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21282.999449731244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23868.270439466225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4773.6540878932456</v>
      </c>
      <c r="M84" s="859"/>
      <c r="N84" s="57"/>
    </row>
    <row r="85" spans="1:14">
      <c r="B85" s="95" t="s">
        <v>1057</v>
      </c>
      <c r="C85" s="96"/>
      <c r="D85" s="96"/>
      <c r="E85" s="96"/>
      <c r="F85" s="96"/>
      <c r="G85" s="96"/>
      <c r="H85" s="96"/>
      <c r="I85" s="93"/>
      <c r="J85" s="94"/>
      <c r="K85" s="313">
        <v>0.05</v>
      </c>
      <c r="L85" s="858">
        <f>N79*K85</f>
        <v>1193.4135219733114</v>
      </c>
      <c r="M85" s="859"/>
      <c r="N85" s="57"/>
    </row>
    <row r="86" spans="1:14" ht="15" thickBot="1">
      <c r="B86" s="97" t="s">
        <v>1058</v>
      </c>
      <c r="C86" s="98"/>
      <c r="D86" s="98"/>
      <c r="E86" s="98"/>
      <c r="F86" s="98"/>
      <c r="G86" s="98"/>
      <c r="H86" s="98"/>
      <c r="I86" s="99"/>
      <c r="J86" s="100"/>
      <c r="K86" s="314">
        <v>0.05</v>
      </c>
      <c r="L86" s="860">
        <f>N79*K86</f>
        <v>1193.4135219733114</v>
      </c>
      <c r="M86" s="861"/>
      <c r="N86" s="57"/>
    </row>
    <row r="87" spans="1:14" ht="15" thickBot="1">
      <c r="B87" s="823" t="s">
        <v>1037</v>
      </c>
      <c r="C87" s="824"/>
      <c r="D87" s="824"/>
      <c r="E87" s="824"/>
      <c r="F87" s="824"/>
      <c r="G87" s="824"/>
      <c r="H87" s="824"/>
      <c r="I87" s="824"/>
      <c r="J87" s="824"/>
      <c r="K87" s="824"/>
      <c r="L87" s="824"/>
      <c r="M87" s="825"/>
      <c r="N87" s="58">
        <f>L84+L85+L86</f>
        <v>7160.4811318398688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31028.751571306093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28.5" customHeight="1" thickBot="1">
      <c r="A31" t="s">
        <v>1929</v>
      </c>
      <c r="B31" s="86" t="s">
        <v>1811</v>
      </c>
      <c r="C31" s="965" t="s">
        <v>2158</v>
      </c>
      <c r="D31" s="966"/>
      <c r="E31" s="966"/>
      <c r="F31" s="966"/>
      <c r="G31" s="966"/>
      <c r="H31" s="966"/>
      <c r="I31" s="966"/>
      <c r="J31" s="966"/>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6"/>
      <c r="J36" s="277"/>
      <c r="K36" s="278">
        <f>VLOOKUP(A36,EQUIPOS!A6:D163,4,FALSE)</f>
        <v>51017.014615455097</v>
      </c>
      <c r="L36" s="279"/>
      <c r="M36" s="345">
        <v>8000</v>
      </c>
      <c r="N36" s="281">
        <f>K36/M36</f>
        <v>6.377126826931887</v>
      </c>
    </row>
    <row r="37" spans="1:14">
      <c r="A37" s="119"/>
      <c r="B37" s="872"/>
      <c r="C37" s="873"/>
      <c r="D37" s="873"/>
      <c r="E37" s="873"/>
      <c r="F37" s="873"/>
      <c r="G37" s="873"/>
      <c r="H37" s="874"/>
      <c r="I37" s="430"/>
      <c r="J37" s="431"/>
      <c r="K37" s="278"/>
      <c r="L37" s="344"/>
      <c r="M37" s="345"/>
      <c r="N37" s="281"/>
    </row>
    <row r="38" spans="1:14">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31.910729429981885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7441.1049644363502</v>
      </c>
      <c r="N48" s="281">
        <f>K48*M48</f>
        <v>7813.1602126581683</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15491.602500322553</v>
      </c>
      <c r="N49" s="281">
        <f>K49*M49</f>
        <v>15491.602500322553</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874.4814877847715</v>
      </c>
      <c r="N50" s="281">
        <f>K50*M50</f>
        <v>1748.962975569543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25053.725688550265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27638.996678285246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5527.7993356570496</v>
      </c>
      <c r="M84" s="859"/>
      <c r="N84" s="57"/>
    </row>
    <row r="85" spans="1:14">
      <c r="B85" s="95" t="s">
        <v>1057</v>
      </c>
      <c r="C85" s="96"/>
      <c r="D85" s="96"/>
      <c r="E85" s="96"/>
      <c r="F85" s="96"/>
      <c r="G85" s="96"/>
      <c r="H85" s="96"/>
      <c r="I85" s="93"/>
      <c r="J85" s="94"/>
      <c r="K85" s="313">
        <v>0.05</v>
      </c>
      <c r="L85" s="858">
        <f>N79*K85</f>
        <v>1381.9498339142624</v>
      </c>
      <c r="M85" s="859"/>
      <c r="N85" s="57"/>
    </row>
    <row r="86" spans="1:14" ht="15" thickBot="1">
      <c r="B86" s="97" t="s">
        <v>1058</v>
      </c>
      <c r="C86" s="98"/>
      <c r="D86" s="98"/>
      <c r="E86" s="98"/>
      <c r="F86" s="98"/>
      <c r="G86" s="98"/>
      <c r="H86" s="98"/>
      <c r="I86" s="99"/>
      <c r="J86" s="100"/>
      <c r="K86" s="314">
        <v>0.05</v>
      </c>
      <c r="L86" s="860">
        <f>N79*K86</f>
        <v>1381.9498339142624</v>
      </c>
      <c r="M86" s="861"/>
      <c r="N86" s="57"/>
    </row>
    <row r="87" spans="1:14" ht="15" thickBot="1">
      <c r="B87" s="823" t="s">
        <v>1037</v>
      </c>
      <c r="C87" s="824"/>
      <c r="D87" s="824"/>
      <c r="E87" s="824"/>
      <c r="F87" s="824"/>
      <c r="G87" s="824"/>
      <c r="H87" s="824"/>
      <c r="I87" s="824"/>
      <c r="J87" s="824"/>
      <c r="K87" s="824"/>
      <c r="L87" s="824"/>
      <c r="M87" s="825"/>
      <c r="N87" s="58">
        <f>L84+L85+L86</f>
        <v>8291.6990034855753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35930.69568177082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119</v>
      </c>
      <c r="B36" s="872" t="str">
        <f>VLOOKUP(A36,EQUIPOS!A6:D154,3,FALSE)</f>
        <v xml:space="preserve">Bomba de concreto, Producción: 30 m3/h, POTENCIA: 67 HP, MAX PRESION DE CONCRETO: 1150 PSI
</v>
      </c>
      <c r="C36" s="873"/>
      <c r="D36" s="873"/>
      <c r="E36" s="873"/>
      <c r="F36" s="873"/>
      <c r="G36" s="873"/>
      <c r="H36" s="874"/>
      <c r="I36" s="276"/>
      <c r="J36" s="277"/>
      <c r="K36" s="278">
        <f>VLOOKUP(A36,EQUIPOS!A6:D163,4,FALSE)</f>
        <v>45236.692788200373</v>
      </c>
      <c r="L36" s="279"/>
      <c r="M36" s="345">
        <v>100</v>
      </c>
      <c r="N36" s="281">
        <f>K36/M36</f>
        <v>452.36692788200372</v>
      </c>
    </row>
    <row r="37" spans="1:14">
      <c r="A37" s="119" t="s">
        <v>138</v>
      </c>
      <c r="B37" s="872" t="str">
        <f>VLOOKUP(A37,EQUIPOS!A7:D154,3,FALSE)</f>
        <v>Camioneta D-300</v>
      </c>
      <c r="C37" s="873"/>
      <c r="D37" s="873"/>
      <c r="E37" s="873"/>
      <c r="F37" s="873"/>
      <c r="G37" s="873"/>
      <c r="H37" s="874"/>
      <c r="I37" s="430"/>
      <c r="J37" s="431"/>
      <c r="K37" s="278">
        <f>VLOOKUP(A37,EQUIPOS!A7:D164,4,FALSE)</f>
        <v>51017.014615455097</v>
      </c>
      <c r="L37" s="344"/>
      <c r="M37" s="345">
        <v>1000</v>
      </c>
      <c r="N37" s="281">
        <f>K37/M37</f>
        <v>51.017014615455096</v>
      </c>
    </row>
    <row r="38" spans="1:14">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0.01</v>
      </c>
      <c r="N41" s="353">
        <f>N77*M41</f>
        <v>3.8300403904575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507.2139828879163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426189.66000000003</v>
      </c>
      <c r="N48" s="281">
        <f>K48*M48</f>
        <v>42618.966000000008</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2671.9442293906809</v>
      </c>
      <c r="N49" s="281">
        <f>K49*M49</f>
        <v>2939.1386523297492</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5549.3225446957695</v>
      </c>
      <c r="N50" s="281">
        <f>K50*M50</f>
        <v>5549.3225446957695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51107.427197025521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383.00403904575001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51997.645218959187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10399.529043791837</v>
      </c>
      <c r="M84" s="859"/>
      <c r="N84" s="57"/>
    </row>
    <row r="85" spans="1:14">
      <c r="B85" s="95" t="s">
        <v>1057</v>
      </c>
      <c r="C85" s="96"/>
      <c r="D85" s="96"/>
      <c r="E85" s="96"/>
      <c r="F85" s="96"/>
      <c r="G85" s="96"/>
      <c r="H85" s="96"/>
      <c r="I85" s="93"/>
      <c r="J85" s="94"/>
      <c r="K85" s="313">
        <v>0.05</v>
      </c>
      <c r="L85" s="858">
        <f>N79*K85</f>
        <v>2599.8822609479594</v>
      </c>
      <c r="M85" s="859"/>
      <c r="N85" s="57"/>
    </row>
    <row r="86" spans="1:14" ht="15" thickBot="1">
      <c r="B86" s="97" t="s">
        <v>1058</v>
      </c>
      <c r="C86" s="98"/>
      <c r="D86" s="98"/>
      <c r="E86" s="98"/>
      <c r="F86" s="98"/>
      <c r="G86" s="98"/>
      <c r="H86" s="98"/>
      <c r="I86" s="99"/>
      <c r="J86" s="100"/>
      <c r="K86" s="314">
        <v>0.05</v>
      </c>
      <c r="L86" s="860">
        <f>N79*K86</f>
        <v>2599.8822609479594</v>
      </c>
      <c r="M86" s="861"/>
      <c r="N86" s="57"/>
    </row>
    <row r="87" spans="1:14" ht="15" thickBot="1">
      <c r="B87" s="823" t="s">
        <v>1037</v>
      </c>
      <c r="C87" s="824"/>
      <c r="D87" s="824"/>
      <c r="E87" s="824"/>
      <c r="F87" s="824"/>
      <c r="G87" s="824"/>
      <c r="H87" s="824"/>
      <c r="I87" s="824"/>
      <c r="J87" s="824"/>
      <c r="K87" s="824"/>
      <c r="L87" s="824"/>
      <c r="M87" s="825"/>
      <c r="N87" s="58">
        <f>L84+L85+L86</f>
        <v>15599.293565687756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67596.938784646947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1" t="s">
        <v>2321</v>
      </c>
      <c r="L29" s="799" t="s">
        <v>1029</v>
      </c>
      <c r="M29" s="800"/>
      <c r="N29" s="77" t="s">
        <v>1030</v>
      </c>
    </row>
    <row r="30" spans="1:14" ht="17.25" hidden="1" customHeight="1">
      <c r="B30" s="77" t="s">
        <v>1027</v>
      </c>
      <c r="C30" s="802" t="s">
        <v>1028</v>
      </c>
      <c r="D30" s="803"/>
      <c r="E30" s="803"/>
      <c r="F30" s="803"/>
      <c r="G30" s="803"/>
      <c r="H30" s="803"/>
      <c r="I30" s="803"/>
      <c r="J30" s="78"/>
      <c r="K30" s="316"/>
      <c r="L30" s="799" t="s">
        <v>1029</v>
      </c>
      <c r="M30" s="800"/>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181152</v>
      </c>
      <c r="N48" s="281">
        <f>K48*M48</f>
        <v>90576</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20400</v>
      </c>
      <c r="N49" s="281">
        <f>K49*M49</f>
        <v>20400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110976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909" t="s">
        <v>1045</v>
      </c>
      <c r="M59" s="888"/>
      <c r="N59" s="82" t="s">
        <v>1035</v>
      </c>
    </row>
    <row r="60" spans="1:14">
      <c r="B60" s="52"/>
      <c r="C60" s="326"/>
      <c r="D60" s="326"/>
      <c r="E60" s="326"/>
      <c r="F60" s="326"/>
      <c r="G60" s="326"/>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320"/>
      <c r="I63" s="288"/>
      <c r="J63" s="295"/>
      <c r="K63" s="288"/>
      <c r="L63" s="910"/>
      <c r="M63" s="911"/>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3"/>
      <c r="M65" s="994"/>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5"/>
      <c r="C76" s="996"/>
      <c r="D76" s="996"/>
      <c r="E76" s="996"/>
      <c r="F76" s="996"/>
      <c r="G76" s="996"/>
      <c r="H76" s="996"/>
      <c r="I76" s="175"/>
      <c r="J76" s="175"/>
      <c r="K76" s="175"/>
      <c r="L76" s="997"/>
      <c r="M76" s="998"/>
      <c r="N76" s="494"/>
    </row>
    <row r="77" spans="1:15" ht="15" thickBot="1">
      <c r="B77" s="823" t="s">
        <v>1037</v>
      </c>
      <c r="C77" s="824"/>
      <c r="D77" s="824"/>
      <c r="E77" s="824"/>
      <c r="F77" s="824"/>
      <c r="G77" s="824"/>
      <c r="H77" s="824"/>
      <c r="I77" s="824"/>
      <c r="J77" s="824"/>
      <c r="K77" s="824"/>
      <c r="L77" s="824"/>
      <c r="M77" s="825"/>
      <c r="N77" s="310">
        <f>SUM(N71:N76)</f>
        <v>5106.7205206099998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116338.05654664051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3"/>
      <c r="J83" s="343"/>
      <c r="K83" s="311" t="s">
        <v>1054</v>
      </c>
      <c r="L83" s="870" t="s">
        <v>1055</v>
      </c>
      <c r="M83" s="871"/>
      <c r="N83" s="312"/>
    </row>
    <row r="84" spans="1:14">
      <c r="B84" s="856" t="s">
        <v>1056</v>
      </c>
      <c r="C84" s="857"/>
      <c r="D84" s="857"/>
      <c r="E84" s="857"/>
      <c r="F84" s="857"/>
      <c r="G84" s="857"/>
      <c r="H84" s="857"/>
      <c r="I84" s="93"/>
      <c r="J84" s="94"/>
      <c r="K84" s="313">
        <v>0.2</v>
      </c>
      <c r="L84" s="858">
        <f>N79*K84</f>
        <v>23267.611309328102</v>
      </c>
      <c r="M84" s="859"/>
      <c r="N84" s="57"/>
    </row>
    <row r="85" spans="1:14">
      <c r="B85" s="95" t="s">
        <v>1057</v>
      </c>
      <c r="C85" s="96"/>
      <c r="D85" s="96"/>
      <c r="E85" s="96"/>
      <c r="F85" s="96"/>
      <c r="G85" s="96"/>
      <c r="H85" s="96"/>
      <c r="I85" s="93"/>
      <c r="J85" s="94"/>
      <c r="K85" s="313">
        <v>0.05</v>
      </c>
      <c r="L85" s="858">
        <f>N79*K85</f>
        <v>5816.9028273320255</v>
      </c>
      <c r="M85" s="859"/>
      <c r="N85" s="57"/>
    </row>
    <row r="86" spans="1:14" ht="15" thickBot="1">
      <c r="B86" s="97" t="s">
        <v>1058</v>
      </c>
      <c r="C86" s="98"/>
      <c r="D86" s="98"/>
      <c r="E86" s="98"/>
      <c r="F86" s="98"/>
      <c r="G86" s="98"/>
      <c r="H86" s="98"/>
      <c r="I86" s="99"/>
      <c r="J86" s="100"/>
      <c r="K86" s="314">
        <v>0.05</v>
      </c>
      <c r="L86" s="860">
        <f>N79*K86</f>
        <v>5816.9028273320255</v>
      </c>
      <c r="M86" s="861"/>
      <c r="N86" s="57"/>
    </row>
    <row r="87" spans="1:14" ht="15" thickBot="1">
      <c r="B87" s="823" t="s">
        <v>1037</v>
      </c>
      <c r="C87" s="824"/>
      <c r="D87" s="824"/>
      <c r="E87" s="824"/>
      <c r="F87" s="824"/>
      <c r="G87" s="824"/>
      <c r="H87" s="824"/>
      <c r="I87" s="824"/>
      <c r="J87" s="824"/>
      <c r="K87" s="824"/>
      <c r="L87" s="824"/>
      <c r="M87" s="825"/>
      <c r="N87" s="58">
        <f>L84+L85+L86</f>
        <v>34901.416963992153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151239.47351063267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3"/>
      <c r="K119" s="973"/>
      <c r="L119" s="973"/>
      <c r="M119" s="973"/>
      <c r="N119" s="974"/>
    </row>
    <row r="120" spans="2:14" ht="15" thickBot="1">
      <c r="B120" s="428" t="s">
        <v>2327</v>
      </c>
      <c r="C120" s="429"/>
      <c r="D120" s="429"/>
      <c r="E120" s="268"/>
      <c r="F120" s="268"/>
      <c r="G120" s="268"/>
      <c r="H120" s="268"/>
      <c r="I120" s="268"/>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t="17.25" hidden="1" customHeight="1" thickBot="1">
      <c r="B30" s="77" t="s">
        <v>1027</v>
      </c>
      <c r="C30" s="802" t="s">
        <v>1028</v>
      </c>
      <c r="D30" s="803"/>
      <c r="E30" s="803"/>
      <c r="F30" s="803"/>
      <c r="G30" s="803"/>
      <c r="H30" s="803"/>
      <c r="I30" s="803"/>
      <c r="J30" s="78"/>
      <c r="K30" s="316"/>
      <c r="L30" s="799" t="s">
        <v>1029</v>
      </c>
      <c r="M30" s="800"/>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6"/>
      <c r="J36" s="277"/>
      <c r="K36" s="278"/>
      <c r="L36" s="279"/>
      <c r="M36" s="345"/>
      <c r="N36" s="281"/>
    </row>
    <row r="37" spans="1:14">
      <c r="A37" s="119"/>
      <c r="B37" s="872"/>
      <c r="C37" s="873"/>
      <c r="D37" s="873"/>
      <c r="E37" s="873"/>
      <c r="F37" s="873"/>
      <c r="G37" s="873"/>
      <c r="H37" s="874"/>
      <c r="I37" s="430"/>
      <c r="J37" s="431"/>
      <c r="K37" s="278"/>
      <c r="L37" s="344"/>
      <c r="M37" s="345"/>
      <c r="N37" s="281"/>
    </row>
    <row r="38" spans="1:14">
      <c r="B38" s="872"/>
      <c r="C38" s="873"/>
      <c r="D38" s="873"/>
      <c r="E38" s="873"/>
      <c r="F38" s="873"/>
      <c r="G38" s="873"/>
      <c r="H38" s="874"/>
      <c r="I38" s="337"/>
      <c r="J38" s="339"/>
      <c r="K38" s="278"/>
      <c r="L38" s="432"/>
      <c r="M38" s="433"/>
      <c r="N38" s="281"/>
    </row>
    <row r="39" spans="1:14">
      <c r="B39" s="872"/>
      <c r="C39" s="873"/>
      <c r="D39" s="873"/>
      <c r="E39" s="873"/>
      <c r="F39" s="873"/>
      <c r="G39" s="873"/>
      <c r="H39" s="874"/>
      <c r="I39" s="42"/>
      <c r="J39" s="43"/>
      <c r="K39" s="278"/>
      <c r="L39" s="285"/>
      <c r="M39" s="345"/>
      <c r="N39" s="281"/>
    </row>
    <row r="40" spans="1:14">
      <c r="B40" s="329"/>
      <c r="C40" s="330"/>
      <c r="D40" s="330"/>
      <c r="E40" s="330"/>
      <c r="F40" s="332"/>
      <c r="G40" s="332"/>
      <c r="H40" s="131"/>
      <c r="I40" s="42"/>
      <c r="J40" s="43"/>
      <c r="K40" s="278"/>
      <c r="L40" s="285"/>
      <c r="M40" s="286"/>
      <c r="N40" s="282"/>
    </row>
    <row r="41" spans="1:14">
      <c r="B41" s="880" t="s">
        <v>1036</v>
      </c>
      <c r="C41" s="881"/>
      <c r="D41" s="881"/>
      <c r="E41" s="44"/>
      <c r="F41" s="45"/>
      <c r="G41" s="45"/>
      <c r="H41" s="46"/>
      <c r="I41" s="42"/>
      <c r="J41" s="43"/>
      <c r="K41" s="288"/>
      <c r="L41" s="285"/>
      <c r="M41" s="410">
        <v>0.05</v>
      </c>
      <c r="N41" s="353">
        <f>N76*M41</f>
        <v>85112.008676833342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15300</v>
      </c>
      <c r="N48" s="281">
        <f>K48*M48</f>
        <v>16830000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23" t="s">
        <v>1037</v>
      </c>
      <c r="C54" s="824"/>
      <c r="D54" s="824"/>
      <c r="E54" s="824"/>
      <c r="F54" s="824"/>
      <c r="G54" s="824"/>
      <c r="H54" s="824"/>
      <c r="I54" s="824"/>
      <c r="J54" s="824"/>
      <c r="K54" s="824"/>
      <c r="L54" s="824"/>
      <c r="M54" s="825"/>
      <c r="N54" s="403">
        <f>SUM(N48:N53)</f>
        <v>16830000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909" t="s">
        <v>1045</v>
      </c>
      <c r="M58" s="888"/>
      <c r="N58" s="82" t="s">
        <v>1035</v>
      </c>
    </row>
    <row r="59" spans="1:14">
      <c r="B59" s="52"/>
      <c r="C59" s="326"/>
      <c r="D59" s="326"/>
      <c r="E59" s="326"/>
      <c r="F59" s="326"/>
      <c r="G59" s="326"/>
      <c r="H59" s="320"/>
      <c r="I59" s="288"/>
      <c r="J59" s="295"/>
      <c r="K59" s="288"/>
      <c r="L59" s="910"/>
      <c r="M59" s="911"/>
      <c r="N59" s="296"/>
    </row>
    <row r="60" spans="1:14">
      <c r="B60" s="52"/>
      <c r="C60" s="53"/>
      <c r="D60" s="53"/>
      <c r="E60" s="53"/>
      <c r="F60" s="53"/>
      <c r="G60" s="53"/>
      <c r="H60" s="320"/>
      <c r="I60" s="288"/>
      <c r="J60" s="295"/>
      <c r="K60" s="288"/>
      <c r="L60" s="910"/>
      <c r="M60" s="911"/>
      <c r="N60" s="296"/>
    </row>
    <row r="61" spans="1:14">
      <c r="B61" s="52"/>
      <c r="C61" s="53"/>
      <c r="D61" s="53"/>
      <c r="E61" s="53"/>
      <c r="F61" s="53"/>
      <c r="G61" s="53"/>
      <c r="H61" s="320"/>
      <c r="I61" s="288"/>
      <c r="J61" s="295"/>
      <c r="K61" s="288"/>
      <c r="L61" s="910"/>
      <c r="M61" s="911"/>
      <c r="N61" s="296"/>
    </row>
    <row r="62" spans="1:14">
      <c r="B62" s="52"/>
      <c r="C62" s="53"/>
      <c r="D62" s="53"/>
      <c r="E62" s="53"/>
      <c r="F62" s="53"/>
      <c r="G62" s="53"/>
      <c r="H62" s="320"/>
      <c r="I62" s="288"/>
      <c r="J62" s="295"/>
      <c r="K62" s="288"/>
      <c r="L62" s="910"/>
      <c r="M62" s="911"/>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93"/>
      <c r="M64" s="994"/>
      <c r="N64" s="494"/>
    </row>
    <row r="65" spans="1:15" ht="15" thickBot="1">
      <c r="B65" s="823" t="s">
        <v>1037</v>
      </c>
      <c r="C65" s="824"/>
      <c r="D65" s="824"/>
      <c r="E65" s="824"/>
      <c r="F65" s="824"/>
      <c r="G65" s="824"/>
      <c r="H65" s="824"/>
      <c r="I65" s="824"/>
      <c r="J65" s="824"/>
      <c r="K65" s="824"/>
      <c r="L65" s="824"/>
      <c r="M65" s="825"/>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977"/>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95"/>
      <c r="C75" s="996"/>
      <c r="D75" s="996"/>
      <c r="E75" s="996"/>
      <c r="F75" s="996"/>
      <c r="G75" s="996"/>
      <c r="H75" s="996"/>
      <c r="I75" s="175"/>
      <c r="J75" s="175"/>
      <c r="K75" s="175"/>
      <c r="L75" s="997"/>
      <c r="M75" s="998"/>
      <c r="N75" s="51"/>
    </row>
    <row r="76" spans="1:15" ht="15" thickBot="1">
      <c r="B76" s="823" t="s">
        <v>1037</v>
      </c>
      <c r="C76" s="824"/>
      <c r="D76" s="824"/>
      <c r="E76" s="824"/>
      <c r="F76" s="824"/>
      <c r="G76" s="824"/>
      <c r="H76" s="824"/>
      <c r="I76" s="824"/>
      <c r="J76" s="824"/>
      <c r="K76" s="824"/>
      <c r="L76" s="824"/>
      <c r="M76" s="825"/>
      <c r="N76" s="310">
        <f>SUM(N70:N75)</f>
        <v>1702240.1735366667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18617352.1822135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3723470.4364427002</v>
      </c>
      <c r="M83" s="859"/>
      <c r="N83" s="57"/>
    </row>
    <row r="84" spans="1:14">
      <c r="B84" s="95" t="s">
        <v>1057</v>
      </c>
      <c r="C84" s="96"/>
      <c r="D84" s="96"/>
      <c r="E84" s="96"/>
      <c r="F84" s="96"/>
      <c r="G84" s="96"/>
      <c r="H84" s="96"/>
      <c r="I84" s="93"/>
      <c r="J84" s="94"/>
      <c r="K84" s="313">
        <v>0.05</v>
      </c>
      <c r="L84" s="858">
        <f>N78*K84</f>
        <v>930867.60911067505</v>
      </c>
      <c r="M84" s="859"/>
      <c r="N84" s="57"/>
    </row>
    <row r="85" spans="1:14" ht="15" thickBot="1">
      <c r="B85" s="97" t="s">
        <v>1058</v>
      </c>
      <c r="C85" s="98"/>
      <c r="D85" s="98"/>
      <c r="E85" s="98"/>
      <c r="F85" s="98"/>
      <c r="G85" s="98"/>
      <c r="H85" s="98"/>
      <c r="I85" s="99"/>
      <c r="J85" s="100"/>
      <c r="K85" s="314">
        <v>0.05</v>
      </c>
      <c r="L85" s="860">
        <f>N78*K85</f>
        <v>930867.60911067505</v>
      </c>
      <c r="M85" s="861"/>
      <c r="N85" s="57"/>
    </row>
    <row r="86" spans="1:14" ht="15" thickBot="1">
      <c r="B86" s="823" t="s">
        <v>1037</v>
      </c>
      <c r="C86" s="824"/>
      <c r="D86" s="824"/>
      <c r="E86" s="824"/>
      <c r="F86" s="824"/>
      <c r="G86" s="824"/>
      <c r="H86" s="824"/>
      <c r="I86" s="824"/>
      <c r="J86" s="824"/>
      <c r="K86" s="824"/>
      <c r="L86" s="824"/>
      <c r="M86" s="825"/>
      <c r="N86" s="58">
        <f>L83+L84+L85</f>
        <v>5585205.6546640499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24202557.836877551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28.5" customHeight="1" thickBot="1">
      <c r="A31" t="s">
        <v>1929</v>
      </c>
      <c r="B31" s="113" t="s">
        <v>1250</v>
      </c>
      <c r="C31" s="999" t="s">
        <v>2299</v>
      </c>
      <c r="D31" s="1000"/>
      <c r="E31" s="1000"/>
      <c r="F31" s="1000"/>
      <c r="G31" s="1000"/>
      <c r="H31" s="1000"/>
      <c r="I31" s="1000"/>
      <c r="J31" s="1000"/>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77" t="s">
        <v>373</v>
      </c>
      <c r="B36" s="872" t="str">
        <f>VLOOKUP(A36,EQUIPOS!A6:D154,3,FALSE)</f>
        <v>Volqueta 6 m3</v>
      </c>
      <c r="C36" s="873"/>
      <c r="D36" s="873"/>
      <c r="E36" s="873"/>
      <c r="F36" s="873"/>
      <c r="G36" s="873"/>
      <c r="H36" s="874"/>
      <c r="I36" s="276"/>
      <c r="J36" s="277"/>
      <c r="K36" s="278">
        <f>VLOOKUP(A36,EQUIPOS!A6:D161,4,FALSE)</f>
        <v>60387.486687681543</v>
      </c>
      <c r="L36" s="279"/>
      <c r="M36" s="464">
        <v>81</v>
      </c>
      <c r="N36" s="281">
        <f>K36/M36</f>
        <v>745.52452700841411</v>
      </c>
    </row>
    <row r="37" span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2"/>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105">
        <f>SUM(N36:N42)</f>
        <v>745.52452700841411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5"/>
      <c r="C53" s="906"/>
      <c r="D53" s="906"/>
      <c r="E53" s="906"/>
      <c r="F53" s="906"/>
      <c r="G53" s="906"/>
      <c r="H53" s="906"/>
      <c r="I53" s="876"/>
      <c r="J53" s="48"/>
      <c r="K53" s="50"/>
      <c r="L53" s="907"/>
      <c r="M53" s="908"/>
      <c r="N53" s="51"/>
    </row>
    <row r="54" spans="2:14" ht="15" thickBot="1">
      <c r="B54" s="823" t="s">
        <v>1037</v>
      </c>
      <c r="C54" s="824"/>
      <c r="D54" s="824"/>
      <c r="E54" s="824"/>
      <c r="F54" s="824"/>
      <c r="G54" s="824"/>
      <c r="H54" s="824"/>
      <c r="I54" s="824"/>
      <c r="J54" s="824"/>
      <c r="K54" s="824"/>
      <c r="L54" s="824"/>
      <c r="M54" s="82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9" t="s">
        <v>1045</v>
      </c>
      <c r="M58" s="888"/>
      <c r="N58" s="82" t="s">
        <v>1035</v>
      </c>
    </row>
    <row r="59" spans="2:14">
      <c r="B59" s="52"/>
      <c r="C59" s="326"/>
      <c r="D59" s="326"/>
      <c r="E59" s="326"/>
      <c r="F59" s="326"/>
      <c r="G59" s="326"/>
      <c r="H59" s="320"/>
      <c r="I59" s="288"/>
      <c r="J59" s="295"/>
      <c r="K59" s="288"/>
      <c r="L59" s="910"/>
      <c r="M59" s="91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3" t="s">
        <v>1037</v>
      </c>
      <c r="C65" s="824"/>
      <c r="D65" s="824"/>
      <c r="E65" s="824"/>
      <c r="F65" s="824"/>
      <c r="G65" s="824"/>
      <c r="H65" s="824"/>
      <c r="I65" s="824"/>
      <c r="J65" s="824"/>
      <c r="K65" s="824"/>
      <c r="L65" s="824"/>
      <c r="M65" s="82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5"/>
      <c r="C75" s="996"/>
      <c r="D75" s="996"/>
      <c r="E75" s="996"/>
      <c r="F75" s="996"/>
      <c r="G75" s="996"/>
      <c r="H75" s="996"/>
      <c r="I75" s="175"/>
      <c r="J75" s="175"/>
      <c r="K75" s="175"/>
      <c r="L75" s="997"/>
      <c r="M75" s="998"/>
      <c r="N75" s="51"/>
    </row>
    <row r="76" spans="2:15" ht="15" thickBot="1">
      <c r="B76" s="823" t="s">
        <v>1037</v>
      </c>
      <c r="C76" s="824"/>
      <c r="D76" s="824"/>
      <c r="E76" s="824"/>
      <c r="F76" s="824"/>
      <c r="G76" s="824"/>
      <c r="H76" s="824"/>
      <c r="I76" s="824"/>
      <c r="J76" s="824"/>
      <c r="K76" s="824"/>
      <c r="L76" s="824"/>
      <c r="M76" s="825"/>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745.52452700841411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149.10490540168283</v>
      </c>
      <c r="M83" s="859"/>
      <c r="N83" s="57"/>
    </row>
    <row r="84" spans="1:14">
      <c r="B84" s="95" t="s">
        <v>1057</v>
      </c>
      <c r="C84" s="96"/>
      <c r="D84" s="96"/>
      <c r="E84" s="96"/>
      <c r="F84" s="96"/>
      <c r="G84" s="96"/>
      <c r="H84" s="96"/>
      <c r="I84" s="93"/>
      <c r="J84" s="94"/>
      <c r="K84" s="313">
        <v>0.05</v>
      </c>
      <c r="L84" s="858">
        <f>N78*K84</f>
        <v>37.276226350420707</v>
      </c>
      <c r="M84" s="859"/>
      <c r="N84" s="57"/>
    </row>
    <row r="85" spans="1:14" ht="15" thickBot="1">
      <c r="B85" s="97" t="s">
        <v>1058</v>
      </c>
      <c r="C85" s="98"/>
      <c r="D85" s="98"/>
      <c r="E85" s="98"/>
      <c r="F85" s="98"/>
      <c r="G85" s="98"/>
      <c r="H85" s="98"/>
      <c r="I85" s="99"/>
      <c r="J85" s="100"/>
      <c r="K85" s="314">
        <v>0.05</v>
      </c>
      <c r="L85" s="860">
        <f>N78*K85</f>
        <v>37.276226350420707</v>
      </c>
      <c r="M85" s="861"/>
      <c r="N85" s="57"/>
    </row>
    <row r="86" spans="1:14" ht="15" thickBot="1">
      <c r="B86" s="823" t="s">
        <v>1037</v>
      </c>
      <c r="C86" s="824"/>
      <c r="D86" s="824"/>
      <c r="E86" s="824"/>
      <c r="F86" s="824"/>
      <c r="G86" s="824"/>
      <c r="H86" s="824"/>
      <c r="I86" s="824"/>
      <c r="J86" s="824"/>
      <c r="K86" s="824"/>
      <c r="L86" s="824"/>
      <c r="M86" s="825"/>
      <c r="N86" s="58">
        <f>L83+L84+L85</f>
        <v>223.65735810252423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969.18188511093831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7"/>
      <c r="H25" s="817"/>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1" t="s">
        <v>2321</v>
      </c>
      <c r="L29" s="799" t="s">
        <v>1029</v>
      </c>
      <c r="M29" s="800"/>
      <c r="N29" s="77" t="s">
        <v>1030</v>
      </c>
    </row>
    <row r="30" spans="1:14" hidden="1">
      <c r="B30" s="77" t="s">
        <v>1027</v>
      </c>
      <c r="C30" s="802" t="s">
        <v>1028</v>
      </c>
      <c r="D30" s="803"/>
      <c r="E30" s="803"/>
      <c r="F30" s="803"/>
      <c r="G30" s="803"/>
      <c r="H30" s="803"/>
      <c r="I30" s="803"/>
      <c r="J30" s="78"/>
      <c r="K30" s="316"/>
      <c r="L30" s="799" t="s">
        <v>1029</v>
      </c>
      <c r="M30" s="800"/>
      <c r="N30" s="77" t="s">
        <v>1030</v>
      </c>
    </row>
    <row r="31" spans="1:14" ht="41.25" customHeight="1" thickBot="1">
      <c r="A31" t="s">
        <v>1929</v>
      </c>
      <c r="B31" s="113" t="s">
        <v>1251</v>
      </c>
      <c r="C31" s="999" t="s">
        <v>2302</v>
      </c>
      <c r="D31" s="1000"/>
      <c r="E31" s="1000"/>
      <c r="F31" s="1000"/>
      <c r="G31" s="1000"/>
      <c r="H31" s="1000"/>
      <c r="I31" s="1000"/>
      <c r="J31" s="1000"/>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373</v>
      </c>
      <c r="B36" s="872" t="str">
        <f>VLOOKUP(A36,EQUIPOS!A6:D154,3,FALSE)</f>
        <v>Volqueta 6 m3</v>
      </c>
      <c r="C36" s="873"/>
      <c r="D36" s="873"/>
      <c r="E36" s="873"/>
      <c r="F36" s="873"/>
      <c r="G36" s="873"/>
      <c r="H36" s="874"/>
      <c r="I36" s="276"/>
      <c r="J36" s="277"/>
      <c r="K36" s="278">
        <f>VLOOKUP(A36,EQUIPOS!A6:D161,4,FALSE)</f>
        <v>60387.486687681543</v>
      </c>
      <c r="L36" s="279"/>
      <c r="M36" s="292">
        <v>66</v>
      </c>
      <c r="N36" s="281">
        <f>K36/M36</f>
        <v>914.96191951032642</v>
      </c>
    </row>
    <row r="37" span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2"/>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105">
        <f>SUM(N36:N42)</f>
        <v>914.96191951032642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5"/>
      <c r="C53" s="906"/>
      <c r="D53" s="906"/>
      <c r="E53" s="906"/>
      <c r="F53" s="906"/>
      <c r="G53" s="906"/>
      <c r="H53" s="906"/>
      <c r="I53" s="876"/>
      <c r="J53" s="48"/>
      <c r="K53" s="50"/>
      <c r="L53" s="907"/>
      <c r="M53" s="908"/>
      <c r="N53" s="51"/>
    </row>
    <row r="54" spans="2:14" ht="15" thickBot="1">
      <c r="B54" s="823" t="s">
        <v>1037</v>
      </c>
      <c r="C54" s="824"/>
      <c r="D54" s="824"/>
      <c r="E54" s="824"/>
      <c r="F54" s="824"/>
      <c r="G54" s="824"/>
      <c r="H54" s="824"/>
      <c r="I54" s="824"/>
      <c r="J54" s="824"/>
      <c r="K54" s="824"/>
      <c r="L54" s="824"/>
      <c r="M54" s="82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9" t="s">
        <v>1045</v>
      </c>
      <c r="M58" s="888"/>
      <c r="N58" s="82" t="s">
        <v>1035</v>
      </c>
    </row>
    <row r="59" spans="2:14">
      <c r="B59" s="52"/>
      <c r="C59" s="326"/>
      <c r="D59" s="326"/>
      <c r="E59" s="326"/>
      <c r="F59" s="326"/>
      <c r="G59" s="326"/>
      <c r="H59" s="320"/>
      <c r="I59" s="288"/>
      <c r="J59" s="295"/>
      <c r="K59" s="288"/>
      <c r="L59" s="910"/>
      <c r="M59" s="91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3" t="s">
        <v>1037</v>
      </c>
      <c r="C65" s="824"/>
      <c r="D65" s="824"/>
      <c r="E65" s="824"/>
      <c r="F65" s="824"/>
      <c r="G65" s="824"/>
      <c r="H65" s="824"/>
      <c r="I65" s="824"/>
      <c r="J65" s="824"/>
      <c r="K65" s="824"/>
      <c r="L65" s="824"/>
      <c r="M65" s="82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5"/>
      <c r="C75" s="996"/>
      <c r="D75" s="996"/>
      <c r="E75" s="996"/>
      <c r="F75" s="996"/>
      <c r="G75" s="996"/>
      <c r="H75" s="996"/>
      <c r="I75" s="175"/>
      <c r="J75" s="175"/>
      <c r="K75" s="175"/>
      <c r="L75" s="997"/>
      <c r="M75" s="998"/>
      <c r="N75" s="51"/>
    </row>
    <row r="76" spans="2:15" ht="15" thickBot="1">
      <c r="B76" s="823" t="s">
        <v>1037</v>
      </c>
      <c r="C76" s="824"/>
      <c r="D76" s="824"/>
      <c r="E76" s="824"/>
      <c r="F76" s="824"/>
      <c r="G76" s="824"/>
      <c r="H76" s="824"/>
      <c r="I76" s="824"/>
      <c r="J76" s="824"/>
      <c r="K76" s="824"/>
      <c r="L76" s="824"/>
      <c r="M76" s="825"/>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914.96191951032642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182.99238390206528</v>
      </c>
      <c r="M83" s="859"/>
      <c r="N83" s="57"/>
    </row>
    <row r="84" spans="1:14">
      <c r="B84" s="95" t="s">
        <v>1057</v>
      </c>
      <c r="C84" s="96"/>
      <c r="D84" s="96"/>
      <c r="E84" s="96"/>
      <c r="F84" s="96"/>
      <c r="G84" s="96"/>
      <c r="H84" s="96"/>
      <c r="I84" s="93"/>
      <c r="J84" s="94"/>
      <c r="K84" s="313">
        <v>0.05</v>
      </c>
      <c r="L84" s="858">
        <f>N78*K84</f>
        <v>45.748095975516321</v>
      </c>
      <c r="M84" s="859"/>
      <c r="N84" s="57"/>
    </row>
    <row r="85" spans="1:14" ht="15" thickBot="1">
      <c r="B85" s="97" t="s">
        <v>1058</v>
      </c>
      <c r="C85" s="98"/>
      <c r="D85" s="98"/>
      <c r="E85" s="98"/>
      <c r="F85" s="98"/>
      <c r="G85" s="98"/>
      <c r="H85" s="98"/>
      <c r="I85" s="99"/>
      <c r="J85" s="100"/>
      <c r="K85" s="314">
        <v>0.05</v>
      </c>
      <c r="L85" s="860">
        <f>N78*K85</f>
        <v>45.748095975516321</v>
      </c>
      <c r="M85" s="861"/>
      <c r="N85" s="57"/>
    </row>
    <row r="86" spans="1:14" ht="15" thickBot="1">
      <c r="B86" s="823" t="s">
        <v>1037</v>
      </c>
      <c r="C86" s="824"/>
      <c r="D86" s="824"/>
      <c r="E86" s="824"/>
      <c r="F86" s="824"/>
      <c r="G86" s="824"/>
      <c r="H86" s="824"/>
      <c r="I86" s="824"/>
      <c r="J86" s="824"/>
      <c r="K86" s="824"/>
      <c r="L86" s="824"/>
      <c r="M86" s="825"/>
      <c r="N86" s="58">
        <f>L83+L84+L85</f>
        <v>274.48857585309793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1189.4504953634244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14" t="s">
        <v>2311</v>
      </c>
      <c r="C10" s="915"/>
      <c r="D10" s="915"/>
      <c r="E10" s="915"/>
      <c r="F10" s="397" t="s">
        <v>2312</v>
      </c>
      <c r="G10" s="392"/>
      <c r="H10" s="398"/>
      <c r="I10" s="916" t="s">
        <v>2313</v>
      </c>
      <c r="J10" s="916"/>
      <c r="K10" s="399" t="s">
        <v>2312</v>
      </c>
      <c r="L10" s="395"/>
      <c r="M10" s="395"/>
      <c r="N10" s="396"/>
    </row>
    <row r="11" spans="2:14">
      <c r="B11" s="370" t="s">
        <v>1023</v>
      </c>
      <c r="C11" s="371"/>
      <c r="D11" s="801"/>
      <c r="E11" s="801"/>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16" t="s">
        <v>2328</v>
      </c>
      <c r="G25" s="816"/>
      <c r="H25" s="816"/>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1001" t="s">
        <v>1026</v>
      </c>
      <c r="C27" s="1002"/>
      <c r="D27" s="1002"/>
      <c r="E27" s="1002"/>
      <c r="F27" s="1002"/>
      <c r="G27" s="1002"/>
      <c r="H27" s="1002"/>
      <c r="I27" s="1002"/>
      <c r="J27" s="1002"/>
      <c r="K27" s="1002"/>
      <c r="L27" s="1002"/>
      <c r="M27" s="1002"/>
      <c r="N27" s="1003"/>
    </row>
    <row r="28" spans="1:14" ht="15" thickBot="1">
      <c r="B28" s="39"/>
      <c r="C28" s="40"/>
      <c r="D28" s="40"/>
      <c r="E28" s="40"/>
      <c r="F28" s="40"/>
      <c r="G28" s="40"/>
      <c r="H28" s="40"/>
      <c r="I28" s="40"/>
      <c r="J28" s="40"/>
      <c r="K28" s="40"/>
      <c r="L28" s="40"/>
      <c r="M28" s="40"/>
      <c r="N28" s="41"/>
    </row>
    <row r="29" spans="1:14" ht="27" thickBot="1">
      <c r="B29" s="77" t="s">
        <v>1027</v>
      </c>
      <c r="C29" s="1006" t="s">
        <v>1028</v>
      </c>
      <c r="D29" s="1007"/>
      <c r="E29" s="1007"/>
      <c r="F29" s="1007"/>
      <c r="G29" s="1007"/>
      <c r="H29" s="1007"/>
      <c r="I29" s="1007"/>
      <c r="J29" s="78"/>
      <c r="K29" s="351" t="s">
        <v>2321</v>
      </c>
      <c r="L29" s="1004" t="s">
        <v>1029</v>
      </c>
      <c r="M29" s="1005"/>
      <c r="N29" s="77" t="s">
        <v>1030</v>
      </c>
    </row>
    <row r="30" spans="1:14" hidden="1">
      <c r="B30" s="77" t="s">
        <v>1027</v>
      </c>
      <c r="C30" s="802" t="s">
        <v>1028</v>
      </c>
      <c r="D30" s="803"/>
      <c r="E30" s="803"/>
      <c r="F30" s="803"/>
      <c r="G30" s="803"/>
      <c r="H30" s="803"/>
      <c r="I30" s="803"/>
      <c r="J30" s="78"/>
      <c r="K30" s="316"/>
      <c r="L30" s="799" t="s">
        <v>1029</v>
      </c>
      <c r="M30" s="800"/>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373</v>
      </c>
      <c r="B36" s="872" t="str">
        <f>VLOOKUP(A36,EQUIPOS!A6:D154,3,FALSE)</f>
        <v>Volqueta 6 m3</v>
      </c>
      <c r="C36" s="873"/>
      <c r="D36" s="873"/>
      <c r="E36" s="873"/>
      <c r="F36" s="873"/>
      <c r="G36" s="873"/>
      <c r="H36" s="874"/>
      <c r="I36" s="276"/>
      <c r="J36" s="277"/>
      <c r="K36" s="278">
        <f>VLOOKUP(A36,EQUIPOS!A6:D161,4,FALSE)</f>
        <v>60387.486687681543</v>
      </c>
      <c r="L36" s="279"/>
      <c r="M36" s="292">
        <v>66</v>
      </c>
      <c r="N36" s="281">
        <f>K36/M36</f>
        <v>914.96191951032642</v>
      </c>
    </row>
    <row r="37" spans="1:14">
      <c r="B37" s="872"/>
      <c r="C37" s="873"/>
      <c r="D37" s="873"/>
      <c r="E37" s="873"/>
      <c r="F37" s="873"/>
      <c r="G37" s="873"/>
      <c r="H37" s="874"/>
      <c r="I37" s="276"/>
      <c r="J37" s="277"/>
      <c r="K37" s="278"/>
      <c r="L37" s="279"/>
      <c r="M37" s="280"/>
      <c r="N37" s="281"/>
    </row>
    <row r="38" spans="1:14">
      <c r="B38" s="872"/>
      <c r="C38" s="873"/>
      <c r="D38" s="873"/>
      <c r="E38" s="873"/>
      <c r="F38" s="873"/>
      <c r="G38" s="873"/>
      <c r="H38" s="874"/>
      <c r="I38" s="276"/>
      <c r="J38" s="277"/>
      <c r="K38" s="278"/>
      <c r="L38" s="279"/>
      <c r="M38" s="280"/>
      <c r="N38" s="282"/>
    </row>
    <row r="39" spans="1:14">
      <c r="B39" s="872"/>
      <c r="C39" s="873"/>
      <c r="D39" s="873"/>
      <c r="E39" s="873"/>
      <c r="F39" s="873"/>
      <c r="G39" s="873"/>
      <c r="H39" s="874"/>
      <c r="I39" s="875"/>
      <c r="J39" s="876"/>
      <c r="K39" s="283"/>
      <c r="L39" s="877"/>
      <c r="M39" s="878"/>
      <c r="N39" s="284"/>
    </row>
    <row r="40" spans="1:14">
      <c r="B40" s="872"/>
      <c r="C40" s="873"/>
      <c r="D40" s="873"/>
      <c r="E40" s="879"/>
      <c r="F40" s="873"/>
      <c r="G40" s="873"/>
      <c r="H40" s="874"/>
      <c r="I40" s="42"/>
      <c r="J40" s="43"/>
      <c r="K40" s="283"/>
      <c r="L40" s="285"/>
      <c r="M40" s="286"/>
      <c r="N40" s="287"/>
    </row>
    <row r="41" spans="1:14">
      <c r="B41" s="880"/>
      <c r="C41" s="881"/>
      <c r="D41" s="881"/>
      <c r="E41" s="44"/>
      <c r="F41" s="45"/>
      <c r="G41" s="45"/>
      <c r="H41" s="46"/>
      <c r="I41" s="42"/>
      <c r="J41" s="43"/>
      <c r="K41" s="288"/>
      <c r="L41" s="285"/>
      <c r="M41" s="286"/>
      <c r="N41" s="353"/>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105">
        <f>SUM(N36:N42)</f>
        <v>914.96191951032642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4" t="s">
        <v>1029</v>
      </c>
      <c r="K47" s="91" t="s">
        <v>1030</v>
      </c>
      <c r="L47" s="904" t="s">
        <v>1039</v>
      </c>
      <c r="M47" s="903"/>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905"/>
      <c r="C53" s="906"/>
      <c r="D53" s="906"/>
      <c r="E53" s="906"/>
      <c r="F53" s="906"/>
      <c r="G53" s="906"/>
      <c r="H53" s="906"/>
      <c r="I53" s="876"/>
      <c r="J53" s="48"/>
      <c r="K53" s="50"/>
      <c r="L53" s="907"/>
      <c r="M53" s="908"/>
      <c r="N53" s="51"/>
    </row>
    <row r="54" spans="2:14" ht="15" thickBot="1">
      <c r="B54" s="823" t="s">
        <v>1037</v>
      </c>
      <c r="C54" s="824"/>
      <c r="D54" s="824"/>
      <c r="E54" s="824"/>
      <c r="F54" s="824"/>
      <c r="G54" s="824"/>
      <c r="H54" s="824"/>
      <c r="I54" s="824"/>
      <c r="J54" s="824"/>
      <c r="K54" s="824"/>
      <c r="L54" s="824"/>
      <c r="M54" s="82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909" t="s">
        <v>1045</v>
      </c>
      <c r="M58" s="888"/>
      <c r="N58" s="82" t="s">
        <v>1035</v>
      </c>
    </row>
    <row r="59" spans="2:14">
      <c r="B59" s="52"/>
      <c r="C59" s="326"/>
      <c r="D59" s="326"/>
      <c r="E59" s="326"/>
      <c r="F59" s="326"/>
      <c r="G59" s="326"/>
      <c r="H59" s="320"/>
      <c r="I59" s="288"/>
      <c r="J59" s="295"/>
      <c r="K59" s="288"/>
      <c r="L59" s="910"/>
      <c r="M59" s="911"/>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3"/>
      <c r="M64" s="994"/>
      <c r="N64" s="494"/>
    </row>
    <row r="65" spans="2:15" ht="15" thickBot="1">
      <c r="B65" s="823" t="s">
        <v>1037</v>
      </c>
      <c r="C65" s="824"/>
      <c r="D65" s="824"/>
      <c r="E65" s="824"/>
      <c r="F65" s="824"/>
      <c r="G65" s="824"/>
      <c r="H65" s="824"/>
      <c r="I65" s="824"/>
      <c r="J65" s="824"/>
      <c r="K65" s="824"/>
      <c r="L65" s="824"/>
      <c r="M65" s="82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5"/>
      <c r="C75" s="996"/>
      <c r="D75" s="996"/>
      <c r="E75" s="996"/>
      <c r="F75" s="996"/>
      <c r="G75" s="996"/>
      <c r="H75" s="996"/>
      <c r="I75" s="175"/>
      <c r="J75" s="175"/>
      <c r="K75" s="175"/>
      <c r="L75" s="997"/>
      <c r="M75" s="998"/>
      <c r="N75" s="51"/>
    </row>
    <row r="76" spans="2:15" ht="15" thickBot="1">
      <c r="B76" s="823" t="s">
        <v>1037</v>
      </c>
      <c r="C76" s="824"/>
      <c r="D76" s="824"/>
      <c r="E76" s="824"/>
      <c r="F76" s="824"/>
      <c r="G76" s="824"/>
      <c r="H76" s="824"/>
      <c r="I76" s="824"/>
      <c r="J76" s="824"/>
      <c r="K76" s="824"/>
      <c r="L76" s="824"/>
      <c r="M76" s="825"/>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914.96191951032642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3"/>
      <c r="J82" s="343"/>
      <c r="K82" s="311" t="s">
        <v>1054</v>
      </c>
      <c r="L82" s="870" t="s">
        <v>1055</v>
      </c>
      <c r="M82" s="871"/>
      <c r="N82" s="312"/>
    </row>
    <row r="83" spans="1:14">
      <c r="B83" s="856" t="s">
        <v>1056</v>
      </c>
      <c r="C83" s="857"/>
      <c r="D83" s="857"/>
      <c r="E83" s="857"/>
      <c r="F83" s="857"/>
      <c r="G83" s="857"/>
      <c r="H83" s="857"/>
      <c r="I83" s="93"/>
      <c r="J83" s="94"/>
      <c r="K83" s="313">
        <v>0.2</v>
      </c>
      <c r="L83" s="858">
        <f>N78*K83</f>
        <v>182.99238390206528</v>
      </c>
      <c r="M83" s="859"/>
      <c r="N83" s="57"/>
    </row>
    <row r="84" spans="1:14">
      <c r="B84" s="95" t="s">
        <v>1057</v>
      </c>
      <c r="C84" s="96"/>
      <c r="D84" s="96"/>
      <c r="E84" s="96"/>
      <c r="F84" s="96"/>
      <c r="G84" s="96"/>
      <c r="H84" s="96"/>
      <c r="I84" s="93"/>
      <c r="J84" s="94"/>
      <c r="K84" s="313">
        <v>0.05</v>
      </c>
      <c r="L84" s="858">
        <f>N78*K84</f>
        <v>45.748095975516321</v>
      </c>
      <c r="M84" s="859"/>
      <c r="N84" s="57"/>
    </row>
    <row r="85" spans="1:14" ht="15" thickBot="1">
      <c r="B85" s="97" t="s">
        <v>1058</v>
      </c>
      <c r="C85" s="98"/>
      <c r="D85" s="98"/>
      <c r="E85" s="98"/>
      <c r="F85" s="98"/>
      <c r="G85" s="98"/>
      <c r="H85" s="98"/>
      <c r="I85" s="99"/>
      <c r="J85" s="100"/>
      <c r="K85" s="314">
        <v>0.05</v>
      </c>
      <c r="L85" s="860">
        <f>N78*K85</f>
        <v>45.748095975516321</v>
      </c>
      <c r="M85" s="861"/>
      <c r="N85" s="57"/>
    </row>
    <row r="86" spans="1:14" ht="15" thickBot="1">
      <c r="B86" s="823" t="s">
        <v>1037</v>
      </c>
      <c r="C86" s="824"/>
      <c r="D86" s="824"/>
      <c r="E86" s="824"/>
      <c r="F86" s="824"/>
      <c r="G86" s="824"/>
      <c r="H86" s="824"/>
      <c r="I86" s="824"/>
      <c r="J86" s="824"/>
      <c r="K86" s="824"/>
      <c r="L86" s="824"/>
      <c r="M86" s="825"/>
      <c r="N86" s="58">
        <f>L83+L84+L85</f>
        <v>274.48857585309793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1189.4504953634244</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3"/>
      <c r="K118" s="973"/>
      <c r="L118" s="973"/>
      <c r="M118" s="973"/>
      <c r="N118" s="974"/>
    </row>
    <row r="119" spans="2:14" ht="15" thickBot="1">
      <c r="B119" s="428" t="s">
        <v>2327</v>
      </c>
      <c r="C119" s="429"/>
      <c r="D119" s="429"/>
      <c r="E119" s="268"/>
      <c r="F119" s="268"/>
      <c r="G119" s="268"/>
      <c r="H119" s="268"/>
      <c r="I119" s="268"/>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2019-06-28T17:02:25Z</dcterms:modified>
</cp:coreProperties>
</file>