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9735A960-BEE1-4A15-B21A-0CF5E46A2FEC}"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N76" i="231" s="1"/>
  <c r="N4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N72" i="227" s="1"/>
  <c r="N41"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26" l="1"/>
  <c r="N42" i="26" s="1"/>
  <c r="N76" i="68"/>
  <c r="N41" i="68" s="1"/>
  <c r="N76" i="84"/>
  <c r="N41" i="84" s="1"/>
  <c r="N76" i="90"/>
  <c r="N41" i="90" s="1"/>
  <c r="N75" i="325"/>
  <c r="N41" i="325" s="1"/>
  <c r="N77" i="329"/>
  <c r="N41" i="329" s="1"/>
  <c r="N43" i="329" s="1"/>
  <c r="N77" i="259"/>
  <c r="N41" i="259" s="1"/>
  <c r="N43" i="259" s="1"/>
  <c r="N83" i="279"/>
  <c r="N46" i="279" s="1"/>
  <c r="N76" i="56"/>
  <c r="N42" i="56" s="1"/>
  <c r="N43" i="56" s="1"/>
  <c r="N76" i="67"/>
  <c r="N41" i="67" s="1"/>
  <c r="N75" i="75"/>
  <c r="N41" i="75" s="1"/>
  <c r="N76" i="80"/>
  <c r="N41" i="80" s="1"/>
  <c r="N76" i="86"/>
  <c r="N41" i="86" s="1"/>
  <c r="N76" i="102"/>
  <c r="N41" i="102" s="1"/>
  <c r="N43" i="102" s="1"/>
  <c r="N80" i="164"/>
  <c r="N46" i="164" s="1"/>
  <c r="N83" i="165"/>
  <c r="N49" i="165" s="1"/>
  <c r="N81" i="170"/>
  <c r="N47" i="170" s="1"/>
  <c r="N81" i="176"/>
  <c r="N47" i="176" s="1"/>
  <c r="N81" i="171"/>
  <c r="N47" i="171" s="1"/>
  <c r="N81" i="178"/>
  <c r="N47" i="178" s="1"/>
  <c r="N80" i="179"/>
  <c r="N46" i="179" s="1"/>
  <c r="N80" i="180"/>
  <c r="N46" i="180" s="1"/>
  <c r="N80" i="177"/>
  <c r="N46" i="177" s="1"/>
  <c r="N48" i="177" s="1"/>
  <c r="N80" i="181"/>
  <c r="N46" i="181" s="1"/>
  <c r="N80" i="183"/>
  <c r="N46" i="183" s="1"/>
  <c r="N80" i="184"/>
  <c r="N46" i="184" s="1"/>
  <c r="N81" i="185"/>
  <c r="N47" i="185" s="1"/>
  <c r="N81" i="186"/>
  <c r="N47" i="186" s="1"/>
  <c r="N80" i="188"/>
  <c r="N46" i="188" s="1"/>
  <c r="N81" i="187"/>
  <c r="N47" i="187" s="1"/>
  <c r="N49" i="187" s="1"/>
  <c r="N77" i="233"/>
  <c r="N41" i="233" s="1"/>
  <c r="N43" i="233" s="1"/>
  <c r="N76" i="243"/>
  <c r="N40" i="243" s="1"/>
  <c r="N75" i="283"/>
  <c r="N41" i="283" s="1"/>
  <c r="N77" i="337"/>
  <c r="N41" i="337" s="1"/>
  <c r="N87" i="246"/>
  <c r="N45" i="246" s="1"/>
  <c r="N81" i="280"/>
  <c r="N44" i="280" s="1"/>
  <c r="N43" i="31"/>
  <c r="N76" i="63"/>
  <c r="N41" i="63" s="1"/>
  <c r="N43" i="63" s="1"/>
  <c r="N78" i="63" s="1"/>
  <c r="L83" i="63" s="1"/>
  <c r="N76" i="95"/>
  <c r="N41" i="95" s="1"/>
  <c r="N43" i="95" s="1"/>
  <c r="N76" i="97"/>
  <c r="N41" i="97" s="1"/>
  <c r="N76" i="99"/>
  <c r="N41" i="99" s="1"/>
  <c r="N76" i="103"/>
  <c r="N41" i="103" s="1"/>
  <c r="N43" i="103" s="1"/>
  <c r="N81" i="154"/>
  <c r="N47" i="154" s="1"/>
  <c r="N77" i="258"/>
  <c r="N41" i="258" s="1"/>
  <c r="N75" i="286"/>
  <c r="N41" i="286" s="1"/>
  <c r="N75" i="291"/>
  <c r="N41" i="291" s="1"/>
  <c r="N43" i="291" s="1"/>
  <c r="N75" i="302"/>
  <c r="N41" i="302" s="1"/>
  <c r="N43" i="302" s="1"/>
  <c r="N77" i="323"/>
  <c r="N77" i="328"/>
  <c r="N41" i="328" s="1"/>
  <c r="N43" i="328" s="1"/>
  <c r="N77" i="333"/>
  <c r="N41" i="333" s="1"/>
  <c r="N43" i="333" s="1"/>
  <c r="N77" i="362"/>
  <c r="N41" i="362" s="1"/>
  <c r="N61" i="221"/>
  <c r="N53" i="325"/>
  <c r="N76" i="65"/>
  <c r="N41" i="65" s="1"/>
  <c r="N43" i="65" s="1"/>
  <c r="N76" i="92"/>
  <c r="N41" i="92" s="1"/>
  <c r="N43" i="92" s="1"/>
  <c r="N76" i="96"/>
  <c r="N41" i="96" s="1"/>
  <c r="N76" i="98"/>
  <c r="N41" i="98" s="1"/>
  <c r="N76" i="101"/>
  <c r="N41" i="101" s="1"/>
  <c r="N43" i="101" s="1"/>
  <c r="N76" i="107"/>
  <c r="N41" i="107" s="1"/>
  <c r="N75" i="133"/>
  <c r="N41" i="133" s="1"/>
  <c r="N76" i="134"/>
  <c r="N41" i="134" s="1"/>
  <c r="N76" i="135"/>
  <c r="N41" i="135" s="1"/>
  <c r="N43" i="135" s="1"/>
  <c r="N76" i="136"/>
  <c r="N41" i="136" s="1"/>
  <c r="N43" i="136" s="1"/>
  <c r="N76" i="137"/>
  <c r="N41" i="137" s="1"/>
  <c r="N76" i="144"/>
  <c r="N41" i="144" s="1"/>
  <c r="N84" i="220"/>
  <c r="N46" i="220" s="1"/>
  <c r="N48" i="220" s="1"/>
  <c r="N83" i="221"/>
  <c r="N46" i="221" s="1"/>
  <c r="N76" i="242"/>
  <c r="N40" i="242" s="1"/>
  <c r="N78" i="273"/>
  <c r="N41" i="273" s="1"/>
  <c r="N81" i="282"/>
  <c r="N44" i="282" s="1"/>
  <c r="N46" i="282" s="1"/>
  <c r="N43" i="286"/>
  <c r="N75" i="289"/>
  <c r="N41" i="289" s="1"/>
  <c r="N43" i="289" s="1"/>
  <c r="N75" i="293"/>
  <c r="N41" i="293" s="1"/>
  <c r="N43" i="293" s="1"/>
  <c r="N77" i="295"/>
  <c r="N41" i="295" s="1"/>
  <c r="N43" i="295" s="1"/>
  <c r="N43" i="306"/>
  <c r="N76" i="19"/>
  <c r="N42" i="19" s="1"/>
  <c r="N43" i="22"/>
  <c r="N76" i="24"/>
  <c r="N42" i="24" s="1"/>
  <c r="N43" i="24" s="1"/>
  <c r="N76" i="25"/>
  <c r="N42" i="25" s="1"/>
  <c r="N43" i="25" s="1"/>
  <c r="N43" i="50"/>
  <c r="N76" i="61"/>
  <c r="N42" i="61" s="1"/>
  <c r="N76" i="64"/>
  <c r="N41" i="64" s="1"/>
  <c r="N43" i="64" s="1"/>
  <c r="N75" i="72"/>
  <c r="N41" i="72" s="1"/>
  <c r="N75" i="74"/>
  <c r="N41" i="74" s="1"/>
  <c r="N76" i="79"/>
  <c r="N41" i="79" s="1"/>
  <c r="N76" i="81"/>
  <c r="N41" i="81" s="1"/>
  <c r="N43" i="81" s="1"/>
  <c r="N76" i="83"/>
  <c r="N41" i="83" s="1"/>
  <c r="N43" i="83" s="1"/>
  <c r="N76" i="85"/>
  <c r="N41" i="85" s="1"/>
  <c r="N76" i="87"/>
  <c r="N41" i="87" s="1"/>
  <c r="N76" i="89"/>
  <c r="N41" i="89" s="1"/>
  <c r="N43" i="89" s="1"/>
  <c r="N76" i="91"/>
  <c r="N41" i="91" s="1"/>
  <c r="N76" i="100"/>
  <c r="N41" i="100" s="1"/>
  <c r="N76" i="106"/>
  <c r="N41" i="106" s="1"/>
  <c r="N80" i="160"/>
  <c r="N46" i="160" s="1"/>
  <c r="N48" i="160" s="1"/>
  <c r="N78" i="232"/>
  <c r="N41" i="232" s="1"/>
  <c r="N43" i="232" s="1"/>
  <c r="N76" i="234"/>
  <c r="N40" i="234" s="1"/>
  <c r="N81" i="244"/>
  <c r="N45" i="244" s="1"/>
  <c r="N77" i="250"/>
  <c r="N41" i="250" s="1"/>
  <c r="N43" i="250" s="1"/>
  <c r="N79" i="250" s="1"/>
  <c r="N77" i="254"/>
  <c r="N41" i="254" s="1"/>
  <c r="N91" i="260"/>
  <c r="N47" i="260" s="1"/>
  <c r="N81" i="266"/>
  <c r="N41" i="266" s="1"/>
  <c r="N43" i="267"/>
  <c r="N78" i="272"/>
  <c r="N41" i="272" s="1"/>
  <c r="N43" i="272" s="1"/>
  <c r="N75" i="290"/>
  <c r="N41" i="290" s="1"/>
  <c r="N43" i="290" s="1"/>
  <c r="N77" i="294"/>
  <c r="N41" i="294" s="1"/>
  <c r="N75" i="299"/>
  <c r="N41" i="299" s="1"/>
  <c r="N43" i="299" s="1"/>
  <c r="N77" i="321"/>
  <c r="N77" i="342"/>
  <c r="N41" i="342" s="1"/>
  <c r="N77" i="347"/>
  <c r="N41" i="347" s="1"/>
  <c r="N43" i="347" s="1"/>
  <c r="N77" i="364"/>
  <c r="N41" i="364" s="1"/>
  <c r="N43" i="364" s="1"/>
  <c r="N73" i="229"/>
  <c r="N40" i="229" s="1"/>
  <c r="N42" i="229" s="1"/>
  <c r="N77" i="262"/>
  <c r="N41" i="262" s="1"/>
  <c r="N78" i="270"/>
  <c r="N41" i="270" s="1"/>
  <c r="N78" i="271"/>
  <c r="N41" i="271" s="1"/>
  <c r="N43" i="271" s="1"/>
  <c r="N77" i="334"/>
  <c r="N41" i="334" s="1"/>
  <c r="N77" i="348"/>
  <c r="N41" i="348" s="1"/>
  <c r="N43" i="348" s="1"/>
  <c r="N77" i="354"/>
  <c r="N41" i="354" s="1"/>
  <c r="N43" i="354" s="1"/>
  <c r="N77" i="363"/>
  <c r="N41" i="363" s="1"/>
  <c r="N43" i="363" s="1"/>
  <c r="N77" i="365"/>
  <c r="N41" i="365" s="1"/>
  <c r="N43" i="365" s="1"/>
  <c r="N75" i="292"/>
  <c r="N41" i="292" s="1"/>
  <c r="N43" i="292" s="1"/>
  <c r="N76" i="146"/>
  <c r="N41" i="146" s="1"/>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48"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3" i="99"/>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4" i="67" s="1"/>
  <c r="I70" i="67"/>
  <c r="I71" i="67"/>
  <c r="N43" i="68"/>
  <c r="N43" i="74"/>
  <c r="N77" i="74" s="1"/>
  <c r="L84"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42"/>
  <c r="N86" i="252"/>
  <c r="N45"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97"/>
  <c r="N43" i="127"/>
  <c r="N77" i="127" s="1"/>
  <c r="N43" i="129"/>
  <c r="N78" i="129" s="1"/>
  <c r="N43" i="208"/>
  <c r="N78" i="208" s="1"/>
  <c r="L83" i="208" s="1"/>
  <c r="N43" i="128"/>
  <c r="N78" i="128" s="1"/>
  <c r="L84" i="128" s="1"/>
  <c r="N43" i="130"/>
  <c r="N78" i="130" s="1"/>
  <c r="N43" i="131"/>
  <c r="N78" i="131" s="1"/>
  <c r="L84" i="131" s="1"/>
  <c r="N43" i="132"/>
  <c r="N78" i="132" s="1"/>
  <c r="N55" i="50"/>
  <c r="N81" i="50" s="1"/>
  <c r="L87" i="50" s="1"/>
  <c r="N43" i="80"/>
  <c r="I70" i="80"/>
  <c r="I71" i="80"/>
  <c r="I70" i="84"/>
  <c r="I71" i="84"/>
  <c r="N43" i="86"/>
  <c r="I70" i="86"/>
  <c r="I71" i="86"/>
  <c r="I70" i="90"/>
  <c r="I71" i="90"/>
  <c r="N43" i="94"/>
  <c r="N43" i="96"/>
  <c r="I70" i="96"/>
  <c r="I71" i="96"/>
  <c r="N43" i="100"/>
  <c r="N43" i="106"/>
  <c r="I70" i="106"/>
  <c r="I71" i="106"/>
  <c r="I70" i="107"/>
  <c r="I71" i="107"/>
  <c r="I70" i="108"/>
  <c r="I71" i="108"/>
  <c r="N43" i="134"/>
  <c r="I69" i="149"/>
  <c r="I70" i="149"/>
  <c r="I70" i="148"/>
  <c r="I71" i="148"/>
  <c r="I69" i="145"/>
  <c r="I70" i="145"/>
  <c r="I69" i="144"/>
  <c r="I70" i="144"/>
  <c r="N49" i="154"/>
  <c r="I75" i="154"/>
  <c r="I76" i="154"/>
  <c r="I77" i="154"/>
  <c r="N77" i="157"/>
  <c r="N81" i="157" s="1"/>
  <c r="N47" i="157" s="1"/>
  <c r="N49" i="157" s="1"/>
  <c r="I77" i="157"/>
  <c r="N49" i="170"/>
  <c r="N49" i="171"/>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8"/>
  <c r="N43" i="107"/>
  <c r="N43" i="108"/>
  <c r="N43" i="133"/>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49" i="176"/>
  <c r="N49" i="178"/>
  <c r="N48" i="180"/>
  <c r="N48" i="181"/>
  <c r="N48" i="183"/>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2" i="234"/>
  <c r="N41" i="239"/>
  <c r="N47" i="244"/>
  <c r="N47" i="252"/>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6" i="280"/>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55" i="228"/>
  <c r="N43" i="227"/>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5" i="67"/>
  <c r="N78" i="56"/>
  <c r="L85" i="56" s="1"/>
  <c r="I70" i="38"/>
  <c r="N43" i="38"/>
  <c r="L84" i="28"/>
  <c r="L83" i="28"/>
  <c r="L85" i="28"/>
  <c r="I70" i="15"/>
  <c r="N76" i="12"/>
  <c r="N42" i="12" s="1"/>
  <c r="N43" i="12" s="1"/>
  <c r="I70" i="12"/>
  <c r="N78" i="34" l="1"/>
  <c r="L83" i="34" s="1"/>
  <c r="N78" i="42"/>
  <c r="L85" i="42" s="1"/>
  <c r="L84" i="208"/>
  <c r="N78" i="31"/>
  <c r="L83" i="31" s="1"/>
  <c r="N93" i="260"/>
  <c r="N79" i="333"/>
  <c r="L84" i="333" s="1"/>
  <c r="L83" i="51"/>
  <c r="L84" i="65"/>
  <c r="L83" i="78"/>
  <c r="N85" i="78" s="1"/>
  <c r="N87" i="78" s="1"/>
  <c r="D69" i="5" s="1"/>
  <c r="L84" i="78"/>
  <c r="L84" i="226"/>
  <c r="N79" i="306"/>
  <c r="L86" i="306" s="1"/>
  <c r="N81" i="248"/>
  <c r="N43" i="248" s="1"/>
  <c r="N45" i="248" s="1"/>
  <c r="L84" i="63"/>
  <c r="N78" i="39"/>
  <c r="L85" i="39" s="1"/>
  <c r="N78" i="43"/>
  <c r="L85" i="43" s="1"/>
  <c r="L83" i="67"/>
  <c r="N86" i="67" s="1"/>
  <c r="N88" i="67" s="1"/>
  <c r="D58" i="5" s="1"/>
  <c r="L86" i="323"/>
  <c r="L82" i="289"/>
  <c r="N78" i="25"/>
  <c r="L85" i="25" s="1"/>
  <c r="N78" i="37"/>
  <c r="L85" i="37" s="1"/>
  <c r="N78" i="21"/>
  <c r="L85" i="21" s="1"/>
  <c r="L83" i="7"/>
  <c r="L83" i="47"/>
  <c r="L82" i="74"/>
  <c r="L86" i="253"/>
  <c r="L84" i="253"/>
  <c r="L85" i="51"/>
  <c r="L83" i="65"/>
  <c r="L83" i="74"/>
  <c r="N79" i="364"/>
  <c r="L84" i="364" s="1"/>
  <c r="L83" i="289"/>
  <c r="N85" i="289" s="1"/>
  <c r="N87" i="289" s="1"/>
  <c r="D245" i="5" s="1"/>
  <c r="N79" i="356"/>
  <c r="N80" i="275"/>
  <c r="L85" i="275" s="1"/>
  <c r="L85" i="46"/>
  <c r="L83" i="46"/>
  <c r="N78" i="38"/>
  <c r="L85" i="38" s="1"/>
  <c r="L85" i="63"/>
  <c r="L82" i="72"/>
  <c r="N79" i="363"/>
  <c r="L86"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L59" i="213"/>
  <c r="N59" i="213" s="1"/>
  <c r="N65" i="213" s="1"/>
  <c r="N78" i="213" s="1"/>
  <c r="L65" i="168"/>
  <c r="N65" i="168" s="1"/>
  <c r="N70" i="168" s="1"/>
  <c r="M65" i="157"/>
  <c r="N65" i="157" s="1"/>
  <c r="L64" i="157"/>
  <c r="N64" i="157" s="1"/>
  <c r="L64" i="187"/>
  <c r="N64" i="187" s="1"/>
  <c r="N70" i="187" s="1"/>
  <c r="N83" i="187" s="1"/>
  <c r="L88" i="187" s="1"/>
  <c r="L63" i="188"/>
  <c r="N63" i="188" s="1"/>
  <c r="L64" i="186"/>
  <c r="N64" i="186" s="1"/>
  <c r="N70" i="186" s="1"/>
  <c r="N83" i="186" s="1"/>
  <c r="L88" i="186" s="1"/>
  <c r="L64" i="185"/>
  <c r="N64" i="185" s="1"/>
  <c r="L63" i="184"/>
  <c r="N63" i="184" s="1"/>
  <c r="L63" i="183"/>
  <c r="N63" i="183" s="1"/>
  <c r="L64" i="182"/>
  <c r="N64" i="182" s="1"/>
  <c r="N70" i="182" s="1"/>
  <c r="L63" i="181"/>
  <c r="N63" i="181" s="1"/>
  <c r="L63" i="177"/>
  <c r="N63" i="177" s="1"/>
  <c r="N69" i="177" s="1"/>
  <c r="N82" i="177" s="1"/>
  <c r="L89" i="177" s="1"/>
  <c r="L63" i="180"/>
  <c r="N63" i="180" s="1"/>
  <c r="L63" i="179"/>
  <c r="N63" i="179" s="1"/>
  <c r="L64" i="178"/>
  <c r="N64" i="178" s="1"/>
  <c r="L64" i="171"/>
  <c r="N64" i="171" s="1"/>
  <c r="L64" i="176"/>
  <c r="N64" i="176" s="1"/>
  <c r="N70" i="176" s="1"/>
  <c r="N83" i="176" s="1"/>
  <c r="L88"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L64" i="177"/>
  <c r="N64"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L64" i="266"/>
  <c r="N64" i="266" s="1"/>
  <c r="N70" i="266" s="1"/>
  <c r="N83" i="266" s="1"/>
  <c r="L64" i="268"/>
  <c r="N64" i="268" s="1"/>
  <c r="L61" i="270"/>
  <c r="N61" i="270" s="1"/>
  <c r="N67" i="270" s="1"/>
  <c r="N80" i="270" s="1"/>
  <c r="L58" i="309"/>
  <c r="N58" i="309" s="1"/>
  <c r="N64" i="309" s="1"/>
  <c r="L58" i="301"/>
  <c r="N58" i="301" s="1"/>
  <c r="N64" i="301" s="1"/>
  <c r="L60" i="295"/>
  <c r="N60" i="295" s="1"/>
  <c r="N6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L67" i="165"/>
  <c r="N67" i="165" s="1"/>
  <c r="L58" i="143"/>
  <c r="N58" i="143" s="1"/>
  <c r="N64" i="143" s="1"/>
  <c r="L58" i="147"/>
  <c r="N58" i="147" s="1"/>
  <c r="N64" i="147" s="1"/>
  <c r="N78"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L59" i="87"/>
  <c r="N59" i="87" s="1"/>
  <c r="N65" i="87" s="1"/>
  <c r="N78" i="87" s="1"/>
  <c r="L83" i="87" s="1"/>
  <c r="L59" i="83"/>
  <c r="N59" i="83" s="1"/>
  <c r="N65" i="83" s="1"/>
  <c r="N78" i="83" s="1"/>
  <c r="L83" i="83" s="1"/>
  <c r="L64" i="189"/>
  <c r="N64" i="189" s="1"/>
  <c r="L65" i="178"/>
  <c r="N65" i="178" s="1"/>
  <c r="N70" i="178" s="1"/>
  <c r="N83"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L58" i="138"/>
  <c r="N58" i="138" s="1"/>
  <c r="N64" i="138" s="1"/>
  <c r="N78"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254"/>
  <c r="N78" i="103"/>
  <c r="L83" i="103" s="1"/>
  <c r="L85" i="360"/>
  <c r="N79" i="336"/>
  <c r="L86" i="336" s="1"/>
  <c r="L85" i="347"/>
  <c r="L88" i="219"/>
  <c r="L89" i="219"/>
  <c r="L87" i="219"/>
  <c r="L83" i="21"/>
  <c r="L84" i="21"/>
  <c r="L85" i="7"/>
  <c r="L84" i="46"/>
  <c r="N86" i="46" s="1"/>
  <c r="N88" i="46" s="1"/>
  <c r="D38" i="5" s="1"/>
  <c r="L86" i="50"/>
  <c r="L84" i="339"/>
  <c r="N83" i="282"/>
  <c r="L89" i="282" s="1"/>
  <c r="N79" i="256"/>
  <c r="L84" i="256" s="1"/>
  <c r="N78" i="35"/>
  <c r="N77" i="284"/>
  <c r="L84" i="284" s="1"/>
  <c r="L88" i="218"/>
  <c r="L85" i="253"/>
  <c r="N87" i="253" s="1"/>
  <c r="N89" i="253" s="1"/>
  <c r="D213" i="5" s="1"/>
  <c r="N78" i="33"/>
  <c r="L83" i="33" s="1"/>
  <c r="L84" i="64"/>
  <c r="N78" i="53"/>
  <c r="L85" i="53" s="1"/>
  <c r="N78" i="215"/>
  <c r="L84" i="215" s="1"/>
  <c r="L84" i="348"/>
  <c r="L86" i="328"/>
  <c r="N80" i="272"/>
  <c r="L85" i="272" s="1"/>
  <c r="N79" i="257"/>
  <c r="L86" i="257" s="1"/>
  <c r="L85" i="32"/>
  <c r="L84" i="31"/>
  <c r="L84" i="32"/>
  <c r="N78" i="91"/>
  <c r="L85" i="91" s="1"/>
  <c r="L85" i="31"/>
  <c r="N74" i="227"/>
  <c r="L79" i="227" s="1"/>
  <c r="N69" i="188"/>
  <c r="N82" i="188" s="1"/>
  <c r="L87" i="188" s="1"/>
  <c r="N69" i="160"/>
  <c r="N82" i="160" s="1"/>
  <c r="N70" i="154"/>
  <c r="N83" i="154" s="1"/>
  <c r="L88" i="154" s="1"/>
  <c r="N79" i="261"/>
  <c r="L84" i="261" s="1"/>
  <c r="L82" i="305"/>
  <c r="L83" i="305"/>
  <c r="N79" i="295"/>
  <c r="L86" i="295" s="1"/>
  <c r="L87" i="281"/>
  <c r="N78" i="243"/>
  <c r="L83" i="243" s="1"/>
  <c r="N82" i="217"/>
  <c r="L89" i="217" s="1"/>
  <c r="N70" i="185"/>
  <c r="N83" i="185" s="1"/>
  <c r="L90" i="185" s="1"/>
  <c r="N70" i="158"/>
  <c r="L85" i="128"/>
  <c r="L85" i="92"/>
  <c r="L84" i="306"/>
  <c r="N77" i="301"/>
  <c r="L82" i="301" s="1"/>
  <c r="N78" i="231"/>
  <c r="L84" i="231" s="1"/>
  <c r="N78" i="139"/>
  <c r="L83" i="139" s="1"/>
  <c r="N70" i="267"/>
  <c r="N83" i="267" s="1"/>
  <c r="L88" i="267" s="1"/>
  <c r="N74" i="246"/>
  <c r="N89" i="246" s="1"/>
  <c r="N79" i="332"/>
  <c r="L84"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L83" i="72"/>
  <c r="L83" i="92"/>
  <c r="L86" i="360"/>
  <c r="L86" i="348"/>
  <c r="L85" i="131"/>
  <c r="N78" i="79"/>
  <c r="L83" i="79" s="1"/>
  <c r="N78" i="68"/>
  <c r="L84" i="130"/>
  <c r="L85" i="208"/>
  <c r="N86" i="208" s="1"/>
  <c r="N88" i="208" s="1"/>
  <c r="D119" i="5" s="1"/>
  <c r="N79" i="342"/>
  <c r="L85" i="342" s="1"/>
  <c r="L99" i="260"/>
  <c r="L100" i="260"/>
  <c r="N78" i="40"/>
  <c r="L84" i="40" s="1"/>
  <c r="L83" i="105"/>
  <c r="N77" i="309"/>
  <c r="L84" i="309" s="1"/>
  <c r="L87" i="277"/>
  <c r="L86" i="277"/>
  <c r="L85" i="250"/>
  <c r="L84" i="250"/>
  <c r="N69" i="181"/>
  <c r="N82" i="181" s="1"/>
  <c r="L89" i="181" s="1"/>
  <c r="N77" i="290"/>
  <c r="L84" i="290" s="1"/>
  <c r="N78" i="45"/>
  <c r="L85" i="45" s="1"/>
  <c r="N78" i="36"/>
  <c r="N80" i="274"/>
  <c r="L86" i="274" s="1"/>
  <c r="N79" i="259"/>
  <c r="L84" i="259" s="1"/>
  <c r="N78" i="143"/>
  <c r="L84" i="143" s="1"/>
  <c r="N78" i="90"/>
  <c r="L85" i="90" s="1"/>
  <c r="N78" i="144"/>
  <c r="L85" i="144" s="1"/>
  <c r="N77" i="283"/>
  <c r="N85" i="279"/>
  <c r="N83" i="244"/>
  <c r="L90" i="244" s="1"/>
  <c r="N79" i="346"/>
  <c r="L86" i="346" s="1"/>
  <c r="N78" i="17"/>
  <c r="N78" i="23"/>
  <c r="L85" i="367"/>
  <c r="L83" i="367"/>
  <c r="L84" i="367"/>
  <c r="N78" i="20"/>
  <c r="L83" i="20" s="1"/>
  <c r="L84" i="42"/>
  <c r="L84" i="305"/>
  <c r="L98" i="260"/>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3" i="42"/>
  <c r="L88" i="50"/>
  <c r="L84" i="57"/>
  <c r="L86" i="365"/>
  <c r="L86" i="347"/>
  <c r="L85" i="371"/>
  <c r="L86" i="343"/>
  <c r="L86" i="321"/>
  <c r="L85" i="328"/>
  <c r="L84" i="323"/>
  <c r="L86" i="250"/>
  <c r="L85" i="224"/>
  <c r="L84" i="132"/>
  <c r="L83" i="131"/>
  <c r="L83" i="127"/>
  <c r="L83" i="129"/>
  <c r="L84" i="129"/>
  <c r="L85" i="129"/>
  <c r="L84" i="52"/>
  <c r="L85" i="52"/>
  <c r="L83" i="52"/>
  <c r="L84" i="365"/>
  <c r="L85" i="306"/>
  <c r="N79" i="337"/>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9" i="317" s="1"/>
  <c r="N77" i="315"/>
  <c r="N41" i="315" s="1"/>
  <c r="N43"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6" i="251"/>
  <c r="L84" i="216"/>
  <c r="L83" i="216"/>
  <c r="L83" i="128"/>
  <c r="L83" i="125"/>
  <c r="L84" i="125"/>
  <c r="L84" i="124"/>
  <c r="L85" i="110"/>
  <c r="L85" i="354"/>
  <c r="L86" i="354"/>
  <c r="L84" i="354"/>
  <c r="D234" i="5"/>
  <c r="N86" i="226"/>
  <c r="N88" i="226" s="1"/>
  <c r="D187" i="5" s="1"/>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L83" i="38"/>
  <c r="N86" i="28"/>
  <c r="N88" i="28" s="1"/>
  <c r="D20" i="5" s="1"/>
  <c r="L85" i="18"/>
  <c r="L83" i="18"/>
  <c r="L85" i="15"/>
  <c r="L83" i="15"/>
  <c r="N78" i="12"/>
  <c r="L85" i="12" s="1"/>
  <c r="N70" i="268" l="1"/>
  <c r="N83" i="268" s="1"/>
  <c r="L90" i="268" s="1"/>
  <c r="N69" i="172"/>
  <c r="N79" i="316"/>
  <c r="N69" i="164"/>
  <c r="N82" i="164" s="1"/>
  <c r="L85" i="333"/>
  <c r="N86" i="224"/>
  <c r="N88" i="224" s="1"/>
  <c r="D185" i="5" s="1"/>
  <c r="N85" i="74"/>
  <c r="N87" i="74" s="1"/>
  <c r="D65" i="5" s="1"/>
  <c r="N86" i="47"/>
  <c r="N88" i="47" s="1"/>
  <c r="D39" i="5" s="1"/>
  <c r="N87" i="340"/>
  <c r="N89" i="340" s="1"/>
  <c r="D294" i="5" s="1"/>
  <c r="L84" i="30"/>
  <c r="L84" i="43"/>
  <c r="N87" i="339"/>
  <c r="N89" i="339" s="1"/>
  <c r="D292" i="5" s="1"/>
  <c r="L85" i="364"/>
  <c r="N83" i="155"/>
  <c r="L88" i="155" s="1"/>
  <c r="L92" i="221"/>
  <c r="L84" i="363"/>
  <c r="N86" i="7"/>
  <c r="N88" i="7" s="1"/>
  <c r="D3" i="5" s="1"/>
  <c r="N64" i="297"/>
  <c r="N77" i="297" s="1"/>
  <c r="L82" i="297" s="1"/>
  <c r="L86" i="333"/>
  <c r="N87" i="333" s="1"/>
  <c r="N89" i="333" s="1"/>
  <c r="D287" i="5" s="1"/>
  <c r="N86" i="63"/>
  <c r="N88" i="63" s="1"/>
  <c r="D54" i="5" s="1"/>
  <c r="N87" i="321"/>
  <c r="N89" i="321" s="1"/>
  <c r="D277" i="5" s="1"/>
  <c r="N87" i="371"/>
  <c r="N89" i="371" s="1"/>
  <c r="D293" i="5" s="1"/>
  <c r="N86" i="65"/>
  <c r="N88" i="65" s="1"/>
  <c r="D56" i="5" s="1"/>
  <c r="L90" i="282"/>
  <c r="N86" i="124"/>
  <c r="N88" i="124" s="1"/>
  <c r="D113" i="5" s="1"/>
  <c r="N86" i="131"/>
  <c r="N88" i="131" s="1"/>
  <c r="D122" i="5" s="1"/>
  <c r="L83" i="135"/>
  <c r="L83" i="43"/>
  <c r="L83" i="286"/>
  <c r="L83" i="102"/>
  <c r="L85" i="215"/>
  <c r="N87" i="328"/>
  <c r="N89" i="328" s="1"/>
  <c r="D282" i="5" s="1"/>
  <c r="L85" i="27"/>
  <c r="N86" i="130"/>
  <c r="N88" i="130" s="1"/>
  <c r="D121" i="5" s="1"/>
  <c r="N87" i="343"/>
  <c r="N89" i="343" s="1"/>
  <c r="D296" i="5" s="1"/>
  <c r="L84" i="342"/>
  <c r="L84" i="100"/>
  <c r="N86" i="64"/>
  <c r="N88" i="64" s="1"/>
  <c r="D55" i="5" s="1"/>
  <c r="N86" i="58"/>
  <c r="N88" i="58" s="1"/>
  <c r="D49" i="5" s="1"/>
  <c r="L85" i="69"/>
  <c r="L85" i="363"/>
  <c r="L83" i="302"/>
  <c r="L85" i="332"/>
  <c r="L84" i="37"/>
  <c r="L85" i="41"/>
  <c r="L91" i="221"/>
  <c r="L83" i="37"/>
  <c r="L84" i="39"/>
  <c r="L83" i="39"/>
  <c r="N86" i="121"/>
  <c r="N88" i="121" s="1"/>
  <c r="D111" i="5" s="1"/>
  <c r="N86" i="123"/>
  <c r="N88" i="123" s="1"/>
  <c r="D114" i="5" s="1"/>
  <c r="N87" i="327"/>
  <c r="N89" i="327" s="1"/>
  <c r="D281" i="5" s="1"/>
  <c r="N85" i="303"/>
  <c r="N87" i="303" s="1"/>
  <c r="D259" i="5" s="1"/>
  <c r="N72" i="165"/>
  <c r="N85" i="165" s="1"/>
  <c r="L91" i="165" s="1"/>
  <c r="N70" i="171"/>
  <c r="N83" i="171" s="1"/>
  <c r="L90" i="171" s="1"/>
  <c r="L83" i="24"/>
  <c r="L88" i="282"/>
  <c r="L86" i="232"/>
  <c r="L83" i="215"/>
  <c r="N79" i="314"/>
  <c r="N79" i="318"/>
  <c r="N79" i="239"/>
  <c r="L84" i="239" s="1"/>
  <c r="N89" i="50"/>
  <c r="N91" i="50" s="1"/>
  <c r="D42" i="5" s="1"/>
  <c r="L85" i="262"/>
  <c r="L84" i="103"/>
  <c r="L83" i="298"/>
  <c r="L82" i="298"/>
  <c r="L84" i="298"/>
  <c r="L83" i="138"/>
  <c r="L85" i="138"/>
  <c r="L83" i="147"/>
  <c r="L84" i="147"/>
  <c r="L85" i="147"/>
  <c r="L83" i="213"/>
  <c r="L85" i="213"/>
  <c r="N86" i="21"/>
  <c r="N88" i="21" s="1"/>
  <c r="D13" i="5" s="1"/>
  <c r="L84" i="24"/>
  <c r="L86" i="364"/>
  <c r="L85" i="232"/>
  <c r="L85" i="142"/>
  <c r="L83" i="75"/>
  <c r="L87" i="274"/>
  <c r="L82" i="284"/>
  <c r="L86" i="332"/>
  <c r="N79" i="311"/>
  <c r="L84" i="311" s="1"/>
  <c r="N79" i="315"/>
  <c r="L84" i="315" s="1"/>
  <c r="N79" i="319"/>
  <c r="L84" i="319" s="1"/>
  <c r="L82" i="75"/>
  <c r="N77" i="285"/>
  <c r="L84" i="285" s="1"/>
  <c r="L86" i="240"/>
  <c r="N87" i="323"/>
  <c r="N89" i="323" s="1"/>
  <c r="D279" i="5" s="1"/>
  <c r="N82" i="174"/>
  <c r="L89" i="174" s="1"/>
  <c r="L85" i="135"/>
  <c r="L84" i="251"/>
  <c r="N87" i="251" s="1"/>
  <c r="N89" i="251" s="1"/>
  <c r="D211" i="5" s="1"/>
  <c r="L84" i="25"/>
  <c r="L85" i="240"/>
  <c r="L83" i="25"/>
  <c r="L83" i="30"/>
  <c r="L84" i="27"/>
  <c r="N66" i="294"/>
  <c r="N79" i="294" s="1"/>
  <c r="L85" i="294" s="1"/>
  <c r="N70" i="157"/>
  <c r="N83" i="157" s="1"/>
  <c r="L90" i="157" s="1"/>
  <c r="N90" i="219"/>
  <c r="N92" i="219" s="1"/>
  <c r="D181" i="5" s="1"/>
  <c r="N90" i="218"/>
  <c r="N92" i="218" s="1"/>
  <c r="D180" i="5" s="1"/>
  <c r="L84" i="356"/>
  <c r="L86" i="356"/>
  <c r="L84" i="38"/>
  <c r="N86" i="38" s="1"/>
  <c r="N88" i="38" s="1"/>
  <c r="D29" i="5" s="1"/>
  <c r="L84" i="142"/>
  <c r="L86" i="241"/>
  <c r="L86" i="262"/>
  <c r="L85" i="241"/>
  <c r="L82" i="302"/>
  <c r="L84" i="346"/>
  <c r="L84" i="19"/>
  <c r="L83" i="19"/>
  <c r="L84" i="26"/>
  <c r="L86" i="256"/>
  <c r="N86" i="132"/>
  <c r="N88" i="132" s="1"/>
  <c r="D123" i="5" s="1"/>
  <c r="L85" i="336"/>
  <c r="L83" i="59"/>
  <c r="N86" i="59" s="1"/>
  <c r="N88" i="59" s="1"/>
  <c r="D50" i="5" s="1"/>
  <c r="L83" i="26"/>
  <c r="L85" i="105"/>
  <c r="N86" i="105" s="1"/>
  <c r="N88" i="105" s="1"/>
  <c r="D95" i="5" s="1"/>
  <c r="N85" i="72"/>
  <c r="N87" i="72" s="1"/>
  <c r="D63" i="5" s="1"/>
  <c r="L83" i="284"/>
  <c r="L82" i="286"/>
  <c r="L84" i="102"/>
  <c r="N86" i="102" s="1"/>
  <c r="N88" i="102" s="1"/>
  <c r="D92" i="5" s="1"/>
  <c r="L82" i="325"/>
  <c r="L86" i="254"/>
  <c r="N87" i="254" s="1"/>
  <c r="N89" i="254" s="1"/>
  <c r="D214" i="5" s="1"/>
  <c r="L85" i="356"/>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N87" i="238" s="1"/>
  <c r="N89" i="238" s="1"/>
  <c r="D198" i="5" s="1"/>
  <c r="L86" i="238"/>
  <c r="L85" i="235"/>
  <c r="L84" i="235"/>
  <c r="L86" i="235"/>
  <c r="L86" i="237"/>
  <c r="L85" i="237"/>
  <c r="L84" i="237"/>
  <c r="L87" i="270"/>
  <c r="L86" i="270"/>
  <c r="L85" i="270"/>
  <c r="L84" i="234"/>
  <c r="L85" i="234"/>
  <c r="L83" i="234"/>
  <c r="L85" i="29"/>
  <c r="L83" i="29"/>
  <c r="N69" i="189"/>
  <c r="N82" i="189" s="1"/>
  <c r="L88" i="189" s="1"/>
  <c r="L86" i="259"/>
  <c r="L85" i="259"/>
  <c r="L85" i="274"/>
  <c r="N88" i="274" s="1"/>
  <c r="N90" i="274" s="1"/>
  <c r="D232" i="5" s="1"/>
  <c r="L86" i="334"/>
  <c r="L83" i="100"/>
  <c r="L84" i="336"/>
  <c r="N70" i="162"/>
  <c r="N83" i="162" s="1"/>
  <c r="L83" i="53"/>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N86" i="92"/>
  <c r="N88" i="92" s="1"/>
  <c r="D83" i="5" s="1"/>
  <c r="L85" i="87"/>
  <c r="L83" i="106"/>
  <c r="N86" i="30"/>
  <c r="N88" i="30" s="1"/>
  <c r="D22" i="5" s="1"/>
  <c r="L87" i="273"/>
  <c r="L84" i="312"/>
  <c r="L84" i="83"/>
  <c r="L82" i="292"/>
  <c r="L85" i="139"/>
  <c r="L82" i="299"/>
  <c r="L90" i="154"/>
  <c r="L85" i="233"/>
  <c r="L84" i="299"/>
  <c r="L84" i="96"/>
  <c r="L89" i="176"/>
  <c r="L84" i="295"/>
  <c r="L84" i="79"/>
  <c r="L83" i="91"/>
  <c r="L85" i="98"/>
  <c r="L85" i="134"/>
  <c r="L84" i="291"/>
  <c r="L83" i="61"/>
  <c r="L84" i="88"/>
  <c r="L80" i="227"/>
  <c r="N79" i="150"/>
  <c r="L84" i="150" s="1"/>
  <c r="L83" i="143"/>
  <c r="L84" i="136"/>
  <c r="L84" i="265"/>
  <c r="N86" i="31"/>
  <c r="N88" i="31" s="1"/>
  <c r="D23" i="5" s="1"/>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84" i="212"/>
  <c r="L84" i="86"/>
  <c r="L85" i="97"/>
  <c r="L90" i="245"/>
  <c r="L89" i="154"/>
  <c r="L84" i="297"/>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0"/>
  <c r="L88" i="170"/>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N87" i="346" s="1"/>
  <c r="N89" i="346" s="1"/>
  <c r="D299" i="5" s="1"/>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249"/>
  <c r="N86" i="216"/>
  <c r="N88" i="216" s="1"/>
  <c r="D178" i="5" s="1"/>
  <c r="N86" i="14"/>
  <c r="N88" i="14" s="1"/>
  <c r="D6" i="5" s="1"/>
  <c r="N87" i="365"/>
  <c r="N89" i="365" s="1"/>
  <c r="D315"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2" i="285"/>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5" i="313"/>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91" i="282"/>
  <c r="N93" i="282" s="1"/>
  <c r="D239" i="5" s="1"/>
  <c r="N87" i="364"/>
  <c r="N89" i="364" s="1"/>
  <c r="D314" i="5" s="1"/>
  <c r="N86" i="73"/>
  <c r="N88" i="73" s="1"/>
  <c r="D64" i="5" s="1"/>
  <c r="N87" i="354"/>
  <c r="N89" i="354" s="1"/>
  <c r="D306" i="5" s="1"/>
  <c r="N86" i="15"/>
  <c r="N88" i="15" s="1"/>
  <c r="D7" i="5" s="1"/>
  <c r="L83" i="12"/>
  <c r="L84" i="12"/>
  <c r="N93" i="221" l="1"/>
  <c r="N95" i="221" s="1"/>
  <c r="D184" i="5" s="1"/>
  <c r="L88" i="171"/>
  <c r="L89" i="171"/>
  <c r="L89" i="268"/>
  <c r="N85" i="286"/>
  <c r="N87" i="286" s="1"/>
  <c r="D243" i="5" s="1"/>
  <c r="N86" i="209"/>
  <c r="N88" i="209" s="1"/>
  <c r="D131" i="5" s="1"/>
  <c r="N86" i="26"/>
  <c r="N88" i="26" s="1"/>
  <c r="D18" i="5" s="1"/>
  <c r="N86" i="27"/>
  <c r="N88" i="27" s="1"/>
  <c r="D19" i="5" s="1"/>
  <c r="N86" i="215"/>
  <c r="N88" i="215" s="1"/>
  <c r="D177" i="5" s="1"/>
  <c r="L85" i="319"/>
  <c r="L83" i="60"/>
  <c r="N87" i="332"/>
  <c r="N89" i="332" s="1"/>
  <c r="D286" i="5" s="1"/>
  <c r="N87" i="342"/>
  <c r="N89" i="342" s="1"/>
  <c r="D295" i="5" s="1"/>
  <c r="N86" i="43"/>
  <c r="N88" i="43" s="1"/>
  <c r="D34" i="5" s="1"/>
  <c r="N85" i="302"/>
  <c r="N87" i="302" s="1"/>
  <c r="N87" i="240"/>
  <c r="N89" i="240" s="1"/>
  <c r="D200" i="5" s="1"/>
  <c r="L83" i="297"/>
  <c r="N86" i="135"/>
  <c r="N88" i="135" s="1"/>
  <c r="D126" i="5" s="1"/>
  <c r="N86" i="100"/>
  <c r="N88" i="100" s="1"/>
  <c r="D90" i="5" s="1"/>
  <c r="N86" i="149"/>
  <c r="N88" i="149" s="1"/>
  <c r="D135" i="5" s="1"/>
  <c r="N86" i="41"/>
  <c r="N88" i="41" s="1"/>
  <c r="D32" i="5" s="1"/>
  <c r="L85" i="311"/>
  <c r="L88" i="174"/>
  <c r="L86" i="294"/>
  <c r="N86" i="147"/>
  <c r="N88" i="147" s="1"/>
  <c r="D137" i="5" s="1"/>
  <c r="N86" i="37"/>
  <c r="N88" i="37" s="1"/>
  <c r="D28" i="5" s="1"/>
  <c r="L85" i="239"/>
  <c r="N87" i="239" s="1"/>
  <c r="N89" i="239" s="1"/>
  <c r="D199" i="5" s="1"/>
  <c r="L86" i="239"/>
  <c r="L89" i="157"/>
  <c r="L86" i="315"/>
  <c r="L89" i="155"/>
  <c r="N91" i="155" s="1"/>
  <c r="N93" i="155" s="1"/>
  <c r="D144" i="5" s="1"/>
  <c r="L90" i="165"/>
  <c r="L90" i="155"/>
  <c r="N87" i="262"/>
  <c r="N89" i="262" s="1"/>
  <c r="D221" i="5" s="1"/>
  <c r="N86" i="39"/>
  <c r="N88" i="39" s="1"/>
  <c r="D30" i="5" s="1"/>
  <c r="N87" i="363"/>
  <c r="N89" i="363" s="1"/>
  <c r="D313" i="5" s="1"/>
  <c r="N86" i="25"/>
  <c r="N88" i="25" s="1"/>
  <c r="D17" i="5" s="1"/>
  <c r="N86" i="140"/>
  <c r="N88" i="140" s="1"/>
  <c r="D132" i="5" s="1"/>
  <c r="L85" i="315"/>
  <c r="N87" i="315" s="1"/>
  <c r="N89" i="315" s="1"/>
  <c r="D271" i="5" s="1"/>
  <c r="L92" i="165"/>
  <c r="N86" i="142"/>
  <c r="N88" i="142" s="1"/>
  <c r="D134" i="5" s="1"/>
  <c r="N86" i="69"/>
  <c r="N88" i="69" s="1"/>
  <c r="D60" i="5" s="1"/>
  <c r="L88" i="157"/>
  <c r="N86" i="19"/>
  <c r="N88" i="19" s="1"/>
  <c r="D11" i="5" s="1"/>
  <c r="N86" i="53"/>
  <c r="N88" i="53" s="1"/>
  <c r="D45" i="5" s="1"/>
  <c r="N86" i="24"/>
  <c r="N88" i="24" s="1"/>
  <c r="D16" i="5" s="1"/>
  <c r="N90" i="217"/>
  <c r="N92" i="217" s="1"/>
  <c r="D179" i="5" s="1"/>
  <c r="N91" i="249"/>
  <c r="N93" i="249" s="1"/>
  <c r="D209" i="5" s="1"/>
  <c r="N85" i="298"/>
  <c r="N87" i="298" s="1"/>
  <c r="D254" i="5" s="1"/>
  <c r="N86" i="83"/>
  <c r="N88" i="83" s="1"/>
  <c r="D74" i="5" s="1"/>
  <c r="N86" i="80"/>
  <c r="N88" i="80" s="1"/>
  <c r="D71" i="5" s="1"/>
  <c r="N82" i="227"/>
  <c r="N84" i="227" s="1"/>
  <c r="D188" i="5" s="1"/>
  <c r="N86" i="231"/>
  <c r="N88" i="231" s="1"/>
  <c r="D191" i="5" s="1"/>
  <c r="N87" i="264"/>
  <c r="N89" i="264" s="1"/>
  <c r="D223" i="5" s="1"/>
  <c r="N87" i="241"/>
  <c r="N89" i="241" s="1"/>
  <c r="D201" i="5" s="1"/>
  <c r="N85" i="75"/>
  <c r="N87" i="75" s="1"/>
  <c r="D66" i="5" s="1"/>
  <c r="N88" i="232"/>
  <c r="N90" i="232" s="1"/>
  <c r="D192" i="5" s="1"/>
  <c r="N85" i="325"/>
  <c r="N87" i="325" s="1"/>
  <c r="D280" i="5" s="1"/>
  <c r="N86" i="88"/>
  <c r="N88" i="88" s="1"/>
  <c r="D79" i="5" s="1"/>
  <c r="N87" i="336"/>
  <c r="N89" i="336" s="1"/>
  <c r="D290" i="5" s="1"/>
  <c r="N87" i="235"/>
  <c r="N89" i="235" s="1"/>
  <c r="D195" i="5" s="1"/>
  <c r="L84" i="294"/>
  <c r="N87" i="294" s="1"/>
  <c r="N89" i="294" s="1"/>
  <c r="D250" i="5" s="1"/>
  <c r="N86" i="103"/>
  <c r="N88" i="103" s="1"/>
  <c r="D93" i="5" s="1"/>
  <c r="L86" i="319"/>
  <c r="N87" i="319" s="1"/>
  <c r="N89" i="319" s="1"/>
  <c r="D275" i="5" s="1"/>
  <c r="L86" i="311"/>
  <c r="L83" i="285"/>
  <c r="N85" i="285" s="1"/>
  <c r="N87" i="285" s="1"/>
  <c r="D242" i="5" s="1"/>
  <c r="L89" i="189"/>
  <c r="N86" i="9"/>
  <c r="N88" i="9" s="1"/>
  <c r="D4" i="5" s="1"/>
  <c r="N86" i="99"/>
  <c r="N88" i="99" s="1"/>
  <c r="D89" i="5" s="1"/>
  <c r="N86" i="138"/>
  <c r="N88" i="138" s="1"/>
  <c r="D129" i="5" s="1"/>
  <c r="N87" i="256"/>
  <c r="N89" i="256" s="1"/>
  <c r="D215" i="5" s="1"/>
  <c r="N86" i="213"/>
  <c r="N88" i="213" s="1"/>
  <c r="D175" i="5" s="1"/>
  <c r="N85" i="284"/>
  <c r="N87" i="284" s="1"/>
  <c r="D241" i="5" s="1"/>
  <c r="N86" i="33"/>
  <c r="N88" i="33" s="1"/>
  <c r="D25" i="5" s="1"/>
  <c r="N86" i="29"/>
  <c r="N88" i="29" s="1"/>
  <c r="D21" i="5" s="1"/>
  <c r="L87" i="189"/>
  <c r="N91" i="268"/>
  <c r="N93" i="268" s="1"/>
  <c r="D227" i="5" s="1"/>
  <c r="N87" i="295"/>
  <c r="N89" i="295" s="1"/>
  <c r="D251" i="5" s="1"/>
  <c r="N86" i="96"/>
  <c r="N88" i="96" s="1"/>
  <c r="D86" i="5" s="1"/>
  <c r="N86" i="214"/>
  <c r="N88" i="214" s="1"/>
  <c r="D176" i="5" s="1"/>
  <c r="N88" i="275"/>
  <c r="N90" i="275" s="1"/>
  <c r="D233" i="5" s="1"/>
  <c r="N87" i="356"/>
  <c r="N89" i="356" s="1"/>
  <c r="D308"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57" l="1"/>
  <c r="N93" i="157" s="1"/>
  <c r="D145" i="5" s="1"/>
  <c r="N93" i="165"/>
  <c r="N95" i="165" s="1"/>
  <c r="D150" i="5" s="1"/>
  <c r="N90" i="189"/>
  <c r="N92" i="189" s="1"/>
  <c r="D169"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<sst xmlns="http://schemas.openxmlformats.org/spreadsheetml/2006/main" count="38555" uniqueCount="2343">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</sst>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1">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3" fillId="5" borderId="4" xfId="3" applyNumberFormat="1" applyFill="1" applyBorder="1" applyProtection="1"/>
    <xf numFmtId="4" fontId="7" fillId="25" borderId="6" xfId="1" applyNumberFormat="1" applyFont="1" applyFill="1" applyBorder="1" applyProtection="1"/>
    <xf numFmtId="4" fontId="3" fillId="16" borderId="63" xfId="3" applyNumberForma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OCAÑA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election activeCell="X58" sqref="X58"/>
    </sheetView>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0"/>
      <c r="B32" s="660"/>
      <c r="C32" s="660"/>
      <c r="D32" s="660"/>
      <c r="E32" s="660"/>
      <c r="F32" s="660"/>
      <c r="G32" s="660"/>
      <c r="H32" s="660"/>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0"/>
      <c r="B33" s="660"/>
      <c r="C33" s="660"/>
      <c r="D33" s="660"/>
      <c r="E33" s="660"/>
      <c r="F33" s="660"/>
      <c r="G33" s="660"/>
      <c r="H33" s="660"/>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0"/>
      <c r="B34" s="660"/>
      <c r="C34" s="660"/>
      <c r="D34" s="660"/>
      <c r="E34" s="660"/>
      <c r="F34" s="660"/>
      <c r="G34" s="660"/>
      <c r="H34" s="660"/>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0"/>
      <c r="B35" s="660"/>
      <c r="C35" s="660"/>
      <c r="D35" s="660"/>
      <c r="E35" s="660"/>
      <c r="F35" s="660"/>
      <c r="G35" s="660"/>
      <c r="H35" s="660"/>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0"/>
      <c r="B36" s="660"/>
      <c r="C36" s="660"/>
      <c r="D36" s="660"/>
      <c r="E36" s="660"/>
      <c r="F36" s="660"/>
      <c r="G36" s="660"/>
      <c r="H36" s="660"/>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0"/>
      <c r="B37" s="660"/>
      <c r="C37" s="660"/>
      <c r="D37" s="660"/>
      <c r="E37" s="660"/>
      <c r="F37" s="660"/>
      <c r="G37" s="660"/>
      <c r="H37" s="660"/>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0"/>
      <c r="B38" s="660"/>
      <c r="C38" s="660"/>
      <c r="D38" s="660"/>
      <c r="E38" s="660"/>
      <c r="F38" s="660"/>
      <c r="G38" s="660"/>
      <c r="H38" s="660"/>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1" t="s">
        <v>1933</v>
      </c>
      <c r="B1" s="662"/>
      <c r="C1" s="662"/>
      <c r="D1" s="663"/>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3392789.3652397548</v>
      </c>
      <c r="G3" t="s">
        <v>1064</v>
      </c>
      <c r="J3" s="1"/>
    </row>
    <row r="4" spans="1:10" ht="54" thickTop="1" thickBot="1">
      <c r="A4" s="137" t="s">
        <v>1069</v>
      </c>
      <c r="B4" s="138" t="s">
        <v>1253</v>
      </c>
      <c r="C4" s="136" t="s">
        <v>1068</v>
      </c>
      <c r="D4" s="183">
        <f>VLOOKUP('200.2'!A88,'200.2'!A37:N108,14,FALSE)</f>
        <v>242494.98759910272</v>
      </c>
      <c r="J4" s="1"/>
    </row>
    <row r="5" spans="1:10" ht="54" thickTop="1" thickBot="1">
      <c r="A5" s="137" t="s">
        <v>1070</v>
      </c>
      <c r="B5" s="138" t="s">
        <v>1254</v>
      </c>
      <c r="C5" s="139" t="s">
        <v>1071</v>
      </c>
      <c r="D5" s="183">
        <f>VLOOKUP('201.1'!A88,'201.1'!A38:N109,14,FALSE)</f>
        <v>174097.35829128965</v>
      </c>
    </row>
    <row r="6" spans="1:10" ht="54" thickTop="1" thickBot="1">
      <c r="A6" s="137" t="s">
        <v>1072</v>
      </c>
      <c r="B6" s="138" t="s">
        <v>1255</v>
      </c>
      <c r="C6" s="139" t="s">
        <v>1071</v>
      </c>
      <c r="D6" s="183">
        <f>VLOOKUP('201.2'!A88,'201.2'!A39:N110,14,FALSE)</f>
        <v>188978.11914024258</v>
      </c>
    </row>
    <row r="7" spans="1:10" ht="70.5" customHeight="1" thickTop="1" thickBot="1">
      <c r="A7" s="137" t="s">
        <v>1073</v>
      </c>
      <c r="B7" s="138" t="s">
        <v>1256</v>
      </c>
      <c r="C7" s="139" t="s">
        <v>1071</v>
      </c>
      <c r="D7" s="183">
        <f>VLOOKUP('201.3'!A88,'201.3'!A40:N111,14,FALSE)</f>
        <v>43056.14937685497</v>
      </c>
    </row>
    <row r="8" spans="1:10" ht="54" thickTop="1" thickBot="1">
      <c r="A8" s="137" t="s">
        <v>1074</v>
      </c>
      <c r="B8" s="138" t="s">
        <v>1257</v>
      </c>
      <c r="C8" s="139" t="s">
        <v>1071</v>
      </c>
      <c r="D8" s="184">
        <f>VLOOKUP('201.4'!A88,'201.4'!A41:N112,14,FALSE)</f>
        <v>72121.141347605051</v>
      </c>
    </row>
    <row r="9" spans="1:10" ht="54" thickTop="1" thickBot="1">
      <c r="A9" s="137" t="s">
        <v>1075</v>
      </c>
      <c r="B9" s="138" t="s">
        <v>1254</v>
      </c>
      <c r="C9" s="139" t="s">
        <v>1929</v>
      </c>
      <c r="D9" s="184">
        <f>VLOOKUP('201.5'!A88,'201.5'!A42:N113,14,FALSE)</f>
        <v>174097.35829128965</v>
      </c>
    </row>
    <row r="10" spans="1:10" ht="54" thickTop="1" thickBot="1">
      <c r="A10" s="137" t="s">
        <v>1076</v>
      </c>
      <c r="B10" s="138" t="s">
        <v>1255</v>
      </c>
      <c r="C10" s="139" t="s">
        <v>1929</v>
      </c>
      <c r="D10" s="184">
        <f>VLOOKUP('201.6'!A88,'201.6'!A43:N114,14,FALSE)</f>
        <v>188978.11914024258</v>
      </c>
    </row>
    <row r="11" spans="1:10" ht="54" thickTop="1" thickBot="1">
      <c r="A11" s="137" t="s">
        <v>1077</v>
      </c>
      <c r="B11" s="138" t="s">
        <v>1255</v>
      </c>
      <c r="C11" s="139" t="s">
        <v>388</v>
      </c>
      <c r="D11" s="184">
        <f>VLOOKUP('201.7'!A88,'201.7'!A44:N115,14,FALSE)</f>
        <v>186250.76318096631</v>
      </c>
    </row>
    <row r="12" spans="1:10" ht="54" thickTop="1" thickBot="1">
      <c r="A12" s="137" t="s">
        <v>1078</v>
      </c>
      <c r="B12" s="138" t="s">
        <v>1258</v>
      </c>
      <c r="C12" s="139" t="s">
        <v>233</v>
      </c>
      <c r="D12" s="184">
        <f>VLOOKUP('201.8'!A88,'201.8'!A45:N116,14,FALSE)</f>
        <v>18102.405533739147</v>
      </c>
    </row>
    <row r="13" spans="1:10" ht="54" thickTop="1" thickBot="1">
      <c r="A13" s="137" t="s">
        <v>1079</v>
      </c>
      <c r="B13" s="138" t="s">
        <v>1259</v>
      </c>
      <c r="C13" s="139" t="s">
        <v>233</v>
      </c>
      <c r="D13" s="184">
        <f>VLOOKUP('201.9'!A88,'201.9'!A46:N117,14,FALSE)</f>
        <v>17756.745667147854</v>
      </c>
    </row>
    <row r="14" spans="1:10" ht="54" thickTop="1" thickBot="1">
      <c r="A14" s="137" t="s">
        <v>1080</v>
      </c>
      <c r="B14" s="138" t="s">
        <v>1260</v>
      </c>
      <c r="C14" s="139" t="s">
        <v>144</v>
      </c>
      <c r="D14" s="184">
        <f>VLOOKUP('201.10'!A88,'201.10'!A47:N118,14,FALSE)</f>
        <v>8028.2464039791739</v>
      </c>
    </row>
    <row r="15" spans="1:10" ht="54" thickTop="1" thickBot="1">
      <c r="A15" s="137" t="s">
        <v>1081</v>
      </c>
      <c r="B15" s="138" t="s">
        <v>1261</v>
      </c>
      <c r="C15" s="139" t="s">
        <v>1082</v>
      </c>
      <c r="D15" s="184">
        <f>VLOOKUP('201.11'!A88,'201.11'!A48:N119,14,FALSE)</f>
        <v>1294.1252907610121</v>
      </c>
    </row>
    <row r="16" spans="1:10" ht="54" thickTop="1" thickBot="1">
      <c r="A16" s="137" t="s">
        <v>1083</v>
      </c>
      <c r="B16" s="138" t="s">
        <v>1262</v>
      </c>
      <c r="C16" s="139" t="s">
        <v>1929</v>
      </c>
      <c r="D16" s="184">
        <f>VLOOKUP('201.12'!A88,'201.12'!A49:N120,14,FALSE)</f>
        <v>121074.41800125796</v>
      </c>
    </row>
    <row r="17" spans="1:4" ht="67.2" thickTop="1" thickBot="1">
      <c r="A17" s="140" t="s">
        <v>1084</v>
      </c>
      <c r="B17" s="141" t="s">
        <v>1263</v>
      </c>
      <c r="C17" s="139" t="s">
        <v>1929</v>
      </c>
      <c r="D17" s="184">
        <f>VLOOKUP('201.13'!A88,'201.13'!A50:N121,14,FALSE)</f>
        <v>99243.569772227871</v>
      </c>
    </row>
    <row r="18" spans="1:4" ht="54" thickTop="1" thickBot="1">
      <c r="A18" s="137" t="s">
        <v>1085</v>
      </c>
      <c r="B18" s="138" t="s">
        <v>1264</v>
      </c>
      <c r="C18" s="139" t="s">
        <v>144</v>
      </c>
      <c r="D18" s="184">
        <f>VLOOKUP('201.14'!A88,'201.14'!A51:N122,14,FALSE)</f>
        <v>37421.357943010036</v>
      </c>
    </row>
    <row r="19" spans="1:4" ht="54" thickTop="1" thickBot="1">
      <c r="A19" s="137" t="s">
        <v>1086</v>
      </c>
      <c r="B19" s="138" t="s">
        <v>1265</v>
      </c>
      <c r="C19" s="139" t="s">
        <v>144</v>
      </c>
      <c r="D19" s="184">
        <f>VLOOKUP('201.15'!A88,'201.15'!A52:N123,14,FALSE)</f>
        <v>46110.781762352839</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85028.021171996297</v>
      </c>
    </row>
    <row r="22" spans="1:4" ht="54" thickTop="1" thickBot="1">
      <c r="A22" s="137" t="s">
        <v>1089</v>
      </c>
      <c r="B22" s="138" t="s">
        <v>1268</v>
      </c>
      <c r="C22" s="139" t="s">
        <v>1929</v>
      </c>
      <c r="D22" s="184">
        <f>VLOOKUP('201.18'!A88,'201.18'!A55:N126,14,FALSE)</f>
        <v>85028.021171996297</v>
      </c>
    </row>
    <row r="23" spans="1:4" ht="54" thickTop="1" thickBot="1">
      <c r="A23" s="137" t="s">
        <v>1090</v>
      </c>
      <c r="B23" s="138" t="s">
        <v>1269</v>
      </c>
      <c r="C23" s="139" t="s">
        <v>144</v>
      </c>
      <c r="D23" s="184">
        <f>VLOOKUP('201.19'!A88,'201.19'!A56:N127,14,FALSE)</f>
        <v>6242.2250963730376</v>
      </c>
    </row>
    <row r="24" spans="1:4" ht="54" thickTop="1" thickBot="1">
      <c r="A24" s="137" t="s">
        <v>1091</v>
      </c>
      <c r="B24" s="138" t="s">
        <v>1270</v>
      </c>
      <c r="C24" s="139" t="s">
        <v>144</v>
      </c>
      <c r="D24" s="184">
        <f>VLOOKUP('201.20'!A88,'201.20'!A57:N128,14,FALSE)</f>
        <v>817.33170833841109</v>
      </c>
    </row>
    <row r="25" spans="1:4" ht="54" thickTop="1" thickBot="1">
      <c r="A25" s="137" t="s">
        <v>1092</v>
      </c>
      <c r="B25" s="138" t="s">
        <v>1271</v>
      </c>
      <c r="C25" s="139" t="s">
        <v>144</v>
      </c>
      <c r="D25" s="184">
        <f>VLOOKUP('201.21'!A88,'201.21'!A58:N129,14,FALSE)</f>
        <v>7545.9290566936443</v>
      </c>
    </row>
    <row r="26" spans="1:4" ht="54" thickTop="1" thickBot="1">
      <c r="A26" s="137" t="s">
        <v>1509</v>
      </c>
      <c r="B26" s="138" t="s">
        <v>1497</v>
      </c>
      <c r="C26" s="139" t="s">
        <v>1929</v>
      </c>
      <c r="D26" s="184">
        <f>VLOOKUP('203.1'!A88,'203.1'!A59:N130,14,FALSE)</f>
        <v>905569.72262297384</v>
      </c>
    </row>
    <row r="27" spans="1:4" ht="54" thickTop="1" thickBot="1">
      <c r="A27" s="137" t="s">
        <v>1510</v>
      </c>
      <c r="B27" s="138" t="s">
        <v>1501</v>
      </c>
      <c r="C27" s="139" t="s">
        <v>1929</v>
      </c>
      <c r="D27" s="184">
        <f>VLOOKUP('203.2'!A88,'203.2'!A60:N131,14,FALSE)</f>
        <v>1043761.8842003273</v>
      </c>
    </row>
    <row r="28" spans="1:4" ht="54" thickTop="1" thickBot="1">
      <c r="A28" s="137" t="s">
        <v>1511</v>
      </c>
      <c r="B28" s="138" t="s">
        <v>1502</v>
      </c>
      <c r="C28" s="139" t="s">
        <v>1929</v>
      </c>
      <c r="D28" s="184">
        <f>VLOOKUP('203.3'!A88,'203.3'!A61:N132,14,FALSE)</f>
        <v>1142470.5710412941</v>
      </c>
    </row>
    <row r="29" spans="1:4" ht="54" thickTop="1" thickBot="1">
      <c r="A29" s="137" t="s">
        <v>1512</v>
      </c>
      <c r="B29" s="138" t="s">
        <v>1503</v>
      </c>
      <c r="C29" s="139" t="s">
        <v>1929</v>
      </c>
      <c r="D29" s="184">
        <f>VLOOKUP('203.4'!A88,'203.4'!A62:N133,14,FALSE)</f>
        <v>414757.71866223711</v>
      </c>
    </row>
    <row r="30" spans="1:4" ht="54" thickTop="1" thickBot="1">
      <c r="A30" s="137" t="s">
        <v>1513</v>
      </c>
      <c r="B30" s="138" t="s">
        <v>1504</v>
      </c>
      <c r="C30" s="139" t="s">
        <v>1929</v>
      </c>
      <c r="D30" s="184">
        <f>VLOOKUP('203.5'!A88,'203.5'!A63:N134,14,FALSE)</f>
        <v>478903.82572035008</v>
      </c>
    </row>
    <row r="31" spans="1:4" ht="54" thickTop="1" thickBot="1">
      <c r="A31" s="137" t="s">
        <v>1514</v>
      </c>
      <c r="B31" s="138" t="s">
        <v>1505</v>
      </c>
      <c r="C31" s="139" t="s">
        <v>1929</v>
      </c>
      <c r="D31" s="184">
        <f>VLOOKUP('203.6'!A88,'203.6'!A64:N135,14,FALSE)</f>
        <v>519724.07566642202</v>
      </c>
    </row>
    <row r="32" spans="1:4" ht="54" thickTop="1" thickBot="1">
      <c r="A32" s="137" t="s">
        <v>1515</v>
      </c>
      <c r="B32" s="138" t="s">
        <v>1506</v>
      </c>
      <c r="C32" s="139" t="s">
        <v>1929</v>
      </c>
      <c r="D32" s="184">
        <f>VLOOKUP('203.7'!A88,'203.7'!A65:N136,14,FALSE)</f>
        <v>181945.26109782507</v>
      </c>
    </row>
    <row r="33" spans="1:4" ht="54" thickTop="1" thickBot="1">
      <c r="A33" s="137" t="s">
        <v>1516</v>
      </c>
      <c r="B33" s="138" t="s">
        <v>1955</v>
      </c>
      <c r="C33" s="139" t="s">
        <v>1929</v>
      </c>
      <c r="D33" s="184">
        <f>VLOOKUP('203.8'!A88,'203.8'!A66:N137,14,FALSE)</f>
        <v>309589.24226740835</v>
      </c>
    </row>
    <row r="34" spans="1:4" ht="54" thickTop="1" thickBot="1">
      <c r="A34" s="137" t="s">
        <v>1517</v>
      </c>
      <c r="B34" s="138" t="s">
        <v>1508</v>
      </c>
      <c r="C34" s="139" t="s">
        <v>1929</v>
      </c>
      <c r="D34" s="184">
        <f>VLOOKUP('203.9'!A88,'203.9'!A67:N138,14,FALSE)</f>
        <v>328236.45333099831</v>
      </c>
    </row>
    <row r="35" spans="1:4" ht="54" thickTop="1" thickBot="1">
      <c r="A35" s="137" t="s">
        <v>1518</v>
      </c>
      <c r="B35" s="138" t="s">
        <v>1498</v>
      </c>
      <c r="C35" s="139" t="s">
        <v>1929</v>
      </c>
      <c r="D35" s="184">
        <f>VLOOKUP('203.10'!A88,'203.10'!A68:N139,14,FALSE)</f>
        <v>143929.21490175862</v>
      </c>
    </row>
    <row r="36" spans="1:4" ht="54" thickTop="1" thickBot="1">
      <c r="A36" s="137" t="s">
        <v>1519</v>
      </c>
      <c r="B36" s="138" t="s">
        <v>1499</v>
      </c>
      <c r="C36" s="139" t="s">
        <v>1929</v>
      </c>
      <c r="D36" s="184">
        <f>VLOOKUP('203.11'!A88,'203.11'!A69:N140,14,FALSE)</f>
        <v>233305.19700726768</v>
      </c>
    </row>
    <row r="37" spans="1:4" ht="54" thickTop="1" thickBot="1">
      <c r="A37" s="137" t="s">
        <v>1520</v>
      </c>
      <c r="B37" s="225" t="s">
        <v>1500</v>
      </c>
      <c r="C37" s="139" t="s">
        <v>1929</v>
      </c>
      <c r="D37" s="184">
        <f>VLOOKUP('203.12'!A88,'203.12'!A70:N141,14,FALSE)</f>
        <v>242992.05989744424</v>
      </c>
    </row>
    <row r="38" spans="1:4" ht="54" thickTop="1" thickBot="1">
      <c r="A38" s="137" t="s">
        <v>1093</v>
      </c>
      <c r="B38" s="138" t="s">
        <v>1272</v>
      </c>
      <c r="C38" s="139" t="s">
        <v>388</v>
      </c>
      <c r="D38" s="184">
        <f>VLOOKUP('210.1.1'!A88,'210.1.1'!A71:N142,14,FALSE)</f>
        <v>12801.159427034643</v>
      </c>
    </row>
    <row r="39" spans="1:4" ht="54" thickTop="1" thickBot="1">
      <c r="A39" s="137" t="s">
        <v>1094</v>
      </c>
      <c r="B39" s="138" t="s">
        <v>1273</v>
      </c>
      <c r="C39" s="139" t="s">
        <v>388</v>
      </c>
      <c r="D39" s="184">
        <f>VLOOKUP('210.1.2'!A88,'210.1.2'!A72:N143,14,FALSE)</f>
        <v>4241.9791319212291</v>
      </c>
    </row>
    <row r="40" spans="1:4" ht="54" thickTop="1" thickBot="1">
      <c r="A40" s="137" t="s">
        <v>1095</v>
      </c>
      <c r="B40" s="138" t="s">
        <v>1274</v>
      </c>
      <c r="C40" s="139" t="s">
        <v>388</v>
      </c>
      <c r="D40" s="184">
        <f>VLOOKUP('210.2.1'!A90,'210.2.1'!A73:N144,14,FALSE)</f>
        <v>26542.533966923787</v>
      </c>
    </row>
    <row r="41" spans="1:4" ht="54" thickTop="1" thickBot="1">
      <c r="A41" s="137" t="s">
        <v>1096</v>
      </c>
      <c r="B41" s="138" t="s">
        <v>1275</v>
      </c>
      <c r="C41" s="139" t="s">
        <v>388</v>
      </c>
      <c r="D41" s="184">
        <f>VLOOKUP('210.2.2'!A88,'210.2.2'!A74:N145,14,FALSE)</f>
        <v>12801.159427034643</v>
      </c>
    </row>
    <row r="42" spans="1:4" ht="54" thickTop="1" thickBot="1">
      <c r="A42" s="137" t="s">
        <v>1097</v>
      </c>
      <c r="B42" s="138" t="s">
        <v>1276</v>
      </c>
      <c r="C42" s="139" t="s">
        <v>388</v>
      </c>
      <c r="D42" s="184">
        <f>VLOOKUP('210.2.3'!A91,'210.2.3'!A91:N146,14,FALSE)</f>
        <v>17983.353671810371</v>
      </c>
    </row>
    <row r="43" spans="1:4" ht="54" thickTop="1" thickBot="1">
      <c r="A43" s="137" t="s">
        <v>1098</v>
      </c>
      <c r="B43" s="138" t="s">
        <v>1277</v>
      </c>
      <c r="C43" s="139" t="s">
        <v>388</v>
      </c>
      <c r="D43" s="184">
        <f>VLOOKUP('210.2.4'!A88,'210.2.4'!A88:N147,14,FALSE)</f>
        <v>4241.9791319212291</v>
      </c>
    </row>
    <row r="44" spans="1:4" ht="54" thickTop="1" thickBot="1">
      <c r="A44" s="137" t="s">
        <v>1099</v>
      </c>
      <c r="B44" s="138" t="s">
        <v>1278</v>
      </c>
      <c r="C44" s="139" t="s">
        <v>388</v>
      </c>
      <c r="D44" s="184">
        <f>VLOOKUP('211.1'!A88,'211.1'!A88:N148,14,FALSE)</f>
        <v>9119.238248450687</v>
      </c>
    </row>
    <row r="45" spans="1:4" ht="54" thickTop="1" thickBot="1">
      <c r="A45" s="137" t="s">
        <v>1100</v>
      </c>
      <c r="B45" s="138" t="s">
        <v>1279</v>
      </c>
      <c r="C45" s="139" t="s">
        <v>388</v>
      </c>
      <c r="D45" s="184">
        <f>VLOOKUP('220.1'!A88,'220.1'!A88:N149,14,FALSE)</f>
        <v>14652.013601141472</v>
      </c>
    </row>
    <row r="46" spans="1:4" ht="54" thickTop="1" thickBot="1">
      <c r="A46" s="137" t="s">
        <v>1101</v>
      </c>
      <c r="B46" s="138" t="s">
        <v>1280</v>
      </c>
      <c r="C46" s="139" t="s">
        <v>388</v>
      </c>
      <c r="D46" s="184">
        <f>VLOOKUP('221.1'!A88,'221.1'!A88:N150,14,FALSE)</f>
        <v>11097.924053410592</v>
      </c>
    </row>
    <row r="47" spans="1:4" ht="54" thickTop="1" thickBot="1">
      <c r="A47" s="137" t="s">
        <v>1102</v>
      </c>
      <c r="B47" s="138" t="s">
        <v>1281</v>
      </c>
      <c r="C47" s="139" t="s">
        <v>388</v>
      </c>
      <c r="D47" s="184">
        <f>VLOOKUP('221.2'!A88,'221.2'!A88:N151,14,FALSE)</f>
        <v>6830.1167197830928</v>
      </c>
    </row>
    <row r="48" spans="1:4" ht="67.2" thickTop="1" thickBot="1">
      <c r="A48" s="137" t="s">
        <v>1525</v>
      </c>
      <c r="B48" s="138" t="s">
        <v>1522</v>
      </c>
      <c r="C48" s="139" t="s">
        <v>233</v>
      </c>
      <c r="D48" s="184">
        <f>VLOOKUP('223.1'!A88,'223.1'!A88:N152,14,FALSE)</f>
        <v>9497.1428617424372</v>
      </c>
    </row>
    <row r="49" spans="1:4" ht="54" thickTop="1" thickBot="1">
      <c r="A49" s="137" t="s">
        <v>1526</v>
      </c>
      <c r="B49" s="138" t="s">
        <v>1523</v>
      </c>
      <c r="C49" s="139" t="s">
        <v>233</v>
      </c>
      <c r="D49" s="184">
        <f>VLOOKUP('223.2'!A88,'223.2'!A88:N153,14,FALSE)</f>
        <v>10524.814961742437</v>
      </c>
    </row>
    <row r="50" spans="1:4" ht="54" thickTop="1" thickBot="1">
      <c r="A50" s="137" t="s">
        <v>1527</v>
      </c>
      <c r="B50" s="138" t="s">
        <v>1524</v>
      </c>
      <c r="C50" s="139" t="s">
        <v>388</v>
      </c>
      <c r="D50" s="184">
        <f>VLOOKUP('223.3.1'!A88,'223.3.1'!A88:N154,14,FALSE)</f>
        <v>54911</v>
      </c>
    </row>
    <row r="51" spans="1:4" ht="67.2" thickTop="1" thickBot="1">
      <c r="A51" s="137" t="s">
        <v>1528</v>
      </c>
      <c r="B51" s="138" t="s">
        <v>1530</v>
      </c>
      <c r="C51" s="139" t="s">
        <v>388</v>
      </c>
      <c r="D51" s="184">
        <f>VLOOKUP('223.3.2'!A88,'223.3.2'!A88:N155,14,FALSE)</f>
        <v>114618.88706462621</v>
      </c>
    </row>
    <row r="52" spans="1:4" ht="54" thickTop="1" thickBot="1">
      <c r="A52" s="137" t="s">
        <v>1529</v>
      </c>
      <c r="B52" s="138" t="s">
        <v>1531</v>
      </c>
      <c r="C52" s="139" t="s">
        <v>388</v>
      </c>
      <c r="D52" s="184">
        <f>VLOOKUP('223.3.3'!A88,'223.3.3'!A88:N156,14,FALSE)</f>
        <v>117621.03393962621</v>
      </c>
    </row>
    <row r="53" spans="1:4" ht="54" thickTop="1" thickBot="1">
      <c r="A53" s="143" t="s">
        <v>1103</v>
      </c>
      <c r="B53" s="144" t="s">
        <v>2062</v>
      </c>
      <c r="C53" s="139" t="s">
        <v>233</v>
      </c>
      <c r="D53" s="184">
        <f>VLOOKUP('230.1'!A88,'230.1'!A88:N157,14,FALSE)</f>
        <v>3087.0413572203465</v>
      </c>
    </row>
    <row r="54" spans="1:4" ht="54" thickTop="1" thickBot="1">
      <c r="A54" s="143" t="s">
        <v>1104</v>
      </c>
      <c r="B54" s="144" t="s">
        <v>1282</v>
      </c>
      <c r="C54" s="139" t="s">
        <v>233</v>
      </c>
      <c r="D54" s="184">
        <f>VLOOKUP('231.1'!A88,'231.1'!A88:N159,14,FALSE)</f>
        <v>10825.551761742436</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14512.362161742436</v>
      </c>
    </row>
    <row r="57" spans="1:4" ht="54" thickTop="1" thickBot="1">
      <c r="A57" s="143" t="s">
        <v>1535</v>
      </c>
      <c r="B57" s="144" t="s">
        <v>1536</v>
      </c>
      <c r="C57" s="139" t="s">
        <v>233</v>
      </c>
      <c r="D57" s="184">
        <f>VLOOKUP('233.10'!A88,'233.10'!A88:N162,14,FALSE)</f>
        <v>24373.249561742436</v>
      </c>
    </row>
    <row r="58" spans="1:4" ht="54" thickTop="1" thickBot="1">
      <c r="A58" s="143" t="s">
        <v>1106</v>
      </c>
      <c r="B58" s="144" t="s">
        <v>1537</v>
      </c>
      <c r="C58" s="139" t="s">
        <v>233</v>
      </c>
      <c r="D58" s="184">
        <f>VLOOKUP('234.1'!A88,'234.1'!A88:N163,14,FALSE)</f>
        <v>1022.2779024988529</v>
      </c>
    </row>
    <row r="59" spans="1:4" ht="54" thickTop="1" thickBot="1">
      <c r="A59" s="143" t="s">
        <v>1540</v>
      </c>
      <c r="B59" s="144" t="s">
        <v>1541</v>
      </c>
      <c r="C59" s="139" t="s">
        <v>388</v>
      </c>
      <c r="D59" s="184">
        <f>VLOOKUP('235.1'!A88,'235.1'!A88:N164,14,FALSE)</f>
        <v>55863.909094782692</v>
      </c>
    </row>
    <row r="60" spans="1:4" ht="54" thickTop="1" thickBot="1">
      <c r="A60" s="145" t="s">
        <v>1542</v>
      </c>
      <c r="B60" s="144" t="s">
        <v>1543</v>
      </c>
      <c r="C60" s="139" t="s">
        <v>388</v>
      </c>
      <c r="D60" s="184">
        <f>VLOOKUP('235.10'!A88,'235.10'!A88:N165,14,FALSE)</f>
        <v>15303.909094782694</v>
      </c>
    </row>
    <row r="61" spans="1:4" ht="54" thickTop="1" thickBot="1">
      <c r="A61" s="145" t="s">
        <v>1544</v>
      </c>
      <c r="B61" s="144" t="s">
        <v>1545</v>
      </c>
      <c r="C61" s="139" t="s">
        <v>377</v>
      </c>
      <c r="D61" s="184">
        <f>VLOOKUP('235.11'!A88,'235.11'!A88:N166,14,FALSE)</f>
        <v>507</v>
      </c>
    </row>
    <row r="62" spans="1:4" ht="54" thickTop="1" thickBot="1">
      <c r="A62" s="145" t="s">
        <v>1546</v>
      </c>
      <c r="B62" s="144" t="s">
        <v>1957</v>
      </c>
      <c r="C62" s="139" t="s">
        <v>388</v>
      </c>
      <c r="D62" s="184">
        <f>VLOOKUP('236.1'!A88,'236.1'!A88:N167,14,FALSE)</f>
        <v>95747.909094782692</v>
      </c>
    </row>
    <row r="63" spans="1:4" ht="54" thickTop="1" thickBot="1">
      <c r="A63" s="145" t="s">
        <v>1549</v>
      </c>
      <c r="B63" s="144" t="s">
        <v>1958</v>
      </c>
      <c r="C63" s="139" t="s">
        <v>388</v>
      </c>
      <c r="D63" s="184">
        <f>VLOOKUP('236.10'!A87,'236.10'!A87:N168,14,FALSE)</f>
        <v>15303.909094782694</v>
      </c>
    </row>
    <row r="64" spans="1:4" ht="54" thickTop="1" thickBot="1">
      <c r="A64" s="145" t="s">
        <v>1550</v>
      </c>
      <c r="B64" s="146" t="s">
        <v>1551</v>
      </c>
      <c r="C64" s="180" t="s">
        <v>377</v>
      </c>
      <c r="D64" s="184">
        <f>VLOOKUP('236.11'!A88,'236.11'!A88:N169,14,FALSE)</f>
        <v>1005.5500000000001</v>
      </c>
    </row>
    <row r="65" spans="1:4" ht="54" thickTop="1" thickBot="1">
      <c r="A65" s="143" t="s">
        <v>1107</v>
      </c>
      <c r="B65" s="144" t="s">
        <v>1283</v>
      </c>
      <c r="C65" s="139" t="s">
        <v>233</v>
      </c>
      <c r="D65" s="184">
        <f>VLOOKUP('310.1'!A87,'310.1'!A87:N170,14,FALSE)</f>
        <v>966.85005247259107</v>
      </c>
    </row>
    <row r="66" spans="1:4" ht="54" thickTop="1" thickBot="1">
      <c r="A66" s="143" t="s">
        <v>1108</v>
      </c>
      <c r="B66" s="144" t="s">
        <v>1284</v>
      </c>
      <c r="C66" s="139" t="s">
        <v>388</v>
      </c>
      <c r="D66" s="184">
        <f>VLOOKUP('311.1'!A87,'311.1'!A87:N171,14,FALSE)</f>
        <v>45590.841256735926</v>
      </c>
    </row>
    <row r="67" spans="1:4" ht="54" thickTop="1" thickBot="1">
      <c r="A67" s="143" t="s">
        <v>1109</v>
      </c>
      <c r="B67" s="144" t="s">
        <v>1285</v>
      </c>
      <c r="C67" s="139" t="s">
        <v>1082</v>
      </c>
      <c r="D67" s="184">
        <f>VLOOKUP('312.1'!A88,'312.1'!A88:N172,14,FALSE)</f>
        <v>6902.8462811914742</v>
      </c>
    </row>
    <row r="68" spans="1:4" ht="54" thickTop="1" thickBot="1">
      <c r="A68" s="143" t="s">
        <v>1110</v>
      </c>
      <c r="B68" s="144" t="s">
        <v>1286</v>
      </c>
      <c r="C68" s="139" t="s">
        <v>1082</v>
      </c>
      <c r="D68" s="184">
        <f>VLOOKUP('312.2'!A88,'312.2'!A88:N173,14,FALSE)</f>
        <v>3472.4231363240106</v>
      </c>
    </row>
    <row r="69" spans="1:4" ht="54" thickTop="1" thickBot="1">
      <c r="A69" s="143" t="s">
        <v>1111</v>
      </c>
      <c r="B69" s="144" t="s">
        <v>1287</v>
      </c>
      <c r="C69" s="139" t="s">
        <v>1548</v>
      </c>
      <c r="D69" s="184">
        <f>VLOOKUP('312.3'!A87,'312.3'!A87:N174,14,FALSE)</f>
        <v>1298.5103290766438</v>
      </c>
    </row>
    <row r="70" spans="1:4" ht="54" thickTop="1" thickBot="1">
      <c r="A70" s="143" t="s">
        <v>1112</v>
      </c>
      <c r="B70" s="144" t="s">
        <v>1288</v>
      </c>
      <c r="C70" s="139" t="s">
        <v>388</v>
      </c>
      <c r="D70" s="185">
        <f>VLOOKUP('312.4'!A88,'312.4'!A88:N175,14,FALSE)</f>
        <v>45583.464882650602</v>
      </c>
    </row>
    <row r="71" spans="1:4" ht="54" thickTop="1" thickBot="1">
      <c r="A71" s="143" t="s">
        <v>1113</v>
      </c>
      <c r="B71" s="144" t="s">
        <v>1553</v>
      </c>
      <c r="C71" s="139" t="s">
        <v>388</v>
      </c>
      <c r="D71" s="185">
        <f>VLOOKUP('320.1'!A88,'320.1'!A88:N176,14,FALSE)</f>
        <v>114181.62427898859</v>
      </c>
    </row>
    <row r="72" spans="1:4" ht="54" thickTop="1" thickBot="1">
      <c r="A72" s="143" t="s">
        <v>1114</v>
      </c>
      <c r="B72" s="144" t="s">
        <v>1554</v>
      </c>
      <c r="C72" s="139" t="s">
        <v>388</v>
      </c>
      <c r="D72" s="185">
        <f>VLOOKUP('320.2'!A88,'320.2'!A88:N177,14,FALSE)</f>
        <v>114181.62427898859</v>
      </c>
    </row>
    <row r="73" spans="1:4" ht="54" thickTop="1" thickBot="1">
      <c r="A73" s="143" t="s">
        <v>1557</v>
      </c>
      <c r="B73" s="144" t="s">
        <v>1558</v>
      </c>
      <c r="C73" s="139" t="s">
        <v>388</v>
      </c>
      <c r="D73" s="185">
        <f>VLOOKUP('320.3'!A88,'320.3'!A88:N178,14,FALSE)</f>
        <v>114181.62427898859</v>
      </c>
    </row>
    <row r="74" spans="1:4" ht="54" thickTop="1" thickBot="1">
      <c r="A74" s="143" t="s">
        <v>1559</v>
      </c>
      <c r="B74" s="144" t="s">
        <v>1560</v>
      </c>
      <c r="C74" s="139" t="s">
        <v>388</v>
      </c>
      <c r="D74" s="185">
        <f>VLOOKUP('320.4'!A88,'320.4'!A88:N179,14,FALSE)</f>
        <v>130944.83157791864</v>
      </c>
    </row>
    <row r="75" spans="1:4" ht="54" thickTop="1" thickBot="1">
      <c r="A75" s="143" t="s">
        <v>1561</v>
      </c>
      <c r="B75" s="144" t="s">
        <v>1562</v>
      </c>
      <c r="C75" s="139" t="s">
        <v>388</v>
      </c>
      <c r="D75" s="185">
        <f>VLOOKUP('320.5'!A88,'320.5'!A88:N180,14,FALSE)</f>
        <v>130944.83157791864</v>
      </c>
    </row>
    <row r="76" spans="1:4" ht="54" thickTop="1" thickBot="1">
      <c r="A76" s="143" t="s">
        <v>1563</v>
      </c>
      <c r="B76" s="144" t="s">
        <v>1564</v>
      </c>
      <c r="C76" s="139" t="s">
        <v>388</v>
      </c>
      <c r="D76" s="185">
        <f>VLOOKUP('320.6'!A88,'320.6'!A88:N181,14,FALSE)</f>
        <v>130944.83157791864</v>
      </c>
    </row>
    <row r="77" spans="1:4" ht="54" thickTop="1" thickBot="1">
      <c r="A77" s="143" t="s">
        <v>1115</v>
      </c>
      <c r="B77" s="144" t="s">
        <v>1565</v>
      </c>
      <c r="C77" s="139" t="s">
        <v>388</v>
      </c>
      <c r="D77" s="185">
        <f>VLOOKUP('330.1'!A88,'330.1'!A88:N182,14,FALSE)</f>
        <v>97844.901278988589</v>
      </c>
    </row>
    <row r="78" spans="1:4" ht="54" thickTop="1" thickBot="1">
      <c r="A78" s="145" t="s">
        <v>1116</v>
      </c>
      <c r="B78" s="144" t="s">
        <v>1566</v>
      </c>
      <c r="C78" s="139" t="s">
        <v>388</v>
      </c>
      <c r="D78" s="185">
        <f>VLOOKUP('330.2'!A88,'330.1'!A88:N183,14,FALSE)</f>
        <v>97844.901278988589</v>
      </c>
    </row>
    <row r="79" spans="1:4" ht="54" thickTop="1" thickBot="1">
      <c r="A79" s="145" t="s">
        <v>1567</v>
      </c>
      <c r="B79" s="146" t="s">
        <v>1568</v>
      </c>
      <c r="C79" s="139" t="s">
        <v>388</v>
      </c>
      <c r="D79" s="185">
        <f>VLOOKUP('330.3'!A88,'330.3'!A88:N184,14,FALSE)</f>
        <v>117303.85702898857</v>
      </c>
    </row>
    <row r="80" spans="1:4" ht="54" thickTop="1" thickBot="1">
      <c r="A80" s="145" t="s">
        <v>1569</v>
      </c>
      <c r="B80" s="146" t="s">
        <v>1570</v>
      </c>
      <c r="C80" s="139" t="s">
        <v>388</v>
      </c>
      <c r="D80" s="185">
        <f>VLOOKUP('330.4'!A88,'330.4'!A88:N185,14,FALSE)</f>
        <v>114608.10857791865</v>
      </c>
    </row>
    <row r="81" spans="1:4" ht="54" thickTop="1" thickBot="1">
      <c r="A81" s="145" t="s">
        <v>1571</v>
      </c>
      <c r="B81" s="146" t="s">
        <v>1572</v>
      </c>
      <c r="C81" s="139" t="s">
        <v>388</v>
      </c>
      <c r="D81" s="185">
        <f>VLOOKUP('330.5'!A88,'330.5'!A88:N186,14,FALSE)</f>
        <v>134067.06432791863</v>
      </c>
    </row>
    <row r="82" spans="1:4" ht="54" thickTop="1" thickBot="1">
      <c r="A82" s="145" t="s">
        <v>1573</v>
      </c>
      <c r="B82" s="146" t="s">
        <v>1574</v>
      </c>
      <c r="C82" s="139" t="s">
        <v>388</v>
      </c>
      <c r="D82" s="185">
        <f>VLOOKUP('330.6'!A88,'330.6'!A88:N187,14,FALSE)</f>
        <v>134067.06432791863</v>
      </c>
    </row>
    <row r="83" spans="1:4" ht="54" thickTop="1" thickBot="1">
      <c r="A83" s="143" t="s">
        <v>1117</v>
      </c>
      <c r="B83" s="144" t="s">
        <v>1575</v>
      </c>
      <c r="C83" s="139" t="s">
        <v>388</v>
      </c>
      <c r="D83" s="185">
        <f>VLOOKUP('340.1'!A88,'340.1'!A88:N188,14,FALSE)</f>
        <v>98493.784739758165</v>
      </c>
    </row>
    <row r="84" spans="1:4" ht="54" thickTop="1" thickBot="1">
      <c r="A84" s="143" t="s">
        <v>1118</v>
      </c>
      <c r="B84" s="144" t="s">
        <v>1576</v>
      </c>
      <c r="C84" s="139" t="s">
        <v>388</v>
      </c>
      <c r="D84" s="185">
        <f>VLOOKUP('340.2'!A88,'340.2'!A88:N190,14,FALSE)</f>
        <v>117204.31911475817</v>
      </c>
    </row>
    <row r="85" spans="1:4" ht="54" thickTop="1" thickBot="1">
      <c r="A85" s="143" t="s">
        <v>1119</v>
      </c>
      <c r="B85" s="144" t="s">
        <v>1577</v>
      </c>
      <c r="C85" s="139" t="s">
        <v>388</v>
      </c>
      <c r="D85" s="185">
        <f>VLOOKUP('340.3'!A88,'340.3'!A88:N191,14,FALSE)</f>
        <v>117204.31911475817</v>
      </c>
    </row>
    <row r="86" spans="1:4" ht="54" thickTop="1" thickBot="1">
      <c r="A86" s="143" t="s">
        <v>1578</v>
      </c>
      <c r="B86" s="144" t="s">
        <v>2127</v>
      </c>
      <c r="C86" s="139" t="s">
        <v>388</v>
      </c>
      <c r="D86" s="185">
        <f>VLOOKUP('350.1'!A88,'350.1'!A88:N192,14,FALSE)</f>
        <v>141442.41483454415</v>
      </c>
    </row>
    <row r="87" spans="1:4" ht="54" thickTop="1" thickBot="1">
      <c r="A87" s="203" t="s">
        <v>1579</v>
      </c>
      <c r="B87" s="144" t="s">
        <v>2128</v>
      </c>
      <c r="C87" s="139" t="s">
        <v>388</v>
      </c>
      <c r="D87" s="185">
        <f>VLOOKUP('350.2'!A88,'350.2'!A88:N193,14,FALSE)</f>
        <v>160901.37058454414</v>
      </c>
    </row>
    <row r="88" spans="1:4" ht="54" thickTop="1" thickBot="1">
      <c r="A88" s="145" t="s">
        <v>1580</v>
      </c>
      <c r="B88" s="146" t="s">
        <v>1581</v>
      </c>
      <c r="C88" s="139" t="s">
        <v>388</v>
      </c>
      <c r="D88" s="185">
        <f>VLOOKUP('350.3'!A88,'350.3'!A88:N194,14,FALSE)</f>
        <v>141442.41483454415</v>
      </c>
    </row>
    <row r="89" spans="1:4" ht="54" thickTop="1" thickBot="1">
      <c r="A89" s="143" t="s">
        <v>1582</v>
      </c>
      <c r="B89" s="144" t="s">
        <v>1583</v>
      </c>
      <c r="C89" s="139" t="s">
        <v>388</v>
      </c>
      <c r="D89" s="185">
        <f>VLOOKUP('350.4'!A88,'350.4'!A88:N195,14,FALSE)</f>
        <v>160901.37058454414</v>
      </c>
    </row>
    <row r="90" spans="1:4" ht="54" thickTop="1" thickBot="1">
      <c r="A90" s="145" t="s">
        <v>1584</v>
      </c>
      <c r="B90" s="146" t="s">
        <v>1585</v>
      </c>
      <c r="C90" s="139" t="s">
        <v>388</v>
      </c>
      <c r="D90" s="185">
        <f>VLOOKUP('350.10'!A88,'350.10'!A88:N196,14,FALSE)</f>
        <v>95812.41483454415</v>
      </c>
    </row>
    <row r="91" spans="1:4" ht="54" thickTop="1" thickBot="1">
      <c r="A91" s="145" t="s">
        <v>1586</v>
      </c>
      <c r="B91" s="146" t="s">
        <v>1587</v>
      </c>
      <c r="C91" s="139" t="s">
        <v>388</v>
      </c>
      <c r="D91" s="185">
        <f>VLOOKUP('350.11'!A88,'350.11'!A88:N197,14,FALSE)</f>
        <v>115271.37058454414</v>
      </c>
    </row>
    <row r="92" spans="1:4" ht="54" thickTop="1" thickBot="1">
      <c r="A92" s="145" t="s">
        <v>1588</v>
      </c>
      <c r="B92" s="146" t="s">
        <v>1589</v>
      </c>
      <c r="C92" s="139" t="s">
        <v>388</v>
      </c>
      <c r="D92" s="185">
        <f>VLOOKUP('350.12'!A88,'350.12'!A88:N198,14,FALSE)</f>
        <v>95812.41483454415</v>
      </c>
    </row>
    <row r="93" spans="1:4" ht="54" thickTop="1" thickBot="1">
      <c r="A93" s="145" t="s">
        <v>1590</v>
      </c>
      <c r="B93" s="146" t="s">
        <v>1591</v>
      </c>
      <c r="C93" s="139" t="s">
        <v>388</v>
      </c>
      <c r="D93" s="185">
        <f>VLOOKUP('350.13'!A88,'350.13'!A88:N199,14,FALSE)</f>
        <v>115271.37058454414</v>
      </c>
    </row>
    <row r="94" spans="1:4" ht="54" thickTop="1" thickBot="1">
      <c r="A94" s="143" t="s">
        <v>1592</v>
      </c>
      <c r="B94" s="144" t="s">
        <v>1593</v>
      </c>
      <c r="C94" s="139" t="s">
        <v>1082</v>
      </c>
      <c r="D94" s="185">
        <f>VLOOKUP('350.14'!A88,'350.14'!A88:N200,14,FALSE)</f>
        <v>507</v>
      </c>
    </row>
    <row r="95" spans="1:4" ht="54" thickTop="1" thickBot="1">
      <c r="A95" s="145" t="s">
        <v>1594</v>
      </c>
      <c r="B95" s="146" t="s">
        <v>1595</v>
      </c>
      <c r="C95" s="139" t="s">
        <v>388</v>
      </c>
      <c r="D95" s="185">
        <f>VLOOKUP('351.1'!A88,'351.1'!A88:N201,14,FALSE)</f>
        <v>160901.37058454414</v>
      </c>
    </row>
    <row r="96" spans="1:4" ht="54" thickTop="1" thickBot="1">
      <c r="A96" s="145" t="s">
        <v>1596</v>
      </c>
      <c r="B96" s="146" t="s">
        <v>1597</v>
      </c>
      <c r="C96" s="139" t="s">
        <v>388</v>
      </c>
      <c r="D96" s="185">
        <f>VLOOKUP('351.2'!A88,'351.2'!A88:N202,14,FALSE)</f>
        <v>160901.37058454414</v>
      </c>
    </row>
    <row r="97" spans="1:4" ht="54" thickTop="1" thickBot="1">
      <c r="A97" s="145" t="s">
        <v>1598</v>
      </c>
      <c r="B97" s="146" t="s">
        <v>1599</v>
      </c>
      <c r="C97" s="139" t="s">
        <v>388</v>
      </c>
      <c r="D97" s="185">
        <f>VLOOKUP('351.10'!A88,'351.10'!A88:N203,14,FALSE)</f>
        <v>115271.37058454414</v>
      </c>
    </row>
    <row r="98" spans="1:4" ht="54" thickTop="1" thickBot="1">
      <c r="A98" s="145" t="s">
        <v>1600</v>
      </c>
      <c r="B98" s="146" t="s">
        <v>1601</v>
      </c>
      <c r="C98" s="139" t="s">
        <v>388</v>
      </c>
      <c r="D98" s="185">
        <f>VLOOKUP('351.11'!A88,'351.11'!A88:N204,14,FALSE)</f>
        <v>115271.37058454414</v>
      </c>
    </row>
    <row r="99" spans="1:4" ht="54" thickTop="1" thickBot="1">
      <c r="A99" s="145" t="s">
        <v>1602</v>
      </c>
      <c r="B99" s="146" t="s">
        <v>1603</v>
      </c>
      <c r="C99" s="139" t="s">
        <v>1082</v>
      </c>
      <c r="D99" s="185">
        <f>VLOOKUP('351.12'!A88,'351.12'!A88:N205,14,FALSE)</f>
        <v>507</v>
      </c>
    </row>
    <row r="100" spans="1:4" ht="54" thickTop="1" thickBot="1">
      <c r="A100" s="145" t="s">
        <v>1606</v>
      </c>
      <c r="B100" s="146" t="s">
        <v>1604</v>
      </c>
      <c r="C100" s="139" t="s">
        <v>1082</v>
      </c>
      <c r="D100" s="185">
        <f>VLOOKUP('410.1'!A88,'410.1'!A88:N206,14,FALSE)</f>
        <v>11217.297000000002</v>
      </c>
    </row>
    <row r="101" spans="1:4" ht="54" thickTop="1" thickBot="1">
      <c r="A101" s="145" t="s">
        <v>1607</v>
      </c>
      <c r="B101" s="146" t="s">
        <v>1605</v>
      </c>
      <c r="C101" s="139" t="s">
        <v>1082</v>
      </c>
      <c r="D101" s="185">
        <f>VLOOKUP('410.2'!A88,'410.2'!A88:N207,14,FALSE)</f>
        <v>1625.8969999999999</v>
      </c>
    </row>
    <row r="102" spans="1:4" ht="54" thickTop="1" thickBot="1">
      <c r="A102" s="145" t="s">
        <v>1609</v>
      </c>
      <c r="B102" s="146" t="s">
        <v>1608</v>
      </c>
      <c r="C102" s="139" t="s">
        <v>377</v>
      </c>
      <c r="D102" s="185">
        <f>VLOOKUP('410.3'!A88,'410.3'!A88:N208,14,FALSE)</f>
        <v>1809.99</v>
      </c>
    </row>
    <row r="103" spans="1:4" ht="54" thickTop="1" thickBot="1">
      <c r="A103" s="145" t="s">
        <v>1611</v>
      </c>
      <c r="B103" s="146" t="s">
        <v>1610</v>
      </c>
      <c r="C103" s="139" t="s">
        <v>1548</v>
      </c>
      <c r="D103" s="185">
        <f>VLOOKUP('411.1'!A88,'411.1'!A88:N209,14,FALSE)</f>
        <v>2088.4499999999998</v>
      </c>
    </row>
    <row r="104" spans="1:4" ht="54" thickTop="1" thickBot="1">
      <c r="A104" s="143" t="s">
        <v>1120</v>
      </c>
      <c r="B104" s="144" t="s">
        <v>2064</v>
      </c>
      <c r="C104" s="139" t="s">
        <v>1548</v>
      </c>
      <c r="D104" s="185">
        <f>VLOOKUP('411.2'!A88,'411.2'!A88:N210,14,FALSE)</f>
        <v>2507.8152798191795</v>
      </c>
    </row>
    <row r="105" spans="1:4" ht="54" thickTop="1" thickBot="1">
      <c r="A105" s="143" t="s">
        <v>1121</v>
      </c>
      <c r="B105" s="144" t="s">
        <v>2160</v>
      </c>
      <c r="C105" s="139" t="s">
        <v>1548</v>
      </c>
      <c r="D105" s="185">
        <f>VLOOKUP('411.3'!A88,'411.3'!A88:N211,14,FALSE)</f>
        <v>2165.8000000000002</v>
      </c>
    </row>
    <row r="106" spans="1:4" ht="54" thickTop="1" thickBot="1">
      <c r="A106" s="143" t="s">
        <v>1612</v>
      </c>
      <c r="B106" s="144" t="s">
        <v>2161</v>
      </c>
      <c r="C106" s="139" t="s">
        <v>1548</v>
      </c>
      <c r="D106" s="185">
        <f>VLOOKUP('411.4'!A88,'411.4'!A88:N212,14,FALSE)</f>
        <v>2088.4499999999998</v>
      </c>
    </row>
    <row r="107" spans="1:4" ht="54" thickTop="1" thickBot="1">
      <c r="A107" s="143" t="s">
        <v>1619</v>
      </c>
      <c r="B107" s="199" t="s">
        <v>1690</v>
      </c>
      <c r="C107" s="139" t="s">
        <v>1082</v>
      </c>
      <c r="D107" s="185">
        <f>VLOOKUP('413.1'!A88,'413.1'!A88:N213,14,FALSE)</f>
        <v>3038.2347399583437</v>
      </c>
    </row>
    <row r="108" spans="1:4" ht="54" thickTop="1" thickBot="1">
      <c r="A108" s="143" t="s">
        <v>1621</v>
      </c>
      <c r="B108" s="144" t="s">
        <v>1691</v>
      </c>
      <c r="C108" s="139" t="s">
        <v>1082</v>
      </c>
      <c r="D108" s="185">
        <f>VLOOKUP('413.2'!A88,'413.2'!A88:N214,14,FALSE)</f>
        <v>3360.6984042621884</v>
      </c>
    </row>
    <row r="109" spans="1:4" ht="54" thickTop="1" thickBot="1">
      <c r="A109" s="143" t="s">
        <v>1623</v>
      </c>
      <c r="B109" s="144" t="s">
        <v>1692</v>
      </c>
      <c r="C109" s="139" t="s">
        <v>1082</v>
      </c>
      <c r="D109" s="185">
        <f>VLOOKUP('413.3'!A88,'413.3'!A88:N215,14,FALSE)</f>
        <v>3370.5828113335479</v>
      </c>
    </row>
    <row r="110" spans="1:4" ht="54" thickTop="1" thickBot="1">
      <c r="A110" s="143" t="s">
        <v>1122</v>
      </c>
      <c r="B110" s="144" t="s">
        <v>1289</v>
      </c>
      <c r="C110" s="139" t="s">
        <v>1082</v>
      </c>
      <c r="D110" s="185">
        <f>VLOOKUP('414.1'!A88,'414.1'!A88:N216,14,FALSE)</f>
        <v>3065.8465413235381</v>
      </c>
    </row>
    <row r="111" spans="1:4" ht="54" thickTop="1" thickBot="1">
      <c r="A111" s="143" t="s">
        <v>1123</v>
      </c>
      <c r="B111" s="144" t="s">
        <v>2065</v>
      </c>
      <c r="C111" s="139" t="s">
        <v>1082</v>
      </c>
      <c r="D111" s="185">
        <f>VLOOKUP('414.2'!A88,'414.2'!A88:N217,14,FALSE)</f>
        <v>3098.7945648947361</v>
      </c>
    </row>
    <row r="112" spans="1:4" ht="54" thickTop="1" thickBot="1">
      <c r="A112" s="143" t="s">
        <v>1124</v>
      </c>
      <c r="B112" s="144" t="s">
        <v>2066</v>
      </c>
      <c r="C112" s="139" t="s">
        <v>1082</v>
      </c>
      <c r="D112" s="185">
        <f>VLOOKUP('414.3'!A88,'414.3'!A88:N218,14,FALSE)</f>
        <v>3098.7945648947361</v>
      </c>
    </row>
    <row r="113" spans="1:4" ht="54" thickTop="1" thickBot="1">
      <c r="A113" s="143" t="s">
        <v>1125</v>
      </c>
      <c r="B113" s="144" t="s">
        <v>1290</v>
      </c>
      <c r="C113" s="139" t="s">
        <v>1082</v>
      </c>
      <c r="D113" s="185">
        <f>VLOOKUP('414.4'!A88,'414.4'!A88:N219,14,FALSE)</f>
        <v>3131.8508462576679</v>
      </c>
    </row>
    <row r="114" spans="1:4" ht="54" thickTop="1" thickBot="1">
      <c r="A114" s="143" t="s">
        <v>1126</v>
      </c>
      <c r="B114" s="144" t="s">
        <v>1291</v>
      </c>
      <c r="C114" s="139" t="s">
        <v>1082</v>
      </c>
      <c r="D114" s="185">
        <f>VLOOKUP('414.5'!A88,'414.5'!A88:N220,14,FALSE)</f>
        <v>3323.2788632063275</v>
      </c>
    </row>
    <row r="115" spans="1:4" ht="54" thickTop="1" thickBot="1">
      <c r="A115" s="143" t="s">
        <v>1630</v>
      </c>
      <c r="B115" s="144" t="s">
        <v>2162</v>
      </c>
      <c r="C115" s="139" t="s">
        <v>1082</v>
      </c>
      <c r="D115" s="185">
        <f>VLOOKUP('414.6'!A88,'414.6'!A88:N221,14,FALSE)</f>
        <v>4395.7370304488213</v>
      </c>
    </row>
    <row r="116" spans="1:4" ht="54" thickTop="1" thickBot="1">
      <c r="A116" s="143" t="s">
        <v>1127</v>
      </c>
      <c r="B116" s="144" t="s">
        <v>2067</v>
      </c>
      <c r="C116" s="139" t="s">
        <v>1548</v>
      </c>
      <c r="D116" s="185">
        <f>VLOOKUP('415.1'!A88,'415.1'!A88:N222,14,FALSE)</f>
        <v>2475.1999999999998</v>
      </c>
    </row>
    <row r="117" spans="1:4" ht="54" thickTop="1" thickBot="1">
      <c r="A117" s="143" t="s">
        <v>1128</v>
      </c>
      <c r="B117" s="144" t="s">
        <v>2164</v>
      </c>
      <c r="C117" s="139" t="s">
        <v>233</v>
      </c>
      <c r="D117" s="185">
        <f>VLOOKUP('420.1'!A87,'420.1'!A87:N223,14,FALSE)</f>
        <v>1732.8873744834093</v>
      </c>
    </row>
    <row r="118" spans="1:4" ht="54" thickTop="1" thickBot="1">
      <c r="A118" s="143" t="s">
        <v>1129</v>
      </c>
      <c r="B118" s="144" t="s">
        <v>2163</v>
      </c>
      <c r="C118" s="148" t="s">
        <v>233</v>
      </c>
      <c r="D118" s="185">
        <f>VLOOKUP('420.2 '!A88,'420.2 '!A59:N107,14,FALSE)</f>
        <v>1833.4423744834091</v>
      </c>
    </row>
    <row r="119" spans="1:4" ht="54" thickTop="1" thickBot="1">
      <c r="A119" s="143" t="s">
        <v>1635</v>
      </c>
      <c r="B119" s="144" t="s">
        <v>1636</v>
      </c>
      <c r="C119" s="139" t="s">
        <v>233</v>
      </c>
      <c r="D119" s="185">
        <f>VLOOKUP('420.3'!A88,'420.3'!A88:N225,14,FALSE)</f>
        <v>3991.507374483409</v>
      </c>
    </row>
    <row r="120" spans="1:4" ht="54" thickTop="1" thickBot="1">
      <c r="A120" s="143" t="s">
        <v>1130</v>
      </c>
      <c r="B120" s="144" t="s">
        <v>1292</v>
      </c>
      <c r="C120" s="139" t="s">
        <v>233</v>
      </c>
      <c r="D120" s="185">
        <f>VLOOKUP('421.1'!A88,'421.1'!A88:N226,14,FALSE)</f>
        <v>1080.4401244834091</v>
      </c>
    </row>
    <row r="121" spans="1:4" ht="54" thickTop="1" thickBot="1">
      <c r="A121" s="143" t="s">
        <v>1131</v>
      </c>
      <c r="B121" s="144" t="s">
        <v>1293</v>
      </c>
      <c r="C121" s="139" t="s">
        <v>233</v>
      </c>
      <c r="D121" s="185">
        <f>VLOOKUP('421.2'!A88,'421.2'!A88:N227,14,FALSE)</f>
        <v>1543.3798744834091</v>
      </c>
    </row>
    <row r="122" spans="1:4" ht="54" thickTop="1" thickBot="1">
      <c r="A122" s="143" t="s">
        <v>1132</v>
      </c>
      <c r="B122" s="144" t="s">
        <v>2068</v>
      </c>
      <c r="C122" s="139" t="s">
        <v>233</v>
      </c>
      <c r="D122" s="185">
        <f>VLOOKUP('421.3'!A88,'421.3'!A88:N228,14,FALSE)</f>
        <v>1404.1498744834093</v>
      </c>
    </row>
    <row r="123" spans="1:4" ht="54" thickTop="1" thickBot="1">
      <c r="A123" s="143" t="s">
        <v>1133</v>
      </c>
      <c r="B123" s="144" t="s">
        <v>2069</v>
      </c>
      <c r="C123" s="139" t="s">
        <v>233</v>
      </c>
      <c r="D123" s="185">
        <f>VLOOKUP('421.4'!A88,'421.4'!A88:N229,14,FALSE)</f>
        <v>1612.9948744834094</v>
      </c>
    </row>
    <row r="124" spans="1:4" ht="54" thickTop="1" thickBot="1">
      <c r="A124" s="143" t="s">
        <v>1640</v>
      </c>
      <c r="B124" s="146" t="s">
        <v>1641</v>
      </c>
      <c r="C124" s="139" t="s">
        <v>233</v>
      </c>
      <c r="D124" s="185">
        <f>VLOOKUP('430.1.1'!A87,'430.1.1'!A87:N230,14,FALSE)</f>
        <v>7301.8969782776603</v>
      </c>
    </row>
    <row r="125" spans="1:4" ht="54" thickTop="1" thickBot="1">
      <c r="A125" s="143" t="s">
        <v>1642</v>
      </c>
      <c r="B125" s="144" t="s">
        <v>1643</v>
      </c>
      <c r="C125" s="139" t="s">
        <v>233</v>
      </c>
      <c r="D125" s="185">
        <f>VLOOKUP('430.1.2'!A88,'430.1.2'!A88:N231,14,FALSE)</f>
        <v>5977.498085282813</v>
      </c>
    </row>
    <row r="126" spans="1:4" ht="54" thickTop="1" thickBot="1">
      <c r="A126" s="143" t="s">
        <v>1644</v>
      </c>
      <c r="B126" s="144" t="s">
        <v>1693</v>
      </c>
      <c r="C126" s="139" t="s">
        <v>233</v>
      </c>
      <c r="D126" s="185">
        <f>VLOOKUP('430.2.1'!A88,'430.2.1'!A88:N232,14,FALSE)</f>
        <v>7301.8969782776603</v>
      </c>
    </row>
    <row r="127" spans="1:4" ht="54" thickTop="1" thickBot="1">
      <c r="A127" s="143" t="s">
        <v>1646</v>
      </c>
      <c r="B127" s="144" t="s">
        <v>1694</v>
      </c>
      <c r="C127" s="139" t="s">
        <v>233</v>
      </c>
      <c r="D127" s="185">
        <f>VLOOKUP('430.2.2'!A88,'430.2.2'!A88:N233,14,FALSE)</f>
        <v>5977.498085282813</v>
      </c>
    </row>
    <row r="128" spans="1:4" ht="54" thickTop="1" thickBot="1">
      <c r="A128" s="143" t="s">
        <v>1647</v>
      </c>
      <c r="B128" s="144" t="s">
        <v>1695</v>
      </c>
      <c r="C128" s="139" t="s">
        <v>233</v>
      </c>
      <c r="D128" s="185">
        <f>VLOOKUP('431.1.1'!A88,'431.1.1'!A88:N234,14,FALSE)</f>
        <v>14780.618815080334</v>
      </c>
    </row>
    <row r="129" spans="1:4" ht="54" thickTop="1" thickBot="1">
      <c r="A129" s="143" t="s">
        <v>1649</v>
      </c>
      <c r="B129" s="144" t="s">
        <v>1696</v>
      </c>
      <c r="C129" s="139" t="s">
        <v>233</v>
      </c>
      <c r="D129" s="185">
        <f>VLOOKUP('431.1.2'!A88,'431.1.2'!A88:N235,14,FALSE)</f>
        <v>11712.614551153318</v>
      </c>
    </row>
    <row r="130" spans="1:4" ht="54" thickTop="1" thickBot="1">
      <c r="A130" s="143" t="s">
        <v>1652</v>
      </c>
      <c r="B130" s="144" t="s">
        <v>1697</v>
      </c>
      <c r="C130" s="139" t="s">
        <v>233</v>
      </c>
      <c r="D130" s="185">
        <f>VLOOKUP('431.2.1'!A88,'431.2.1'!A88:N236,14,FALSE)</f>
        <v>15436.546815080335</v>
      </c>
    </row>
    <row r="131" spans="1:4" ht="54" thickTop="1" thickBot="1">
      <c r="A131" s="143" t="s">
        <v>1653</v>
      </c>
      <c r="B131" s="144" t="s">
        <v>1698</v>
      </c>
      <c r="C131" s="139" t="s">
        <v>233</v>
      </c>
      <c r="D131" s="185">
        <f>VLOOKUP('431.2.2'!A88,'431.2.2'!A88:N237,14,FALSE)</f>
        <v>12213.842551153321</v>
      </c>
    </row>
    <row r="132" spans="1:4" ht="54" thickTop="1" thickBot="1">
      <c r="A132" s="143" t="s">
        <v>1134</v>
      </c>
      <c r="B132" s="144" t="s">
        <v>1294</v>
      </c>
      <c r="C132" s="139" t="s">
        <v>233</v>
      </c>
      <c r="D132" s="185">
        <f>VLOOKUP('432.1'!A88,'432.1'!A88:N238,14,FALSE)</f>
        <v>4426.4161080784788</v>
      </c>
    </row>
    <row r="133" spans="1:4" ht="54" thickTop="1" thickBot="1">
      <c r="A133" s="143" t="s">
        <v>1135</v>
      </c>
      <c r="B133" s="144" t="s">
        <v>2070</v>
      </c>
      <c r="C133" s="139" t="s">
        <v>233</v>
      </c>
      <c r="D133" s="185">
        <f>VLOOKUP('432.2'!A88,'432.2'!A88:N239,14,FALSE)</f>
        <v>3140.4723580784785</v>
      </c>
    </row>
    <row r="134" spans="1:4" ht="54" thickTop="1" thickBot="1">
      <c r="A134" s="143" t="s">
        <v>1136</v>
      </c>
      <c r="B134" s="144" t="s">
        <v>2071</v>
      </c>
      <c r="C134" s="139" t="s">
        <v>233</v>
      </c>
      <c r="D134" s="185">
        <f>VLOOKUP('433.1'!A88,'433.1'!A88:N240,14,FALSE)</f>
        <v>4677.9354287956958</v>
      </c>
    </row>
    <row r="135" spans="1:4" ht="54" thickTop="1" thickBot="1">
      <c r="A135" s="143" t="s">
        <v>1137</v>
      </c>
      <c r="B135" s="144" t="s">
        <v>2072</v>
      </c>
      <c r="C135" s="139" t="s">
        <v>233</v>
      </c>
      <c r="D135" s="185">
        <f>VLOOKUP('433.2'!A88,'433.2'!A88:N241,14,FALSE)</f>
        <v>4093.6425744690196</v>
      </c>
    </row>
    <row r="136" spans="1:4" ht="54" thickTop="1" thickBot="1">
      <c r="A136" s="143" t="s">
        <v>1138</v>
      </c>
      <c r="B136" s="144" t="s">
        <v>2073</v>
      </c>
      <c r="C136" s="139" t="s">
        <v>233</v>
      </c>
      <c r="D136" s="185">
        <f>VLOOKUP('433.3'!A88,'433.3'!A88:N242,14,FALSE)</f>
        <v>4920.2620013960113</v>
      </c>
    </row>
    <row r="137" spans="1:4" ht="54" thickTop="1" thickBot="1">
      <c r="A137" s="143" t="s">
        <v>1139</v>
      </c>
      <c r="B137" s="144" t="s">
        <v>1295</v>
      </c>
      <c r="C137" s="139" t="s">
        <v>233</v>
      </c>
      <c r="D137" s="185">
        <f>VLOOKUP('433.4'!A88,'433.4'!A88:N243,14,FALSE)</f>
        <v>3146.3158350965109</v>
      </c>
    </row>
    <row r="138" spans="1:4" ht="54" thickTop="1" thickBot="1">
      <c r="A138" s="143" t="s">
        <v>1140</v>
      </c>
      <c r="B138" s="144" t="s">
        <v>2074</v>
      </c>
      <c r="C138" s="139" t="s">
        <v>233</v>
      </c>
      <c r="D138" s="185">
        <f>VLOOKUP('433.5'!A88,'433.5'!A88:N244,14,FALSE)</f>
        <v>4791.0598037956961</v>
      </c>
    </row>
    <row r="139" spans="1:4" ht="54" thickTop="1" thickBot="1">
      <c r="A139" s="143" t="s">
        <v>1141</v>
      </c>
      <c r="B139" s="144" t="s">
        <v>2075</v>
      </c>
      <c r="C139" s="139" t="s">
        <v>233</v>
      </c>
      <c r="D139" s="185">
        <f>VLOOKUP('433.6'!A88,'433.6'!A88:N245,14,FALSE)</f>
        <v>4202.7640869690194</v>
      </c>
    </row>
    <row r="140" spans="1:4" ht="54" thickTop="1" thickBot="1">
      <c r="A140" s="143" t="s">
        <v>1142</v>
      </c>
      <c r="B140" s="144" t="s">
        <v>2076</v>
      </c>
      <c r="C140" s="139" t="s">
        <v>233</v>
      </c>
      <c r="D140" s="185">
        <f>VLOOKUP('433.7'!A88,'433.7'!A88:N246,14,FALSE)</f>
        <v>5052.5305013960115</v>
      </c>
    </row>
    <row r="141" spans="1:4" ht="54" thickTop="1" thickBot="1">
      <c r="A141" s="143" t="s">
        <v>1143</v>
      </c>
      <c r="B141" s="144" t="s">
        <v>1296</v>
      </c>
      <c r="C141" s="139" t="s">
        <v>233</v>
      </c>
      <c r="D141" s="185">
        <f>VLOOKUP('433.8'!A88,'433.8'!A88:N247,14,FALSE)</f>
        <v>3228.9836475965108</v>
      </c>
    </row>
    <row r="142" spans="1:4" ht="54" thickTop="1" thickBot="1">
      <c r="A142" s="143" t="s">
        <v>1144</v>
      </c>
      <c r="B142" s="144" t="s">
        <v>2077</v>
      </c>
      <c r="C142" s="139" t="s">
        <v>388</v>
      </c>
      <c r="D142" s="185">
        <f>VLOOKUP('440.1'!A89,'440.1'!A89:N248,14,FALSE)</f>
        <v>191213.2841226891</v>
      </c>
    </row>
    <row r="143" spans="1:4" ht="54" thickTop="1" thickBot="1">
      <c r="A143" s="143" t="s">
        <v>1145</v>
      </c>
      <c r="B143" s="144" t="s">
        <v>2078</v>
      </c>
      <c r="C143" s="139" t="s">
        <v>388</v>
      </c>
      <c r="D143" s="185">
        <f>VLOOKUP('440.2'!A93,'440.2'!A93:N250,14,FALSE)</f>
        <v>191213.2841226891</v>
      </c>
    </row>
    <row r="144" spans="1:4" ht="54" thickTop="1" thickBot="1">
      <c r="A144" s="143" t="s">
        <v>1146</v>
      </c>
      <c r="B144" s="144" t="s">
        <v>2079</v>
      </c>
      <c r="C144" s="139" t="s">
        <v>388</v>
      </c>
      <c r="D144" s="185">
        <f>VLOOKUP('440.3'!A93,'440.3'!A93:N252,14,FALSE)</f>
        <v>191213.2841226891</v>
      </c>
    </row>
    <row r="145" spans="1:4" ht="54" thickTop="1" thickBot="1">
      <c r="A145" s="143" t="s">
        <v>1147</v>
      </c>
      <c r="B145" s="144" t="s">
        <v>1297</v>
      </c>
      <c r="C145" s="139" t="s">
        <v>388</v>
      </c>
      <c r="D145" s="185">
        <f>VLOOKUP('440.4'!A93,'440.4'!A93:N254,14,FALSE)</f>
        <v>210074.37510599187</v>
      </c>
    </row>
    <row r="146" spans="1:4" ht="54" thickTop="1" thickBot="1">
      <c r="A146" s="143" t="s">
        <v>1148</v>
      </c>
      <c r="B146" s="144" t="s">
        <v>2080</v>
      </c>
      <c r="C146" s="139" t="s">
        <v>388</v>
      </c>
      <c r="D146" s="185">
        <f>VLOOKUP('441.1'!A93,'441.1'!A93:N256,14,FALSE)</f>
        <v>191213.2841226891</v>
      </c>
    </row>
    <row r="147" spans="1:4" ht="54" thickTop="1" thickBot="1">
      <c r="A147" s="143" t="s">
        <v>1149</v>
      </c>
      <c r="B147" s="144" t="s">
        <v>2081</v>
      </c>
      <c r="C147" s="139" t="s">
        <v>388</v>
      </c>
      <c r="D147" s="185">
        <f>VLOOKUP('441.2'!A92,'441.2'!A92:N258,14,FALSE)</f>
        <v>191213.2841226891</v>
      </c>
    </row>
    <row r="148" spans="1:4" ht="54" thickTop="1" thickBot="1">
      <c r="A148" s="143" t="s">
        <v>1150</v>
      </c>
      <c r="B148" s="144" t="s">
        <v>2082</v>
      </c>
      <c r="C148" s="139" t="s">
        <v>388</v>
      </c>
      <c r="D148" s="185">
        <f>VLOOKUP('441.3'!A93,'441.3'!A93:N260,14,FALSE)</f>
        <v>191213.2841226891</v>
      </c>
    </row>
    <row r="149" spans="1:4" ht="54" thickTop="1" thickBot="1">
      <c r="A149" s="143" t="s">
        <v>1151</v>
      </c>
      <c r="B149" s="144" t="s">
        <v>2083</v>
      </c>
      <c r="C149" s="139" t="s">
        <v>388</v>
      </c>
      <c r="D149" s="185">
        <f>VLOOKUP('441.4'!A92,'441.4'!A92:N262,14,FALSE)</f>
        <v>210074.37510599187</v>
      </c>
    </row>
    <row r="150" spans="1:4" ht="54" thickTop="1" thickBot="1">
      <c r="A150" s="143" t="s">
        <v>1152</v>
      </c>
      <c r="B150" s="144" t="s">
        <v>2063</v>
      </c>
      <c r="C150" s="139" t="s">
        <v>388</v>
      </c>
      <c r="D150" s="185">
        <f>VLOOKUP('450.1'!A95,'450.1'!A95:N264,14,FALSE)</f>
        <v>221322.73614165717</v>
      </c>
    </row>
    <row r="151" spans="1:4" ht="54" thickTop="1" thickBot="1">
      <c r="A151" s="143" t="s">
        <v>1153</v>
      </c>
      <c r="B151" s="144" t="s">
        <v>2084</v>
      </c>
      <c r="C151" s="139" t="s">
        <v>388</v>
      </c>
      <c r="D151" s="185">
        <f>VLOOKUP('450.2'!A93,'450.2'!A93:N266,14,FALSE)</f>
        <v>221322.73614165717</v>
      </c>
    </row>
    <row r="152" spans="1:4" ht="54" thickTop="1" thickBot="1">
      <c r="A152" s="143" t="s">
        <v>1154</v>
      </c>
      <c r="B152" s="144" t="s">
        <v>2085</v>
      </c>
      <c r="C152" s="139" t="s">
        <v>388</v>
      </c>
      <c r="D152" s="185">
        <f>VLOOKUP('450.3'!A93,'450.3'!A93:N268,14,FALSE)</f>
        <v>221322.73614165717</v>
      </c>
    </row>
    <row r="153" spans="1:4" ht="54" thickTop="1" thickBot="1">
      <c r="A153" s="143" t="s">
        <v>1155</v>
      </c>
      <c r="B153" s="144" t="s">
        <v>2086</v>
      </c>
      <c r="C153" s="139" t="s">
        <v>388</v>
      </c>
      <c r="D153" s="185">
        <f>VLOOKUP('450.4'!A92,'450.4'!A92:N270,14,FALSE)</f>
        <v>221322.73614165717</v>
      </c>
    </row>
    <row r="154" spans="1:4" ht="63.75" customHeight="1" thickTop="1" thickBot="1">
      <c r="A154" s="143" t="s">
        <v>1156</v>
      </c>
      <c r="B154" s="144" t="s">
        <v>2087</v>
      </c>
      <c r="C154" s="139" t="s">
        <v>388</v>
      </c>
      <c r="D154" s="185">
        <f>VLOOKUP('450.5'!A92,'450.5'!A92:N272,14,FALSE)</f>
        <v>221322.73614165717</v>
      </c>
    </row>
    <row r="155" spans="1:4" ht="54" thickTop="1" thickBot="1">
      <c r="A155" s="143" t="s">
        <v>1157</v>
      </c>
      <c r="B155" s="144" t="s">
        <v>2088</v>
      </c>
      <c r="C155" s="139" t="s">
        <v>388</v>
      </c>
      <c r="D155" s="185">
        <f>VLOOKUP('450.6'!A93,'450.6'!A93:N274,14,FALSE)</f>
        <v>221322.73614165717</v>
      </c>
    </row>
    <row r="156" spans="1:4" ht="54" thickTop="1" thickBot="1">
      <c r="A156" s="143" t="s">
        <v>1158</v>
      </c>
      <c r="B156" s="144" t="s">
        <v>2089</v>
      </c>
      <c r="C156" s="139" t="s">
        <v>388</v>
      </c>
      <c r="D156" s="185">
        <f>VLOOKUP('450.7'!A93,'450.7'!A93:N275,14,FALSE)</f>
        <v>221322.73614165717</v>
      </c>
    </row>
    <row r="157" spans="1:4" ht="54" thickTop="1" thickBot="1">
      <c r="A157" s="143" t="s">
        <v>1159</v>
      </c>
      <c r="B157" s="144" t="s">
        <v>2090</v>
      </c>
      <c r="C157" s="139" t="s">
        <v>388</v>
      </c>
      <c r="D157" s="185">
        <f>VLOOKUP('450.8'!A93,'450.8'!A93:N276,14,FALSE)</f>
        <v>221322.73614165717</v>
      </c>
    </row>
    <row r="158" spans="1:4" ht="54" thickTop="1" thickBot="1">
      <c r="A158" s="143" t="s">
        <v>1668</v>
      </c>
      <c r="B158" s="144" t="s">
        <v>1699</v>
      </c>
      <c r="C158" s="139" t="s">
        <v>388</v>
      </c>
      <c r="D158" s="185">
        <f>VLOOKUP('450.10'!A92,'450.10'!A92:N277,14,FALSE)</f>
        <v>256130.89290923908</v>
      </c>
    </row>
    <row r="159" spans="1:4" ht="54" thickTop="1" thickBot="1">
      <c r="A159" s="143" t="s">
        <v>1670</v>
      </c>
      <c r="B159" s="144" t="s">
        <v>1700</v>
      </c>
      <c r="C159" s="139" t="s">
        <v>388</v>
      </c>
      <c r="D159" s="185">
        <f>VLOOKUP('450.11'!A92,'450.11'!A92:N278,14,FALSE)</f>
        <v>256130.89290923908</v>
      </c>
    </row>
    <row r="160" spans="1:4" ht="54" thickTop="1" thickBot="1">
      <c r="A160" s="143" t="s">
        <v>1672</v>
      </c>
      <c r="B160" s="144" t="s">
        <v>1701</v>
      </c>
      <c r="C160" s="139" t="s">
        <v>388</v>
      </c>
      <c r="D160" s="185">
        <f>VLOOKUP('450.12'!A92,'450.11'!A92:N279,14,FALSE)</f>
        <v>256130.89290923908</v>
      </c>
    </row>
    <row r="161" spans="1:4" ht="54" thickTop="1" thickBot="1">
      <c r="A161" s="143" t="s">
        <v>1160</v>
      </c>
      <c r="B161" s="144" t="s">
        <v>2091</v>
      </c>
      <c r="C161" s="139" t="s">
        <v>388</v>
      </c>
      <c r="D161" s="185">
        <f>VLOOKUP('451.1'!A92,'451.1'!A92:N280,14,FALSE)</f>
        <v>221322.73614165717</v>
      </c>
    </row>
    <row r="162" spans="1:4" ht="54" thickTop="1" thickBot="1">
      <c r="A162" s="143" t="s">
        <v>1161</v>
      </c>
      <c r="B162" s="144" t="s">
        <v>2092</v>
      </c>
      <c r="C162" s="139" t="s">
        <v>388</v>
      </c>
      <c r="D162" s="185">
        <f>VLOOKUP('451.2'!A93,'451.2'!A93:N281,14,FALSE)</f>
        <v>221322.73614165717</v>
      </c>
    </row>
    <row r="163" spans="1:4" ht="54" thickTop="1" thickBot="1">
      <c r="A163" s="143" t="s">
        <v>1162</v>
      </c>
      <c r="B163" s="144" t="s">
        <v>2093</v>
      </c>
      <c r="C163" s="139" t="s">
        <v>388</v>
      </c>
      <c r="D163" s="185">
        <f>VLOOKUP('451.3'!A92,'451.3'!A92:N282,14,FALSE)</f>
        <v>221322.73614165717</v>
      </c>
    </row>
    <row r="164" spans="1:4" ht="54" thickTop="1" thickBot="1">
      <c r="A164" s="143" t="s">
        <v>1163</v>
      </c>
      <c r="B164" s="144" t="s">
        <v>2094</v>
      </c>
      <c r="C164" s="139" t="s">
        <v>388</v>
      </c>
      <c r="D164" s="185">
        <f>VLOOKUP('451.4'!A92,'451.4'!A92:N283,14,FALSE)</f>
        <v>256130.89290923908</v>
      </c>
    </row>
    <row r="165" spans="1:4" ht="54" thickTop="1" thickBot="1">
      <c r="A165" s="143" t="s">
        <v>1164</v>
      </c>
      <c r="B165" s="144" t="s">
        <v>2095</v>
      </c>
      <c r="C165" s="139" t="s">
        <v>388</v>
      </c>
      <c r="D165" s="185">
        <f>VLOOKUP('452.1'!A93,'452.1'!A93:N284,14,FALSE)</f>
        <v>221322.73614165717</v>
      </c>
    </row>
    <row r="166" spans="1:4" ht="54" thickTop="1" thickBot="1">
      <c r="A166" s="143" t="s">
        <v>1165</v>
      </c>
      <c r="B166" s="144" t="s">
        <v>2096</v>
      </c>
      <c r="C166" s="139" t="s">
        <v>388</v>
      </c>
      <c r="D166" s="185">
        <f>VLOOKUP('452.2'!A93,'452.2'!A93:N285,14,FALSE)</f>
        <v>221322.73614165717</v>
      </c>
    </row>
    <row r="167" spans="1:4" ht="54" thickTop="1" thickBot="1">
      <c r="A167" s="143" t="s">
        <v>1166</v>
      </c>
      <c r="B167" s="144" t="s">
        <v>2097</v>
      </c>
      <c r="C167" s="139" t="s">
        <v>388</v>
      </c>
      <c r="D167" s="185">
        <f>VLOOKUP('452.3'!A92,'452.3'!A92:N286,14,FALSE)</f>
        <v>221322.73614165717</v>
      </c>
    </row>
    <row r="168" spans="1:4" ht="54" thickTop="1" thickBot="1">
      <c r="A168" s="143" t="s">
        <v>1167</v>
      </c>
      <c r="B168" s="144" t="s">
        <v>2098</v>
      </c>
      <c r="C168" s="139" t="s">
        <v>388</v>
      </c>
      <c r="D168" s="185">
        <f>VLOOKUP('452.4'!A93,'452.4'!A93:N287,14,FALSE)</f>
        <v>221322.73614165717</v>
      </c>
    </row>
    <row r="169" spans="1:4" ht="54" thickTop="1" thickBot="1">
      <c r="A169" s="143" t="s">
        <v>1168</v>
      </c>
      <c r="B169" s="144" t="s">
        <v>1298</v>
      </c>
      <c r="C169" s="139" t="s">
        <v>388</v>
      </c>
      <c r="D169" s="185">
        <f>VLOOKUP('453.1'!A92,'453.1'!A92:N288,14,FALSE)</f>
        <v>223978.27373823331</v>
      </c>
    </row>
    <row r="170" spans="1:4" ht="54" thickTop="1" thickBot="1">
      <c r="A170" s="143" t="s">
        <v>1169</v>
      </c>
      <c r="B170" s="144" t="s">
        <v>2099</v>
      </c>
      <c r="C170" s="139" t="s">
        <v>233</v>
      </c>
      <c r="D170" s="185">
        <f>VLOOKUP('460.1'!A87,'460.1'!A87:N289,14,FALSE)</f>
        <v>2636.6991644534342</v>
      </c>
    </row>
    <row r="171" spans="1:4" ht="54" thickTop="1" thickBot="1">
      <c r="A171" s="204" t="s">
        <v>2123</v>
      </c>
      <c r="B171" s="144" t="s">
        <v>2179</v>
      </c>
      <c r="C171" s="139" t="s">
        <v>233</v>
      </c>
      <c r="D171" s="185">
        <f>VLOOKUP('460.2'!A87,'460.2'!A87:N290,14,FALSE)</f>
        <v>1318.3495822267171</v>
      </c>
    </row>
    <row r="172" spans="1:4" ht="51.75" customHeight="1" thickTop="1" thickBot="1">
      <c r="A172" s="143" t="s">
        <v>1170</v>
      </c>
      <c r="B172" s="144" t="s">
        <v>1299</v>
      </c>
      <c r="C172" s="139" t="s">
        <v>388</v>
      </c>
      <c r="D172" s="185">
        <f>VLOOKUP('461.1'!A87,'461.1'!A87:N291,14,FALSE)</f>
        <v>93442.309459871933</v>
      </c>
    </row>
    <row r="173" spans="1:4" ht="54" thickTop="1" thickBot="1">
      <c r="A173" s="143" t="s">
        <v>1171</v>
      </c>
      <c r="B173" s="144" t="s">
        <v>1300</v>
      </c>
      <c r="C173" s="139" t="s">
        <v>388</v>
      </c>
      <c r="D173" s="185">
        <f>VLOOKUP('461.2'!A89,'461.2'!A89:N294,14,FALSE)</f>
        <v>111672.44654763554</v>
      </c>
    </row>
    <row r="174" spans="1:4" ht="54" thickTop="1" thickBot="1">
      <c r="A174" s="143" t="s">
        <v>1682</v>
      </c>
      <c r="B174" s="144" t="s">
        <v>2184</v>
      </c>
      <c r="C174" s="139" t="s">
        <v>388</v>
      </c>
      <c r="D174" s="185">
        <f>VLOOKUP('462.1.1'!A88,'462.1.1'!A88:N293,14,FALSE)</f>
        <v>138589.37172949224</v>
      </c>
    </row>
    <row r="175" spans="1:4" ht="54" thickTop="1" thickBot="1">
      <c r="A175" s="143" t="s">
        <v>1683</v>
      </c>
      <c r="B175" s="144" t="s">
        <v>2185</v>
      </c>
      <c r="C175" s="139" t="s">
        <v>388</v>
      </c>
      <c r="D175" s="185">
        <f>VLOOKUP('462.1.2'!A88,'462.1.2'!A88:N294,14,FALSE)</f>
        <v>138899.53638949222</v>
      </c>
    </row>
    <row r="176" spans="1:4" ht="54" thickTop="1" thickBot="1">
      <c r="A176" s="143" t="s">
        <v>1684</v>
      </c>
      <c r="B176" s="144" t="s">
        <v>2188</v>
      </c>
      <c r="C176" s="139" t="s">
        <v>388</v>
      </c>
      <c r="D176" s="185">
        <f>VLOOKUP('462.2.1'!A88,'462.2.1'!A88:N295,14,FALSE)</f>
        <v>152560.58215921509</v>
      </c>
    </row>
    <row r="177" spans="1:4" ht="54" thickTop="1" thickBot="1">
      <c r="A177" s="143" t="s">
        <v>1685</v>
      </c>
      <c r="B177" s="144" t="s">
        <v>2189</v>
      </c>
      <c r="C177" s="139" t="s">
        <v>388</v>
      </c>
      <c r="D177" s="185">
        <f>VLOOKUP('462.2.2'!A88,'462.2.2'!A88:N296,14,FALSE)</f>
        <v>152870.74681921507</v>
      </c>
    </row>
    <row r="178" spans="1:4" ht="54" thickTop="1" thickBot="1">
      <c r="A178" s="143" t="s">
        <v>1172</v>
      </c>
      <c r="B178" s="144" t="s">
        <v>1702</v>
      </c>
      <c r="C178" s="139" t="s">
        <v>233</v>
      </c>
      <c r="D178" s="185">
        <f>VLOOKUP('464.1'!A88,'464.1'!A88:N297,14,FALSE)</f>
        <v>8469.975108484874</v>
      </c>
    </row>
    <row r="179" spans="1:4" ht="54" thickTop="1" thickBot="1">
      <c r="A179" s="143" t="s">
        <v>1173</v>
      </c>
      <c r="B179" s="144" t="s">
        <v>1703</v>
      </c>
      <c r="C179" s="139" t="s">
        <v>388</v>
      </c>
      <c r="D179" s="185">
        <f>VLOOKUP('465.1'!A92,'465.1'!A92:N298,14,FALSE)</f>
        <v>91267.204299117366</v>
      </c>
    </row>
    <row r="180" spans="1:4" ht="54" thickTop="1" thickBot="1">
      <c r="A180" s="143" t="s">
        <v>1686</v>
      </c>
      <c r="B180" s="144" t="s">
        <v>1704</v>
      </c>
      <c r="C180" s="139" t="s">
        <v>388</v>
      </c>
      <c r="D180" s="185">
        <f>VLOOKUP('465.2'!A92,'465.2'!A92:N299,14,FALSE)</f>
        <v>23053.688510632648</v>
      </c>
    </row>
    <row r="181" spans="1:4" ht="54" thickTop="1" thickBot="1">
      <c r="A181" s="143" t="s">
        <v>1174</v>
      </c>
      <c r="B181" s="144" t="s">
        <v>1705</v>
      </c>
      <c r="C181" s="139" t="s">
        <v>144</v>
      </c>
      <c r="D181" s="185">
        <f>VLOOKUP('466.1'!A92,'466.1'!A92:N300,14,FALSE)</f>
        <v>3223.8491654243871</v>
      </c>
    </row>
    <row r="182" spans="1:4" ht="54" thickTop="1" thickBot="1">
      <c r="A182" s="143" t="s">
        <v>1175</v>
      </c>
      <c r="B182" s="144" t="s">
        <v>1706</v>
      </c>
      <c r="C182" s="139" t="s">
        <v>144</v>
      </c>
      <c r="D182" s="185">
        <f>VLOOKUP('466.2'!A96,'466.2'!A96:N301,14,FALSE)</f>
        <v>3714.3720694102676</v>
      </c>
    </row>
    <row r="183" spans="1:4" ht="54" thickTop="1" thickBot="1">
      <c r="A183" s="145" t="s">
        <v>1176</v>
      </c>
      <c r="B183" s="146" t="s">
        <v>1819</v>
      </c>
      <c r="C183" s="139" t="s">
        <v>388</v>
      </c>
      <c r="D183" s="185">
        <f>VLOOKUP('500.1'!A95,'500.1'!A95:N302,14,FALSE)</f>
        <v>754867.32992361428</v>
      </c>
    </row>
    <row r="184" spans="1:4" ht="54" thickTop="1" thickBot="1">
      <c r="A184" s="143" t="s">
        <v>1708</v>
      </c>
      <c r="B184" s="144" t="s">
        <v>1820</v>
      </c>
      <c r="C184" s="139" t="s">
        <v>388</v>
      </c>
      <c r="D184" s="185">
        <f>VLOOKUP('500.2'!A95,'500.2'!A95:N303,14,FALSE)</f>
        <v>777831.36192361428</v>
      </c>
    </row>
    <row r="185" spans="1:4" ht="54" thickTop="1" thickBot="1">
      <c r="A185" s="143" t="s">
        <v>1177</v>
      </c>
      <c r="B185" s="144" t="s">
        <v>1959</v>
      </c>
      <c r="C185" s="139" t="s">
        <v>377</v>
      </c>
      <c r="D185" s="185">
        <f>VLOOKUP('501.1'!A88,'501.1'!A88:N304,14,FALSE)</f>
        <v>1018.6822859137872</v>
      </c>
    </row>
    <row r="186" spans="1:4" ht="55.2" thickTop="1" thickBot="1">
      <c r="A186" s="143" t="s">
        <v>1710</v>
      </c>
      <c r="B186" s="144" t="s">
        <v>1960</v>
      </c>
      <c r="C186" s="139" t="s">
        <v>377</v>
      </c>
      <c r="D186" s="185">
        <f>VLOOKUP('501.10'!A88,'501.10'!A88:N305,14,FALSE)</f>
        <v>1072.7719579431705</v>
      </c>
    </row>
    <row r="187" spans="1:4" ht="55.2" thickTop="1" thickBot="1">
      <c r="A187" s="143" t="s">
        <v>1711</v>
      </c>
      <c r="B187" s="144" t="s">
        <v>1961</v>
      </c>
      <c r="C187" s="139" t="s">
        <v>377</v>
      </c>
      <c r="D187" s="185">
        <f>VLOOKUP('501.20'!A88,'501.20'!A88:N306,14,FALSE)</f>
        <v>507</v>
      </c>
    </row>
    <row r="188" spans="1:4" ht="54" thickTop="1" thickBot="1">
      <c r="A188" s="143" t="s">
        <v>1712</v>
      </c>
      <c r="B188" s="144" t="s">
        <v>1821</v>
      </c>
      <c r="C188" s="139" t="s">
        <v>388</v>
      </c>
      <c r="D188" s="185">
        <f>VLOOKUP('505.1'!A84,'505.1'!A84:N307,14,FALSE)</f>
        <v>682444.86124155193</v>
      </c>
    </row>
    <row r="189" spans="1:4" ht="54" thickTop="1" thickBot="1">
      <c r="A189" s="143" t="s">
        <v>1178</v>
      </c>
      <c r="B189" s="144" t="s">
        <v>1822</v>
      </c>
      <c r="C189" s="139" t="s">
        <v>233</v>
      </c>
      <c r="D189" s="185">
        <f>VLOOKUP('510.1'!A84,'510.1'!A84:N308,14,FALSE)</f>
        <v>88437.279976789578</v>
      </c>
    </row>
    <row r="190" spans="1:4" ht="54" thickTop="1" thickBot="1">
      <c r="A190" s="143" t="s">
        <v>1716</v>
      </c>
      <c r="B190" s="144" t="s">
        <v>1301</v>
      </c>
      <c r="C190" s="139" t="s">
        <v>388</v>
      </c>
      <c r="D190" s="185">
        <f>VLOOKUP('600.1.1'!A85,'600.1.1'!A85:N311,14,FALSE)</f>
        <v>22761.037808517583</v>
      </c>
    </row>
    <row r="191" spans="1:4" ht="54" thickTop="1" thickBot="1">
      <c r="A191" s="143" t="s">
        <v>1717</v>
      </c>
      <c r="B191" s="144" t="s">
        <v>1823</v>
      </c>
      <c r="C191" s="139" t="s">
        <v>388</v>
      </c>
      <c r="D191" s="185">
        <f>VLOOKUP('600.2.1'!A88,'600.2.1'!A88:N310,14,FALSE)</f>
        <v>105825.62365257036</v>
      </c>
    </row>
    <row r="192" spans="1:4" ht="54" thickTop="1" thickBot="1">
      <c r="A192" s="143" t="s">
        <v>1718</v>
      </c>
      <c r="B192" s="144" t="s">
        <v>1824</v>
      </c>
      <c r="C192" s="139" t="s">
        <v>388</v>
      </c>
      <c r="D192" s="185">
        <f>VLOOKUP('600.2.2'!A90,'600.2.2'!A90:N312,14,FALSE)</f>
        <v>147728.39765966678</v>
      </c>
    </row>
    <row r="193" spans="1:4" ht="54" thickTop="1" thickBot="1">
      <c r="A193" s="143" t="s">
        <v>1719</v>
      </c>
      <c r="B193" s="144" t="s">
        <v>1825</v>
      </c>
      <c r="C193" s="139" t="s">
        <v>388</v>
      </c>
      <c r="D193" s="185">
        <f>VLOOKUP('600.2.3'!A89,'600.2.3'!A89:N312,14,FALSE)</f>
        <v>21253.423207198226</v>
      </c>
    </row>
    <row r="194" spans="1:4" ht="54" thickTop="1" thickBot="1">
      <c r="A194" s="143" t="s">
        <v>1720</v>
      </c>
      <c r="B194" s="144" t="s">
        <v>1826</v>
      </c>
      <c r="C194" s="139" t="s">
        <v>388</v>
      </c>
      <c r="D194" s="185">
        <f>VLOOKUP('600.2.4'!A88,'600.2.4'!A88:N312,14,FALSE)</f>
        <v>27730.271873267837</v>
      </c>
    </row>
    <row r="195" spans="1:4" ht="54" thickTop="1" thickBot="1">
      <c r="A195" s="143" t="s">
        <v>1179</v>
      </c>
      <c r="B195" s="144" t="s">
        <v>2200</v>
      </c>
      <c r="C195" s="139" t="s">
        <v>388</v>
      </c>
      <c r="D195" s="185">
        <f>VLOOKUP('610.1'!A89,'610.1'!A89:N314,14,FALSE)</f>
        <v>58682.918650684558</v>
      </c>
    </row>
    <row r="196" spans="1:4" ht="54" thickTop="1" thickBot="1">
      <c r="A196" s="143" t="s">
        <v>1180</v>
      </c>
      <c r="B196" s="144" t="s">
        <v>1827</v>
      </c>
      <c r="C196" s="139" t="s">
        <v>388</v>
      </c>
      <c r="D196" s="185">
        <f>VLOOKUP('610.2'!A89,'610.2'!A89:N315,14,FALSE)</f>
        <v>46218.001311969681</v>
      </c>
    </row>
    <row r="197" spans="1:4" ht="54" thickTop="1" thickBot="1">
      <c r="A197" s="143" t="s">
        <v>1722</v>
      </c>
      <c r="B197" s="144" t="s">
        <v>1828</v>
      </c>
      <c r="C197" s="139" t="s">
        <v>388</v>
      </c>
      <c r="D197" s="185">
        <f>VLOOKUP('610.3'!A89,'610.3'!A89:N316,14,FALSE)</f>
        <v>79464.526311969676</v>
      </c>
    </row>
    <row r="198" spans="1:4" ht="54" thickTop="1" thickBot="1">
      <c r="A198" s="143" t="s">
        <v>1724</v>
      </c>
      <c r="B198" s="144" t="s">
        <v>1829</v>
      </c>
      <c r="C198" s="139" t="s">
        <v>388</v>
      </c>
      <c r="D198" s="185">
        <f>VLOOKUP('610.4'!A89,'610.4'!A89:N317,14,FALSE)</f>
        <v>75981.315214002127</v>
      </c>
    </row>
    <row r="199" spans="1:4" ht="54" thickTop="1" thickBot="1">
      <c r="A199" s="143" t="s">
        <v>1726</v>
      </c>
      <c r="B199" s="144" t="s">
        <v>1302</v>
      </c>
      <c r="C199" s="139" t="s">
        <v>388</v>
      </c>
      <c r="D199" s="185">
        <f>VLOOKUP('610.5'!A89,'610.5'!A89:N318,14,FALSE)</f>
        <v>92517.057448927168</v>
      </c>
    </row>
    <row r="200" spans="1:4" ht="54" thickTop="1" thickBot="1">
      <c r="A200" s="143" t="s">
        <v>1728</v>
      </c>
      <c r="B200" s="144" t="s">
        <v>1830</v>
      </c>
      <c r="C200" s="139" t="s">
        <v>388</v>
      </c>
      <c r="D200" s="185">
        <f>VLOOKUP('610.6'!A89,'610.6'!A89:N319,14,FALSE)</f>
        <v>118573.36751196967</v>
      </c>
    </row>
    <row r="201" spans="1:4" ht="54" thickTop="1" thickBot="1">
      <c r="A201" s="143" t="s">
        <v>1730</v>
      </c>
      <c r="B201" s="144" t="s">
        <v>1831</v>
      </c>
      <c r="C201" s="139" t="s">
        <v>388</v>
      </c>
      <c r="D201" s="185">
        <f>VLOOKUP('610.7'!A89,'610.7'!A89:N320,14,FALSE)</f>
        <v>51374.523756653354</v>
      </c>
    </row>
    <row r="202" spans="1:4" ht="54" thickTop="1" thickBot="1">
      <c r="A202" s="143" t="s">
        <v>1181</v>
      </c>
      <c r="B202" s="144" t="s">
        <v>1832</v>
      </c>
      <c r="C202" s="139" t="s">
        <v>144</v>
      </c>
      <c r="D202" s="185">
        <f>VLOOKUP('620.1'!A88,'620.1'!A88:N321,14,FALSE)</f>
        <v>593502.97814835375</v>
      </c>
    </row>
    <row r="203" spans="1:4" ht="54" thickTop="1" thickBot="1">
      <c r="A203" s="143" t="s">
        <v>1182</v>
      </c>
      <c r="B203" s="144" t="s">
        <v>1962</v>
      </c>
      <c r="C203" s="139" t="s">
        <v>144</v>
      </c>
      <c r="D203" s="185">
        <f>VLOOKUP('620.2'!A88,'620.2'!A88:N322,14,FALSE)</f>
        <v>593502.97814835375</v>
      </c>
    </row>
    <row r="204" spans="1:4" ht="54" thickTop="1" thickBot="1">
      <c r="A204" s="143" t="s">
        <v>1183</v>
      </c>
      <c r="B204" s="144" t="s">
        <v>1833</v>
      </c>
      <c r="C204" s="139" t="s">
        <v>1929</v>
      </c>
      <c r="D204" s="185">
        <f>VLOOKUP('620.3'!A93,'620.3'!A93:N323,14,FALSE)</f>
        <v>91206931.589305669</v>
      </c>
    </row>
    <row r="205" spans="1:4" ht="54" thickTop="1" thickBot="1">
      <c r="A205" s="143" t="s">
        <v>1734</v>
      </c>
      <c r="B205" s="144" t="s">
        <v>1834</v>
      </c>
      <c r="C205" s="139" t="s">
        <v>144</v>
      </c>
      <c r="D205" s="185">
        <f>VLOOKUP('621.1.1'!A95,'621.1.1'!A95:N325,14,FALSE)</f>
        <v>4902401.0447377544</v>
      </c>
    </row>
    <row r="206" spans="1:4" ht="54" thickTop="1" thickBot="1">
      <c r="A206" s="143" t="s">
        <v>1736</v>
      </c>
      <c r="B206" s="144" t="s">
        <v>1835</v>
      </c>
      <c r="C206" s="139" t="s">
        <v>144</v>
      </c>
      <c r="D206" s="185">
        <f>VLOOKUP('621.1.2'!A99,'621.1.2'!A99:N326,14,FALSE)</f>
        <v>7135519.0620876858</v>
      </c>
    </row>
    <row r="207" spans="1:4" ht="54" thickTop="1" thickBot="1">
      <c r="A207" s="143" t="s">
        <v>1184</v>
      </c>
      <c r="B207" s="144" t="s">
        <v>1836</v>
      </c>
      <c r="C207" s="139" t="s">
        <v>388</v>
      </c>
      <c r="D207" s="185">
        <f>VLOOKUP('621.2'!A89,'621.2'!A89:N326,14,FALSE)</f>
        <v>2648963.0141327358</v>
      </c>
    </row>
    <row r="208" spans="1:4" ht="54" thickTop="1" thickBot="1">
      <c r="A208" s="143" t="s">
        <v>1185</v>
      </c>
      <c r="B208" s="144" t="s">
        <v>1837</v>
      </c>
      <c r="C208" s="139" t="s">
        <v>144</v>
      </c>
      <c r="D208" s="185">
        <f>VLOOKUP('621.3'!A93,'621.3'!A93:N327,14,FALSE)</f>
        <v>82210994.101211697</v>
      </c>
    </row>
    <row r="209" spans="1:4" ht="54" thickTop="1" thickBot="1">
      <c r="A209" s="143" t="s">
        <v>1186</v>
      </c>
      <c r="B209" s="144" t="s">
        <v>1838</v>
      </c>
      <c r="C209" s="139" t="s">
        <v>388</v>
      </c>
      <c r="D209" s="185">
        <f>VLOOKUP('621.4'!A93,'621.4'!A93:N328,14,FALSE)</f>
        <v>74592716.472480446</v>
      </c>
    </row>
    <row r="210" spans="1:4" ht="54" thickTop="1" thickBot="1">
      <c r="A210" s="143" t="s">
        <v>1187</v>
      </c>
      <c r="B210" s="144" t="s">
        <v>1839</v>
      </c>
      <c r="C210" s="139" t="s">
        <v>144</v>
      </c>
      <c r="D210" s="185">
        <f>VLOOKUP('621.5'!A89,'621.5'!A89:N329,14,FALSE)</f>
        <v>4572160.6098780371</v>
      </c>
    </row>
    <row r="211" spans="1:4" ht="54" thickTop="1" thickBot="1">
      <c r="A211" s="143" t="s">
        <v>1740</v>
      </c>
      <c r="B211" s="144" t="s">
        <v>1840</v>
      </c>
      <c r="C211" s="139" t="s">
        <v>144</v>
      </c>
      <c r="D211" s="185">
        <f>VLOOKUP('621.5.1'!A89,'621.5.1'!A89:N330,14,FALSE)</f>
        <v>1526825.6643891782</v>
      </c>
    </row>
    <row r="212" spans="1:4" ht="54" thickTop="1" thickBot="1">
      <c r="A212" s="143" t="s">
        <v>1188</v>
      </c>
      <c r="B212" s="144" t="s">
        <v>1841</v>
      </c>
      <c r="C212" s="139" t="s">
        <v>1929</v>
      </c>
      <c r="D212" s="185">
        <f>VLOOKUP('621.6'!A98,'621.6'!A98:N331,14,FALSE)</f>
        <v>83118707.236078724</v>
      </c>
    </row>
    <row r="213" spans="1:4" ht="54" thickTop="1" thickBot="1">
      <c r="A213" s="143" t="s">
        <v>1815</v>
      </c>
      <c r="B213" s="144" t="s">
        <v>1842</v>
      </c>
      <c r="C213" s="139" t="s">
        <v>1929</v>
      </c>
      <c r="D213" s="185">
        <f>VLOOKUP('621.7'!A89,'621.7'!A89:N332,14,FALSE)</f>
        <v>2689932.8427306842</v>
      </c>
    </row>
    <row r="214" spans="1:4" ht="54" thickTop="1" thickBot="1">
      <c r="A214" s="143" t="s">
        <v>1189</v>
      </c>
      <c r="B214" s="144" t="s">
        <v>2100</v>
      </c>
      <c r="C214" s="139" t="s">
        <v>233</v>
      </c>
      <c r="D214" s="185">
        <f>VLOOKUP('622.1'!A89,'622.1'!A89:N333,14,FALSE)</f>
        <v>75594.02805985685</v>
      </c>
    </row>
    <row r="215" spans="1:4" ht="54" thickTop="1" thickBot="1">
      <c r="A215" s="143" t="s">
        <v>1190</v>
      </c>
      <c r="B215" s="144" t="s">
        <v>1843</v>
      </c>
      <c r="C215" s="139" t="s">
        <v>233</v>
      </c>
      <c r="D215" s="185">
        <f>VLOOKUP('622.2'!A89,'622.2'!A89:N335,14,FALSE)</f>
        <v>33808.38487456608</v>
      </c>
    </row>
    <row r="216" spans="1:4" ht="54" thickTop="1" thickBot="1">
      <c r="A216" s="143" t="s">
        <v>1191</v>
      </c>
      <c r="B216" s="144" t="s">
        <v>1844</v>
      </c>
      <c r="C216" s="139" t="s">
        <v>233</v>
      </c>
      <c r="D216" s="185">
        <f>VLOOKUP('622.3'!A89,'622.3'!A89:N336,14,FALSE)</f>
        <v>1428612.5552992546</v>
      </c>
    </row>
    <row r="217" spans="1:4" ht="54" thickTop="1" thickBot="1">
      <c r="A217" s="143" t="s">
        <v>1192</v>
      </c>
      <c r="B217" s="144" t="s">
        <v>1845</v>
      </c>
      <c r="C217" s="139" t="s">
        <v>233</v>
      </c>
      <c r="D217" s="185">
        <f>VLOOKUP('622.4'!A89,'622.4'!A89:N337,14,FALSE)</f>
        <v>1411269.3419223535</v>
      </c>
    </row>
    <row r="218" spans="1:4" ht="54" thickTop="1" thickBot="1">
      <c r="A218" s="143" t="s">
        <v>1193</v>
      </c>
      <c r="B218" s="144" t="s">
        <v>1846</v>
      </c>
      <c r="C218" s="139" t="s">
        <v>144</v>
      </c>
      <c r="D218" s="185">
        <f>VLOOKUP('622.5'!A89,'622.5'!A89:N338,14,FALSE)</f>
        <v>72754.206451013451</v>
      </c>
    </row>
    <row r="219" spans="1:4" ht="54" thickTop="1" thickBot="1">
      <c r="A219" s="143" t="s">
        <v>1194</v>
      </c>
      <c r="B219" s="144" t="s">
        <v>1847</v>
      </c>
      <c r="C219" s="139" t="s">
        <v>144</v>
      </c>
      <c r="D219" s="185">
        <f>VLOOKUP('623.1'!A103,'623.1'!A103:N339,14,FALSE)</f>
        <v>408468.57523414871</v>
      </c>
    </row>
    <row r="220" spans="1:4" ht="54" thickTop="1" thickBot="1">
      <c r="A220" s="143" t="s">
        <v>1195</v>
      </c>
      <c r="B220" s="144" t="s">
        <v>1303</v>
      </c>
      <c r="C220" s="139" t="s">
        <v>2101</v>
      </c>
      <c r="D220" s="185">
        <f>VLOOKUP('623.2'!A89,'623.2'!A89:N340,14,FALSE)</f>
        <v>2633793.4737894037</v>
      </c>
    </row>
    <row r="221" spans="1:4" ht="54" thickTop="1" thickBot="1">
      <c r="A221" s="143" t="s">
        <v>1196</v>
      </c>
      <c r="B221" s="144" t="s">
        <v>2220</v>
      </c>
      <c r="C221" s="139" t="s">
        <v>388</v>
      </c>
      <c r="D221" s="185">
        <f>VLOOKUP('630.1'!A89,'630.1'!A89:N341,14,FALSE)</f>
        <v>1046418.6855497228</v>
      </c>
    </row>
    <row r="222" spans="1:4" ht="54" thickTop="1" thickBot="1">
      <c r="A222" s="143" t="s">
        <v>1197</v>
      </c>
      <c r="B222" s="144" t="s">
        <v>2221</v>
      </c>
      <c r="C222" s="139" t="s">
        <v>388</v>
      </c>
      <c r="D222" s="185">
        <f>VLOOKUP('630.2'!A89,'630.2'!A89:N342,14,FALSE)</f>
        <v>1077727.113562675</v>
      </c>
    </row>
    <row r="223" spans="1:4" ht="54" thickTop="1" thickBot="1">
      <c r="A223" s="143" t="s">
        <v>1198</v>
      </c>
      <c r="B223" s="144" t="s">
        <v>2222</v>
      </c>
      <c r="C223" s="139" t="s">
        <v>388</v>
      </c>
      <c r="D223" s="185">
        <f>VLOOKUP('630.3'!A89,'630.3'!A89:N343,14,FALSE)</f>
        <v>682771.30671366001</v>
      </c>
    </row>
    <row r="224" spans="1:4" ht="54" thickTop="1" thickBot="1">
      <c r="A224" s="143" t="s">
        <v>1199</v>
      </c>
      <c r="B224" s="144" t="s">
        <v>2223</v>
      </c>
      <c r="C224" s="139" t="s">
        <v>388</v>
      </c>
      <c r="D224" s="185">
        <f>VLOOKUP('630.4'!A89,'630.4'!A89:N344,14,FALSE)</f>
        <v>588836.77589622058</v>
      </c>
    </row>
    <row r="225" spans="1:4" ht="54" thickTop="1" thickBot="1">
      <c r="A225" s="143" t="s">
        <v>1200</v>
      </c>
      <c r="B225" s="144" t="s">
        <v>2224</v>
      </c>
      <c r="C225" s="139" t="s">
        <v>388</v>
      </c>
      <c r="D225" s="185">
        <f>VLOOKUP('630.5'!A93,'630.5'!A93:N345,14,FALSE)</f>
        <v>376161.29172112118</v>
      </c>
    </row>
    <row r="226" spans="1:4" ht="54" thickTop="1" thickBot="1">
      <c r="A226" s="143" t="s">
        <v>1201</v>
      </c>
      <c r="B226" s="144" t="s">
        <v>2225</v>
      </c>
      <c r="C226" s="139" t="s">
        <v>388</v>
      </c>
      <c r="D226" s="185">
        <f>VLOOKUP('630.6'!A93,'630.6'!A89:N346,14,FALSE)</f>
        <v>316739.34357710561</v>
      </c>
    </row>
    <row r="227" spans="1:4" ht="54" thickTop="1" thickBot="1">
      <c r="A227" s="143" t="s">
        <v>1202</v>
      </c>
      <c r="B227" s="144" t="s">
        <v>2226</v>
      </c>
      <c r="C227" s="139" t="s">
        <v>388</v>
      </c>
      <c r="D227" s="185">
        <f>VLOOKUP('630.7'!A93,'630.7'!A90:N347,14,FALSE)</f>
        <v>235695.34223219909</v>
      </c>
    </row>
    <row r="228" spans="1:4" ht="54" thickTop="1" thickBot="1">
      <c r="A228" s="143" t="s">
        <v>1203</v>
      </c>
      <c r="B228" s="144" t="s">
        <v>1848</v>
      </c>
      <c r="C228" s="139" t="s">
        <v>144</v>
      </c>
      <c r="D228" s="185">
        <f>VLOOKUP('632.1'!A90,'632.1'!A90:N349,14,FALSE)</f>
        <v>1057738.6673461525</v>
      </c>
    </row>
    <row r="229" spans="1:4" ht="54" thickTop="1" thickBot="1">
      <c r="A229" s="143" t="s">
        <v>1743</v>
      </c>
      <c r="B229" s="144" t="s">
        <v>1849</v>
      </c>
      <c r="C229" s="139" t="s">
        <v>144</v>
      </c>
      <c r="D229" s="185">
        <f>VLOOKUP('632.2'!A90,'632.2'!A90:N350,14,FALSE)</f>
        <v>1061982.6717016525</v>
      </c>
    </row>
    <row r="230" spans="1:4" ht="54" thickTop="1" thickBot="1">
      <c r="A230" s="143" t="s">
        <v>1746</v>
      </c>
      <c r="B230" s="144" t="s">
        <v>1850</v>
      </c>
      <c r="C230" s="139" t="s">
        <v>377</v>
      </c>
      <c r="D230" s="185">
        <f>VLOOKUP('640.1'!A90,'640.1'!A90:N351,14,FALSE)</f>
        <v>27087.069725050522</v>
      </c>
    </row>
    <row r="231" spans="1:4" ht="54" thickTop="1" thickBot="1">
      <c r="A231" s="143" t="s">
        <v>1747</v>
      </c>
      <c r="B231" s="144" t="s">
        <v>1851</v>
      </c>
      <c r="C231" s="139" t="s">
        <v>377</v>
      </c>
      <c r="D231" s="185">
        <f>VLOOKUP('640.2'!A90,'640.2'!A90:N352,14,FALSE)</f>
        <v>6095.1130348005217</v>
      </c>
    </row>
    <row r="232" spans="1:4" ht="54" thickTop="1" thickBot="1">
      <c r="A232" s="143" t="s">
        <v>1204</v>
      </c>
      <c r="B232" s="144" t="s">
        <v>1852</v>
      </c>
      <c r="C232" s="139" t="s">
        <v>1748</v>
      </c>
      <c r="D232" s="185">
        <f>VLOOKUP('641.1'!A90,'641.1'!A90:N353,14,FALSE)</f>
        <v>1866.0080253184724</v>
      </c>
    </row>
    <row r="233" spans="1:4" ht="54" thickTop="1" thickBot="1">
      <c r="A233" s="143" t="s">
        <v>1205</v>
      </c>
      <c r="B233" s="144" t="s">
        <v>1852</v>
      </c>
      <c r="C233" s="139" t="s">
        <v>377</v>
      </c>
      <c r="D233" s="185">
        <f>VLOOKUP('641.2'!A90,'641.2'!A90:N354,14,FALSE)</f>
        <v>40624.526164519142</v>
      </c>
    </row>
    <row r="234" spans="1:4" ht="54" thickTop="1" thickBot="1">
      <c r="A234" s="143" t="s">
        <v>1206</v>
      </c>
      <c r="B234" s="144" t="s">
        <v>1853</v>
      </c>
      <c r="C234" s="139" t="s">
        <v>1929</v>
      </c>
      <c r="D234" s="185">
        <f>VLOOKUP('642.1'!A90,'642.1'!A90:N355,14,FALSE)</f>
        <v>582579.74945964117</v>
      </c>
    </row>
    <row r="235" spans="1:4" ht="54" thickTop="1" thickBot="1">
      <c r="A235" s="143" t="s">
        <v>1207</v>
      </c>
      <c r="B235" s="144" t="s">
        <v>1854</v>
      </c>
      <c r="C235" s="139" t="s">
        <v>144</v>
      </c>
      <c r="D235" s="185">
        <f>VLOOKUP('642.2'!A90,'642.2'!A90:N356,14,FALSE)</f>
        <v>47720.596702126531</v>
      </c>
    </row>
    <row r="236" spans="1:4" ht="54" thickTop="1" thickBot="1">
      <c r="A236" s="143" t="s">
        <v>1208</v>
      </c>
      <c r="B236" s="144" t="s">
        <v>1855</v>
      </c>
      <c r="C236" s="139" t="s">
        <v>377</v>
      </c>
      <c r="D236" s="185">
        <f>VLOOKUP('650.1'!A95,'650.1'!A95:N358,14,FALSE)</f>
        <v>12724.723348429983</v>
      </c>
    </row>
    <row r="237" spans="1:4" ht="54" thickTop="1" thickBot="1">
      <c r="A237" s="143" t="s">
        <v>1209</v>
      </c>
      <c r="B237" s="144" t="s">
        <v>2233</v>
      </c>
      <c r="C237" s="139" t="s">
        <v>377</v>
      </c>
      <c r="D237" s="185">
        <f>VLOOKUP('650.2'!A93,'650.2'!A93:N359,14,FALSE)</f>
        <v>10767.262411666979</v>
      </c>
    </row>
    <row r="238" spans="1:4" ht="54" thickTop="1" thickBot="1">
      <c r="A238" s="143" t="s">
        <v>1210</v>
      </c>
      <c r="B238" s="144" t="s">
        <v>1856</v>
      </c>
      <c r="C238" s="139" t="s">
        <v>377</v>
      </c>
      <c r="D238" s="210">
        <f>VLOOKUP('650.3'!A90,'650.3'!A90:N360,14,FALSE)</f>
        <v>0.57859111732681967</v>
      </c>
    </row>
    <row r="239" spans="1:4" ht="54" thickTop="1" thickBot="1">
      <c r="A239" s="143" t="s">
        <v>1211</v>
      </c>
      <c r="B239" s="144" t="s">
        <v>2237</v>
      </c>
      <c r="C239" s="139" t="s">
        <v>377</v>
      </c>
      <c r="D239" s="185">
        <f>VLOOKUP('650.4'!A93,'650.4'!A93:N361,14,FALSE)</f>
        <v>4139.9747546137878</v>
      </c>
    </row>
    <row r="240" spans="1:4" ht="55.2" thickTop="1" thickBot="1">
      <c r="A240" s="143" t="s">
        <v>1212</v>
      </c>
      <c r="B240" s="144" t="s">
        <v>1857</v>
      </c>
      <c r="C240" s="139" t="s">
        <v>233</v>
      </c>
      <c r="D240" s="185">
        <f>VLOOKUP('660.1'!A87,'660.1'!A87:N362,14,FALSE)</f>
        <v>367516.02170290204</v>
      </c>
    </row>
    <row r="241" spans="1:4" ht="73.2" thickTop="1" thickBot="1">
      <c r="A241" s="143" t="s">
        <v>1213</v>
      </c>
      <c r="B241" s="144" t="s">
        <v>1964</v>
      </c>
      <c r="C241" s="139" t="s">
        <v>144</v>
      </c>
      <c r="D241" s="185">
        <f>VLOOKUP('660.2'!A87,'660.2'!A87:N363,14,FALSE)</f>
        <v>421627.71578877786</v>
      </c>
    </row>
    <row r="242" spans="1:4" ht="54" thickTop="1" thickBot="1">
      <c r="A242" s="143" t="s">
        <v>1761</v>
      </c>
      <c r="B242" s="144" t="s">
        <v>1858</v>
      </c>
      <c r="C242" s="139" t="s">
        <v>144</v>
      </c>
      <c r="D242" s="185">
        <f>VLOOKUP('661.1'!A87,'661.1'!A87:N364,14,FALSE)</f>
        <v>628106.33058924449</v>
      </c>
    </row>
    <row r="243" spans="1:4" ht="54" thickTop="1" thickBot="1">
      <c r="A243" s="143" t="s">
        <v>1214</v>
      </c>
      <c r="B243" s="144" t="s">
        <v>1859</v>
      </c>
      <c r="C243" s="139" t="s">
        <v>144</v>
      </c>
      <c r="D243" s="185">
        <f>VLOOKUP('662.1'!A87,'662.1'!A87:N365,14,FALSE)</f>
        <v>413633.12247974542</v>
      </c>
    </row>
    <row r="244" spans="1:4" ht="54" thickTop="1" thickBot="1">
      <c r="A244" s="143" t="s">
        <v>1215</v>
      </c>
      <c r="B244" s="144" t="s">
        <v>1860</v>
      </c>
      <c r="C244" s="139" t="s">
        <v>144</v>
      </c>
      <c r="D244" s="185">
        <f>VLOOKUP('662.2'!A87,'662.2'!A87:N366,14,FALSE)</f>
        <v>386960.02296044549</v>
      </c>
    </row>
    <row r="245" spans="1:4" ht="54" thickTop="1" thickBot="1">
      <c r="A245" s="143" t="s">
        <v>1762</v>
      </c>
      <c r="B245" s="144" t="s">
        <v>1861</v>
      </c>
      <c r="C245" s="139" t="s">
        <v>144</v>
      </c>
      <c r="D245" s="185">
        <f>VLOOKUP('663.1'!A87,'663.1'!A87:N367,14,FALSE)</f>
        <v>8902.4367553163247</v>
      </c>
    </row>
    <row r="246" spans="1:4" ht="54" thickTop="1" thickBot="1">
      <c r="A246" s="143" t="s">
        <v>1216</v>
      </c>
      <c r="B246" s="144" t="s">
        <v>1862</v>
      </c>
      <c r="C246" s="139" t="s">
        <v>388</v>
      </c>
      <c r="D246" s="185">
        <f>VLOOKUP('670.1'!A87,'670.1'!A87:N368,14,FALSE)</f>
        <v>234576.43846634286</v>
      </c>
    </row>
    <row r="247" spans="1:4" ht="54" thickTop="1" thickBot="1">
      <c r="A247" s="143" t="s">
        <v>1217</v>
      </c>
      <c r="B247" s="144" t="s">
        <v>1863</v>
      </c>
      <c r="C247" s="139" t="s">
        <v>388</v>
      </c>
      <c r="D247" s="185">
        <f>VLOOKUP('670.2'!A87,'670.2'!A87:N369,14,FALSE)</f>
        <v>298383.00196873792</v>
      </c>
    </row>
    <row r="248" spans="1:4" ht="54" thickTop="1" thickBot="1">
      <c r="A248" s="143" t="s">
        <v>1764</v>
      </c>
      <c r="B248" s="144" t="s">
        <v>1864</v>
      </c>
      <c r="C248" s="139" t="s">
        <v>388</v>
      </c>
      <c r="D248" s="185">
        <f>VLOOKUP('670.3'!A87,'670.3'!A87:N370,14,FALSE)</f>
        <v>299384.37477512559</v>
      </c>
    </row>
    <row r="249" spans="1:4" ht="54" thickTop="1" thickBot="1">
      <c r="A249" s="143" t="s">
        <v>1765</v>
      </c>
      <c r="B249" s="144" t="s">
        <v>1865</v>
      </c>
      <c r="C249" s="139" t="s">
        <v>388</v>
      </c>
      <c r="D249" s="185">
        <f>VLOOKUP('670.4'!A87,'670.4'!A87:N371,14,FALSE)</f>
        <v>284690.46079146134</v>
      </c>
    </row>
    <row r="250" spans="1:4" ht="54" thickTop="1" thickBot="1">
      <c r="A250" s="143" t="s">
        <v>1766</v>
      </c>
      <c r="B250" s="144" t="s">
        <v>1866</v>
      </c>
      <c r="C250" s="139" t="s">
        <v>388</v>
      </c>
      <c r="D250" s="185">
        <f>VLOOKUP('670.5'!A89,'670.5'!A89:N372,14,FALSE)</f>
        <v>269287.26774491247</v>
      </c>
    </row>
    <row r="251" spans="1:4" ht="54" thickTop="1" thickBot="1">
      <c r="A251" s="143" t="s">
        <v>1218</v>
      </c>
      <c r="B251" s="144" t="s">
        <v>1867</v>
      </c>
      <c r="C251" s="139" t="s">
        <v>388</v>
      </c>
      <c r="D251" s="185">
        <f>VLOOKUP('671.1'!A89,'671.1'!A89:N373,14,FALSE)</f>
        <v>552835.90009145287</v>
      </c>
    </row>
    <row r="252" spans="1:4" ht="54" thickTop="1" thickBot="1">
      <c r="A252" s="143" t="s">
        <v>1219</v>
      </c>
      <c r="B252" s="144" t="s">
        <v>1868</v>
      </c>
      <c r="C252" s="139" t="s">
        <v>144</v>
      </c>
      <c r="D252" s="185">
        <f>VLOOKUP('671.2'!A89,'671.2'!A89:N374,14,FALSE)</f>
        <v>72946.897403841707</v>
      </c>
    </row>
    <row r="253" spans="1:4" ht="54" thickTop="1" thickBot="1">
      <c r="A253" s="143" t="s">
        <v>1767</v>
      </c>
      <c r="B253" s="144" t="s">
        <v>1869</v>
      </c>
      <c r="C253" s="139" t="s">
        <v>388</v>
      </c>
      <c r="D253" s="185">
        <f>VLOOKUP('671.3'!A87,'671.3'!A87:N375,14,FALSE)</f>
        <v>589949.85002992419</v>
      </c>
    </row>
    <row r="254" spans="1:4" ht="54" thickTop="1" thickBot="1">
      <c r="A254" s="143" t="s">
        <v>1768</v>
      </c>
      <c r="B254" s="144" t="s">
        <v>1870</v>
      </c>
      <c r="C254" s="139" t="s">
        <v>144</v>
      </c>
      <c r="D254" s="185">
        <f>VLOOKUP('671.4'!A87,'671.4'!A87:N376,14,FALSE)</f>
        <v>75933.580830313324</v>
      </c>
    </row>
    <row r="255" spans="1:4" ht="54" thickTop="1" thickBot="1">
      <c r="A255" s="143" t="s">
        <v>1220</v>
      </c>
      <c r="B255" s="144" t="s">
        <v>1871</v>
      </c>
      <c r="C255" s="139" t="s">
        <v>144</v>
      </c>
      <c r="D255" s="185">
        <f>VLOOKUP('672.1'!A87,'672.1'!A87:N377,14,FALSE)</f>
        <v>41585.505039944888</v>
      </c>
    </row>
    <row r="256" spans="1:4" ht="54" thickTop="1" thickBot="1">
      <c r="A256" s="143" t="s">
        <v>1769</v>
      </c>
      <c r="B256" s="144" t="s">
        <v>1872</v>
      </c>
      <c r="C256" s="139" t="s">
        <v>144</v>
      </c>
      <c r="D256" s="185">
        <f>VLOOKUP('672.2'!A87,'672.2'!A87:N378,14,FALSE)</f>
        <v>32733.846269502039</v>
      </c>
    </row>
    <row r="257" spans="1:4" ht="54" thickTop="1" thickBot="1">
      <c r="A257" s="143" t="s">
        <v>1770</v>
      </c>
      <c r="B257" s="144" t="s">
        <v>1873</v>
      </c>
      <c r="C257" s="139" t="s">
        <v>144</v>
      </c>
      <c r="D257" s="185">
        <f>VLOOKUP('672.3'!A87,'672.3'!A87:N379,14,FALSE)</f>
        <v>43456.386195696417</v>
      </c>
    </row>
    <row r="258" spans="1:4" ht="54" thickTop="1" thickBot="1">
      <c r="A258" s="143" t="s">
        <v>1771</v>
      </c>
      <c r="B258" s="144" t="s">
        <v>1874</v>
      </c>
      <c r="C258" s="139" t="s">
        <v>144</v>
      </c>
      <c r="D258" s="185">
        <f>VLOOKUP('672.4'!A87,'672.3'!A87:N380,14,FALSE)</f>
        <v>43456.386195696417</v>
      </c>
    </row>
    <row r="259" spans="1:4" ht="54" thickTop="1" thickBot="1">
      <c r="A259" s="143" t="s">
        <v>1816</v>
      </c>
      <c r="B259" s="144" t="s">
        <v>1875</v>
      </c>
      <c r="C259" s="139" t="s">
        <v>233</v>
      </c>
      <c r="D259" s="185">
        <f>VLOOKUP('673.1.1'!A87,'673.1.1'!A87:N381,14,FALSE)</f>
        <v>8389.9907592193886</v>
      </c>
    </row>
    <row r="260" spans="1:4" ht="54" thickTop="1" thickBot="1">
      <c r="A260" s="143" t="s">
        <v>1817</v>
      </c>
      <c r="B260" s="144" t="s">
        <v>2152</v>
      </c>
      <c r="C260" s="139" t="s">
        <v>233</v>
      </c>
      <c r="D260" s="185">
        <f>VLOOKUP('673.1.2'!A87,'673.1.2'!A87:N382,14,FALSE)</f>
        <v>10258.457359219388</v>
      </c>
    </row>
    <row r="261" spans="1:4" ht="54" thickTop="1" thickBot="1">
      <c r="A261" s="143" t="s">
        <v>1221</v>
      </c>
      <c r="B261" s="144" t="s">
        <v>1876</v>
      </c>
      <c r="C261" s="139" t="s">
        <v>388</v>
      </c>
      <c r="D261" s="185">
        <f>VLOOKUP('673.2'!A87,'673.2'!A87:N383,14,FALSE)</f>
        <v>74537.296882469018</v>
      </c>
    </row>
    <row r="262" spans="1:4" ht="54" thickTop="1" thickBot="1">
      <c r="A262" s="143" t="s">
        <v>1222</v>
      </c>
      <c r="B262" s="144" t="s">
        <v>1877</v>
      </c>
      <c r="C262" s="139" t="s">
        <v>388</v>
      </c>
      <c r="D262" s="185">
        <f>VLOOKUP('673.3'!A89,'673.3'!A89:N384,14,FALSE)</f>
        <v>107475.21847233658</v>
      </c>
    </row>
    <row r="263" spans="1:4" ht="54" thickTop="1" thickBot="1">
      <c r="A263" s="143" t="s">
        <v>1223</v>
      </c>
      <c r="B263" s="144" t="s">
        <v>2102</v>
      </c>
      <c r="C263" s="139" t="s">
        <v>144</v>
      </c>
      <c r="D263" s="185">
        <f>VLOOKUP('674.1'!A89,'674.1'!A89:N385,14,FALSE)</f>
        <v>67127.441374448972</v>
      </c>
    </row>
    <row r="264" spans="1:4" ht="54" thickTop="1" thickBot="1">
      <c r="A264" s="143" t="s">
        <v>1224</v>
      </c>
      <c r="B264" s="144" t="s">
        <v>1878</v>
      </c>
      <c r="C264" s="139" t="s">
        <v>144</v>
      </c>
      <c r="D264" s="185">
        <f>VLOOKUP('674.2'!A89,'674.2'!A89:N386,14,FALSE)</f>
        <v>133566.39396953062</v>
      </c>
    </row>
    <row r="265" spans="1:4" ht="54" thickTop="1" thickBot="1">
      <c r="A265" s="143" t="s">
        <v>1225</v>
      </c>
      <c r="B265" s="144" t="s">
        <v>1879</v>
      </c>
      <c r="C265" s="139" t="s">
        <v>233</v>
      </c>
      <c r="D265" s="185">
        <f>VLOOKUP('680.1'!A87,'680.1'!A87:N387,14,FALSE)</f>
        <v>237438.94967427818</v>
      </c>
    </row>
    <row r="266" spans="1:4" ht="54" thickTop="1" thickBot="1">
      <c r="A266" s="143" t="s">
        <v>1226</v>
      </c>
      <c r="B266" s="144" t="s">
        <v>1880</v>
      </c>
      <c r="C266" s="139" t="s">
        <v>144</v>
      </c>
      <c r="D266" s="185">
        <f>VLOOKUP('680.2'!A87,'680.2'!A87:N388,14,FALSE)</f>
        <v>11932.824391680031</v>
      </c>
    </row>
    <row r="267" spans="1:4" ht="54" thickTop="1" thickBot="1">
      <c r="A267" s="143" t="s">
        <v>1227</v>
      </c>
      <c r="B267" s="144" t="s">
        <v>1881</v>
      </c>
      <c r="C267" s="139" t="s">
        <v>388</v>
      </c>
      <c r="D267" s="185">
        <f>VLOOKUP('680.3'!A89,'680.3'!A89:N389,14,FALSE)</f>
        <v>61897.462978569514</v>
      </c>
    </row>
    <row r="268" spans="1:4" ht="54" thickTop="1" thickBot="1">
      <c r="A268" s="143" t="s">
        <v>1228</v>
      </c>
      <c r="B268" s="144" t="s">
        <v>1882</v>
      </c>
      <c r="C268" s="139" t="s">
        <v>388</v>
      </c>
      <c r="D268" s="185">
        <f>VLOOKUP('681.1'!A89,'681.1'!A89:N390,14,FALSE)</f>
        <v>139778.13412784244</v>
      </c>
    </row>
    <row r="269" spans="1:4" ht="54" thickTop="1" thickBot="1">
      <c r="A269" s="143" t="s">
        <v>1776</v>
      </c>
      <c r="B269" s="144" t="s">
        <v>1883</v>
      </c>
      <c r="C269" s="139" t="s">
        <v>388</v>
      </c>
      <c r="D269" s="185">
        <f>VLOOKUP('681.2'!A89,'681.2'!A89:N391,14,FALSE)</f>
        <v>203584.69763023744</v>
      </c>
    </row>
    <row r="270" spans="1:4" ht="54" thickTop="1" thickBot="1">
      <c r="A270" s="143" t="s">
        <v>1777</v>
      </c>
      <c r="B270" s="144" t="s">
        <v>1884</v>
      </c>
      <c r="C270" s="139" t="s">
        <v>388</v>
      </c>
      <c r="D270" s="185">
        <f>VLOOKUP('681.3'!A89,'681.3'!A89:N392,14,FALSE)</f>
        <v>204586.07043662507</v>
      </c>
    </row>
    <row r="271" spans="1:4" ht="54" thickTop="1" thickBot="1">
      <c r="A271" s="143" t="s">
        <v>1778</v>
      </c>
      <c r="B271" s="144" t="s">
        <v>1885</v>
      </c>
      <c r="C271" s="139" t="s">
        <v>388</v>
      </c>
      <c r="D271" s="185">
        <f>VLOOKUP('681.4'!A89,'681.4'!A89:N393,14,FALSE)</f>
        <v>189892.15645296092</v>
      </c>
    </row>
    <row r="272" spans="1:4" ht="54" thickTop="1" thickBot="1">
      <c r="A272" s="143" t="s">
        <v>1229</v>
      </c>
      <c r="B272" s="144" t="s">
        <v>1886</v>
      </c>
      <c r="C272" s="139" t="s">
        <v>388</v>
      </c>
      <c r="D272" s="185">
        <f>VLOOKUP('682.1'!A89,'682.1'!A89:N394,14,FALSE)</f>
        <v>79453.323259776545</v>
      </c>
    </row>
    <row r="273" spans="1:4" ht="54" thickTop="1" thickBot="1">
      <c r="A273" s="143" t="s">
        <v>1779</v>
      </c>
      <c r="B273" s="144" t="s">
        <v>1887</v>
      </c>
      <c r="C273" s="139" t="s">
        <v>388</v>
      </c>
      <c r="D273" s="185">
        <f>VLOOKUP('682.2'!A89,'682.2'!A89:N395,14,FALSE)</f>
        <v>79453.323259776545</v>
      </c>
    </row>
    <row r="274" spans="1:4" ht="54" thickTop="1" thickBot="1">
      <c r="A274" s="143" t="s">
        <v>1781</v>
      </c>
      <c r="B274" s="144" t="s">
        <v>1888</v>
      </c>
      <c r="C274" s="139" t="s">
        <v>388</v>
      </c>
      <c r="D274" s="185">
        <f>VLOOKUP('682.3'!A89,'682.3'!A89:N396,14,FALSE)</f>
        <v>79453.323259776545</v>
      </c>
    </row>
    <row r="275" spans="1:4" ht="54" thickTop="1" thickBot="1">
      <c r="A275" s="143" t="s">
        <v>1783</v>
      </c>
      <c r="B275" s="144" t="s">
        <v>2103</v>
      </c>
      <c r="C275" s="139" t="s">
        <v>388</v>
      </c>
      <c r="D275" s="185">
        <f>VLOOKUP('682.4'!A89,'682.4'!A89:N397,14,FALSE)</f>
        <v>79453.323259776545</v>
      </c>
    </row>
    <row r="276" spans="1:4" ht="54" thickTop="1" thickBot="1">
      <c r="A276" s="143" t="s">
        <v>1785</v>
      </c>
      <c r="B276" s="144" t="s">
        <v>1889</v>
      </c>
      <c r="C276" s="139" t="s">
        <v>233</v>
      </c>
      <c r="D276" s="185">
        <f>VLOOKUP('683.1'!A89,'683.1'!A89:N398,14,FALSE)</f>
        <v>13991.8547030379</v>
      </c>
    </row>
    <row r="277" spans="1:4" ht="54" thickTop="1" thickBot="1">
      <c r="A277" s="143" t="s">
        <v>1787</v>
      </c>
      <c r="B277" s="144" t="s">
        <v>1890</v>
      </c>
      <c r="C277" s="139" t="s">
        <v>233</v>
      </c>
      <c r="D277" s="185">
        <f>VLOOKUP('683.2'!A89,'683.2'!A89:N399,14,FALSE)</f>
        <v>26096.665603037902</v>
      </c>
    </row>
    <row r="278" spans="1:4" ht="54" thickTop="1" thickBot="1">
      <c r="A278" s="143" t="s">
        <v>1789</v>
      </c>
      <c r="B278" s="144" t="s">
        <v>1891</v>
      </c>
      <c r="C278" s="139" t="s">
        <v>233</v>
      </c>
      <c r="D278" s="185">
        <f>VLOOKUP('683.3'!A89,'683.3'!A89:N400,14,FALSE)</f>
        <v>13991.8547030379</v>
      </c>
    </row>
    <row r="279" spans="1:4" ht="54" thickTop="1" thickBot="1">
      <c r="A279" s="143" t="s">
        <v>1790</v>
      </c>
      <c r="B279" s="144" t="s">
        <v>1892</v>
      </c>
      <c r="C279" s="139" t="s">
        <v>233</v>
      </c>
      <c r="D279" s="185">
        <f>VLOOKUP('683.4'!A89,'683.4'!A89:N401,14,FALSE)</f>
        <v>26096.665603037902</v>
      </c>
    </row>
    <row r="280" spans="1:4" ht="54" thickTop="1" thickBot="1">
      <c r="A280" s="143" t="s">
        <v>1791</v>
      </c>
      <c r="B280" s="144" t="s">
        <v>1893</v>
      </c>
      <c r="C280" s="139" t="s">
        <v>233</v>
      </c>
      <c r="D280" s="185">
        <f>VLOOKUP('683.5'!A87,'683.5'!A87:N402,14,FALSE)</f>
        <v>70731.349071852601</v>
      </c>
    </row>
    <row r="281" spans="1:4" ht="54" thickTop="1" thickBot="1">
      <c r="A281" s="143" t="s">
        <v>2153</v>
      </c>
      <c r="B281" s="144" t="s">
        <v>1894</v>
      </c>
      <c r="C281" s="139" t="s">
        <v>233</v>
      </c>
      <c r="D281" s="185">
        <f>VLOOKUP('690.1.1'!A89,'690.1.1'!A89:N403,14,FALSE)</f>
        <v>14592.004529253059</v>
      </c>
    </row>
    <row r="282" spans="1:4" ht="54" thickTop="1" thickBot="1">
      <c r="A282" s="143" t="s">
        <v>1794</v>
      </c>
      <c r="B282" s="144" t="s">
        <v>1895</v>
      </c>
      <c r="C282" s="139" t="s">
        <v>233</v>
      </c>
      <c r="D282" s="185">
        <f>VLOOKUP('690.1.2'!A89,'690.1.2'!A89:N404,14,FALSE)</f>
        <v>28004.598990764811</v>
      </c>
    </row>
    <row r="283" spans="1:4" ht="54" thickTop="1" thickBot="1">
      <c r="A283" s="143" t="s">
        <v>1230</v>
      </c>
      <c r="B283" s="144" t="s">
        <v>1896</v>
      </c>
      <c r="C283" s="139" t="s">
        <v>144</v>
      </c>
      <c r="D283" s="185">
        <f>VLOOKUP('700.1'!A89,'700.1'!A89:N405,14,FALSE)</f>
        <v>1817.5508995506621</v>
      </c>
    </row>
    <row r="284" spans="1:4" ht="54" thickTop="1" thickBot="1">
      <c r="A284" s="143" t="s">
        <v>1231</v>
      </c>
      <c r="B284" s="144" t="s">
        <v>1897</v>
      </c>
      <c r="C284" s="139" t="s">
        <v>144</v>
      </c>
      <c r="D284" s="185">
        <f>VLOOKUP('700.2'!A89,'700.2'!A89:N406,14,FALSE)</f>
        <v>1905.4902621159083</v>
      </c>
    </row>
    <row r="285" spans="1:4" ht="54" thickTop="1" thickBot="1">
      <c r="A285" s="143" t="s">
        <v>1232</v>
      </c>
      <c r="B285" s="144" t="s">
        <v>1898</v>
      </c>
      <c r="C285" s="139" t="s">
        <v>233</v>
      </c>
      <c r="D285" s="185">
        <f>VLOOKUP('700.3'!A89,'700.3'!A89:N407,14,FALSE)</f>
        <v>35686.833762490081</v>
      </c>
    </row>
    <row r="286" spans="1:4" ht="54" thickTop="1" thickBot="1">
      <c r="A286" s="143" t="s">
        <v>1233</v>
      </c>
      <c r="B286" s="144" t="s">
        <v>1899</v>
      </c>
      <c r="C286" s="139" t="s">
        <v>233</v>
      </c>
      <c r="D286" s="185">
        <f>VLOOKUP('700.4'!A89,'700.4'!A89:N408,14,FALSE)</f>
        <v>47709.252258384746</v>
      </c>
    </row>
    <row r="287" spans="1:4" ht="54" thickTop="1" thickBot="1">
      <c r="A287" s="143" t="s">
        <v>1234</v>
      </c>
      <c r="B287" s="144" t="s">
        <v>1900</v>
      </c>
      <c r="C287" s="139" t="s">
        <v>1929</v>
      </c>
      <c r="D287" s="185">
        <f>VLOOKUP('701.1'!A89,'701.1'!A89:N409,14,FALSE)</f>
        <v>5975.5495153487318</v>
      </c>
    </row>
    <row r="288" spans="1:4" ht="54" thickTop="1" thickBot="1">
      <c r="A288" s="143" t="s">
        <v>1797</v>
      </c>
      <c r="B288" s="144" t="s">
        <v>1901</v>
      </c>
      <c r="C288" s="139" t="s">
        <v>1929</v>
      </c>
      <c r="D288" s="185">
        <f>VLOOKUP('710.1'!A89,'710.1'!A89:N410,14,FALSE)</f>
        <v>744679.79000708798</v>
      </c>
    </row>
    <row r="289" spans="1:4" ht="54" thickTop="1" thickBot="1">
      <c r="A289" s="143" t="s">
        <v>1235</v>
      </c>
      <c r="B289" s="144" t="s">
        <v>1902</v>
      </c>
      <c r="C289" s="139" t="s">
        <v>233</v>
      </c>
      <c r="D289" s="185">
        <f>VLOOKUP('710.2'!A89,'710.2'!A89:N411,14,FALSE)</f>
        <v>752045.05700708809</v>
      </c>
    </row>
    <row r="290" spans="1:4" ht="54" thickTop="1" thickBot="1">
      <c r="A290" s="143" t="s">
        <v>1236</v>
      </c>
      <c r="B290" s="144" t="s">
        <v>1903</v>
      </c>
      <c r="C290" s="139" t="s">
        <v>1929</v>
      </c>
      <c r="D290" s="185">
        <f>VLOOKUP('720.1'!A89,'720.1'!A89:N412,14,FALSE)</f>
        <v>428326.51635628409</v>
      </c>
    </row>
    <row r="291" spans="1:4" ht="54" thickTop="1" thickBot="1">
      <c r="A291" s="143" t="s">
        <v>1237</v>
      </c>
      <c r="B291" s="144" t="s">
        <v>1904</v>
      </c>
      <c r="C291" s="139" t="s">
        <v>144</v>
      </c>
      <c r="D291" s="185">
        <f>VLOOKUP('730.1'!A89,'730.1'!A89:N413,14,FALSE)</f>
        <v>96294.762558986637</v>
      </c>
    </row>
    <row r="292" spans="1:4" ht="54" thickTop="1" thickBot="1">
      <c r="A292" s="143" t="s">
        <v>1238</v>
      </c>
      <c r="B292" s="144" t="s">
        <v>1905</v>
      </c>
      <c r="C292" s="139" t="s">
        <v>1929</v>
      </c>
      <c r="D292" s="185">
        <f>VLOOKUP('730.2'!A89,'730.2'!A89:N414,14,FALSE)</f>
        <v>101392.34226299821</v>
      </c>
    </row>
    <row r="293" spans="1:4" ht="54" thickTop="1" thickBot="1">
      <c r="A293" s="143" t="s">
        <v>1239</v>
      </c>
      <c r="B293" s="144" t="s">
        <v>1906</v>
      </c>
      <c r="C293" s="139" t="s">
        <v>1929</v>
      </c>
      <c r="D293" s="185">
        <f>VLOOKUP('730.3'!A89,'730.3'!A89:N415,14,FALSE)</f>
        <v>76465.274269388552</v>
      </c>
    </row>
    <row r="294" spans="1:4" ht="54" thickTop="1" thickBot="1">
      <c r="A294" s="143" t="s">
        <v>1798</v>
      </c>
      <c r="B294" s="144" t="s">
        <v>1907</v>
      </c>
      <c r="C294" s="139" t="s">
        <v>1929</v>
      </c>
      <c r="D294" s="185">
        <f>VLOOKUP('730.4'!A89,'730.4'!A89:N416,14,FALSE)</f>
        <v>43146.111265660467</v>
      </c>
    </row>
    <row r="295" spans="1:4" ht="54" thickTop="1" thickBot="1">
      <c r="A295" s="143" t="s">
        <v>1240</v>
      </c>
      <c r="B295" s="144" t="s">
        <v>1908</v>
      </c>
      <c r="C295" s="139" t="s">
        <v>144</v>
      </c>
      <c r="D295" s="185">
        <f>VLOOKUP('731.1'!A89,'731.1'!A89:N417,14,FALSE)</f>
        <v>357903.9965904851</v>
      </c>
    </row>
    <row r="296" spans="1:4" ht="54" thickTop="1" thickBot="1">
      <c r="A296" s="143" t="s">
        <v>1241</v>
      </c>
      <c r="B296" s="144" t="s">
        <v>1909</v>
      </c>
      <c r="C296" s="139" t="s">
        <v>2101</v>
      </c>
      <c r="D296" s="185">
        <f>VLOOKUP('740.1'!A89,'740.1'!A89:N418,14,FALSE)</f>
        <v>14412.874863365849</v>
      </c>
    </row>
    <row r="297" spans="1:4" ht="54" thickTop="1" thickBot="1">
      <c r="A297" s="143" t="s">
        <v>1801</v>
      </c>
      <c r="B297" s="144" t="s">
        <v>1910</v>
      </c>
      <c r="C297" s="139" t="s">
        <v>1929</v>
      </c>
      <c r="D297" s="185">
        <f>VLOOKUP('741.1'!A89,'741.1'!A89:N419,14,FALSE)</f>
        <v>66256.122215923562</v>
      </c>
    </row>
    <row r="298" spans="1:4" ht="54" thickTop="1" thickBot="1">
      <c r="A298" s="143" t="s">
        <v>1242</v>
      </c>
      <c r="B298" s="144" t="s">
        <v>1911</v>
      </c>
      <c r="C298" s="139" t="s">
        <v>144</v>
      </c>
      <c r="D298" s="185">
        <f>VLOOKUP('800.1'!A89,'800.1'!A89:N420,14,FALSE)</f>
        <v>14145.424639262972</v>
      </c>
    </row>
    <row r="299" spans="1:4" ht="54" thickTop="1" thickBot="1">
      <c r="A299" s="143" t="s">
        <v>1243</v>
      </c>
      <c r="B299" s="144" t="s">
        <v>1912</v>
      </c>
      <c r="C299" s="139" t="s">
        <v>144</v>
      </c>
      <c r="D299" s="185">
        <f>VLOOKUP('800.2'!A89,'800.2'!A89:N421,14,FALSE)</f>
        <v>21996.513559469622</v>
      </c>
    </row>
    <row r="300" spans="1:4" ht="54" thickTop="1" thickBot="1">
      <c r="A300" s="143" t="s">
        <v>1244</v>
      </c>
      <c r="B300" s="144" t="s">
        <v>1913</v>
      </c>
      <c r="C300" s="139" t="s">
        <v>144</v>
      </c>
      <c r="D300" s="185">
        <f>VLOOKUP('800.3'!A89,'800.3'!A89:N422,14,FALSE)</f>
        <v>43634.308777051891</v>
      </c>
    </row>
    <row r="301" spans="1:4" ht="54" thickTop="1" thickBot="1">
      <c r="A301" s="143" t="s">
        <v>1245</v>
      </c>
      <c r="B301" s="144" t="s">
        <v>1914</v>
      </c>
      <c r="C301" s="139" t="s">
        <v>144</v>
      </c>
      <c r="D301" s="185">
        <f>VLOOKUP('800.4'!A89,'800.4'!A89:N423,14,FALSE)</f>
        <v>51145.05769725854</v>
      </c>
    </row>
    <row r="302" spans="1:4" ht="54" thickTop="1" thickBot="1">
      <c r="A302" s="143" t="s">
        <v>1802</v>
      </c>
      <c r="B302" s="144" t="s">
        <v>1915</v>
      </c>
      <c r="C302" s="139" t="s">
        <v>1929</v>
      </c>
      <c r="D302" s="185">
        <f>VLOOKUP('802.1'!A89,'802.1'!A89:N424,14,FALSE)</f>
        <v>269563.6835203371</v>
      </c>
    </row>
    <row r="303" spans="1:4" ht="54" thickTop="1" thickBot="1">
      <c r="A303" s="143" t="s">
        <v>1803</v>
      </c>
      <c r="B303" s="144" t="s">
        <v>1965</v>
      </c>
      <c r="C303" s="139" t="s">
        <v>1929</v>
      </c>
      <c r="D303" s="185">
        <f>VLOOKUP('802.2'!A89,'802.2'!A89:N425,14,FALSE)</f>
        <v>71341.721389506594</v>
      </c>
    </row>
    <row r="304" spans="1:4" ht="54" thickTop="1" thickBot="1">
      <c r="A304" s="143" t="s">
        <v>1804</v>
      </c>
      <c r="B304" s="144" t="s">
        <v>1916</v>
      </c>
      <c r="C304" s="139" t="s">
        <v>1929</v>
      </c>
      <c r="D304" s="185">
        <f>VLOOKUP('802.3'!A89,'802.3'!A89:N426,14,FALSE)</f>
        <v>46999.68690793225</v>
      </c>
    </row>
    <row r="305" spans="1:4" ht="54" thickTop="1" thickBot="1">
      <c r="A305" s="143" t="s">
        <v>1805</v>
      </c>
      <c r="B305" s="144" t="s">
        <v>1917</v>
      </c>
      <c r="C305" s="139" t="s">
        <v>1929</v>
      </c>
      <c r="D305" s="185">
        <f>VLOOKUP('802.4'!A89,'802.4'!A89:N427,14,FALSE)</f>
        <v>40637.564259338964</v>
      </c>
    </row>
    <row r="306" spans="1:4" ht="54" thickTop="1" thickBot="1">
      <c r="A306" s="143" t="s">
        <v>1806</v>
      </c>
      <c r="B306" s="144" t="s">
        <v>1918</v>
      </c>
      <c r="C306" s="139" t="s">
        <v>1929</v>
      </c>
      <c r="D306" s="185">
        <f>VLOOKUP('802.5'!A89,'802.5'!A89:N428,14,FALSE)</f>
        <v>467543.62738235388</v>
      </c>
    </row>
    <row r="307" spans="1:4" ht="54" thickTop="1" thickBot="1">
      <c r="A307" s="143" t="s">
        <v>1807</v>
      </c>
      <c r="B307" s="144" t="s">
        <v>1919</v>
      </c>
      <c r="C307" s="139" t="s">
        <v>1929</v>
      </c>
      <c r="D307" s="185">
        <f>VLOOKUP('802.6'!A89,'802.6'!A89:N429,14,FALSE)</f>
        <v>451397.62738235388</v>
      </c>
    </row>
    <row r="308" spans="1:4" ht="54" thickTop="1" thickBot="1">
      <c r="A308" s="143" t="s">
        <v>1808</v>
      </c>
      <c r="B308" s="144" t="s">
        <v>1920</v>
      </c>
      <c r="C308" s="139" t="s">
        <v>1929</v>
      </c>
      <c r="D308" s="185">
        <f>VLOOKUP('802.7'!A89,'802.7'!A89:N430,14,FALSE)</f>
        <v>297121.78179138631</v>
      </c>
    </row>
    <row r="309" spans="1:4" ht="54" thickTop="1" thickBot="1">
      <c r="A309" s="143" t="s">
        <v>1809</v>
      </c>
      <c r="B309" s="144" t="s">
        <v>1921</v>
      </c>
      <c r="C309" s="139" t="s">
        <v>1929</v>
      </c>
      <c r="D309" s="185">
        <f>VLOOKUP('802.8'!A89,'802.8'!A89:N431,14,FALSE)</f>
        <v>252852.86061114955</v>
      </c>
    </row>
    <row r="310" spans="1:4" ht="54" thickTop="1" thickBot="1">
      <c r="A310" s="143" t="s">
        <v>1246</v>
      </c>
      <c r="B310" s="144" t="s">
        <v>1922</v>
      </c>
      <c r="C310" s="139" t="s">
        <v>233</v>
      </c>
      <c r="D310" s="185">
        <f>VLOOKUP('810.1'!A89,'810.1'!A89:N432,14,FALSE)</f>
        <v>22048.590385022715</v>
      </c>
    </row>
    <row r="311" spans="1:4" ht="54" thickTop="1" thickBot="1">
      <c r="A311" s="143" t="s">
        <v>1247</v>
      </c>
      <c r="B311" s="144" t="s">
        <v>1923</v>
      </c>
      <c r="C311" s="139" t="s">
        <v>233</v>
      </c>
      <c r="D311" s="185">
        <f>VLOOKUP('810.2'!A89,'810.2'!A89:N433,14,FALSE)</f>
        <v>19482.812068894455</v>
      </c>
    </row>
    <row r="312" spans="1:4" ht="54" thickTop="1" thickBot="1">
      <c r="A312" s="143" t="s">
        <v>1248</v>
      </c>
      <c r="B312" s="144" t="s">
        <v>1924</v>
      </c>
      <c r="C312" s="139" t="s">
        <v>233</v>
      </c>
      <c r="D312" s="185">
        <f>VLOOKUP('810.3'!A89,'810.3'!A89:N435,14,FALSE)</f>
        <v>12717.804392728363</v>
      </c>
    </row>
    <row r="313" spans="1:4" ht="55.2" thickTop="1" thickBot="1">
      <c r="A313" s="143" t="s">
        <v>1810</v>
      </c>
      <c r="B313" s="144" t="s">
        <v>2156</v>
      </c>
      <c r="C313" s="139" t="s">
        <v>233</v>
      </c>
      <c r="D313" s="185">
        <f>VLOOKUP('811.1'!A89,'811.1'!A89:N436,14,FALSE)</f>
        <v>37456.91741872338</v>
      </c>
    </row>
    <row r="314" spans="1:4" ht="55.2" thickTop="1" thickBot="1">
      <c r="A314" s="143" t="s">
        <v>1811</v>
      </c>
      <c r="B314" s="144" t="s">
        <v>2157</v>
      </c>
      <c r="C314" s="139" t="s">
        <v>233</v>
      </c>
      <c r="D314" s="185">
        <f>VLOOKUP('811.2'!A89,'811.2'!A89:N437,14,FALSE)</f>
        <v>45497.408968723379</v>
      </c>
    </row>
    <row r="315" spans="1:4" ht="54" thickTop="1" thickBot="1">
      <c r="A315" s="143" t="s">
        <v>1249</v>
      </c>
      <c r="B315" s="144" t="s">
        <v>2159</v>
      </c>
      <c r="C315" s="139" t="s">
        <v>233</v>
      </c>
      <c r="D315" s="185">
        <f>VLOOKUP('812.1'!A89,'812.1'!A89:N438,14,FALSE)</f>
        <v>59390.905622479564</v>
      </c>
    </row>
    <row r="316" spans="1:4" ht="54" thickTop="1" thickBot="1">
      <c r="A316" s="143" t="s">
        <v>1812</v>
      </c>
      <c r="B316" s="144" t="s">
        <v>1925</v>
      </c>
      <c r="C316" s="139" t="s">
        <v>2101</v>
      </c>
      <c r="D316" s="185">
        <f>VLOOKUP('820.1'!A89,'820.1'!A89:N439,14,FALSE)</f>
        <v>128065.67351063265</v>
      </c>
    </row>
    <row r="317" spans="1:4" ht="54" thickTop="1" thickBot="1">
      <c r="A317" s="143" t="s">
        <v>1813</v>
      </c>
      <c r="B317" s="144" t="s">
        <v>1926</v>
      </c>
      <c r="C317" s="139" t="s">
        <v>1068</v>
      </c>
      <c r="D317" s="185">
        <f>VLOOKUP('820.1.2'!A88,'820.1.2'!A88:N440,14,FALSE)</f>
        <v>7257057.83687755</v>
      </c>
    </row>
    <row r="318" spans="1:4" ht="54" thickTop="1" thickBot="1">
      <c r="A318" s="143" t="s">
        <v>1250</v>
      </c>
      <c r="B318" s="144" t="s">
        <v>1927</v>
      </c>
      <c r="C318" s="139" t="s">
        <v>2104</v>
      </c>
      <c r="D318" s="185">
        <f>VLOOKUP('900.1'!A88,'900.1'!A88:N441,14,FALSE)</f>
        <v>1341.1846675500001</v>
      </c>
    </row>
    <row r="319" spans="1:4" ht="55.2" thickTop="1" thickBot="1">
      <c r="A319" s="143" t="s">
        <v>1251</v>
      </c>
      <c r="B319" s="144" t="s">
        <v>2301</v>
      </c>
      <c r="C319" s="139" t="s">
        <v>2105</v>
      </c>
      <c r="D319" s="185">
        <f>VLOOKUP('900.2'!A88,'900.2'!A88:N442,14,FALSE)</f>
        <v>1645.9993647204547</v>
      </c>
    </row>
    <row r="320" spans="1:4" ht="54" thickTop="1" thickBot="1">
      <c r="A320" s="143" t="s">
        <v>1252</v>
      </c>
      <c r="B320" s="144" t="s">
        <v>1928</v>
      </c>
      <c r="C320" s="139" t="s">
        <v>2105</v>
      </c>
      <c r="D320" s="185">
        <f>VLOOKUP('900.3'!A88,'900.3'!A88:N443,14,FALSE)</f>
        <v>1645.9993647204547</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E10" sqref="E10"/>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5" t="s">
        <v>1934</v>
      </c>
      <c r="B1" s="666"/>
      <c r="C1" s="666"/>
      <c r="D1" s="667"/>
    </row>
    <row r="2" spans="1:4" ht="20.25" customHeight="1" thickBot="1">
      <c r="A2" s="668"/>
      <c r="B2" s="669"/>
      <c r="C2" s="669"/>
      <c r="D2" s="670"/>
    </row>
    <row r="3" spans="1:4" ht="15.6" thickTop="1" thickBot="1">
      <c r="A3" s="664" t="s">
        <v>2329</v>
      </c>
      <c r="B3" s="664"/>
      <c r="C3" s="664"/>
      <c r="D3" s="664"/>
    </row>
    <row r="4" spans="1:4" ht="15.6" thickTop="1" thickBot="1">
      <c r="A4" s="664"/>
      <c r="B4" s="664"/>
      <c r="C4" s="664"/>
      <c r="D4" s="664"/>
    </row>
    <row r="5" spans="1:4" ht="15.6" thickTop="1" thickBot="1">
      <c r="A5" s="664"/>
      <c r="B5" s="664"/>
      <c r="C5" s="664"/>
      <c r="D5" s="664"/>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656">
        <v>56173.925726710004</v>
      </c>
    </row>
    <row r="9" spans="1:4" ht="15.6" thickTop="1" thickBot="1">
      <c r="A9" s="9" t="s">
        <v>102</v>
      </c>
      <c r="B9" s="10" t="s">
        <v>1966</v>
      </c>
      <c r="C9" s="11" t="s">
        <v>103</v>
      </c>
      <c r="D9" s="656">
        <v>51067.205206099999</v>
      </c>
    </row>
    <row r="10" spans="1:4" ht="15.6" thickTop="1" thickBot="1">
      <c r="A10" s="9" t="s">
        <v>0</v>
      </c>
      <c r="B10" s="10" t="s">
        <v>1966</v>
      </c>
      <c r="C10" s="11" t="s">
        <v>1</v>
      </c>
      <c r="D10" s="656">
        <v>66387.366767929998</v>
      </c>
    </row>
    <row r="11" spans="1:4" ht="15.6" thickTop="1" thickBot="1">
      <c r="A11" s="9" t="s">
        <v>1758</v>
      </c>
      <c r="B11" s="10" t="s">
        <v>1966</v>
      </c>
      <c r="C11" s="11" t="s">
        <v>1757</v>
      </c>
      <c r="D11" s="656">
        <v>306403.23123659997</v>
      </c>
    </row>
    <row r="12" spans="1:4" ht="15.6" thickTop="1" thickBot="1">
      <c r="A12" s="9" t="s">
        <v>100</v>
      </c>
      <c r="B12" s="10" t="s">
        <v>1966</v>
      </c>
      <c r="C12" s="11" t="s">
        <v>101</v>
      </c>
      <c r="D12" s="656">
        <v>76600.807809149992</v>
      </c>
    </row>
    <row r="13" spans="1:4" ht="15.6" thickTop="1" thickBot="1">
      <c r="A13" s="9" t="s">
        <v>62</v>
      </c>
      <c r="B13" s="10" t="s">
        <v>1966</v>
      </c>
      <c r="C13" s="11" t="s">
        <v>63</v>
      </c>
      <c r="D13" s="656">
        <v>561739.25726709992</v>
      </c>
    </row>
    <row r="14" spans="1:4" ht="15.6" thickTop="1" thickBot="1">
      <c r="A14" s="9" t="s">
        <v>108</v>
      </c>
      <c r="B14" s="10" t="s">
        <v>1966</v>
      </c>
      <c r="C14" s="11" t="s">
        <v>109</v>
      </c>
      <c r="D14" s="656">
        <v>306403.23123659997</v>
      </c>
    </row>
    <row r="15" spans="1:4" ht="15.6" thickTop="1" thickBot="1">
      <c r="A15" s="9" t="s">
        <v>41</v>
      </c>
      <c r="B15" s="10" t="s">
        <v>1966</v>
      </c>
      <c r="C15" s="11" t="s">
        <v>42</v>
      </c>
      <c r="D15" s="656">
        <v>204268.8208244</v>
      </c>
    </row>
    <row r="16" spans="1:4" ht="15.6" thickTop="1" thickBot="1">
      <c r="A16" s="9" t="s">
        <v>43</v>
      </c>
      <c r="B16" s="10" t="s">
        <v>1966</v>
      </c>
      <c r="C16" s="11" t="s">
        <v>44</v>
      </c>
      <c r="D16" s="656">
        <v>306403.23123659997</v>
      </c>
    </row>
    <row r="17" spans="1:4" ht="15.6" thickTop="1" thickBot="1">
      <c r="A17" s="9" t="s">
        <v>106</v>
      </c>
      <c r="B17" s="10" t="s">
        <v>1966</v>
      </c>
      <c r="C17" s="11" t="s">
        <v>107</v>
      </c>
      <c r="D17" s="656">
        <v>102134.4104122</v>
      </c>
    </row>
    <row r="18" spans="1:4" ht="15.6" thickTop="1" thickBot="1">
      <c r="A18" s="9" t="s">
        <v>1759</v>
      </c>
      <c r="B18" s="10" t="s">
        <v>1966</v>
      </c>
      <c r="C18" s="11" t="s">
        <v>2106</v>
      </c>
      <c r="D18" s="656">
        <v>91920.96937097999</v>
      </c>
    </row>
    <row r="19" spans="1:4" ht="15.6" thickTop="1" thickBot="1">
      <c r="A19" s="9" t="s">
        <v>96</v>
      </c>
      <c r="B19" s="10" t="s">
        <v>92</v>
      </c>
      <c r="C19" s="11" t="s">
        <v>97</v>
      </c>
      <c r="D19" s="656">
        <v>2042688.2082439999</v>
      </c>
    </row>
    <row r="20" spans="1:4" ht="15.6" thickTop="1" thickBot="1">
      <c r="A20" s="9" t="s">
        <v>76</v>
      </c>
      <c r="B20" s="10" t="s">
        <v>1966</v>
      </c>
      <c r="C20" s="11" t="s">
        <v>77</v>
      </c>
      <c r="D20" s="656">
        <v>465180.576</v>
      </c>
    </row>
    <row r="21" spans="1:4" ht="15.6" thickTop="1" thickBot="1">
      <c r="A21" s="9" t="s">
        <v>74</v>
      </c>
      <c r="B21" s="10" t="s">
        <v>1966</v>
      </c>
      <c r="C21" s="11" t="s">
        <v>75</v>
      </c>
      <c r="D21" s="656">
        <v>456873.78</v>
      </c>
    </row>
    <row r="22" spans="1:4" ht="15.6" thickTop="1" thickBot="1">
      <c r="A22" s="9" t="s">
        <v>84</v>
      </c>
      <c r="B22" s="10" t="s">
        <v>1966</v>
      </c>
      <c r="C22" s="11" t="s">
        <v>85</v>
      </c>
      <c r="D22" s="656">
        <v>521251.44899999996</v>
      </c>
    </row>
    <row r="23" spans="1:4" ht="15.6" thickTop="1" thickBot="1">
      <c r="A23" s="9" t="s">
        <v>78</v>
      </c>
      <c r="B23" s="10" t="s">
        <v>1966</v>
      </c>
      <c r="C23" s="11" t="s">
        <v>79</v>
      </c>
      <c r="D23" s="656">
        <v>579399.02099999995</v>
      </c>
    </row>
    <row r="24" spans="1:4" ht="15.6" thickTop="1" thickBot="1">
      <c r="A24" s="9" t="s">
        <v>64</v>
      </c>
      <c r="B24" s="10" t="s">
        <v>1966</v>
      </c>
      <c r="C24" s="11" t="s">
        <v>65</v>
      </c>
      <c r="D24" s="656">
        <v>448566.984</v>
      </c>
    </row>
    <row r="25" spans="1:4" ht="15.6" thickTop="1" thickBot="1">
      <c r="A25" s="9" t="s">
        <v>80</v>
      </c>
      <c r="B25" s="10" t="s">
        <v>1966</v>
      </c>
      <c r="C25" s="11" t="s">
        <v>81</v>
      </c>
      <c r="D25" s="656">
        <v>533711.64300000004</v>
      </c>
    </row>
    <row r="26" spans="1:4" ht="15.6" thickTop="1" thickBot="1">
      <c r="A26" s="9" t="s">
        <v>82</v>
      </c>
      <c r="B26" s="10" t="s">
        <v>1966</v>
      </c>
      <c r="C26" s="11" t="s">
        <v>83</v>
      </c>
      <c r="D26" s="656">
        <v>552401.93400000001</v>
      </c>
    </row>
    <row r="27" spans="1:4" ht="15.6" thickTop="1" thickBot="1">
      <c r="A27" s="9" t="s">
        <v>104</v>
      </c>
      <c r="B27" s="10" t="s">
        <v>1966</v>
      </c>
      <c r="C27" s="11" t="s">
        <v>105</v>
      </c>
      <c r="D27" s="656">
        <v>139138.83299999998</v>
      </c>
    </row>
    <row r="28" spans="1:4" ht="15.6" thickTop="1" thickBot="1">
      <c r="A28" s="9" t="s">
        <v>4</v>
      </c>
      <c r="B28" s="10" t="s">
        <v>1966</v>
      </c>
      <c r="C28" s="11" t="s">
        <v>5</v>
      </c>
      <c r="D28" s="656">
        <v>155752.42500000002</v>
      </c>
    </row>
    <row r="29" spans="1:4" ht="16.5" customHeight="1" thickTop="1" thickBot="1">
      <c r="A29" s="9" t="s">
        <v>45</v>
      </c>
      <c r="B29" s="10" t="s">
        <v>1966</v>
      </c>
      <c r="C29" s="11" t="s">
        <v>2332</v>
      </c>
      <c r="D29" s="656">
        <v>153201.61561829998</v>
      </c>
    </row>
    <row r="30" spans="1:4" ht="15.6" thickTop="1" thickBot="1">
      <c r="A30" s="9" t="s">
        <v>66</v>
      </c>
      <c r="B30" s="10" t="s">
        <v>1966</v>
      </c>
      <c r="C30" s="11" t="s">
        <v>67</v>
      </c>
      <c r="D30" s="656">
        <v>153201.61561829998</v>
      </c>
    </row>
    <row r="31" spans="1:4" ht="15.6" thickTop="1" thickBot="1">
      <c r="A31" s="9" t="s">
        <v>23</v>
      </c>
      <c r="B31" s="10" t="s">
        <v>1966</v>
      </c>
      <c r="C31" s="11" t="s">
        <v>24</v>
      </c>
      <c r="D31" s="656">
        <v>510672.05206099997</v>
      </c>
    </row>
    <row r="32" spans="1:4" ht="15.6" thickTop="1" thickBot="1">
      <c r="A32" s="9" t="s">
        <v>7</v>
      </c>
      <c r="B32" s="10" t="s">
        <v>1966</v>
      </c>
      <c r="C32" s="11" t="s">
        <v>8</v>
      </c>
      <c r="D32" s="656">
        <v>102134.4104122</v>
      </c>
    </row>
    <row r="33" spans="1:4" ht="15.6" thickTop="1" thickBot="1">
      <c r="A33" s="9" t="s">
        <v>9</v>
      </c>
      <c r="B33" s="10" t="s">
        <v>1966</v>
      </c>
      <c r="C33" s="11" t="s">
        <v>10</v>
      </c>
      <c r="D33" s="656">
        <v>153201.61561829998</v>
      </c>
    </row>
    <row r="34" spans="1:4" ht="15.6" thickTop="1" thickBot="1">
      <c r="A34" s="9" t="s">
        <v>11</v>
      </c>
      <c r="B34" s="10" t="s">
        <v>1966</v>
      </c>
      <c r="C34" s="11" t="s">
        <v>12</v>
      </c>
      <c r="D34" s="656">
        <v>204268.8208244</v>
      </c>
    </row>
    <row r="35" spans="1:4" ht="15.6" thickTop="1" thickBot="1">
      <c r="A35" s="9" t="s">
        <v>13</v>
      </c>
      <c r="B35" s="10" t="s">
        <v>1966</v>
      </c>
      <c r="C35" s="11" t="s">
        <v>14</v>
      </c>
      <c r="D35" s="656">
        <v>255336.02603049998</v>
      </c>
    </row>
    <row r="36" spans="1:4" ht="15.6" thickTop="1" thickBot="1">
      <c r="A36" s="9" t="s">
        <v>15</v>
      </c>
      <c r="B36" s="10" t="s">
        <v>1966</v>
      </c>
      <c r="C36" s="11" t="s">
        <v>16</v>
      </c>
      <c r="D36" s="656">
        <v>306403.23123659997</v>
      </c>
    </row>
    <row r="37" spans="1:4" ht="15.6" thickTop="1" thickBot="1">
      <c r="A37" s="9" t="s">
        <v>17</v>
      </c>
      <c r="B37" s="10" t="s">
        <v>1966</v>
      </c>
      <c r="C37" s="11" t="s">
        <v>18</v>
      </c>
      <c r="D37" s="656">
        <v>357470.43644269998</v>
      </c>
    </row>
    <row r="38" spans="1:4" ht="15.6" thickTop="1" thickBot="1">
      <c r="A38" s="9" t="s">
        <v>19</v>
      </c>
      <c r="B38" s="10" t="s">
        <v>1966</v>
      </c>
      <c r="C38" s="11" t="s">
        <v>20</v>
      </c>
      <c r="D38" s="656">
        <v>408537.6416488</v>
      </c>
    </row>
    <row r="39" spans="1:4" ht="15.6" thickTop="1" thickBot="1">
      <c r="A39" s="9" t="s">
        <v>21</v>
      </c>
      <c r="B39" s="10" t="s">
        <v>1966</v>
      </c>
      <c r="C39" s="11" t="s">
        <v>22</v>
      </c>
      <c r="D39" s="656">
        <v>459604.84685490001</v>
      </c>
    </row>
    <row r="40" spans="1:4" ht="15.6" thickTop="1" thickBot="1">
      <c r="A40" s="9" t="s">
        <v>72</v>
      </c>
      <c r="B40" s="10" t="s">
        <v>1966</v>
      </c>
      <c r="C40" s="11" t="s">
        <v>73</v>
      </c>
      <c r="D40" s="656">
        <v>56173.925726710004</v>
      </c>
    </row>
    <row r="41" spans="1:4" ht="15.6" thickTop="1" thickBot="1">
      <c r="A41" s="9" t="s">
        <v>27</v>
      </c>
      <c r="B41" s="10" t="s">
        <v>1966</v>
      </c>
      <c r="C41" s="11" t="s">
        <v>28</v>
      </c>
      <c r="D41" s="656">
        <v>112347.85145342001</v>
      </c>
    </row>
    <row r="42" spans="1:4" ht="15.6" thickTop="1" thickBot="1">
      <c r="A42" s="9" t="s">
        <v>25</v>
      </c>
      <c r="B42" s="10" t="s">
        <v>1966</v>
      </c>
      <c r="C42" s="11" t="s">
        <v>26</v>
      </c>
      <c r="D42" s="656">
        <v>112347.85145342001</v>
      </c>
    </row>
    <row r="43" spans="1:4" ht="15.6" thickTop="1" thickBot="1">
      <c r="A43" s="9" t="s">
        <v>30</v>
      </c>
      <c r="B43" s="10" t="s">
        <v>1966</v>
      </c>
      <c r="C43" s="11" t="s">
        <v>31</v>
      </c>
      <c r="D43" s="656">
        <v>102134.4104122</v>
      </c>
    </row>
    <row r="44" spans="1:4" ht="17.25" customHeight="1" thickTop="1" thickBot="1">
      <c r="A44" s="9" t="s">
        <v>40</v>
      </c>
      <c r="B44" s="10" t="s">
        <v>1966</v>
      </c>
      <c r="C44" s="11" t="s">
        <v>2331</v>
      </c>
      <c r="D44" s="656">
        <v>255336.02603049998</v>
      </c>
    </row>
    <row r="45" spans="1:4" ht="15.6" thickTop="1" thickBot="1">
      <c r="A45" s="9" t="s">
        <v>32</v>
      </c>
      <c r="B45" s="10" t="s">
        <v>1966</v>
      </c>
      <c r="C45" s="11" t="s">
        <v>33</v>
      </c>
      <c r="D45" s="656">
        <v>204268.8208244</v>
      </c>
    </row>
    <row r="46" spans="1:4" ht="15.6" thickTop="1" thickBot="1">
      <c r="A46" s="9" t="s">
        <v>34</v>
      </c>
      <c r="B46" s="10" t="s">
        <v>1966</v>
      </c>
      <c r="C46" s="11" t="s">
        <v>35</v>
      </c>
      <c r="D46" s="656">
        <v>306403.23123659997</v>
      </c>
    </row>
    <row r="47" spans="1:4" ht="15.6" thickTop="1" thickBot="1">
      <c r="A47" s="9" t="s">
        <v>70</v>
      </c>
      <c r="B47" s="10" t="s">
        <v>1966</v>
      </c>
      <c r="C47" s="11" t="s">
        <v>71</v>
      </c>
      <c r="D47" s="656">
        <v>270656.18759232998</v>
      </c>
    </row>
    <row r="48" spans="1:4" ht="15.6" thickTop="1" thickBot="1">
      <c r="A48" s="9" t="s">
        <v>36</v>
      </c>
      <c r="B48" s="10" t="s">
        <v>1966</v>
      </c>
      <c r="C48" s="11" t="s">
        <v>37</v>
      </c>
      <c r="D48" s="656">
        <v>112347.85145342001</v>
      </c>
    </row>
    <row r="49" spans="1:4" ht="15.6" thickTop="1" thickBot="1">
      <c r="A49" s="9" t="s">
        <v>38</v>
      </c>
      <c r="B49" s="10" t="s">
        <v>1966</v>
      </c>
      <c r="C49" s="11" t="s">
        <v>39</v>
      </c>
      <c r="D49" s="656">
        <v>122561.29249463999</v>
      </c>
    </row>
    <row r="50" spans="1:4" ht="15.6" thickTop="1" thickBot="1">
      <c r="A50" s="9" t="s">
        <v>89</v>
      </c>
      <c r="B50" s="10" t="s">
        <v>1966</v>
      </c>
      <c r="C50" s="11" t="s">
        <v>90</v>
      </c>
      <c r="D50" s="656">
        <v>127668.01301524999</v>
      </c>
    </row>
    <row r="51" spans="1:4" ht="15.6" thickTop="1" thickBot="1">
      <c r="A51" s="9" t="s">
        <v>46</v>
      </c>
      <c r="B51" s="10" t="s">
        <v>1966</v>
      </c>
      <c r="C51" s="11" t="s">
        <v>47</v>
      </c>
      <c r="D51" s="656">
        <v>51067.205206099999</v>
      </c>
    </row>
    <row r="52" spans="1:4" ht="15.6" thickTop="1" thickBot="1">
      <c r="A52" s="9" t="s">
        <v>48</v>
      </c>
      <c r="B52" s="10" t="s">
        <v>1966</v>
      </c>
      <c r="C52" s="11" t="s">
        <v>49</v>
      </c>
      <c r="D52" s="656">
        <v>102134.4104122</v>
      </c>
    </row>
    <row r="53" spans="1:4" ht="15.6" thickTop="1" thickBot="1">
      <c r="A53" s="9" t="s">
        <v>50</v>
      </c>
      <c r="B53" s="10" t="s">
        <v>1966</v>
      </c>
      <c r="C53" s="11" t="s">
        <v>51</v>
      </c>
      <c r="D53" s="656">
        <v>102134.4104122</v>
      </c>
    </row>
    <row r="54" spans="1:4" ht="15.6" thickTop="1" thickBot="1">
      <c r="A54" s="9" t="s">
        <v>68</v>
      </c>
      <c r="B54" s="10" t="s">
        <v>1966</v>
      </c>
      <c r="C54" s="11" t="s">
        <v>69</v>
      </c>
      <c r="D54" s="656">
        <v>204268.8208244</v>
      </c>
    </row>
    <row r="55" spans="1:4" ht="44.4" thickTop="1" thickBot="1">
      <c r="A55" s="9" t="s">
        <v>29</v>
      </c>
      <c r="B55" s="10" t="s">
        <v>1966</v>
      </c>
      <c r="C55" s="11" t="s">
        <v>1967</v>
      </c>
      <c r="D55" s="656">
        <v>766008.07809149986</v>
      </c>
    </row>
    <row r="56" spans="1:4" ht="15.6" thickTop="1" thickBot="1">
      <c r="A56" s="9" t="s">
        <v>52</v>
      </c>
      <c r="B56" s="10" t="s">
        <v>1966</v>
      </c>
      <c r="C56" s="11" t="s">
        <v>53</v>
      </c>
      <c r="D56" s="656">
        <v>76600.807809149992</v>
      </c>
    </row>
    <row r="57" spans="1:4" ht="15.6" thickTop="1" thickBot="1">
      <c r="A57" s="9" t="s">
        <v>54</v>
      </c>
      <c r="B57" s="10" t="s">
        <v>1966</v>
      </c>
      <c r="C57" s="11" t="s">
        <v>55</v>
      </c>
      <c r="D57" s="656">
        <v>153201.61561829998</v>
      </c>
    </row>
    <row r="58" spans="1:4" ht="15.6" thickTop="1" thickBot="1">
      <c r="A58" s="9" t="s">
        <v>56</v>
      </c>
      <c r="B58" s="10" t="s">
        <v>1966</v>
      </c>
      <c r="C58" s="11" t="s">
        <v>57</v>
      </c>
      <c r="D58" s="656">
        <v>102134.4104122</v>
      </c>
    </row>
    <row r="59" spans="1:4" ht="15.6" thickTop="1" thickBot="1">
      <c r="A59" s="9" t="s">
        <v>2</v>
      </c>
      <c r="B59" s="10" t="s">
        <v>1966</v>
      </c>
      <c r="C59" s="11" t="s">
        <v>3</v>
      </c>
      <c r="D59" s="656">
        <v>204268.8208244</v>
      </c>
    </row>
    <row r="60" spans="1:4" ht="15.6" thickTop="1" thickBot="1">
      <c r="A60" s="9" t="s">
        <v>58</v>
      </c>
      <c r="B60" s="10" t="s">
        <v>1966</v>
      </c>
      <c r="C60" s="11" t="s">
        <v>59</v>
      </c>
      <c r="D60" s="656">
        <v>127668.01301524999</v>
      </c>
    </row>
    <row r="61" spans="1:4" ht="15.6" thickTop="1" thickBot="1">
      <c r="A61" s="9" t="s">
        <v>86</v>
      </c>
      <c r="B61" s="10" t="s">
        <v>1966</v>
      </c>
      <c r="C61" s="11" t="s">
        <v>87</v>
      </c>
      <c r="D61" s="656">
        <v>153201.61561829998</v>
      </c>
    </row>
    <row r="62" spans="1:4" ht="15.6" thickTop="1" thickBot="1">
      <c r="A62" s="9" t="s">
        <v>88</v>
      </c>
      <c r="B62" s="10" t="s">
        <v>1966</v>
      </c>
      <c r="C62" s="11" t="s">
        <v>87</v>
      </c>
      <c r="D62" s="656">
        <v>153201.61561829998</v>
      </c>
    </row>
    <row r="63" spans="1:4" ht="15.6" thickTop="1" thickBot="1">
      <c r="A63" s="9" t="s">
        <v>60</v>
      </c>
      <c r="B63" s="10" t="s">
        <v>1966</v>
      </c>
      <c r="C63" s="11" t="s">
        <v>61</v>
      </c>
      <c r="D63" s="656">
        <v>153201.61561829998</v>
      </c>
    </row>
    <row r="64" spans="1:4" ht="17.25" customHeight="1" thickTop="1" thickBot="1">
      <c r="A64" s="9" t="s">
        <v>6</v>
      </c>
      <c r="B64" s="10" t="s">
        <v>1966</v>
      </c>
      <c r="C64" s="11" t="s">
        <v>2330</v>
      </c>
      <c r="D64" s="656">
        <v>51067.205206099999</v>
      </c>
    </row>
    <row r="65" spans="1:4" ht="15.6" thickTop="1" thickBot="1">
      <c r="A65" s="9" t="s">
        <v>91</v>
      </c>
      <c r="B65" s="10" t="s">
        <v>92</v>
      </c>
      <c r="C65" s="11" t="s">
        <v>93</v>
      </c>
      <c r="D65" s="656">
        <v>510672.05206099997</v>
      </c>
    </row>
    <row r="66" spans="1:4" ht="15.6" thickTop="1" thickBot="1">
      <c r="A66" s="9" t="s">
        <v>94</v>
      </c>
      <c r="B66" s="10" t="s">
        <v>92</v>
      </c>
      <c r="C66" s="11" t="s">
        <v>95</v>
      </c>
      <c r="D66" s="656">
        <v>255336.02603049998</v>
      </c>
    </row>
    <row r="67" spans="1:4" ht="15.6" thickTop="1" thickBot="1">
      <c r="A67" s="9" t="s">
        <v>2334</v>
      </c>
      <c r="B67" s="10" t="s">
        <v>1966</v>
      </c>
      <c r="C67" s="11" t="s">
        <v>2333</v>
      </c>
      <c r="D67" s="656">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8" sqref="F8"/>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4" t="s">
        <v>1934</v>
      </c>
      <c r="B1" s="675"/>
      <c r="C1" s="675"/>
      <c r="D1" s="676"/>
    </row>
    <row r="2" spans="1:4" ht="89.25" customHeight="1" thickBot="1">
      <c r="A2" s="677"/>
      <c r="B2" s="678"/>
      <c r="C2" s="678"/>
      <c r="D2" s="679"/>
    </row>
    <row r="3" spans="1:4" ht="53.25" customHeight="1" thickTop="1" thickBot="1">
      <c r="A3" s="671" t="s">
        <v>110</v>
      </c>
      <c r="B3" s="672"/>
      <c r="C3" s="672"/>
      <c r="D3" s="673"/>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7">
        <v>66485.156724</v>
      </c>
    </row>
    <row r="8" spans="1:4" ht="30" customHeight="1" thickTop="1" thickBot="1">
      <c r="A8" s="16" t="s">
        <v>112</v>
      </c>
      <c r="B8" s="14" t="s">
        <v>113</v>
      </c>
      <c r="C8" s="17" t="s">
        <v>114</v>
      </c>
      <c r="D8" s="657">
        <v>2268.1503359999997</v>
      </c>
    </row>
    <row r="9" spans="1:4" ht="30" customHeight="1" thickTop="1" thickBot="1">
      <c r="A9" s="16" t="s">
        <v>117</v>
      </c>
      <c r="B9" s="14" t="s">
        <v>113</v>
      </c>
      <c r="C9" s="17" t="s">
        <v>118</v>
      </c>
      <c r="D9" s="657">
        <v>66852.063395999998</v>
      </c>
    </row>
    <row r="10" spans="1:4" ht="30" customHeight="1" thickTop="1" thickBot="1">
      <c r="A10" s="16" t="s">
        <v>119</v>
      </c>
      <c r="B10" s="14" t="s">
        <v>113</v>
      </c>
      <c r="C10" s="17" t="s">
        <v>120</v>
      </c>
      <c r="D10" s="657">
        <v>43107.75</v>
      </c>
    </row>
    <row r="11" spans="1:4" ht="30" customHeight="1" thickTop="1" thickBot="1">
      <c r="A11" s="16" t="s">
        <v>123</v>
      </c>
      <c r="B11" s="14" t="s">
        <v>113</v>
      </c>
      <c r="C11" s="17" t="s">
        <v>124</v>
      </c>
      <c r="D11" s="657">
        <v>15705.393160006079</v>
      </c>
    </row>
    <row r="12" spans="1:4" ht="30" customHeight="1" thickTop="1" thickBot="1">
      <c r="A12" s="16" t="s">
        <v>121</v>
      </c>
      <c r="B12" s="14" t="s">
        <v>113</v>
      </c>
      <c r="C12" s="17" t="s">
        <v>122</v>
      </c>
      <c r="D12" s="657">
        <v>69585.101162999985</v>
      </c>
    </row>
    <row r="13" spans="1:4" ht="30" customHeight="1" thickTop="1" thickBot="1">
      <c r="A13" s="16" t="s">
        <v>125</v>
      </c>
      <c r="B13" s="14" t="s">
        <v>113</v>
      </c>
      <c r="C13" s="17" t="s">
        <v>126</v>
      </c>
      <c r="D13" s="657">
        <v>45364.049068499997</v>
      </c>
    </row>
    <row r="14" spans="1:4" ht="30" customHeight="1" thickTop="1" thickBot="1">
      <c r="A14" s="16" t="s">
        <v>131</v>
      </c>
      <c r="B14" s="14" t="s">
        <v>113</v>
      </c>
      <c r="C14" s="17" t="s">
        <v>132</v>
      </c>
      <c r="D14" s="657">
        <v>202945.25294999997</v>
      </c>
    </row>
    <row r="15" spans="1:4" ht="30" customHeight="1" thickTop="1" thickBot="1">
      <c r="A15" s="16" t="s">
        <v>129</v>
      </c>
      <c r="B15" s="14" t="s">
        <v>113</v>
      </c>
      <c r="C15" s="17" t="s">
        <v>130</v>
      </c>
      <c r="D15" s="657">
        <v>191007.23557949997</v>
      </c>
    </row>
    <row r="16" spans="1:4" ht="30" customHeight="1" thickTop="1" thickBot="1">
      <c r="A16" s="16" t="s">
        <v>127</v>
      </c>
      <c r="B16" s="14" t="s">
        <v>113</v>
      </c>
      <c r="C16" s="17" t="s">
        <v>128</v>
      </c>
      <c r="D16" s="657">
        <v>116992.1532915</v>
      </c>
    </row>
    <row r="17" spans="1:4" ht="30" customHeight="1" thickTop="1" thickBot="1">
      <c r="A17" s="16" t="s">
        <v>1795</v>
      </c>
      <c r="B17" s="14" t="s">
        <v>113</v>
      </c>
      <c r="C17" s="17" t="s">
        <v>1796</v>
      </c>
      <c r="D17" s="657">
        <v>67752.652499999997</v>
      </c>
    </row>
    <row r="18" spans="1:4" ht="30" customHeight="1" thickTop="1" thickBot="1">
      <c r="A18" s="16" t="s">
        <v>133</v>
      </c>
      <c r="B18" s="14" t="s">
        <v>113</v>
      </c>
      <c r="C18" s="17" t="s">
        <v>134</v>
      </c>
      <c r="D18" s="657">
        <v>47170.194237149939</v>
      </c>
    </row>
    <row r="19" spans="1:4" ht="30" customHeight="1" thickTop="1" thickBot="1">
      <c r="A19" s="16" t="s">
        <v>146</v>
      </c>
      <c r="B19" s="14" t="s">
        <v>113</v>
      </c>
      <c r="C19" s="17" t="s">
        <v>147</v>
      </c>
      <c r="D19" s="657">
        <v>127457.58013291848</v>
      </c>
    </row>
    <row r="20" spans="1:4" ht="30" customHeight="1" thickTop="1" thickBot="1">
      <c r="A20" s="16" t="s">
        <v>135</v>
      </c>
      <c r="B20" s="14" t="s">
        <v>113</v>
      </c>
      <c r="C20" s="17" t="s">
        <v>1968</v>
      </c>
      <c r="D20" s="657">
        <v>39653.898479604482</v>
      </c>
    </row>
    <row r="21" spans="1:4" ht="30" customHeight="1" thickTop="1" thickBot="1">
      <c r="A21" s="16" t="s">
        <v>136</v>
      </c>
      <c r="B21" s="14" t="s">
        <v>113</v>
      </c>
      <c r="C21" s="17" t="s">
        <v>137</v>
      </c>
      <c r="D21" s="657">
        <v>113410.64384549999</v>
      </c>
    </row>
    <row r="22" spans="1:4" ht="30" customHeight="1" thickTop="1" thickBot="1">
      <c r="A22" s="16" t="s">
        <v>138</v>
      </c>
      <c r="B22" s="14" t="s">
        <v>113</v>
      </c>
      <c r="C22" s="17" t="s">
        <v>139</v>
      </c>
      <c r="D22" s="657">
        <v>35814.052111500001</v>
      </c>
    </row>
    <row r="23" spans="1:4" ht="30" customHeight="1" thickTop="1" thickBot="1">
      <c r="A23" s="16" t="s">
        <v>143</v>
      </c>
      <c r="B23" s="14" t="s">
        <v>144</v>
      </c>
      <c r="C23" s="17" t="s">
        <v>145</v>
      </c>
      <c r="D23" s="657">
        <v>31139.119088999996</v>
      </c>
    </row>
    <row r="24" spans="1:4" ht="30" customHeight="1" thickTop="1" thickBot="1">
      <c r="A24" s="16" t="s">
        <v>140</v>
      </c>
      <c r="B24" s="14" t="s">
        <v>1082</v>
      </c>
      <c r="C24" s="17" t="s">
        <v>142</v>
      </c>
      <c r="D24" s="657">
        <v>42602.867891999995</v>
      </c>
    </row>
    <row r="25" spans="1:4" ht="30" customHeight="1" thickTop="1" thickBot="1">
      <c r="A25" s="16" t="s">
        <v>148</v>
      </c>
      <c r="B25" s="14" t="s">
        <v>113</v>
      </c>
      <c r="C25" s="17" t="s">
        <v>149</v>
      </c>
      <c r="D25" s="657">
        <v>131317.14872699999</v>
      </c>
    </row>
    <row r="26" spans="1:4" ht="30" customHeight="1" thickTop="1" thickBot="1">
      <c r="A26" s="16" t="s">
        <v>150</v>
      </c>
      <c r="B26" s="14" t="s">
        <v>113</v>
      </c>
      <c r="C26" s="17" t="s">
        <v>151</v>
      </c>
      <c r="D26" s="657">
        <v>161162.71332749998</v>
      </c>
    </row>
    <row r="27" spans="1:4" ht="30" customHeight="1" thickTop="1" thickBot="1">
      <c r="A27" s="16" t="s">
        <v>152</v>
      </c>
      <c r="B27" s="14" t="s">
        <v>113</v>
      </c>
      <c r="C27" s="17" t="s">
        <v>153</v>
      </c>
      <c r="D27" s="657">
        <v>61949.898400499995</v>
      </c>
    </row>
    <row r="28" spans="1:4" ht="30" customHeight="1" thickTop="1" thickBot="1">
      <c r="A28" s="16" t="s">
        <v>154</v>
      </c>
      <c r="B28" s="14" t="s">
        <v>113</v>
      </c>
      <c r="C28" s="17" t="s">
        <v>155</v>
      </c>
      <c r="D28" s="657">
        <v>83566.121593499993</v>
      </c>
    </row>
    <row r="29" spans="1:4" ht="30" customHeight="1" thickTop="1" thickBot="1">
      <c r="A29" s="16" t="s">
        <v>156</v>
      </c>
      <c r="B29" s="14" t="s">
        <v>113</v>
      </c>
      <c r="C29" s="17" t="s">
        <v>157</v>
      </c>
      <c r="D29" s="657">
        <v>1001.6969084999998</v>
      </c>
    </row>
    <row r="30" spans="1:4" ht="30" customHeight="1" thickTop="1" thickBot="1">
      <c r="A30" s="16" t="s">
        <v>166</v>
      </c>
      <c r="B30" s="14" t="s">
        <v>113</v>
      </c>
      <c r="C30" s="17" t="s">
        <v>167</v>
      </c>
      <c r="D30" s="657">
        <v>123164.99999999999</v>
      </c>
    </row>
    <row r="31" spans="1:4" ht="30" customHeight="1" thickTop="1" thickBot="1">
      <c r="A31" s="16" t="s">
        <v>162</v>
      </c>
      <c r="B31" s="14" t="s">
        <v>113</v>
      </c>
      <c r="C31" s="17" t="s">
        <v>163</v>
      </c>
      <c r="D31" s="657">
        <v>13086.539999999999</v>
      </c>
    </row>
    <row r="32" spans="1:4" ht="30" customHeight="1" thickTop="1" thickBot="1">
      <c r="A32" s="16" t="s">
        <v>164</v>
      </c>
      <c r="B32" s="14" t="s">
        <v>113</v>
      </c>
      <c r="C32" s="17" t="s">
        <v>165</v>
      </c>
      <c r="D32" s="657">
        <v>21065.863185000002</v>
      </c>
    </row>
    <row r="33" spans="1:4" ht="30" customHeight="1" thickTop="1" thickBot="1">
      <c r="A33" s="16" t="s">
        <v>171</v>
      </c>
      <c r="B33" s="14" t="s">
        <v>113</v>
      </c>
      <c r="C33" s="17" t="s">
        <v>172</v>
      </c>
      <c r="D33" s="657">
        <v>11794.173277499998</v>
      </c>
    </row>
    <row r="34" spans="1:4" ht="30" customHeight="1" thickTop="1" thickBot="1">
      <c r="A34" s="16" t="s">
        <v>160</v>
      </c>
      <c r="B34" s="14" t="s">
        <v>113</v>
      </c>
      <c r="C34" s="17" t="s">
        <v>161</v>
      </c>
      <c r="D34" s="657">
        <v>7500</v>
      </c>
    </row>
    <row r="35" spans="1:4" ht="30" customHeight="1" thickTop="1" thickBot="1">
      <c r="A35" s="16" t="s">
        <v>173</v>
      </c>
      <c r="B35" s="14" t="s">
        <v>113</v>
      </c>
      <c r="C35" s="17" t="s">
        <v>1970</v>
      </c>
      <c r="D35" s="657">
        <v>119379.13135649999</v>
      </c>
    </row>
    <row r="36" spans="1:4" ht="30" customHeight="1" thickTop="1" thickBot="1">
      <c r="A36" s="16" t="s">
        <v>170</v>
      </c>
      <c r="B36" s="14" t="s">
        <v>113</v>
      </c>
      <c r="C36" s="17" t="s">
        <v>1969</v>
      </c>
      <c r="D36" s="657">
        <v>146566.34999999998</v>
      </c>
    </row>
    <row r="37" spans="1:4" ht="30" customHeight="1" thickTop="1" thickBot="1">
      <c r="A37" s="16" t="s">
        <v>168</v>
      </c>
      <c r="B37" s="14" t="s">
        <v>113</v>
      </c>
      <c r="C37" s="17" t="s">
        <v>169</v>
      </c>
      <c r="D37" s="657">
        <v>89053.044097499995</v>
      </c>
    </row>
    <row r="38" spans="1:4" ht="30" customHeight="1" thickTop="1" thickBot="1">
      <c r="A38" s="16" t="s">
        <v>174</v>
      </c>
      <c r="B38" s="14" t="s">
        <v>113</v>
      </c>
      <c r="C38" s="17" t="s">
        <v>175</v>
      </c>
      <c r="D38" s="657">
        <v>83566.121593499993</v>
      </c>
    </row>
    <row r="39" spans="1:4" ht="30" customHeight="1" thickTop="1" thickBot="1">
      <c r="A39" s="16" t="s">
        <v>176</v>
      </c>
      <c r="B39" s="14" t="s">
        <v>113</v>
      </c>
      <c r="C39" s="17" t="s">
        <v>177</v>
      </c>
      <c r="D39" s="657">
        <v>69240.083809499993</v>
      </c>
    </row>
    <row r="40" spans="1:4" ht="30" customHeight="1" thickTop="1" thickBot="1">
      <c r="A40" s="16" t="s">
        <v>180</v>
      </c>
      <c r="B40" s="14" t="s">
        <v>113</v>
      </c>
      <c r="C40" s="17" t="s">
        <v>181</v>
      </c>
      <c r="D40" s="657">
        <v>107442.15633449999</v>
      </c>
    </row>
    <row r="41" spans="1:4" ht="30" customHeight="1" thickTop="1" thickBot="1">
      <c r="A41" s="16" t="s">
        <v>178</v>
      </c>
      <c r="B41" s="14" t="s">
        <v>113</v>
      </c>
      <c r="C41" s="17" t="s">
        <v>179</v>
      </c>
      <c r="D41" s="657">
        <v>69240.083809499993</v>
      </c>
    </row>
    <row r="42" spans="1:4" ht="30" customHeight="1" thickTop="1" thickBot="1">
      <c r="A42" s="16" t="s">
        <v>182</v>
      </c>
      <c r="B42" s="14" t="s">
        <v>113</v>
      </c>
      <c r="C42" s="17" t="s">
        <v>183</v>
      </c>
      <c r="D42" s="657">
        <v>85499.678060999999</v>
      </c>
    </row>
    <row r="43" spans="1:4" ht="30" customHeight="1" thickTop="1" thickBot="1">
      <c r="A43" s="16" t="s">
        <v>1756</v>
      </c>
      <c r="B43" s="14" t="s">
        <v>113</v>
      </c>
      <c r="C43" s="17" t="s">
        <v>1755</v>
      </c>
      <c r="D43" s="657">
        <v>12000</v>
      </c>
    </row>
    <row r="44" spans="1:4" ht="30" customHeight="1" thickTop="1" thickBot="1">
      <c r="A44" s="16" t="s">
        <v>184</v>
      </c>
      <c r="B44" s="14" t="s">
        <v>113</v>
      </c>
      <c r="C44" s="17" t="s">
        <v>185</v>
      </c>
      <c r="D44" s="657">
        <v>19062.469367999998</v>
      </c>
    </row>
    <row r="45" spans="1:4" ht="30" customHeight="1" thickTop="1" thickBot="1">
      <c r="A45" s="16" t="s">
        <v>1687</v>
      </c>
      <c r="B45" s="14" t="s">
        <v>113</v>
      </c>
      <c r="C45" s="17" t="s">
        <v>1688</v>
      </c>
      <c r="D45" s="657">
        <v>3648.2197499999997</v>
      </c>
    </row>
    <row r="46" spans="1:4" ht="30" customHeight="1" thickTop="1" thickBot="1">
      <c r="A46" s="16" t="s">
        <v>188</v>
      </c>
      <c r="B46" s="14" t="s">
        <v>113</v>
      </c>
      <c r="C46" s="17" t="s">
        <v>189</v>
      </c>
      <c r="D46" s="657">
        <v>3338.6422454999997</v>
      </c>
    </row>
    <row r="47" spans="1:4" ht="30" customHeight="1" thickTop="1" thickBot="1">
      <c r="A47" s="16" t="s">
        <v>186</v>
      </c>
      <c r="B47" s="14" t="s">
        <v>113</v>
      </c>
      <c r="C47" s="17" t="s">
        <v>187</v>
      </c>
      <c r="D47" s="657">
        <v>3591.9329309999998</v>
      </c>
    </row>
    <row r="48" spans="1:4" ht="30" customHeight="1" thickTop="1" thickBot="1">
      <c r="A48" s="16" t="s">
        <v>190</v>
      </c>
      <c r="B48" s="14" t="s">
        <v>113</v>
      </c>
      <c r="C48" s="17" t="s">
        <v>191</v>
      </c>
      <c r="D48" s="657">
        <v>4464.3786254999995</v>
      </c>
    </row>
    <row r="49" spans="1:4" ht="30" customHeight="1" thickTop="1" thickBot="1">
      <c r="A49" s="16" t="s">
        <v>201</v>
      </c>
      <c r="B49" s="14" t="s">
        <v>113</v>
      </c>
      <c r="C49" s="17" t="s">
        <v>1972</v>
      </c>
      <c r="D49" s="657">
        <v>116722.18502999999</v>
      </c>
    </row>
    <row r="50" spans="1:4" ht="30" customHeight="1" thickTop="1" thickBot="1">
      <c r="A50" s="16" t="s">
        <v>192</v>
      </c>
      <c r="B50" s="14" t="s">
        <v>113</v>
      </c>
      <c r="C50" s="17" t="s">
        <v>193</v>
      </c>
      <c r="D50" s="657">
        <v>39926.116944000001</v>
      </c>
    </row>
    <row r="51" spans="1:4" ht="30" customHeight="1" thickTop="1" thickBot="1">
      <c r="A51" s="16" t="s">
        <v>194</v>
      </c>
      <c r="B51" s="14" t="s">
        <v>113</v>
      </c>
      <c r="C51" s="17" t="s">
        <v>1971</v>
      </c>
      <c r="D51" s="657">
        <v>2149.3226069999996</v>
      </c>
    </row>
    <row r="52" spans="1:4" ht="30" customHeight="1" thickTop="1" thickBot="1">
      <c r="A52" s="16" t="s">
        <v>224</v>
      </c>
      <c r="B52" s="14" t="s">
        <v>92</v>
      </c>
      <c r="C52" s="17" t="s">
        <v>1975</v>
      </c>
      <c r="D52" s="657">
        <v>165986.13364370255</v>
      </c>
    </row>
    <row r="53" spans="1:4" ht="30" customHeight="1" thickTop="1" thickBot="1">
      <c r="A53" s="16" t="s">
        <v>195</v>
      </c>
      <c r="B53" s="14" t="s">
        <v>113</v>
      </c>
      <c r="C53" s="17" t="s">
        <v>196</v>
      </c>
      <c r="D53" s="657">
        <v>11341.794028499999</v>
      </c>
    </row>
    <row r="54" spans="1:4" ht="30" customHeight="1" thickTop="1" thickBot="1">
      <c r="A54" s="16" t="s">
        <v>214</v>
      </c>
      <c r="B54" s="14" t="s">
        <v>113</v>
      </c>
      <c r="C54" s="17" t="s">
        <v>215</v>
      </c>
      <c r="D54" s="657">
        <v>14386.493996999998</v>
      </c>
    </row>
    <row r="55" spans="1:4" ht="30" customHeight="1" thickTop="1" thickBot="1">
      <c r="A55" s="16" t="s">
        <v>197</v>
      </c>
      <c r="B55" s="14" t="s">
        <v>113</v>
      </c>
      <c r="C55" s="17" t="s">
        <v>198</v>
      </c>
      <c r="D55" s="657">
        <v>94254.363112499996</v>
      </c>
    </row>
    <row r="56" spans="1:4" ht="30" customHeight="1" thickTop="1" thickBot="1">
      <c r="A56" s="16" t="s">
        <v>199</v>
      </c>
      <c r="B56" s="14" t="s">
        <v>113</v>
      </c>
      <c r="C56" s="17" t="s">
        <v>200</v>
      </c>
      <c r="D56" s="657">
        <v>10967.590917</v>
      </c>
    </row>
    <row r="57" spans="1:4" ht="30" customHeight="1" thickTop="1" thickBot="1">
      <c r="A57" s="16" t="s">
        <v>202</v>
      </c>
      <c r="B57" s="14" t="s">
        <v>113</v>
      </c>
      <c r="C57" s="17" t="s">
        <v>203</v>
      </c>
      <c r="D57" s="657">
        <v>89033.239475999988</v>
      </c>
    </row>
    <row r="58" spans="1:4" ht="30" customHeight="1" thickTop="1" thickBot="1">
      <c r="A58" s="16" t="s">
        <v>212</v>
      </c>
      <c r="B58" s="14" t="s">
        <v>113</v>
      </c>
      <c r="C58" s="17" t="s">
        <v>213</v>
      </c>
      <c r="D58" s="657">
        <v>25857.257260265789</v>
      </c>
    </row>
    <row r="59" spans="1:4" ht="30" customHeight="1" thickTop="1" thickBot="1">
      <c r="A59" s="16" t="s">
        <v>206</v>
      </c>
      <c r="B59" s="14" t="s">
        <v>113</v>
      </c>
      <c r="C59" s="17" t="s">
        <v>207</v>
      </c>
      <c r="D59" s="657">
        <v>10067.001812999999</v>
      </c>
    </row>
    <row r="60" spans="1:4" ht="30" customHeight="1" thickTop="1" thickBot="1">
      <c r="A60" s="16" t="s">
        <v>204</v>
      </c>
      <c r="B60" s="14" t="s">
        <v>113</v>
      </c>
      <c r="C60" s="17" t="s">
        <v>205</v>
      </c>
      <c r="D60" s="657">
        <v>14474.051270999998</v>
      </c>
    </row>
    <row r="61" spans="1:4" ht="30" customHeight="1" thickTop="1" thickBot="1">
      <c r="A61" s="16" t="s">
        <v>208</v>
      </c>
      <c r="B61" s="14" t="s">
        <v>113</v>
      </c>
      <c r="C61" s="17" t="s">
        <v>209</v>
      </c>
      <c r="D61" s="657">
        <v>15394.444996499999</v>
      </c>
    </row>
    <row r="62" spans="1:4" ht="30" customHeight="1" thickTop="1" thickBot="1">
      <c r="A62" s="16" t="s">
        <v>210</v>
      </c>
      <c r="B62" s="14" t="s">
        <v>113</v>
      </c>
      <c r="C62" s="17" t="s">
        <v>211</v>
      </c>
      <c r="D62" s="657">
        <v>17201.749484992182</v>
      </c>
    </row>
    <row r="63" spans="1:4" ht="30" customHeight="1" thickTop="1" thickBot="1">
      <c r="A63" s="16" t="s">
        <v>217</v>
      </c>
      <c r="B63" s="14" t="s">
        <v>113</v>
      </c>
      <c r="C63" s="17" t="s">
        <v>218</v>
      </c>
      <c r="D63" s="657">
        <v>31410.129699000001</v>
      </c>
    </row>
    <row r="64" spans="1:4" ht="30" customHeight="1" thickTop="1" thickBot="1">
      <c r="A64" s="16" t="s">
        <v>219</v>
      </c>
      <c r="B64" s="14" t="s">
        <v>113</v>
      </c>
      <c r="C64" s="17" t="s">
        <v>220</v>
      </c>
      <c r="D64" s="657">
        <v>17906.504881499997</v>
      </c>
    </row>
    <row r="65" spans="1:4" ht="30" customHeight="1" thickTop="1" thickBot="1">
      <c r="A65" s="16" t="s">
        <v>216</v>
      </c>
      <c r="B65" s="14" t="s">
        <v>113</v>
      </c>
      <c r="C65" s="17" t="s">
        <v>1973</v>
      </c>
      <c r="D65" s="657">
        <v>17906.504881499997</v>
      </c>
    </row>
    <row r="66" spans="1:4" ht="30" customHeight="1" thickTop="1" thickBot="1">
      <c r="A66" s="16" t="s">
        <v>221</v>
      </c>
      <c r="B66" s="14" t="s">
        <v>113</v>
      </c>
      <c r="C66" s="17" t="s">
        <v>1974</v>
      </c>
      <c r="D66" s="657">
        <v>88148.285599499999</v>
      </c>
    </row>
    <row r="67" spans="1:4" ht="30" customHeight="1" thickTop="1" thickBot="1">
      <c r="A67" s="16" t="s">
        <v>222</v>
      </c>
      <c r="B67" s="14" t="s">
        <v>113</v>
      </c>
      <c r="C67" s="17" t="s">
        <v>223</v>
      </c>
      <c r="D67" s="657">
        <v>33071.633207999999</v>
      </c>
    </row>
    <row r="68" spans="1:4" ht="30" customHeight="1" thickTop="1" thickBot="1">
      <c r="A68" s="16" t="s">
        <v>225</v>
      </c>
      <c r="B68" s="14" t="s">
        <v>113</v>
      </c>
      <c r="C68" s="17" t="s">
        <v>226</v>
      </c>
      <c r="D68" s="657">
        <v>66255.840054</v>
      </c>
    </row>
    <row r="69" spans="1:4" ht="30" customHeight="1" thickTop="1" thickBot="1">
      <c r="A69" s="16" t="s">
        <v>227</v>
      </c>
      <c r="B69" s="14" t="s">
        <v>113</v>
      </c>
      <c r="C69" s="17" t="s">
        <v>1976</v>
      </c>
      <c r="D69" s="657">
        <v>21225.342505500001</v>
      </c>
    </row>
    <row r="70" spans="1:4" ht="30" customHeight="1" thickTop="1" thickBot="1">
      <c r="A70" s="16" t="s">
        <v>232</v>
      </c>
      <c r="B70" s="14" t="s">
        <v>233</v>
      </c>
      <c r="C70" s="17" t="s">
        <v>1979</v>
      </c>
      <c r="D70" s="657">
        <v>3894.2139959999995</v>
      </c>
    </row>
    <row r="71" spans="1:4" ht="30" customHeight="1" thickTop="1" thickBot="1">
      <c r="A71" s="16" t="s">
        <v>228</v>
      </c>
      <c r="B71" s="14" t="s">
        <v>113</v>
      </c>
      <c r="C71" s="17" t="s">
        <v>1977</v>
      </c>
      <c r="D71" s="657">
        <v>4591.5451424999992</v>
      </c>
    </row>
    <row r="72" spans="1:4" ht="30" customHeight="1" thickTop="1" thickBot="1">
      <c r="A72" s="16" t="s">
        <v>229</v>
      </c>
      <c r="B72" s="14" t="s">
        <v>113</v>
      </c>
      <c r="C72" s="17" t="s">
        <v>1978</v>
      </c>
      <c r="D72" s="657">
        <v>9150.7313582952738</v>
      </c>
    </row>
    <row r="73" spans="1:4" ht="30" customHeight="1" thickTop="1" thickBot="1">
      <c r="A73" s="16" t="s">
        <v>230</v>
      </c>
      <c r="B73" s="14" t="s">
        <v>113</v>
      </c>
      <c r="C73" s="17" t="s">
        <v>231</v>
      </c>
      <c r="D73" s="657">
        <v>3858.7741469999996</v>
      </c>
    </row>
    <row r="74" spans="1:4" ht="30" customHeight="1" thickTop="1" thickBot="1">
      <c r="A74" s="16" t="s">
        <v>234</v>
      </c>
      <c r="B74" s="14" t="s">
        <v>113</v>
      </c>
      <c r="C74" s="17" t="s">
        <v>235</v>
      </c>
      <c r="D74" s="657">
        <v>13131.506402999998</v>
      </c>
    </row>
    <row r="75" spans="1:4" ht="30" customHeight="1" thickTop="1" thickBot="1">
      <c r="A75" s="16" t="s">
        <v>236</v>
      </c>
      <c r="B75" s="14" t="s">
        <v>113</v>
      </c>
      <c r="C75" s="17" t="s">
        <v>237</v>
      </c>
      <c r="D75" s="657">
        <v>55424.249999999993</v>
      </c>
    </row>
    <row r="76" spans="1:4" ht="30" customHeight="1" thickTop="1" thickBot="1">
      <c r="A76" s="16" t="s">
        <v>238</v>
      </c>
      <c r="B76" s="14" t="s">
        <v>113</v>
      </c>
      <c r="C76" s="17" t="s">
        <v>239</v>
      </c>
      <c r="D76" s="657">
        <v>507363.13237499993</v>
      </c>
    </row>
    <row r="77" spans="1:4" ht="30" customHeight="1" thickTop="1" thickBot="1">
      <c r="A77" s="16" t="s">
        <v>240</v>
      </c>
      <c r="B77" s="14" t="s">
        <v>113</v>
      </c>
      <c r="C77" s="17" t="s">
        <v>1980</v>
      </c>
      <c r="D77" s="657">
        <v>143255.16609749998</v>
      </c>
    </row>
    <row r="78" spans="1:4" ht="30" customHeight="1" thickTop="1" thickBot="1">
      <c r="A78" s="16" t="s">
        <v>241</v>
      </c>
      <c r="B78" s="14" t="s">
        <v>113</v>
      </c>
      <c r="C78" s="17" t="s">
        <v>1981</v>
      </c>
      <c r="D78" s="657">
        <v>104783.72333010464</v>
      </c>
    </row>
    <row r="79" spans="1:4" ht="30" customHeight="1" thickTop="1" thickBot="1">
      <c r="A79" s="16" t="s">
        <v>246</v>
      </c>
      <c r="B79" s="14" t="s">
        <v>113</v>
      </c>
      <c r="C79" s="17" t="s">
        <v>1986</v>
      </c>
      <c r="D79" s="657">
        <v>153987.18625349997</v>
      </c>
    </row>
    <row r="80" spans="1:4" ht="30" customHeight="1" thickTop="1" thickBot="1">
      <c r="A80" s="16" t="s">
        <v>243</v>
      </c>
      <c r="B80" s="14" t="s">
        <v>113</v>
      </c>
      <c r="C80" s="17" t="s">
        <v>1983</v>
      </c>
      <c r="D80" s="657">
        <v>161162.71332749998</v>
      </c>
    </row>
    <row r="81" spans="1:4" ht="30" customHeight="1" thickTop="1" thickBot="1">
      <c r="A81" s="16" t="s">
        <v>244</v>
      </c>
      <c r="B81" s="14" t="s">
        <v>113</v>
      </c>
      <c r="C81" s="17" t="s">
        <v>1984</v>
      </c>
      <c r="D81" s="657">
        <v>366775.33608899999</v>
      </c>
    </row>
    <row r="82" spans="1:4" ht="30" customHeight="1" thickTop="1" thickBot="1">
      <c r="A82" s="16" t="s">
        <v>245</v>
      </c>
      <c r="B82" s="14" t="s">
        <v>113</v>
      </c>
      <c r="C82" s="17" t="s">
        <v>1985</v>
      </c>
      <c r="D82" s="657">
        <v>200324.78882099997</v>
      </c>
    </row>
    <row r="83" spans="1:4" ht="30" customHeight="1" thickTop="1" thickBot="1">
      <c r="A83" s="16" t="s">
        <v>247</v>
      </c>
      <c r="B83" s="14" t="s">
        <v>113</v>
      </c>
      <c r="C83" s="17" t="s">
        <v>1987</v>
      </c>
      <c r="D83" s="657">
        <v>158713.1943525</v>
      </c>
    </row>
    <row r="84" spans="1:4" ht="30" customHeight="1" thickTop="1" thickBot="1">
      <c r="A84" s="16" t="s">
        <v>242</v>
      </c>
      <c r="B84" s="14" t="s">
        <v>113</v>
      </c>
      <c r="C84" s="17" t="s">
        <v>1982</v>
      </c>
      <c r="D84" s="657">
        <v>179069.21820900001</v>
      </c>
    </row>
    <row r="85" spans="1:4" ht="30" customHeight="1" thickTop="1" thickBot="1">
      <c r="A85" s="16" t="s">
        <v>248</v>
      </c>
      <c r="B85" s="14" t="s">
        <v>113</v>
      </c>
      <c r="C85" s="17" t="s">
        <v>1988</v>
      </c>
      <c r="D85" s="657">
        <v>251890.81146449997</v>
      </c>
    </row>
    <row r="86" spans="1:4" ht="30" customHeight="1" thickTop="1" thickBot="1">
      <c r="A86" s="16" t="s">
        <v>249</v>
      </c>
      <c r="B86" s="14" t="s">
        <v>113</v>
      </c>
      <c r="C86" s="17" t="s">
        <v>250</v>
      </c>
      <c r="D86" s="657">
        <v>5330.5702289999999</v>
      </c>
    </row>
    <row r="87" spans="1:4" ht="30" customHeight="1" thickTop="1" thickBot="1">
      <c r="A87" s="16" t="s">
        <v>255</v>
      </c>
      <c r="B87" s="14" t="s">
        <v>113</v>
      </c>
      <c r="C87" s="17" t="s">
        <v>256</v>
      </c>
      <c r="D87" s="657">
        <v>1947602.1135374999</v>
      </c>
    </row>
    <row r="88" spans="1:4" ht="30" customHeight="1" thickTop="1" thickBot="1">
      <c r="A88" s="16" t="s">
        <v>253</v>
      </c>
      <c r="B88" s="14" t="s">
        <v>113</v>
      </c>
      <c r="C88" s="17" t="s">
        <v>254</v>
      </c>
      <c r="D88" s="657">
        <v>23992.354052710583</v>
      </c>
    </row>
    <row r="89" spans="1:4" ht="30" customHeight="1" thickTop="1" thickBot="1">
      <c r="A89" s="16" t="s">
        <v>251</v>
      </c>
      <c r="B89" s="14" t="s">
        <v>113</v>
      </c>
      <c r="C89" s="17" t="s">
        <v>252</v>
      </c>
      <c r="D89" s="657">
        <v>24477.469825499997</v>
      </c>
    </row>
    <row r="90" spans="1:4" ht="30" customHeight="1" thickTop="1" thickBot="1">
      <c r="A90" s="16" t="s">
        <v>257</v>
      </c>
      <c r="B90" s="14" t="s">
        <v>113</v>
      </c>
      <c r="C90" s="17" t="s">
        <v>258</v>
      </c>
      <c r="D90" s="657">
        <v>7500</v>
      </c>
    </row>
    <row r="91" spans="1:4" ht="30" customHeight="1" thickTop="1" thickBot="1">
      <c r="A91" s="16" t="s">
        <v>259</v>
      </c>
      <c r="B91" s="14" t="s">
        <v>113</v>
      </c>
      <c r="C91" s="17" t="s">
        <v>260</v>
      </c>
      <c r="D91" s="657">
        <v>66645.678392999995</v>
      </c>
    </row>
    <row r="92" spans="1:4" ht="30" customHeight="1" thickTop="1" thickBot="1">
      <c r="A92" s="16" t="s">
        <v>261</v>
      </c>
      <c r="B92" s="14" t="s">
        <v>113</v>
      </c>
      <c r="C92" s="17" t="s">
        <v>262</v>
      </c>
      <c r="D92" s="657">
        <v>7698.329999999999</v>
      </c>
    </row>
    <row r="93" spans="1:4" ht="30" customHeight="1" thickTop="1" thickBot="1">
      <c r="A93" s="16" t="s">
        <v>263</v>
      </c>
      <c r="B93" s="14" t="s">
        <v>113</v>
      </c>
      <c r="C93" s="17" t="s">
        <v>264</v>
      </c>
      <c r="D93" s="657">
        <v>10744.528337999998</v>
      </c>
    </row>
    <row r="94" spans="1:4" ht="30" customHeight="1" thickTop="1" thickBot="1">
      <c r="A94" s="16" t="s">
        <v>265</v>
      </c>
      <c r="B94" s="14" t="s">
        <v>113</v>
      </c>
      <c r="C94" s="17" t="s">
        <v>266</v>
      </c>
      <c r="D94" s="657">
        <v>17509.370103000001</v>
      </c>
    </row>
    <row r="95" spans="1:4" ht="30" customHeight="1" thickTop="1" thickBot="1">
      <c r="A95" s="16" t="s">
        <v>267</v>
      </c>
      <c r="B95" s="14" t="s">
        <v>113</v>
      </c>
      <c r="C95" s="17" t="s">
        <v>268</v>
      </c>
      <c r="D95" s="657">
        <v>78479.460913499992</v>
      </c>
    </row>
    <row r="96" spans="1:4" ht="30" customHeight="1" thickTop="1" thickBot="1">
      <c r="A96" s="16" t="s">
        <v>269</v>
      </c>
      <c r="B96" s="14" t="s">
        <v>113</v>
      </c>
      <c r="C96" s="17" t="s">
        <v>270</v>
      </c>
      <c r="D96" s="657">
        <v>160114.5</v>
      </c>
    </row>
    <row r="97" spans="1:4" ht="30" customHeight="1" thickTop="1" thickBot="1">
      <c r="A97" s="16" t="s">
        <v>271</v>
      </c>
      <c r="B97" s="14" t="s">
        <v>113</v>
      </c>
      <c r="C97" s="17" t="s">
        <v>272</v>
      </c>
      <c r="D97" s="657">
        <v>130000</v>
      </c>
    </row>
    <row r="98" spans="1:4" ht="30" customHeight="1" thickTop="1" thickBot="1">
      <c r="A98" s="16" t="s">
        <v>273</v>
      </c>
      <c r="B98" s="14" t="s">
        <v>113</v>
      </c>
      <c r="C98" s="17" t="s">
        <v>274</v>
      </c>
      <c r="D98" s="657">
        <v>7331.8793489999989</v>
      </c>
    </row>
    <row r="99" spans="1:4" ht="30" customHeight="1" thickTop="1" thickBot="1">
      <c r="A99" s="16" t="s">
        <v>275</v>
      </c>
      <c r="B99" s="14" t="s">
        <v>113</v>
      </c>
      <c r="C99" s="17" t="s">
        <v>276</v>
      </c>
      <c r="D99" s="657">
        <v>10055.025</v>
      </c>
    </row>
    <row r="100" spans="1:4" ht="30" customHeight="1" thickTop="1" thickBot="1">
      <c r="A100" s="16" t="s">
        <v>277</v>
      </c>
      <c r="B100" s="14" t="s">
        <v>113</v>
      </c>
      <c r="C100" s="17" t="s">
        <v>278</v>
      </c>
      <c r="D100" s="657">
        <v>358138.43641800003</v>
      </c>
    </row>
    <row r="101" spans="1:4" ht="30" customHeight="1" thickTop="1" thickBot="1">
      <c r="A101" s="16" t="s">
        <v>279</v>
      </c>
      <c r="B101" s="14" t="s">
        <v>113</v>
      </c>
      <c r="C101" s="17" t="s">
        <v>1989</v>
      </c>
      <c r="D101" s="657">
        <v>344861.00122499996</v>
      </c>
    </row>
    <row r="102" spans="1:4" ht="30" customHeight="1" thickTop="1" thickBot="1">
      <c r="A102" s="16" t="s">
        <v>280</v>
      </c>
      <c r="B102" s="14" t="s">
        <v>113</v>
      </c>
      <c r="C102" s="17" t="s">
        <v>281</v>
      </c>
      <c r="D102" s="657">
        <v>545328.59179049998</v>
      </c>
    </row>
    <row r="103" spans="1:4" ht="30" customHeight="1" thickTop="1" thickBot="1">
      <c r="A103" s="16" t="s">
        <v>282</v>
      </c>
      <c r="B103" s="14" t="s">
        <v>113</v>
      </c>
      <c r="C103" s="17" t="s">
        <v>283</v>
      </c>
      <c r="D103" s="657">
        <v>612103.52139749995</v>
      </c>
    </row>
    <row r="104" spans="1:4" ht="30" customHeight="1" thickTop="1" thickBot="1">
      <c r="A104" s="16" t="s">
        <v>284</v>
      </c>
      <c r="B104" s="14" t="s">
        <v>113</v>
      </c>
      <c r="C104" s="17" t="s">
        <v>285</v>
      </c>
      <c r="D104" s="657">
        <v>501394.64486399991</v>
      </c>
    </row>
    <row r="105" spans="1:4" ht="30" customHeight="1" thickTop="1" thickBot="1">
      <c r="A105" s="16" t="s">
        <v>286</v>
      </c>
      <c r="B105" s="14" t="s">
        <v>113</v>
      </c>
      <c r="C105" s="17" t="s">
        <v>287</v>
      </c>
      <c r="D105" s="657">
        <v>214883.27032049999</v>
      </c>
    </row>
    <row r="106" spans="1:4" ht="30" customHeight="1" thickTop="1" thickBot="1">
      <c r="A106" s="16" t="s">
        <v>288</v>
      </c>
      <c r="B106" s="14" t="s">
        <v>113</v>
      </c>
      <c r="C106" s="17" t="s">
        <v>289</v>
      </c>
      <c r="D106" s="657">
        <v>7698.329999999999</v>
      </c>
    </row>
    <row r="107" spans="1:4" ht="30" customHeight="1" thickTop="1" thickBot="1">
      <c r="A107" s="16" t="s">
        <v>290</v>
      </c>
      <c r="B107" s="14" t="s">
        <v>113</v>
      </c>
      <c r="C107" s="17" t="s">
        <v>291</v>
      </c>
      <c r="D107" s="657">
        <v>429766.54064099997</v>
      </c>
    </row>
    <row r="108" spans="1:4" ht="30" customHeight="1" thickTop="1" thickBot="1">
      <c r="A108" s="16" t="s">
        <v>292</v>
      </c>
      <c r="B108" s="14" t="s">
        <v>113</v>
      </c>
      <c r="C108" s="17" t="s">
        <v>293</v>
      </c>
      <c r="D108" s="657">
        <v>7698.329999999999</v>
      </c>
    </row>
    <row r="109" spans="1:4" ht="30" customHeight="1" thickTop="1" thickBot="1">
      <c r="A109" s="16" t="s">
        <v>294</v>
      </c>
      <c r="B109" s="14" t="s">
        <v>113</v>
      </c>
      <c r="C109" s="17" t="s">
        <v>1990</v>
      </c>
      <c r="D109" s="657">
        <v>723674.35762011725</v>
      </c>
    </row>
    <row r="110" spans="1:4" ht="30" customHeight="1" thickTop="1" thickBot="1">
      <c r="A110" s="16" t="s">
        <v>295</v>
      </c>
      <c r="B110" s="14" t="s">
        <v>113</v>
      </c>
      <c r="C110" s="17" t="s">
        <v>296</v>
      </c>
      <c r="D110" s="657">
        <v>2917.5334514999995</v>
      </c>
    </row>
    <row r="111" spans="1:4" ht="30" customHeight="1" thickTop="1" thickBot="1">
      <c r="A111" s="16" t="s">
        <v>297</v>
      </c>
      <c r="B111" s="14" t="s">
        <v>113</v>
      </c>
      <c r="C111" s="17" t="s">
        <v>298</v>
      </c>
      <c r="D111" s="657">
        <v>116856.64798649999</v>
      </c>
    </row>
    <row r="112" spans="1:4" ht="30" customHeight="1" thickTop="1" thickBot="1">
      <c r="A112" s="16" t="s">
        <v>299</v>
      </c>
      <c r="B112" s="14" t="s">
        <v>113</v>
      </c>
      <c r="C112" s="17" t="s">
        <v>300</v>
      </c>
      <c r="D112" s="657">
        <v>478712.09915549995</v>
      </c>
    </row>
    <row r="113" spans="1:4" ht="30" customHeight="1" thickTop="1" thickBot="1">
      <c r="A113" s="16" t="s">
        <v>301</v>
      </c>
      <c r="B113" s="14" t="s">
        <v>113</v>
      </c>
      <c r="C113" s="17" t="s">
        <v>302</v>
      </c>
      <c r="D113" s="657">
        <v>9073.6436924999998</v>
      </c>
    </row>
    <row r="114" spans="1:4" ht="30" customHeight="1" thickTop="1" thickBot="1">
      <c r="A114" s="16" t="s">
        <v>305</v>
      </c>
      <c r="B114" s="14" t="s">
        <v>113</v>
      </c>
      <c r="C114" s="17" t="s">
        <v>306</v>
      </c>
      <c r="D114" s="657">
        <v>133549.859214</v>
      </c>
    </row>
    <row r="115" spans="1:4" ht="30" customHeight="1" thickTop="1" thickBot="1">
      <c r="A115" s="16" t="s">
        <v>303</v>
      </c>
      <c r="B115" s="14" t="s">
        <v>113</v>
      </c>
      <c r="C115" s="17" t="s">
        <v>304</v>
      </c>
      <c r="D115" s="657">
        <v>86215.5</v>
      </c>
    </row>
    <row r="116" spans="1:4" ht="30" customHeight="1" thickTop="1" thickBot="1">
      <c r="A116" s="16" t="s">
        <v>309</v>
      </c>
      <c r="B116" s="14" t="s">
        <v>113</v>
      </c>
      <c r="C116" s="17" t="s">
        <v>1991</v>
      </c>
      <c r="D116" s="657">
        <v>120484.02076649999</v>
      </c>
    </row>
    <row r="117" spans="1:4" ht="30" customHeight="1" thickTop="1" thickBot="1">
      <c r="A117" s="16" t="s">
        <v>310</v>
      </c>
      <c r="B117" s="14" t="s">
        <v>113</v>
      </c>
      <c r="C117" s="17" t="s">
        <v>311</v>
      </c>
      <c r="D117" s="657">
        <v>163929.78700173605</v>
      </c>
    </row>
    <row r="118" spans="1:4" ht="30" customHeight="1" thickTop="1" thickBot="1">
      <c r="A118" s="16" t="s">
        <v>313</v>
      </c>
      <c r="B118" s="14" t="s">
        <v>113</v>
      </c>
      <c r="C118" s="17" t="s">
        <v>1993</v>
      </c>
      <c r="D118" s="657">
        <v>250406.50720049997</v>
      </c>
    </row>
    <row r="119" spans="1:4" ht="30" customHeight="1" thickTop="1" thickBot="1">
      <c r="A119" s="16" t="s">
        <v>318</v>
      </c>
      <c r="B119" s="14" t="s">
        <v>113</v>
      </c>
      <c r="C119" s="17" t="s">
        <v>319</v>
      </c>
      <c r="D119" s="657">
        <v>153582.75503549998</v>
      </c>
    </row>
    <row r="120" spans="1:4" ht="30" customHeight="1" thickTop="1" thickBot="1">
      <c r="A120" s="16" t="s">
        <v>314</v>
      </c>
      <c r="B120" s="14" t="s">
        <v>113</v>
      </c>
      <c r="C120" s="17" t="s">
        <v>315</v>
      </c>
      <c r="D120" s="657">
        <v>143255.16609749998</v>
      </c>
    </row>
    <row r="121" spans="1:4" ht="30" customHeight="1" thickTop="1" thickBot="1">
      <c r="A121" s="16" t="s">
        <v>1732</v>
      </c>
      <c r="B121" s="14" t="s">
        <v>113</v>
      </c>
      <c r="C121" s="17" t="s">
        <v>1733</v>
      </c>
      <c r="D121" s="657">
        <v>160114.5</v>
      </c>
    </row>
    <row r="122" spans="1:4" ht="30" customHeight="1" thickTop="1" thickBot="1">
      <c r="A122" s="16" t="s">
        <v>322</v>
      </c>
      <c r="B122" s="14" t="s">
        <v>113</v>
      </c>
      <c r="C122" s="17" t="s">
        <v>323</v>
      </c>
      <c r="D122" s="657">
        <v>109066.13529749999</v>
      </c>
    </row>
    <row r="123" spans="1:4" ht="30" customHeight="1" thickTop="1" thickBot="1">
      <c r="A123" s="16" t="s">
        <v>320</v>
      </c>
      <c r="B123" s="14" t="s">
        <v>113</v>
      </c>
      <c r="C123" s="17" t="s">
        <v>321</v>
      </c>
      <c r="D123" s="657">
        <v>116992.1532915</v>
      </c>
    </row>
    <row r="124" spans="1:4" ht="30" customHeight="1" thickTop="1" thickBot="1">
      <c r="A124" s="16" t="s">
        <v>312</v>
      </c>
      <c r="B124" s="14" t="s">
        <v>113</v>
      </c>
      <c r="C124" s="17" t="s">
        <v>1992</v>
      </c>
      <c r="D124" s="657">
        <v>208914.78280949997</v>
      </c>
    </row>
    <row r="125" spans="1:4" ht="30" customHeight="1" thickTop="1" thickBot="1">
      <c r="A125" s="16" t="s">
        <v>316</v>
      </c>
      <c r="B125" s="14" t="s">
        <v>113</v>
      </c>
      <c r="C125" s="17" t="s">
        <v>317</v>
      </c>
      <c r="D125" s="657">
        <v>178066.47895199998</v>
      </c>
    </row>
    <row r="126" spans="1:4" ht="30" customHeight="1" thickTop="1" thickBot="1">
      <c r="A126" s="16" t="s">
        <v>307</v>
      </c>
      <c r="B126" s="14" t="s">
        <v>113</v>
      </c>
      <c r="C126" s="17" t="s">
        <v>308</v>
      </c>
      <c r="D126" s="657">
        <v>113410.64384549999</v>
      </c>
    </row>
    <row r="127" spans="1:4" ht="30" customHeight="1" thickTop="1" thickBot="1">
      <c r="A127" s="16" t="s">
        <v>324</v>
      </c>
      <c r="B127" s="14" t="s">
        <v>113</v>
      </c>
      <c r="C127" s="17" t="s">
        <v>325</v>
      </c>
      <c r="D127" s="657">
        <v>5730.8320529999992</v>
      </c>
    </row>
    <row r="128" spans="1:4" ht="30" customHeight="1" thickTop="1" thickBot="1">
      <c r="A128" s="16" t="s">
        <v>326</v>
      </c>
      <c r="B128" s="14" t="s">
        <v>113</v>
      </c>
      <c r="C128" s="17" t="s">
        <v>327</v>
      </c>
      <c r="D128" s="657">
        <v>122420.70427949999</v>
      </c>
    </row>
    <row r="129" spans="1:4" ht="30" customHeight="1" thickTop="1" thickBot="1">
      <c r="A129" s="16" t="s">
        <v>328</v>
      </c>
      <c r="B129" s="14" t="s">
        <v>113</v>
      </c>
      <c r="C129" s="17" t="s">
        <v>329</v>
      </c>
      <c r="D129" s="657">
        <v>60.456212999999998</v>
      </c>
    </row>
    <row r="130" spans="1:4" ht="30" customHeight="1" thickTop="1" thickBot="1">
      <c r="A130" s="16" t="s">
        <v>330</v>
      </c>
      <c r="B130" s="14" t="s">
        <v>113</v>
      </c>
      <c r="C130" s="17" t="s">
        <v>331</v>
      </c>
      <c r="D130" s="657">
        <v>1890.030058480178</v>
      </c>
    </row>
    <row r="131" spans="1:4" ht="30" customHeight="1" thickTop="1" thickBot="1">
      <c r="A131" s="16" t="s">
        <v>332</v>
      </c>
      <c r="B131" s="14" t="s">
        <v>113</v>
      </c>
      <c r="C131" s="17" t="s">
        <v>333</v>
      </c>
      <c r="D131" s="657">
        <v>1669.8422969999999</v>
      </c>
    </row>
    <row r="132" spans="1:4" ht="30" customHeight="1" thickTop="1" thickBot="1">
      <c r="A132" s="16" t="s">
        <v>334</v>
      </c>
      <c r="B132" s="14" t="s">
        <v>113</v>
      </c>
      <c r="C132" s="17" t="s">
        <v>1760</v>
      </c>
      <c r="D132" s="657">
        <v>3094.8348238014632</v>
      </c>
    </row>
    <row r="133" spans="1:4" ht="30" customHeight="1" thickTop="1" thickBot="1">
      <c r="A133" s="16" t="s">
        <v>335</v>
      </c>
      <c r="B133" s="14" t="s">
        <v>92</v>
      </c>
      <c r="C133" s="17" t="s">
        <v>1994</v>
      </c>
      <c r="D133" s="657">
        <v>361698.05654549995</v>
      </c>
    </row>
    <row r="134" spans="1:4" ht="30" customHeight="1" thickTop="1" thickBot="1">
      <c r="A134" s="16" t="s">
        <v>336</v>
      </c>
      <c r="B134" s="14" t="s">
        <v>113</v>
      </c>
      <c r="C134" s="17" t="s">
        <v>337</v>
      </c>
      <c r="D134" s="657">
        <v>58984.416917999995</v>
      </c>
    </row>
    <row r="135" spans="1:4" ht="30" customHeight="1" thickTop="1" thickBot="1">
      <c r="A135" s="16" t="s">
        <v>338</v>
      </c>
      <c r="B135" s="14" t="s">
        <v>339</v>
      </c>
      <c r="C135" s="17" t="s">
        <v>340</v>
      </c>
      <c r="D135" s="657">
        <v>1432.186839</v>
      </c>
    </row>
    <row r="136" spans="1:4" ht="30" customHeight="1" thickTop="1" thickBot="1">
      <c r="A136" s="16" t="s">
        <v>352</v>
      </c>
      <c r="B136" s="14" t="s">
        <v>339</v>
      </c>
      <c r="C136" s="17" t="s">
        <v>353</v>
      </c>
      <c r="D136" s="657">
        <v>1567.6921439999999</v>
      </c>
    </row>
    <row r="137" spans="1:4" ht="30" customHeight="1" thickTop="1" thickBot="1">
      <c r="A137" s="16" t="s">
        <v>343</v>
      </c>
      <c r="B137" s="14" t="s">
        <v>344</v>
      </c>
      <c r="C137" s="17" t="s">
        <v>345</v>
      </c>
      <c r="D137" s="657">
        <v>0.44216658670320969</v>
      </c>
    </row>
    <row r="138" spans="1:4" ht="30" customHeight="1" thickTop="1" thickBot="1">
      <c r="A138" s="16" t="s">
        <v>346</v>
      </c>
      <c r="B138" s="14" t="s">
        <v>344</v>
      </c>
      <c r="C138" s="17" t="s">
        <v>347</v>
      </c>
      <c r="D138" s="657">
        <v>0.45382357137872098</v>
      </c>
    </row>
    <row r="139" spans="1:4" ht="30" customHeight="1" thickTop="1" thickBot="1">
      <c r="A139" s="16" t="s">
        <v>350</v>
      </c>
      <c r="B139" s="14" t="s">
        <v>339</v>
      </c>
      <c r="C139" s="17" t="s">
        <v>351</v>
      </c>
      <c r="D139" s="657">
        <v>1432.186839</v>
      </c>
    </row>
    <row r="140" spans="1:4" ht="30" customHeight="1" thickTop="1" thickBot="1">
      <c r="A140" s="16" t="s">
        <v>348</v>
      </c>
      <c r="B140" s="14" t="s">
        <v>339</v>
      </c>
      <c r="C140" s="17" t="s">
        <v>349</v>
      </c>
      <c r="D140" s="657">
        <v>1244.5641089999999</v>
      </c>
    </row>
    <row r="141" spans="1:4" ht="30" customHeight="1" thickTop="1" thickBot="1">
      <c r="A141" s="16" t="s">
        <v>356</v>
      </c>
      <c r="B141" s="14" t="s">
        <v>113</v>
      </c>
      <c r="C141" s="17" t="s">
        <v>357</v>
      </c>
      <c r="D141" s="657">
        <v>66774.929606999998</v>
      </c>
    </row>
    <row r="142" spans="1:4" ht="30" customHeight="1" thickTop="1" thickBot="1">
      <c r="A142" s="16" t="s">
        <v>341</v>
      </c>
      <c r="B142" s="14" t="s">
        <v>339</v>
      </c>
      <c r="C142" s="17" t="s">
        <v>342</v>
      </c>
      <c r="D142" s="657">
        <v>1432.186839</v>
      </c>
    </row>
    <row r="143" spans="1:4" ht="30" customHeight="1" thickTop="1" thickBot="1">
      <c r="A143" s="16" t="s">
        <v>354</v>
      </c>
      <c r="B143" s="14" t="s">
        <v>113</v>
      </c>
      <c r="C143" s="17" t="s">
        <v>355</v>
      </c>
      <c r="D143" s="657">
        <v>66774.929606999998</v>
      </c>
    </row>
    <row r="144" spans="1:4" ht="30" customHeight="1" thickTop="1" thickBot="1">
      <c r="A144" s="16" t="s">
        <v>359</v>
      </c>
      <c r="B144" s="14" t="s">
        <v>113</v>
      </c>
      <c r="C144" s="17" t="s">
        <v>360</v>
      </c>
      <c r="D144" s="657">
        <v>147798</v>
      </c>
    </row>
    <row r="145" spans="1:4" ht="68.25" customHeight="1" thickTop="1" thickBot="1">
      <c r="A145" s="16" t="s">
        <v>358</v>
      </c>
      <c r="B145" s="14" t="s">
        <v>113</v>
      </c>
      <c r="C145" s="17" t="s">
        <v>2303</v>
      </c>
      <c r="D145" s="657">
        <v>202945.25294999997</v>
      </c>
    </row>
    <row r="146" spans="1:4" ht="30" customHeight="1" thickTop="1" thickBot="1">
      <c r="A146" s="16" t="s">
        <v>361</v>
      </c>
      <c r="B146" s="14" t="s">
        <v>113</v>
      </c>
      <c r="C146" s="17" t="s">
        <v>1995</v>
      </c>
      <c r="D146" s="657">
        <v>118170.00709649999</v>
      </c>
    </row>
    <row r="147" spans="1:4" ht="30" customHeight="1" thickTop="1" thickBot="1">
      <c r="A147" s="16" t="s">
        <v>362</v>
      </c>
      <c r="B147" s="14" t="s">
        <v>113</v>
      </c>
      <c r="C147" s="17" t="s">
        <v>1996</v>
      </c>
      <c r="D147" s="657">
        <v>155193.183468</v>
      </c>
    </row>
    <row r="148" spans="1:4" ht="30" customHeight="1" thickTop="1" thickBot="1">
      <c r="A148" s="16" t="s">
        <v>367</v>
      </c>
      <c r="B148" s="14" t="s">
        <v>113</v>
      </c>
      <c r="C148" s="17" t="s">
        <v>368</v>
      </c>
      <c r="D148" s="657">
        <v>8750</v>
      </c>
    </row>
    <row r="149" spans="1:4" ht="30" customHeight="1" thickTop="1" thickBot="1">
      <c r="A149" s="16" t="s">
        <v>363</v>
      </c>
      <c r="B149" s="14" t="s">
        <v>113</v>
      </c>
      <c r="C149" s="17" t="s">
        <v>364</v>
      </c>
      <c r="D149" s="657">
        <v>7698.329999999999</v>
      </c>
    </row>
    <row r="150" spans="1:4" ht="30" customHeight="1" thickTop="1" thickBot="1">
      <c r="A150" s="16" t="s">
        <v>158</v>
      </c>
      <c r="B150" s="14" t="s">
        <v>113</v>
      </c>
      <c r="C150" s="17" t="s">
        <v>159</v>
      </c>
      <c r="D150" s="657">
        <v>65658.574363499996</v>
      </c>
    </row>
    <row r="151" spans="1:4" ht="30" customHeight="1" thickTop="1" thickBot="1">
      <c r="A151" s="16" t="s">
        <v>369</v>
      </c>
      <c r="B151" s="14" t="s">
        <v>113</v>
      </c>
      <c r="C151" s="17" t="s">
        <v>370</v>
      </c>
      <c r="D151" s="657">
        <v>109066.13529749999</v>
      </c>
    </row>
    <row r="152" spans="1:4" ht="30" customHeight="1" thickTop="1" thickBot="1">
      <c r="A152" s="16" t="s">
        <v>371</v>
      </c>
      <c r="B152" s="14" t="s">
        <v>113</v>
      </c>
      <c r="C152" s="17" t="s">
        <v>372</v>
      </c>
      <c r="D152" s="657">
        <v>127985.80292099999</v>
      </c>
    </row>
    <row r="153" spans="1:4" ht="30" customHeight="1" thickTop="1" thickBot="1">
      <c r="A153" s="16" t="s">
        <v>365</v>
      </c>
      <c r="B153" s="14" t="s">
        <v>113</v>
      </c>
      <c r="C153" s="17" t="s">
        <v>366</v>
      </c>
      <c r="D153" s="657">
        <v>131317.14872699999</v>
      </c>
    </row>
    <row r="154" spans="1:4" ht="30" customHeight="1" thickTop="1" thickBot="1">
      <c r="A154" s="16" t="s">
        <v>373</v>
      </c>
      <c r="B154" s="14" t="s">
        <v>113</v>
      </c>
      <c r="C154" s="17" t="s">
        <v>374</v>
      </c>
      <c r="D154" s="657">
        <v>83566.121593499993</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441"/>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E9" sqref="E9"/>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1" t="s">
        <v>1934</v>
      </c>
      <c r="B1" s="682"/>
      <c r="C1" s="682"/>
      <c r="D1" s="683"/>
    </row>
    <row r="2" spans="1:4" ht="60.75" customHeight="1" thickTop="1" thickBot="1">
      <c r="A2" s="680" t="s">
        <v>375</v>
      </c>
      <c r="B2" s="680"/>
      <c r="C2" s="680"/>
      <c r="D2" s="680"/>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58">
        <v>4183.4285999999993</v>
      </c>
    </row>
    <row r="7" spans="1:4" ht="15.6" thickTop="1" thickBot="1">
      <c r="A7" s="200" t="s">
        <v>814</v>
      </c>
      <c r="B7" s="200" t="s">
        <v>377</v>
      </c>
      <c r="C7" s="205" t="s">
        <v>815</v>
      </c>
      <c r="D7" s="658">
        <v>3947.2415999999998</v>
      </c>
    </row>
    <row r="8" spans="1:4" ht="15.6" thickTop="1" thickBot="1">
      <c r="A8" s="200" t="s">
        <v>810</v>
      </c>
      <c r="B8" s="200" t="s">
        <v>377</v>
      </c>
      <c r="C8" s="205" t="s">
        <v>811</v>
      </c>
      <c r="D8" s="658">
        <v>3542.2771499999994</v>
      </c>
    </row>
    <row r="9" spans="1:4" ht="15.6" thickTop="1" thickBot="1">
      <c r="A9" s="200" t="s">
        <v>812</v>
      </c>
      <c r="B9" s="200" t="s">
        <v>377</v>
      </c>
      <c r="C9" s="205" t="s">
        <v>813</v>
      </c>
      <c r="D9" s="658">
        <v>18921</v>
      </c>
    </row>
    <row r="10" spans="1:4" ht="15.6" thickTop="1" thickBot="1">
      <c r="A10" s="200" t="s">
        <v>1752</v>
      </c>
      <c r="B10" s="200" t="s">
        <v>377</v>
      </c>
      <c r="C10" s="205" t="s">
        <v>1751</v>
      </c>
      <c r="D10" s="658">
        <v>3451</v>
      </c>
    </row>
    <row r="11" spans="1:4" ht="15.6" thickTop="1" thickBot="1">
      <c r="A11" s="200" t="s">
        <v>818</v>
      </c>
      <c r="B11" s="200" t="s">
        <v>377</v>
      </c>
      <c r="C11" s="205" t="s">
        <v>819</v>
      </c>
      <c r="D11" s="658">
        <v>15772</v>
      </c>
    </row>
    <row r="12" spans="1:4" ht="15.6" thickTop="1" thickBot="1">
      <c r="A12" s="200" t="s">
        <v>816</v>
      </c>
      <c r="B12" s="200" t="s">
        <v>377</v>
      </c>
      <c r="C12" s="205" t="s">
        <v>817</v>
      </c>
      <c r="D12" s="658">
        <v>5685</v>
      </c>
    </row>
    <row r="13" spans="1:4" ht="15.6" thickTop="1" thickBot="1">
      <c r="A13" s="200" t="s">
        <v>820</v>
      </c>
      <c r="B13" s="200" t="s">
        <v>92</v>
      </c>
      <c r="C13" s="205" t="s">
        <v>2029</v>
      </c>
      <c r="D13" s="658">
        <v>1118</v>
      </c>
    </row>
    <row r="14" spans="1:4" ht="15.6" thickTop="1" thickBot="1">
      <c r="A14" s="200" t="s">
        <v>822</v>
      </c>
      <c r="B14" s="200" t="s">
        <v>233</v>
      </c>
      <c r="C14" s="205" t="s">
        <v>2031</v>
      </c>
      <c r="D14" s="658">
        <v>46500</v>
      </c>
    </row>
    <row r="15" spans="1:4" ht="15.6" thickTop="1" thickBot="1">
      <c r="A15" s="200" t="s">
        <v>823</v>
      </c>
      <c r="B15" s="200" t="s">
        <v>92</v>
      </c>
      <c r="C15" s="205" t="s">
        <v>2032</v>
      </c>
      <c r="D15" s="658">
        <v>890</v>
      </c>
    </row>
    <row r="16" spans="1:4" ht="15.6" thickTop="1" thickBot="1">
      <c r="A16" s="200" t="s">
        <v>821</v>
      </c>
      <c r="B16" s="200" t="s">
        <v>233</v>
      </c>
      <c r="C16" s="205" t="s">
        <v>2030</v>
      </c>
      <c r="D16" s="658">
        <v>49745.204999999994</v>
      </c>
    </row>
    <row r="17" spans="1:4" ht="15.6" thickTop="1" thickBot="1">
      <c r="A17" s="200" t="s">
        <v>847</v>
      </c>
      <c r="B17" s="200" t="s">
        <v>425</v>
      </c>
      <c r="C17" s="205" t="s">
        <v>848</v>
      </c>
      <c r="D17" s="658">
        <v>11913.788083629317</v>
      </c>
    </row>
    <row r="18" spans="1:4" ht="15.6" thickTop="1" thickBot="1">
      <c r="A18" s="200" t="s">
        <v>824</v>
      </c>
      <c r="B18" s="200" t="s">
        <v>388</v>
      </c>
      <c r="C18" s="205" t="s">
        <v>2033</v>
      </c>
      <c r="D18" s="658">
        <v>51432.588927026147</v>
      </c>
    </row>
    <row r="19" spans="1:4" ht="30" thickTop="1" thickBot="1">
      <c r="A19" s="200" t="s">
        <v>825</v>
      </c>
      <c r="B19" s="200" t="s">
        <v>388</v>
      </c>
      <c r="C19" s="205" t="s">
        <v>826</v>
      </c>
      <c r="D19" s="658">
        <v>55346.162408136886</v>
      </c>
    </row>
    <row r="20" spans="1:4" ht="15.6" thickTop="1" thickBot="1">
      <c r="A20" s="200" t="s">
        <v>831</v>
      </c>
      <c r="B20" s="200" t="s">
        <v>388</v>
      </c>
      <c r="C20" s="205" t="s">
        <v>832</v>
      </c>
      <c r="D20" s="658">
        <v>67072.762269938641</v>
      </c>
    </row>
    <row r="21" spans="1:4" ht="30" thickTop="1" thickBot="1">
      <c r="A21" s="200" t="s">
        <v>827</v>
      </c>
      <c r="B21" s="200" t="s">
        <v>388</v>
      </c>
      <c r="C21" s="205" t="s">
        <v>828</v>
      </c>
      <c r="D21" s="658">
        <v>54908.424380690973</v>
      </c>
    </row>
    <row r="22" spans="1:4" ht="30" thickTop="1" thickBot="1">
      <c r="A22" s="200" t="s">
        <v>829</v>
      </c>
      <c r="B22" s="200" t="s">
        <v>388</v>
      </c>
      <c r="C22" s="205" t="s">
        <v>830</v>
      </c>
      <c r="D22" s="658">
        <v>58194.175082983522</v>
      </c>
    </row>
    <row r="23" spans="1:4" ht="15.6" thickTop="1" thickBot="1">
      <c r="A23" s="200" t="s">
        <v>833</v>
      </c>
      <c r="B23" s="200" t="s">
        <v>388</v>
      </c>
      <c r="C23" s="205" t="s">
        <v>834</v>
      </c>
      <c r="D23" s="658">
        <v>67620.206353890841</v>
      </c>
    </row>
    <row r="24" spans="1:4" ht="15.6" thickTop="1" thickBot="1">
      <c r="A24" s="200" t="s">
        <v>843</v>
      </c>
      <c r="B24" s="200" t="s">
        <v>388</v>
      </c>
      <c r="C24" s="205" t="s">
        <v>844</v>
      </c>
      <c r="D24" s="658">
        <v>20923.805298676132</v>
      </c>
    </row>
    <row r="25" spans="1:4" ht="15.6" thickTop="1" thickBot="1">
      <c r="A25" s="200" t="s">
        <v>835</v>
      </c>
      <c r="B25" s="200" t="s">
        <v>388</v>
      </c>
      <c r="C25" s="205" t="s">
        <v>836</v>
      </c>
      <c r="D25" s="658">
        <v>67528.965673232145</v>
      </c>
    </row>
    <row r="26" spans="1:4" ht="15.6" thickTop="1" thickBot="1">
      <c r="A26" s="200" t="s">
        <v>838</v>
      </c>
      <c r="B26" s="200" t="s">
        <v>388</v>
      </c>
      <c r="C26" s="205" t="s">
        <v>2108</v>
      </c>
      <c r="D26" s="658">
        <v>52798.766663744304</v>
      </c>
    </row>
    <row r="27" spans="1:4" ht="15.6" thickTop="1" thickBot="1">
      <c r="A27" s="200" t="s">
        <v>837</v>
      </c>
      <c r="B27" s="200" t="s">
        <v>388</v>
      </c>
      <c r="C27" s="205" t="s">
        <v>2110</v>
      </c>
      <c r="D27" s="658">
        <v>69126.763783338698</v>
      </c>
    </row>
    <row r="28" spans="1:4" ht="15.6" thickTop="1" thickBot="1">
      <c r="A28" s="200" t="s">
        <v>840</v>
      </c>
      <c r="B28" s="200" t="s">
        <v>388</v>
      </c>
      <c r="C28" s="205" t="s">
        <v>2109</v>
      </c>
      <c r="D28" s="658">
        <v>69126.763783338698</v>
      </c>
    </row>
    <row r="29" spans="1:4" ht="15.6" thickTop="1" thickBot="1">
      <c r="A29" s="200" t="s">
        <v>839</v>
      </c>
      <c r="B29" s="200" t="s">
        <v>388</v>
      </c>
      <c r="C29" s="205" t="s">
        <v>2107</v>
      </c>
      <c r="D29" s="658">
        <v>69126.763783338698</v>
      </c>
    </row>
    <row r="30" spans="1:4" ht="30" thickTop="1" thickBot="1">
      <c r="A30" s="200" t="s">
        <v>841</v>
      </c>
      <c r="B30" s="200" t="s">
        <v>388</v>
      </c>
      <c r="C30" s="205" t="s">
        <v>842</v>
      </c>
      <c r="D30" s="658">
        <v>64791.745253471083</v>
      </c>
    </row>
    <row r="31" spans="1:4" ht="15.6" thickTop="1" thickBot="1">
      <c r="A31" s="200" t="s">
        <v>845</v>
      </c>
      <c r="B31" s="200" t="s">
        <v>425</v>
      </c>
      <c r="C31" s="205" t="s">
        <v>846</v>
      </c>
      <c r="D31" s="658">
        <v>37.26</v>
      </c>
    </row>
    <row r="32" spans="1:4" ht="15.6" thickTop="1" thickBot="1">
      <c r="A32" s="200" t="s">
        <v>850</v>
      </c>
      <c r="B32" s="200" t="s">
        <v>144</v>
      </c>
      <c r="C32" s="205" t="s">
        <v>2035</v>
      </c>
      <c r="D32" s="658">
        <v>550.80340000000001</v>
      </c>
    </row>
    <row r="33" spans="1:4" ht="15.6" thickTop="1" thickBot="1">
      <c r="A33" s="200" t="s">
        <v>851</v>
      </c>
      <c r="B33" s="200" t="s">
        <v>377</v>
      </c>
      <c r="C33" s="205" t="s">
        <v>852</v>
      </c>
      <c r="D33" s="658">
        <v>5677.3916130658681</v>
      </c>
    </row>
    <row r="34" spans="1:4" ht="15.6" thickTop="1" thickBot="1">
      <c r="A34" s="200" t="s">
        <v>857</v>
      </c>
      <c r="B34" s="200" t="s">
        <v>377</v>
      </c>
      <c r="C34" s="205" t="s">
        <v>858</v>
      </c>
      <c r="D34" s="658">
        <v>6342.3135043590564</v>
      </c>
    </row>
    <row r="35" spans="1:4" ht="15.6" thickTop="1" thickBot="1">
      <c r="A35" s="200" t="s">
        <v>853</v>
      </c>
      <c r="B35" s="200" t="s">
        <v>377</v>
      </c>
      <c r="C35" s="205" t="s">
        <v>854</v>
      </c>
      <c r="D35" s="658">
        <v>6902</v>
      </c>
    </row>
    <row r="36" spans="1:4" ht="15.6" thickTop="1" thickBot="1">
      <c r="A36" s="200" t="s">
        <v>855</v>
      </c>
      <c r="B36" s="200" t="s">
        <v>377</v>
      </c>
      <c r="C36" s="205" t="s">
        <v>856</v>
      </c>
      <c r="D36" s="658">
        <v>7559.9421117210186</v>
      </c>
    </row>
    <row r="37" spans="1:4" ht="15.6" thickTop="1" thickBot="1">
      <c r="A37" s="200" t="s">
        <v>976</v>
      </c>
      <c r="B37" s="200" t="s">
        <v>377</v>
      </c>
      <c r="C37" s="205" t="s">
        <v>977</v>
      </c>
      <c r="D37" s="658">
        <v>5355</v>
      </c>
    </row>
    <row r="38" spans="1:4" ht="15.6" thickTop="1" thickBot="1">
      <c r="A38" s="200" t="s">
        <v>859</v>
      </c>
      <c r="B38" s="200" t="s">
        <v>377</v>
      </c>
      <c r="C38" s="205" t="s">
        <v>860</v>
      </c>
      <c r="D38" s="658">
        <v>5355</v>
      </c>
    </row>
    <row r="39" spans="1:4" ht="30" thickTop="1" thickBot="1">
      <c r="A39" s="200" t="s">
        <v>999</v>
      </c>
      <c r="B39" s="200" t="s">
        <v>92</v>
      </c>
      <c r="C39" s="205" t="s">
        <v>1000</v>
      </c>
      <c r="D39" s="658">
        <v>446526.46015079104</v>
      </c>
    </row>
    <row r="40" spans="1:4" ht="15.6" thickTop="1" thickBot="1">
      <c r="A40" s="200" t="s">
        <v>974</v>
      </c>
      <c r="B40" s="200" t="s">
        <v>92</v>
      </c>
      <c r="C40" s="205" t="s">
        <v>975</v>
      </c>
      <c r="D40" s="658">
        <v>29632.221374878911</v>
      </c>
    </row>
    <row r="41" spans="1:4" ht="15.6" thickTop="1" thickBot="1">
      <c r="A41" s="200" t="s">
        <v>899</v>
      </c>
      <c r="B41" s="200" t="s">
        <v>92</v>
      </c>
      <c r="C41" s="205" t="s">
        <v>900</v>
      </c>
      <c r="D41" s="658">
        <v>687.13042410539742</v>
      </c>
    </row>
    <row r="42" spans="1:4" ht="15.6" thickTop="1" thickBot="1">
      <c r="A42" s="200" t="s">
        <v>437</v>
      </c>
      <c r="B42" s="200" t="s">
        <v>92</v>
      </c>
      <c r="C42" s="205" t="s">
        <v>438</v>
      </c>
      <c r="D42" s="658">
        <v>19334.334711010652</v>
      </c>
    </row>
    <row r="43" spans="1:4" ht="15.6" thickTop="1" thickBot="1">
      <c r="A43" s="200" t="s">
        <v>376</v>
      </c>
      <c r="B43" s="200" t="s">
        <v>377</v>
      </c>
      <c r="C43" s="205" t="s">
        <v>378</v>
      </c>
      <c r="D43" s="658">
        <v>4595.3999999999996</v>
      </c>
    </row>
    <row r="44" spans="1:4" ht="30" thickTop="1" thickBot="1">
      <c r="A44" s="200" t="s">
        <v>379</v>
      </c>
      <c r="B44" s="200" t="s">
        <v>144</v>
      </c>
      <c r="C44" s="205" t="s">
        <v>380</v>
      </c>
      <c r="D44" s="658">
        <v>11046.9</v>
      </c>
    </row>
    <row r="45" spans="1:4" ht="15.6" thickTop="1" thickBot="1">
      <c r="A45" s="200" t="s">
        <v>849</v>
      </c>
      <c r="B45" s="200" t="s">
        <v>377</v>
      </c>
      <c r="C45" s="205" t="s">
        <v>2034</v>
      </c>
      <c r="D45" s="658">
        <v>6150</v>
      </c>
    </row>
    <row r="46" spans="1:4" ht="15.6" thickTop="1" thickBot="1">
      <c r="A46" s="200" t="s">
        <v>995</v>
      </c>
      <c r="B46" s="200" t="s">
        <v>92</v>
      </c>
      <c r="C46" s="205" t="s">
        <v>2060</v>
      </c>
      <c r="D46" s="658">
        <v>3450</v>
      </c>
    </row>
    <row r="47" spans="1:4" ht="15.6" thickTop="1" thickBot="1">
      <c r="A47" s="200" t="s">
        <v>996</v>
      </c>
      <c r="B47" s="200" t="s">
        <v>92</v>
      </c>
      <c r="C47" s="205" t="s">
        <v>2061</v>
      </c>
      <c r="D47" s="658">
        <v>31049.999999999996</v>
      </c>
    </row>
    <row r="48" spans="1:4" ht="15.6" thickTop="1" thickBot="1">
      <c r="A48" s="200" t="s">
        <v>868</v>
      </c>
      <c r="B48" s="200" t="s">
        <v>388</v>
      </c>
      <c r="C48" s="205" t="s">
        <v>869</v>
      </c>
      <c r="D48" s="658">
        <v>55585.71</v>
      </c>
    </row>
    <row r="49" spans="1:4" ht="15.6" thickTop="1" thickBot="1">
      <c r="A49" s="200" t="s">
        <v>871</v>
      </c>
      <c r="B49" s="200" t="s">
        <v>388</v>
      </c>
      <c r="C49" s="205" t="s">
        <v>872</v>
      </c>
      <c r="D49" s="658">
        <v>61582.499999999993</v>
      </c>
    </row>
    <row r="50" spans="1:4" ht="15.6" thickTop="1" thickBot="1">
      <c r="A50" s="200" t="s">
        <v>870</v>
      </c>
      <c r="B50" s="200" t="s">
        <v>388</v>
      </c>
      <c r="C50" s="205" t="s">
        <v>2037</v>
      </c>
      <c r="D50" s="658">
        <v>38984.31</v>
      </c>
    </row>
    <row r="51" spans="1:4" ht="15.6" thickTop="1" thickBot="1">
      <c r="A51" s="200" t="s">
        <v>867</v>
      </c>
      <c r="B51" s="200" t="s">
        <v>388</v>
      </c>
      <c r="C51" s="205" t="s">
        <v>2036</v>
      </c>
      <c r="D51" s="658">
        <v>35000</v>
      </c>
    </row>
    <row r="52" spans="1:4" ht="15.6" thickTop="1" thickBot="1">
      <c r="A52" s="200" t="s">
        <v>873</v>
      </c>
      <c r="B52" s="200" t="s">
        <v>388</v>
      </c>
      <c r="C52" s="205" t="s">
        <v>874</v>
      </c>
      <c r="D52" s="658">
        <v>25000</v>
      </c>
    </row>
    <row r="53" spans="1:4" ht="15.6" thickTop="1" thickBot="1">
      <c r="A53" s="200" t="s">
        <v>381</v>
      </c>
      <c r="B53" s="200" t="s">
        <v>144</v>
      </c>
      <c r="C53" s="205" t="s">
        <v>382</v>
      </c>
      <c r="D53" s="658">
        <v>5258.830421536969</v>
      </c>
    </row>
    <row r="54" spans="1:4" ht="15.6" thickTop="1" thickBot="1">
      <c r="A54" s="200" t="s">
        <v>865</v>
      </c>
      <c r="B54" s="200" t="s">
        <v>377</v>
      </c>
      <c r="C54" s="205" t="s">
        <v>866</v>
      </c>
      <c r="D54" s="658">
        <v>2023</v>
      </c>
    </row>
    <row r="55" spans="1:4" ht="15.6" thickTop="1" thickBot="1">
      <c r="A55" s="200" t="s">
        <v>861</v>
      </c>
      <c r="B55" s="200" t="s">
        <v>425</v>
      </c>
      <c r="C55" s="205" t="s">
        <v>862</v>
      </c>
      <c r="D55" s="658">
        <v>2794.5</v>
      </c>
    </row>
    <row r="56" spans="1:4" ht="15.6" thickTop="1" thickBot="1">
      <c r="A56" s="200" t="s">
        <v>863</v>
      </c>
      <c r="B56" s="200" t="s">
        <v>637</v>
      </c>
      <c r="C56" s="205" t="s">
        <v>864</v>
      </c>
      <c r="D56" s="658">
        <v>9044</v>
      </c>
    </row>
    <row r="57" spans="1:4" ht="15.6" thickTop="1" thickBot="1">
      <c r="A57" s="200" t="s">
        <v>383</v>
      </c>
      <c r="B57" s="200" t="s">
        <v>377</v>
      </c>
      <c r="C57" s="205" t="s">
        <v>384</v>
      </c>
      <c r="D57" s="658">
        <v>5296.6663387148838</v>
      </c>
    </row>
    <row r="58" spans="1:4" ht="15.6" thickTop="1" thickBot="1">
      <c r="A58" s="200" t="s">
        <v>385</v>
      </c>
      <c r="B58" s="200" t="s">
        <v>377</v>
      </c>
      <c r="C58" s="205" t="s">
        <v>386</v>
      </c>
      <c r="D58" s="658">
        <v>3993.2280435905709</v>
      </c>
    </row>
    <row r="59" spans="1:4" ht="30" thickTop="1" thickBot="1">
      <c r="A59" s="200" t="s">
        <v>387</v>
      </c>
      <c r="B59" s="200" t="s">
        <v>388</v>
      </c>
      <c r="C59" s="205" t="s">
        <v>389</v>
      </c>
      <c r="D59" s="658">
        <v>38331.947862447523</v>
      </c>
    </row>
    <row r="60" spans="1:4" ht="15.6" thickTop="1" thickBot="1">
      <c r="A60" s="200" t="s">
        <v>390</v>
      </c>
      <c r="B60" s="200" t="s">
        <v>377</v>
      </c>
      <c r="C60" s="205" t="s">
        <v>391</v>
      </c>
      <c r="D60" s="658">
        <v>8613.1926674200804</v>
      </c>
    </row>
    <row r="61" spans="1:4" ht="15.6" thickTop="1" thickBot="1">
      <c r="A61" s="200" t="s">
        <v>392</v>
      </c>
      <c r="B61" s="200" t="s">
        <v>233</v>
      </c>
      <c r="C61" s="205" t="s">
        <v>393</v>
      </c>
      <c r="D61" s="658">
        <v>95047.80667904421</v>
      </c>
    </row>
    <row r="62" spans="1:4" ht="15.6" thickTop="1" thickBot="1">
      <c r="A62" s="200" t="s">
        <v>400</v>
      </c>
      <c r="B62" s="200" t="s">
        <v>233</v>
      </c>
      <c r="C62" s="205" t="s">
        <v>401</v>
      </c>
      <c r="D62" s="658">
        <v>6529.8637923797205</v>
      </c>
    </row>
    <row r="63" spans="1:4" ht="15.6" thickTop="1" thickBot="1">
      <c r="A63" s="200" t="s">
        <v>394</v>
      </c>
      <c r="B63" s="200" t="s">
        <v>388</v>
      </c>
      <c r="C63" s="205" t="s">
        <v>395</v>
      </c>
      <c r="D63" s="658">
        <v>27691.3</v>
      </c>
    </row>
    <row r="64" spans="1:4" ht="15.6" thickTop="1" thickBot="1">
      <c r="A64" s="200" t="s">
        <v>402</v>
      </c>
      <c r="B64" s="200" t="s">
        <v>92</v>
      </c>
      <c r="C64" s="205" t="s">
        <v>403</v>
      </c>
      <c r="D64" s="658">
        <v>19000</v>
      </c>
    </row>
    <row r="65" spans="1:4" ht="15.6" thickTop="1" thickBot="1">
      <c r="A65" s="200" t="s">
        <v>396</v>
      </c>
      <c r="B65" s="200" t="s">
        <v>92</v>
      </c>
      <c r="C65" s="205" t="s">
        <v>397</v>
      </c>
      <c r="D65" s="658">
        <v>62596.799999999996</v>
      </c>
    </row>
    <row r="66" spans="1:4" ht="15.6" thickTop="1" thickBot="1">
      <c r="A66" s="200" t="s">
        <v>398</v>
      </c>
      <c r="B66" s="200" t="s">
        <v>92</v>
      </c>
      <c r="C66" s="205" t="s">
        <v>399</v>
      </c>
      <c r="D66" s="658">
        <v>97665.545255085541</v>
      </c>
    </row>
    <row r="67" spans="1:4" ht="15.6" thickTop="1" thickBot="1">
      <c r="A67" s="200" t="s">
        <v>1001</v>
      </c>
      <c r="B67" s="200" t="s">
        <v>144</v>
      </c>
      <c r="C67" s="205" t="s">
        <v>1002</v>
      </c>
      <c r="D67" s="658">
        <v>12263.18195996125</v>
      </c>
    </row>
    <row r="68" spans="1:4" ht="15.6" thickTop="1" thickBot="1">
      <c r="A68" s="200" t="s">
        <v>404</v>
      </c>
      <c r="B68" s="200" t="s">
        <v>377</v>
      </c>
      <c r="C68" s="205" t="s">
        <v>405</v>
      </c>
      <c r="D68" s="658">
        <v>773.5</v>
      </c>
    </row>
    <row r="69" spans="1:4" ht="15.6" thickTop="1" thickBot="1">
      <c r="A69" s="200" t="s">
        <v>406</v>
      </c>
      <c r="B69" s="200" t="s">
        <v>377</v>
      </c>
      <c r="C69" s="205" t="s">
        <v>407</v>
      </c>
      <c r="D69" s="658">
        <v>10916.295721666125</v>
      </c>
    </row>
    <row r="70" spans="1:4" ht="15.6" thickTop="1" thickBot="1">
      <c r="A70" s="200" t="s">
        <v>408</v>
      </c>
      <c r="B70" s="200" t="s">
        <v>144</v>
      </c>
      <c r="C70" s="205" t="s">
        <v>409</v>
      </c>
      <c r="D70" s="658">
        <v>44152.072771327948</v>
      </c>
    </row>
    <row r="71" spans="1:4" ht="15.6" thickTop="1" thickBot="1">
      <c r="A71" s="200" t="s">
        <v>410</v>
      </c>
      <c r="B71" s="200" t="s">
        <v>92</v>
      </c>
      <c r="C71" s="205" t="s">
        <v>411</v>
      </c>
      <c r="D71" s="658">
        <v>10350</v>
      </c>
    </row>
    <row r="72" spans="1:4" ht="15.6" thickTop="1" thickBot="1">
      <c r="A72" s="200" t="s">
        <v>412</v>
      </c>
      <c r="B72" s="200" t="s">
        <v>92</v>
      </c>
      <c r="C72" s="205" t="s">
        <v>413</v>
      </c>
      <c r="D72" s="658">
        <v>19557896.102596056</v>
      </c>
    </row>
    <row r="73" spans="1:4" ht="15.6" thickTop="1" thickBot="1">
      <c r="A73" s="200" t="s">
        <v>882</v>
      </c>
      <c r="B73" s="200" t="s">
        <v>377</v>
      </c>
      <c r="C73" s="205" t="s">
        <v>883</v>
      </c>
      <c r="D73" s="658">
        <v>8628.69</v>
      </c>
    </row>
    <row r="74" spans="1:4" ht="15.6" thickTop="1" thickBot="1">
      <c r="A74" s="200" t="s">
        <v>877</v>
      </c>
      <c r="B74" s="200" t="s">
        <v>377</v>
      </c>
      <c r="C74" s="205" t="s">
        <v>878</v>
      </c>
      <c r="D74" s="658">
        <v>1250.69</v>
      </c>
    </row>
    <row r="75" spans="1:4" ht="15.6" thickTop="1" thickBot="1">
      <c r="A75" s="200" t="s">
        <v>880</v>
      </c>
      <c r="B75" s="200" t="s">
        <v>377</v>
      </c>
      <c r="C75" s="205" t="s">
        <v>881</v>
      </c>
      <c r="D75" s="658">
        <v>1392.3</v>
      </c>
    </row>
    <row r="76" spans="1:4" ht="15.6" thickTop="1" thickBot="1">
      <c r="A76" s="200" t="s">
        <v>894</v>
      </c>
      <c r="B76" s="200" t="s">
        <v>377</v>
      </c>
      <c r="C76" s="205" t="s">
        <v>895</v>
      </c>
      <c r="D76" s="658">
        <v>2451.9916274139591</v>
      </c>
    </row>
    <row r="77" spans="1:4" ht="15.6" thickTop="1" thickBot="1">
      <c r="A77" s="200" t="s">
        <v>879</v>
      </c>
      <c r="B77" s="200" t="s">
        <v>377</v>
      </c>
      <c r="C77" s="205" t="s">
        <v>2143</v>
      </c>
      <c r="D77" s="658">
        <v>1631.7237123990956</v>
      </c>
    </row>
    <row r="78" spans="1:4" ht="15.6" thickTop="1" thickBot="1">
      <c r="A78" s="200" t="s">
        <v>889</v>
      </c>
      <c r="B78" s="200" t="s">
        <v>377</v>
      </c>
      <c r="C78" s="205" t="s">
        <v>890</v>
      </c>
      <c r="D78" s="658">
        <v>2337.1036461218027</v>
      </c>
    </row>
    <row r="79" spans="1:4" ht="15.6" thickTop="1" thickBot="1">
      <c r="A79" s="200" t="s">
        <v>891</v>
      </c>
      <c r="B79" s="200" t="s">
        <v>377</v>
      </c>
      <c r="C79" s="205" t="s">
        <v>2129</v>
      </c>
      <c r="D79" s="658">
        <v>2585.1526186632218</v>
      </c>
    </row>
    <row r="80" spans="1:4" ht="15.6" thickTop="1" thickBot="1">
      <c r="A80" s="200" t="s">
        <v>892</v>
      </c>
      <c r="B80" s="200" t="s">
        <v>377</v>
      </c>
      <c r="C80" s="205" t="s">
        <v>2130</v>
      </c>
      <c r="D80" s="658">
        <v>2592.7560087181137</v>
      </c>
    </row>
    <row r="81" spans="1:4" ht="30" thickTop="1" thickBot="1">
      <c r="A81" s="200" t="s">
        <v>884</v>
      </c>
      <c r="B81" s="200" t="s">
        <v>377</v>
      </c>
      <c r="C81" s="205" t="s">
        <v>2038</v>
      </c>
      <c r="D81" s="658">
        <v>2358.3434933257986</v>
      </c>
    </row>
    <row r="82" spans="1:4" ht="30" thickTop="1" thickBot="1">
      <c r="A82" s="200" t="s">
        <v>885</v>
      </c>
      <c r="B82" s="200" t="s">
        <v>377</v>
      </c>
      <c r="C82" s="205" t="s">
        <v>2039</v>
      </c>
      <c r="D82" s="658">
        <v>2383.6881268421048</v>
      </c>
    </row>
    <row r="83" spans="1:4" ht="30" thickTop="1" thickBot="1">
      <c r="A83" s="200" t="s">
        <v>886</v>
      </c>
      <c r="B83" s="200" t="s">
        <v>377</v>
      </c>
      <c r="C83" s="205" t="s">
        <v>2040</v>
      </c>
      <c r="D83" s="658">
        <v>2409.1160355828215</v>
      </c>
    </row>
    <row r="84" spans="1:4" ht="30" thickTop="1" thickBot="1">
      <c r="A84" s="200" t="s">
        <v>887</v>
      </c>
      <c r="B84" s="200" t="s">
        <v>377</v>
      </c>
      <c r="C84" s="205" t="s">
        <v>2041</v>
      </c>
      <c r="D84" s="658">
        <v>2556.3683563125596</v>
      </c>
    </row>
    <row r="85" spans="1:4" ht="15.6" thickTop="1" thickBot="1">
      <c r="A85" s="200" t="s">
        <v>893</v>
      </c>
      <c r="B85" s="200" t="s">
        <v>377</v>
      </c>
      <c r="C85" s="205" t="s">
        <v>2043</v>
      </c>
      <c r="D85" s="658">
        <v>2763.9409048111065</v>
      </c>
    </row>
    <row r="86" spans="1:4" ht="30" thickTop="1" thickBot="1">
      <c r="A86" s="200" t="s">
        <v>888</v>
      </c>
      <c r="B86" s="200" t="s">
        <v>377</v>
      </c>
      <c r="C86" s="205" t="s">
        <v>2042</v>
      </c>
      <c r="D86" s="658">
        <v>3381.3361772683238</v>
      </c>
    </row>
    <row r="87" spans="1:4" ht="30" thickTop="1" thickBot="1">
      <c r="A87" s="200" t="s">
        <v>875</v>
      </c>
      <c r="B87" s="200" t="s">
        <v>377</v>
      </c>
      <c r="C87" s="205" t="s">
        <v>876</v>
      </c>
      <c r="D87" s="658">
        <v>390</v>
      </c>
    </row>
    <row r="88" spans="1:4" ht="15.6" thickTop="1" thickBot="1">
      <c r="A88" s="200" t="s">
        <v>898</v>
      </c>
      <c r="B88" s="200" t="s">
        <v>377</v>
      </c>
      <c r="C88" s="205" t="s">
        <v>2044</v>
      </c>
      <c r="D88" s="658">
        <v>825.20919841782347</v>
      </c>
    </row>
    <row r="89" spans="1:4" ht="15.6" thickTop="1" thickBot="1">
      <c r="A89" s="200" t="s">
        <v>896</v>
      </c>
      <c r="B89" s="200" t="s">
        <v>377</v>
      </c>
      <c r="C89" s="205" t="s">
        <v>897</v>
      </c>
      <c r="D89" s="658">
        <v>783.60175839522094</v>
      </c>
    </row>
    <row r="90" spans="1:4" ht="15.6" thickTop="1" thickBot="1">
      <c r="A90" s="200" t="s">
        <v>997</v>
      </c>
      <c r="B90" s="200" t="s">
        <v>233</v>
      </c>
      <c r="C90" s="205" t="s">
        <v>998</v>
      </c>
      <c r="D90" s="658">
        <v>7755.4578559896654</v>
      </c>
    </row>
    <row r="91" spans="1:4" ht="30" thickTop="1" thickBot="1">
      <c r="A91" s="200" t="s">
        <v>414</v>
      </c>
      <c r="B91" s="200" t="s">
        <v>377</v>
      </c>
      <c r="C91" s="205" t="s">
        <v>415</v>
      </c>
      <c r="D91" s="658">
        <v>16577.843318122374</v>
      </c>
    </row>
    <row r="92" spans="1:4" ht="15.6" thickTop="1" thickBot="1">
      <c r="A92" s="200" t="s">
        <v>416</v>
      </c>
      <c r="B92" s="200" t="s">
        <v>144</v>
      </c>
      <c r="C92" s="205" t="s">
        <v>417</v>
      </c>
      <c r="D92" s="658">
        <v>33938.800000000003</v>
      </c>
    </row>
    <row r="93" spans="1:4" ht="15.6" thickTop="1" thickBot="1">
      <c r="A93" s="200" t="s">
        <v>418</v>
      </c>
      <c r="B93" s="200" t="s">
        <v>144</v>
      </c>
      <c r="C93" s="205" t="s">
        <v>419</v>
      </c>
      <c r="D93" s="658">
        <v>916</v>
      </c>
    </row>
    <row r="94" spans="1:4" ht="15.6" thickTop="1" thickBot="1">
      <c r="A94" s="200" t="s">
        <v>420</v>
      </c>
      <c r="B94" s="200" t="s">
        <v>144</v>
      </c>
      <c r="C94" s="205" t="s">
        <v>421</v>
      </c>
      <c r="D94" s="658">
        <v>3141.2249999999999</v>
      </c>
    </row>
    <row r="95" spans="1:4" ht="15.6" thickTop="1" thickBot="1">
      <c r="A95" s="200" t="s">
        <v>422</v>
      </c>
      <c r="B95" s="200" t="s">
        <v>377</v>
      </c>
      <c r="C95" s="205" t="s">
        <v>423</v>
      </c>
      <c r="D95" s="658">
        <v>5303.9076625766866</v>
      </c>
    </row>
    <row r="96" spans="1:4" ht="15.6" thickTop="1" thickBot="1">
      <c r="A96" s="200" t="s">
        <v>441</v>
      </c>
      <c r="B96" s="200" t="s">
        <v>377</v>
      </c>
      <c r="C96" s="205" t="s">
        <v>442</v>
      </c>
      <c r="D96" s="658">
        <v>2671.0947202492389</v>
      </c>
    </row>
    <row r="97" spans="1:4" ht="15.6" thickTop="1" thickBot="1">
      <c r="A97" s="200" t="s">
        <v>439</v>
      </c>
      <c r="B97" s="200" t="s">
        <v>377</v>
      </c>
      <c r="C97" s="205" t="s">
        <v>440</v>
      </c>
      <c r="D97" s="658">
        <v>5309.8817547626722</v>
      </c>
    </row>
    <row r="98" spans="1:4" ht="15.6" thickTop="1" thickBot="1">
      <c r="A98" s="200" t="s">
        <v>424</v>
      </c>
      <c r="B98" s="200" t="s">
        <v>425</v>
      </c>
      <c r="C98" s="205" t="s">
        <v>426</v>
      </c>
      <c r="D98" s="658">
        <v>3882.073722311914</v>
      </c>
    </row>
    <row r="99" spans="1:4" ht="30" thickTop="1" thickBot="1">
      <c r="A99" s="200" t="s">
        <v>907</v>
      </c>
      <c r="B99" s="200" t="s">
        <v>388</v>
      </c>
      <c r="C99" s="205" t="s">
        <v>2045</v>
      </c>
      <c r="D99" s="658">
        <v>415214.61370616721</v>
      </c>
    </row>
    <row r="100" spans="1:4" ht="30" thickTop="1" thickBot="1">
      <c r="A100" s="200" t="s">
        <v>908</v>
      </c>
      <c r="B100" s="200" t="s">
        <v>388</v>
      </c>
      <c r="C100" s="205" t="s">
        <v>2046</v>
      </c>
      <c r="D100" s="658">
        <v>483655.98618598637</v>
      </c>
    </row>
    <row r="101" spans="1:4" ht="30" thickTop="1" thickBot="1">
      <c r="A101" s="200" t="s">
        <v>909</v>
      </c>
      <c r="B101" s="200" t="s">
        <v>388</v>
      </c>
      <c r="C101" s="205" t="s">
        <v>2047</v>
      </c>
      <c r="D101" s="658">
        <v>530955</v>
      </c>
    </row>
    <row r="102" spans="1:4" ht="30" thickTop="1" thickBot="1">
      <c r="A102" s="200" t="s">
        <v>910</v>
      </c>
      <c r="B102" s="200" t="s">
        <v>388</v>
      </c>
      <c r="C102" s="205" t="s">
        <v>2048</v>
      </c>
      <c r="D102" s="658">
        <v>502199.56833128823</v>
      </c>
    </row>
    <row r="103" spans="1:4" ht="30" thickTop="1" thickBot="1">
      <c r="A103" s="200" t="s">
        <v>911</v>
      </c>
      <c r="B103" s="200" t="s">
        <v>388</v>
      </c>
      <c r="C103" s="205" t="s">
        <v>2049</v>
      </c>
      <c r="D103" s="658">
        <v>574325.32639199204</v>
      </c>
    </row>
    <row r="104" spans="1:4" ht="15.6" thickTop="1" thickBot="1">
      <c r="A104" s="200" t="s">
        <v>905</v>
      </c>
      <c r="B104" s="200" t="s">
        <v>388</v>
      </c>
      <c r="C104" s="205" t="s">
        <v>2112</v>
      </c>
      <c r="D104" s="658">
        <v>390762.69749999995</v>
      </c>
    </row>
    <row r="105" spans="1:4" ht="15.6" thickTop="1" thickBot="1">
      <c r="A105" s="200" t="s">
        <v>904</v>
      </c>
      <c r="B105" s="200" t="s">
        <v>388</v>
      </c>
      <c r="C105" s="205" t="s">
        <v>2113</v>
      </c>
      <c r="D105" s="658">
        <v>385133.33249999996</v>
      </c>
    </row>
    <row r="106" spans="1:4" ht="15.6" thickTop="1" thickBot="1">
      <c r="A106" s="200" t="s">
        <v>1745</v>
      </c>
      <c r="B106" s="200" t="s">
        <v>388</v>
      </c>
      <c r="C106" s="205" t="s">
        <v>2111</v>
      </c>
      <c r="D106" s="658">
        <v>411043.00499999995</v>
      </c>
    </row>
    <row r="107" spans="1:4" ht="15.6" thickTop="1" thickBot="1">
      <c r="A107" s="200" t="s">
        <v>901</v>
      </c>
      <c r="B107" s="200" t="s">
        <v>388</v>
      </c>
      <c r="C107" s="205" t="s">
        <v>2111</v>
      </c>
      <c r="D107" s="658">
        <v>411043.00499999995</v>
      </c>
    </row>
    <row r="108" spans="1:4" ht="15.6" thickTop="1" thickBot="1">
      <c r="A108" s="200" t="s">
        <v>903</v>
      </c>
      <c r="B108" s="200" t="s">
        <v>388</v>
      </c>
      <c r="C108" s="205" t="s">
        <v>2114</v>
      </c>
      <c r="D108" s="658">
        <v>470026.00434710999</v>
      </c>
    </row>
    <row r="109" spans="1:4" ht="15.6" thickTop="1" thickBot="1">
      <c r="A109" s="200" t="s">
        <v>902</v>
      </c>
      <c r="B109" s="200" t="s">
        <v>388</v>
      </c>
      <c r="C109" s="205" t="s">
        <v>2115</v>
      </c>
      <c r="D109" s="658">
        <v>439240.02749999997</v>
      </c>
    </row>
    <row r="110" spans="1:4" ht="15.6" thickTop="1" thickBot="1">
      <c r="A110" s="200" t="s">
        <v>906</v>
      </c>
      <c r="B110" s="200" t="s">
        <v>388</v>
      </c>
      <c r="C110" s="205" t="s">
        <v>2116</v>
      </c>
      <c r="D110" s="658">
        <v>394932.38970164664</v>
      </c>
    </row>
    <row r="111" spans="1:4" ht="15.6" thickTop="1" thickBot="1">
      <c r="A111" s="200" t="s">
        <v>427</v>
      </c>
      <c r="B111" s="200" t="s">
        <v>144</v>
      </c>
      <c r="C111" s="205" t="s">
        <v>428</v>
      </c>
      <c r="D111" s="658">
        <v>1461.32</v>
      </c>
    </row>
    <row r="112" spans="1:4" ht="15.6" thickTop="1" thickBot="1">
      <c r="A112" s="200" t="s">
        <v>429</v>
      </c>
      <c r="B112" s="200" t="s">
        <v>233</v>
      </c>
      <c r="C112" s="205" t="s">
        <v>430</v>
      </c>
      <c r="D112" s="658">
        <v>2499</v>
      </c>
    </row>
    <row r="113" spans="1:4" ht="30" thickTop="1" thickBot="1">
      <c r="A113" s="200" t="s">
        <v>431</v>
      </c>
      <c r="B113" s="200" t="s">
        <v>92</v>
      </c>
      <c r="C113" s="205" t="s">
        <v>432</v>
      </c>
      <c r="D113" s="658">
        <v>500</v>
      </c>
    </row>
    <row r="114" spans="1:4" ht="30" thickTop="1" thickBot="1">
      <c r="A114" s="200" t="s">
        <v>433</v>
      </c>
      <c r="B114" s="200" t="s">
        <v>144</v>
      </c>
      <c r="C114" s="205" t="s">
        <v>434</v>
      </c>
      <c r="D114" s="658">
        <v>54620.581757184358</v>
      </c>
    </row>
    <row r="115" spans="1:4" ht="15.6" thickTop="1" thickBot="1">
      <c r="A115" s="200" t="s">
        <v>435</v>
      </c>
      <c r="B115" s="200" t="s">
        <v>92</v>
      </c>
      <c r="C115" s="655" t="s">
        <v>436</v>
      </c>
      <c r="D115" s="658">
        <v>42324.112555183958</v>
      </c>
    </row>
    <row r="116" spans="1:4" ht="15.6" thickTop="1" thickBot="1">
      <c r="A116" s="200" t="s">
        <v>443</v>
      </c>
      <c r="B116" s="200" t="s">
        <v>92</v>
      </c>
      <c r="C116" s="205" t="s">
        <v>1997</v>
      </c>
      <c r="D116" s="658">
        <v>135593.28</v>
      </c>
    </row>
    <row r="117" spans="1:4" ht="15.6" thickTop="1" thickBot="1">
      <c r="A117" s="200" t="s">
        <v>446</v>
      </c>
      <c r="B117" s="200" t="s">
        <v>92</v>
      </c>
      <c r="C117" s="205" t="s">
        <v>447</v>
      </c>
      <c r="D117" s="658">
        <v>34022.998098482392</v>
      </c>
    </row>
    <row r="118" spans="1:4" ht="30" thickTop="1" thickBot="1">
      <c r="A118" s="200" t="s">
        <v>444</v>
      </c>
      <c r="B118" s="200" t="s">
        <v>92</v>
      </c>
      <c r="C118" s="655" t="s">
        <v>445</v>
      </c>
      <c r="D118" s="658">
        <v>37085.358710524837</v>
      </c>
    </row>
    <row r="119" spans="1:4" ht="30" thickTop="1" thickBot="1">
      <c r="A119" s="200" t="s">
        <v>449</v>
      </c>
      <c r="B119" s="200" t="s">
        <v>388</v>
      </c>
      <c r="C119" s="205" t="s">
        <v>450</v>
      </c>
      <c r="D119" s="658">
        <v>3942.9008427510485</v>
      </c>
    </row>
    <row r="120" spans="1:4" ht="30" thickTop="1" thickBot="1">
      <c r="A120" s="200" t="s">
        <v>448</v>
      </c>
      <c r="B120" s="200" t="s">
        <v>388</v>
      </c>
      <c r="C120" s="205" t="s">
        <v>1998</v>
      </c>
      <c r="D120" s="658">
        <v>4673.9124865999347</v>
      </c>
    </row>
    <row r="121" spans="1:4" ht="30" thickTop="1" thickBot="1">
      <c r="A121" s="200" t="s">
        <v>912</v>
      </c>
      <c r="B121" s="200" t="s">
        <v>637</v>
      </c>
      <c r="C121" s="205" t="s">
        <v>913</v>
      </c>
      <c r="D121" s="658">
        <v>16500</v>
      </c>
    </row>
    <row r="122" spans="1:4" ht="15.6" thickTop="1" thickBot="1">
      <c r="A122" s="200" t="s">
        <v>914</v>
      </c>
      <c r="B122" s="200" t="s">
        <v>637</v>
      </c>
      <c r="C122" s="205" t="s">
        <v>2050</v>
      </c>
      <c r="D122" s="658">
        <v>33245.569568679355</v>
      </c>
    </row>
    <row r="123" spans="1:4" ht="15.6" thickTop="1" thickBot="1">
      <c r="A123" s="200" t="s">
        <v>451</v>
      </c>
      <c r="B123" s="200" t="s">
        <v>388</v>
      </c>
      <c r="C123" s="205" t="s">
        <v>1999</v>
      </c>
      <c r="D123" s="658">
        <v>2919.7017810784619</v>
      </c>
    </row>
    <row r="124" spans="1:4" ht="15.6" thickTop="1" thickBot="1">
      <c r="A124" s="200" t="s">
        <v>452</v>
      </c>
      <c r="B124" s="200" t="s">
        <v>144</v>
      </c>
      <c r="C124" s="205" t="s">
        <v>453</v>
      </c>
      <c r="D124" s="658">
        <v>18692.681003616395</v>
      </c>
    </row>
    <row r="125" spans="1:4" ht="15.6" thickTop="1" thickBot="1">
      <c r="A125" s="200" t="s">
        <v>939</v>
      </c>
      <c r="B125" s="200" t="s">
        <v>425</v>
      </c>
      <c r="C125" s="205" t="s">
        <v>2052</v>
      </c>
      <c r="D125" s="658">
        <v>1929.0886767839843</v>
      </c>
    </row>
    <row r="126" spans="1:4" ht="15.6" thickTop="1" thickBot="1">
      <c r="A126" s="200" t="s">
        <v>940</v>
      </c>
      <c r="B126" s="200" t="s">
        <v>425</v>
      </c>
      <c r="C126" s="205" t="s">
        <v>2053</v>
      </c>
      <c r="D126" s="658">
        <v>1904</v>
      </c>
    </row>
    <row r="127" spans="1:4" ht="30" thickTop="1" thickBot="1">
      <c r="A127" s="200" t="s">
        <v>938</v>
      </c>
      <c r="B127" s="200" t="s">
        <v>425</v>
      </c>
      <c r="C127" s="205" t="s">
        <v>2051</v>
      </c>
      <c r="D127" s="658">
        <v>1904</v>
      </c>
    </row>
    <row r="128" spans="1:4" ht="15.6" thickTop="1" thickBot="1">
      <c r="A128" s="200" t="s">
        <v>920</v>
      </c>
      <c r="B128" s="200" t="s">
        <v>425</v>
      </c>
      <c r="C128" s="205" t="s">
        <v>921</v>
      </c>
      <c r="D128" s="658">
        <v>975.8</v>
      </c>
    </row>
    <row r="129" spans="1:4" ht="15.6" thickTop="1" thickBot="1">
      <c r="A129" s="200" t="s">
        <v>922</v>
      </c>
      <c r="B129" s="200" t="s">
        <v>425</v>
      </c>
      <c r="C129" s="205" t="s">
        <v>923</v>
      </c>
      <c r="D129" s="658">
        <v>1053.1499999999999</v>
      </c>
    </row>
    <row r="130" spans="1:4" ht="15.6" thickTop="1" thickBot="1">
      <c r="A130" s="200" t="s">
        <v>924</v>
      </c>
      <c r="B130" s="200" t="s">
        <v>425</v>
      </c>
      <c r="C130" s="205" t="s">
        <v>925</v>
      </c>
      <c r="D130" s="658">
        <v>1606.5</v>
      </c>
    </row>
    <row r="131" spans="1:4" ht="15.6" thickTop="1" thickBot="1">
      <c r="A131" s="200" t="s">
        <v>926</v>
      </c>
      <c r="B131" s="200" t="s">
        <v>425</v>
      </c>
      <c r="C131" s="205" t="s">
        <v>927</v>
      </c>
      <c r="D131" s="658">
        <v>1666</v>
      </c>
    </row>
    <row r="132" spans="1:4" ht="15.6" thickTop="1" thickBot="1">
      <c r="A132" s="200" t="s">
        <v>928</v>
      </c>
      <c r="B132" s="200" t="s">
        <v>425</v>
      </c>
      <c r="C132" s="205" t="s">
        <v>929</v>
      </c>
      <c r="D132" s="658">
        <v>1606.5</v>
      </c>
    </row>
    <row r="133" spans="1:4" ht="15.6" thickTop="1" thickBot="1">
      <c r="A133" s="200" t="s">
        <v>932</v>
      </c>
      <c r="B133" s="200" t="s">
        <v>425</v>
      </c>
      <c r="C133" s="205" t="s">
        <v>933</v>
      </c>
      <c r="D133" s="658">
        <v>1053.1499999999999</v>
      </c>
    </row>
    <row r="134" spans="1:4" ht="15.6" thickTop="1" thickBot="1">
      <c r="A134" s="200" t="s">
        <v>930</v>
      </c>
      <c r="B134" s="200" t="s">
        <v>425</v>
      </c>
      <c r="C134" s="205" t="s">
        <v>931</v>
      </c>
      <c r="D134" s="658">
        <v>1606.5</v>
      </c>
    </row>
    <row r="135" spans="1:4" ht="15.6" thickTop="1" thickBot="1">
      <c r="A135" s="200" t="s">
        <v>934</v>
      </c>
      <c r="B135" s="200" t="s">
        <v>425</v>
      </c>
      <c r="C135" s="205" t="s">
        <v>935</v>
      </c>
      <c r="D135" s="658">
        <v>1844.5</v>
      </c>
    </row>
    <row r="136" spans="1:4" ht="15.6" thickTop="1" thickBot="1">
      <c r="A136" s="200" t="s">
        <v>936</v>
      </c>
      <c r="B136" s="200" t="s">
        <v>425</v>
      </c>
      <c r="C136" s="205" t="s">
        <v>937</v>
      </c>
      <c r="D136" s="658">
        <v>1963.5</v>
      </c>
    </row>
    <row r="137" spans="1:4" ht="30" thickTop="1" thickBot="1">
      <c r="A137" s="200" t="s">
        <v>918</v>
      </c>
      <c r="B137" s="200" t="s">
        <v>377</v>
      </c>
      <c r="C137" s="205" t="s">
        <v>919</v>
      </c>
      <c r="D137" s="658">
        <v>7379.7152801656002</v>
      </c>
    </row>
    <row r="138" spans="1:4" ht="30" thickTop="1" thickBot="1">
      <c r="A138" s="200" t="s">
        <v>915</v>
      </c>
      <c r="B138" s="200" t="s">
        <v>916</v>
      </c>
      <c r="C138" s="205" t="s">
        <v>917</v>
      </c>
      <c r="D138" s="658">
        <v>2.5257660276238214E-2</v>
      </c>
    </row>
    <row r="139" spans="1:4" ht="15.6" thickTop="1" thickBot="1">
      <c r="A139" s="200" t="s">
        <v>454</v>
      </c>
      <c r="B139" s="200" t="s">
        <v>377</v>
      </c>
      <c r="C139" s="205" t="s">
        <v>455</v>
      </c>
      <c r="D139" s="658">
        <v>6158.2499999999991</v>
      </c>
    </row>
    <row r="140" spans="1:4" ht="30" thickTop="1" thickBot="1">
      <c r="A140" s="200" t="s">
        <v>456</v>
      </c>
      <c r="B140" s="200" t="s">
        <v>457</v>
      </c>
      <c r="C140" s="205" t="s">
        <v>458</v>
      </c>
      <c r="D140" s="658">
        <v>615.82499999999993</v>
      </c>
    </row>
    <row r="141" spans="1:4" ht="30" thickTop="1" thickBot="1">
      <c r="A141" s="200" t="s">
        <v>459</v>
      </c>
      <c r="B141" s="200" t="s">
        <v>144</v>
      </c>
      <c r="C141" s="205" t="s">
        <v>2000</v>
      </c>
      <c r="D141" s="658">
        <v>5937.5235004843389</v>
      </c>
    </row>
    <row r="142" spans="1:4" ht="30" thickTop="1" thickBot="1">
      <c r="A142" s="200" t="s">
        <v>460</v>
      </c>
      <c r="B142" s="200" t="s">
        <v>92</v>
      </c>
      <c r="C142" s="205" t="s">
        <v>461</v>
      </c>
      <c r="D142" s="658">
        <v>2708.5949999999998</v>
      </c>
    </row>
    <row r="143" spans="1:4" ht="15.6" thickTop="1" thickBot="1">
      <c r="A143" s="200" t="s">
        <v>462</v>
      </c>
      <c r="B143" s="200" t="s">
        <v>463</v>
      </c>
      <c r="C143" s="205" t="s">
        <v>464</v>
      </c>
      <c r="D143" s="658">
        <v>8577.51</v>
      </c>
    </row>
    <row r="144" spans="1:4" ht="15.6" thickTop="1" thickBot="1">
      <c r="A144" s="200" t="s">
        <v>465</v>
      </c>
      <c r="B144" s="200" t="s">
        <v>425</v>
      </c>
      <c r="C144" s="205" t="s">
        <v>466</v>
      </c>
      <c r="D144" s="658">
        <v>18630</v>
      </c>
    </row>
    <row r="145" spans="1:4" ht="15.6" thickTop="1" thickBot="1">
      <c r="A145" s="200" t="s">
        <v>951</v>
      </c>
      <c r="B145" s="200" t="s">
        <v>233</v>
      </c>
      <c r="C145" s="205" t="s">
        <v>953</v>
      </c>
      <c r="D145" s="658">
        <v>16292.978689053918</v>
      </c>
    </row>
    <row r="146" spans="1:4" ht="44.4" thickTop="1" thickBot="1">
      <c r="A146" s="200" t="s">
        <v>941</v>
      </c>
      <c r="B146" s="200" t="s">
        <v>233</v>
      </c>
      <c r="C146" s="205" t="s">
        <v>942</v>
      </c>
      <c r="D146" s="658">
        <v>6217.4006677429761</v>
      </c>
    </row>
    <row r="147" spans="1:4" ht="30" thickTop="1" thickBot="1">
      <c r="A147" s="200" t="s">
        <v>943</v>
      </c>
      <c r="B147" s="200" t="s">
        <v>233</v>
      </c>
      <c r="C147" s="205" t="s">
        <v>944</v>
      </c>
      <c r="D147" s="658">
        <v>23209.891241846941</v>
      </c>
    </row>
    <row r="148" spans="1:4" ht="15.6" thickTop="1" thickBot="1">
      <c r="A148" s="200" t="s">
        <v>1775</v>
      </c>
      <c r="B148" s="200" t="s">
        <v>233</v>
      </c>
      <c r="C148" s="205" t="s">
        <v>2054</v>
      </c>
      <c r="D148" s="658">
        <v>12026.390669680333</v>
      </c>
    </row>
    <row r="149" spans="1:4" ht="30" thickTop="1" thickBot="1">
      <c r="A149" s="200" t="s">
        <v>945</v>
      </c>
      <c r="B149" s="200" t="s">
        <v>144</v>
      </c>
      <c r="C149" s="205" t="s">
        <v>946</v>
      </c>
      <c r="D149" s="658">
        <v>30500.456105908936</v>
      </c>
    </row>
    <row r="150" spans="1:4" ht="15.6" thickTop="1" thickBot="1">
      <c r="A150" s="200" t="s">
        <v>947</v>
      </c>
      <c r="B150" s="200" t="s">
        <v>233</v>
      </c>
      <c r="C150" s="205" t="s">
        <v>948</v>
      </c>
      <c r="D150" s="658">
        <v>7196.9268066920349</v>
      </c>
    </row>
    <row r="151" spans="1:4" ht="30" thickTop="1" thickBot="1">
      <c r="A151" s="200" t="s">
        <v>949</v>
      </c>
      <c r="B151" s="200" t="s">
        <v>457</v>
      </c>
      <c r="C151" s="205" t="s">
        <v>950</v>
      </c>
      <c r="D151" s="658">
        <v>190564.8511443332</v>
      </c>
    </row>
    <row r="152" spans="1:4" ht="15.6" thickTop="1" thickBot="1">
      <c r="A152" s="200" t="s">
        <v>467</v>
      </c>
      <c r="B152" s="200" t="s">
        <v>92</v>
      </c>
      <c r="C152" s="205" t="s">
        <v>468</v>
      </c>
      <c r="D152" s="658">
        <v>1151.6628624773973</v>
      </c>
    </row>
    <row r="153" spans="1:4" ht="15.6" thickTop="1" thickBot="1">
      <c r="A153" s="200" t="s">
        <v>469</v>
      </c>
      <c r="B153" s="200" t="s">
        <v>377</v>
      </c>
      <c r="C153" s="205" t="s">
        <v>470</v>
      </c>
      <c r="D153" s="658">
        <v>20938.05</v>
      </c>
    </row>
    <row r="154" spans="1:4" ht="15.6" thickTop="1" thickBot="1">
      <c r="A154" s="200" t="s">
        <v>471</v>
      </c>
      <c r="B154" s="200" t="s">
        <v>377</v>
      </c>
      <c r="C154" s="205" t="s">
        <v>472</v>
      </c>
      <c r="D154" s="658">
        <v>3591.45</v>
      </c>
    </row>
    <row r="155" spans="1:4" ht="30" thickTop="1" thickBot="1">
      <c r="A155" s="200" t="s">
        <v>987</v>
      </c>
      <c r="B155" s="200" t="s">
        <v>144</v>
      </c>
      <c r="C155" s="205" t="s">
        <v>988</v>
      </c>
      <c r="D155" s="658">
        <v>63470</v>
      </c>
    </row>
    <row r="156" spans="1:4" ht="30" thickTop="1" thickBot="1">
      <c r="A156" s="200" t="s">
        <v>989</v>
      </c>
      <c r="B156" s="200" t="s">
        <v>144</v>
      </c>
      <c r="C156" s="205" t="s">
        <v>990</v>
      </c>
      <c r="D156" s="658">
        <v>13464</v>
      </c>
    </row>
    <row r="157" spans="1:4" ht="30" thickTop="1" thickBot="1">
      <c r="A157" s="200" t="s">
        <v>991</v>
      </c>
      <c r="B157" s="200" t="s">
        <v>144</v>
      </c>
      <c r="C157" s="205" t="s">
        <v>992</v>
      </c>
      <c r="D157" s="658">
        <v>25367</v>
      </c>
    </row>
    <row r="158" spans="1:4" ht="30" thickTop="1" thickBot="1">
      <c r="A158" s="200" t="s">
        <v>993</v>
      </c>
      <c r="B158" s="200" t="s">
        <v>144</v>
      </c>
      <c r="C158" s="205" t="s">
        <v>994</v>
      </c>
      <c r="D158" s="658">
        <v>50070</v>
      </c>
    </row>
    <row r="159" spans="1:4" ht="15.6" thickTop="1" thickBot="1">
      <c r="A159" s="200" t="s">
        <v>475</v>
      </c>
      <c r="B159" s="200" t="s">
        <v>233</v>
      </c>
      <c r="C159" s="205" t="s">
        <v>476</v>
      </c>
      <c r="D159" s="658">
        <v>9130.869999999999</v>
      </c>
    </row>
    <row r="160" spans="1:4" ht="15.6" thickTop="1" thickBot="1">
      <c r="A160" s="200" t="s">
        <v>980</v>
      </c>
      <c r="B160" s="200" t="s">
        <v>233</v>
      </c>
      <c r="C160" s="205" t="s">
        <v>476</v>
      </c>
      <c r="D160" s="658">
        <v>9130.869999999999</v>
      </c>
    </row>
    <row r="161" spans="1:4" ht="15.6" thickTop="1" thickBot="1">
      <c r="A161" s="200" t="s">
        <v>477</v>
      </c>
      <c r="B161" s="200" t="s">
        <v>233</v>
      </c>
      <c r="C161" s="205" t="s">
        <v>478</v>
      </c>
      <c r="D161" s="658">
        <v>9221.8259380045183</v>
      </c>
    </row>
    <row r="162" spans="1:4" ht="15.6" thickTop="1" thickBot="1">
      <c r="A162" s="200" t="s">
        <v>981</v>
      </c>
      <c r="B162" s="200" t="s">
        <v>233</v>
      </c>
      <c r="C162" s="205" t="s">
        <v>478</v>
      </c>
      <c r="D162" s="658">
        <v>9221.8259380045183</v>
      </c>
    </row>
    <row r="163" spans="1:4" ht="15.6" thickTop="1" thickBot="1">
      <c r="A163" s="200" t="s">
        <v>972</v>
      </c>
      <c r="B163" s="200" t="s">
        <v>233</v>
      </c>
      <c r="C163" s="205" t="s">
        <v>973</v>
      </c>
      <c r="D163" s="658">
        <v>4065.4799999999996</v>
      </c>
    </row>
    <row r="164" spans="1:4" ht="15.6" thickTop="1" thickBot="1">
      <c r="A164" s="200" t="s">
        <v>978</v>
      </c>
      <c r="B164" s="200" t="s">
        <v>233</v>
      </c>
      <c r="C164" s="205" t="s">
        <v>973</v>
      </c>
      <c r="D164" s="658">
        <v>7690.0499999999993</v>
      </c>
    </row>
    <row r="165" spans="1:4" ht="15.6" thickTop="1" thickBot="1">
      <c r="A165" s="200" t="s">
        <v>985</v>
      </c>
      <c r="B165" s="200" t="s">
        <v>952</v>
      </c>
      <c r="C165" s="205" t="s">
        <v>986</v>
      </c>
      <c r="D165" s="658">
        <v>14263.34</v>
      </c>
    </row>
    <row r="166" spans="1:4" ht="15.6" thickTop="1" thickBot="1">
      <c r="A166" s="200" t="s">
        <v>983</v>
      </c>
      <c r="B166" s="200" t="s">
        <v>233</v>
      </c>
      <c r="C166" s="205" t="s">
        <v>984</v>
      </c>
      <c r="D166" s="658">
        <v>8554.91</v>
      </c>
    </row>
    <row r="167" spans="1:4" ht="15.6" thickTop="1" thickBot="1">
      <c r="A167" s="200" t="s">
        <v>479</v>
      </c>
      <c r="B167" s="200" t="s">
        <v>233</v>
      </c>
      <c r="C167" s="205" t="s">
        <v>480</v>
      </c>
      <c r="D167" s="658">
        <v>6574.75</v>
      </c>
    </row>
    <row r="168" spans="1:4" ht="15.6" thickTop="1" thickBot="1">
      <c r="A168" s="200" t="s">
        <v>982</v>
      </c>
      <c r="B168" s="200" t="s">
        <v>233</v>
      </c>
      <c r="C168" s="205" t="s">
        <v>480</v>
      </c>
      <c r="D168" s="658">
        <v>9452.17</v>
      </c>
    </row>
    <row r="169" spans="1:4" ht="15.6" thickTop="1" thickBot="1">
      <c r="A169" s="200" t="s">
        <v>473</v>
      </c>
      <c r="B169" s="200" t="s">
        <v>233</v>
      </c>
      <c r="C169" s="205" t="s">
        <v>474</v>
      </c>
      <c r="D169" s="658">
        <v>20608.419999999998</v>
      </c>
    </row>
    <row r="170" spans="1:4" ht="15.6" thickTop="1" thickBot="1">
      <c r="A170" s="200" t="s">
        <v>979</v>
      </c>
      <c r="B170" s="200" t="s">
        <v>233</v>
      </c>
      <c r="C170" s="205" t="s">
        <v>474</v>
      </c>
      <c r="D170" s="658">
        <v>20608.419999999998</v>
      </c>
    </row>
    <row r="171" spans="1:4" ht="15.6" thickTop="1" thickBot="1">
      <c r="A171" s="200" t="s">
        <v>955</v>
      </c>
      <c r="B171" s="200" t="s">
        <v>233</v>
      </c>
      <c r="C171" s="205" t="s">
        <v>956</v>
      </c>
      <c r="D171" s="658">
        <v>7505.33</v>
      </c>
    </row>
    <row r="172" spans="1:4" ht="15.6" thickTop="1" thickBot="1">
      <c r="A172" s="200" t="s">
        <v>968</v>
      </c>
      <c r="B172" s="200" t="s">
        <v>952</v>
      </c>
      <c r="C172" s="205" t="s">
        <v>969</v>
      </c>
      <c r="D172" s="658">
        <v>22586.2</v>
      </c>
    </row>
    <row r="173" spans="1:4" ht="15.6" thickTop="1" thickBot="1">
      <c r="A173" s="200" t="s">
        <v>970</v>
      </c>
      <c r="B173" s="200" t="s">
        <v>952</v>
      </c>
      <c r="C173" s="205" t="s">
        <v>971</v>
      </c>
      <c r="D173" s="658">
        <v>7100.73</v>
      </c>
    </row>
    <row r="174" spans="1:4" ht="15.6" thickTop="1" thickBot="1">
      <c r="A174" s="200" t="s">
        <v>957</v>
      </c>
      <c r="B174" s="200" t="s">
        <v>233</v>
      </c>
      <c r="C174" s="205" t="s">
        <v>958</v>
      </c>
      <c r="D174" s="658">
        <v>3885.35</v>
      </c>
    </row>
    <row r="175" spans="1:4" ht="15.6" thickTop="1" thickBot="1">
      <c r="A175" s="200" t="s">
        <v>959</v>
      </c>
      <c r="B175" s="200" t="s">
        <v>233</v>
      </c>
      <c r="C175" s="205" t="s">
        <v>960</v>
      </c>
      <c r="D175" s="658">
        <v>3929.3799999999997</v>
      </c>
    </row>
    <row r="176" spans="1:4" ht="30" thickTop="1" thickBot="1">
      <c r="A176" s="200" t="s">
        <v>965</v>
      </c>
      <c r="B176" s="200" t="s">
        <v>233</v>
      </c>
      <c r="C176" s="205" t="s">
        <v>2058</v>
      </c>
      <c r="D176" s="658">
        <v>5784.59</v>
      </c>
    </row>
    <row r="177" spans="1:4" ht="15.6" thickTop="1" thickBot="1">
      <c r="A177" s="200" t="s">
        <v>961</v>
      </c>
      <c r="B177" s="200" t="s">
        <v>233</v>
      </c>
      <c r="C177" s="205" t="s">
        <v>2056</v>
      </c>
      <c r="D177" s="658">
        <v>5460.91</v>
      </c>
    </row>
    <row r="178" spans="1:4" ht="30" thickTop="1" thickBot="1">
      <c r="A178" s="200" t="s">
        <v>962</v>
      </c>
      <c r="B178" s="200" t="s">
        <v>233</v>
      </c>
      <c r="C178" s="205" t="s">
        <v>2057</v>
      </c>
      <c r="D178" s="658">
        <v>7627.9</v>
      </c>
    </row>
    <row r="179" spans="1:4" ht="30" thickTop="1" thickBot="1">
      <c r="A179" s="200" t="s">
        <v>967</v>
      </c>
      <c r="B179" s="200" t="s">
        <v>233</v>
      </c>
      <c r="C179" s="205" t="s">
        <v>2059</v>
      </c>
      <c r="D179" s="658">
        <v>5875.03</v>
      </c>
    </row>
    <row r="180" spans="1:4" ht="30" thickTop="1" thickBot="1">
      <c r="A180" s="200" t="s">
        <v>954</v>
      </c>
      <c r="B180" s="200" t="s">
        <v>233</v>
      </c>
      <c r="C180" s="205" t="s">
        <v>2055</v>
      </c>
      <c r="D180" s="658">
        <v>6767.53</v>
      </c>
    </row>
    <row r="181" spans="1:4" ht="15.6" thickTop="1" thickBot="1">
      <c r="A181" s="200" t="s">
        <v>963</v>
      </c>
      <c r="B181" s="200" t="s">
        <v>233</v>
      </c>
      <c r="C181" s="205" t="s">
        <v>964</v>
      </c>
      <c r="D181" s="658">
        <v>18640</v>
      </c>
    </row>
    <row r="182" spans="1:4" ht="15.6" thickTop="1" thickBot="1">
      <c r="A182" s="200" t="s">
        <v>966</v>
      </c>
      <c r="B182" s="200" t="s">
        <v>233</v>
      </c>
      <c r="C182" s="205" t="s">
        <v>964</v>
      </c>
      <c r="D182" s="658">
        <v>13959.89</v>
      </c>
    </row>
    <row r="183" spans="1:4" ht="15.6" thickTop="1" thickBot="1">
      <c r="A183" s="200" t="s">
        <v>481</v>
      </c>
      <c r="B183" s="200" t="s">
        <v>377</v>
      </c>
      <c r="C183" s="205" t="s">
        <v>482</v>
      </c>
      <c r="D183" s="658">
        <v>6545</v>
      </c>
    </row>
    <row r="184" spans="1:4" ht="15.6" thickTop="1" thickBot="1">
      <c r="A184" s="200" t="s">
        <v>485</v>
      </c>
      <c r="B184" s="200" t="s">
        <v>92</v>
      </c>
      <c r="C184" s="205" t="s">
        <v>486</v>
      </c>
      <c r="D184" s="658">
        <v>11250</v>
      </c>
    </row>
    <row r="185" spans="1:4" ht="15.6" thickTop="1" thickBot="1">
      <c r="A185" s="200" t="s">
        <v>483</v>
      </c>
      <c r="B185" s="200" t="s">
        <v>388</v>
      </c>
      <c r="C185" s="205" t="s">
        <v>484</v>
      </c>
      <c r="D185" s="658">
        <v>62700.299999999996</v>
      </c>
    </row>
    <row r="186" spans="1:4" ht="15.6" thickTop="1" thickBot="1">
      <c r="A186" s="200" t="s">
        <v>487</v>
      </c>
      <c r="B186" s="200" t="s">
        <v>144</v>
      </c>
      <c r="C186" s="205" t="s">
        <v>2001</v>
      </c>
      <c r="D186" s="658">
        <v>2776.6666666666665</v>
      </c>
    </row>
    <row r="187" spans="1:4" ht="15.6" thickTop="1" thickBot="1">
      <c r="A187" s="200" t="s">
        <v>1539</v>
      </c>
      <c r="B187" s="200" t="s">
        <v>377</v>
      </c>
      <c r="C187" s="205" t="s">
        <v>1538</v>
      </c>
      <c r="D187" s="658">
        <v>16660</v>
      </c>
    </row>
    <row r="188" spans="1:4" ht="15.6" thickTop="1" thickBot="1">
      <c r="A188" s="200" t="s">
        <v>1793</v>
      </c>
      <c r="B188" s="200" t="s">
        <v>377</v>
      </c>
      <c r="C188" s="205" t="s">
        <v>1792</v>
      </c>
      <c r="D188" s="658">
        <v>12971.137499999999</v>
      </c>
    </row>
    <row r="189" spans="1:4" ht="15.6" thickTop="1" thickBot="1">
      <c r="A189" s="200" t="s">
        <v>488</v>
      </c>
      <c r="B189" s="200" t="s">
        <v>377</v>
      </c>
      <c r="C189" s="205" t="s">
        <v>489</v>
      </c>
      <c r="D189" s="658">
        <v>40129.606511139813</v>
      </c>
    </row>
    <row r="190" spans="1:4" ht="15.6" thickTop="1" thickBot="1">
      <c r="A190" s="200" t="s">
        <v>1750</v>
      </c>
      <c r="B190" s="200" t="s">
        <v>144</v>
      </c>
      <c r="C190" s="205" t="s">
        <v>1749</v>
      </c>
      <c r="D190" s="658">
        <v>743911.09353986022</v>
      </c>
    </row>
    <row r="191" spans="1:4" ht="15.6" thickTop="1" thickBot="1">
      <c r="A191" s="200" t="s">
        <v>498</v>
      </c>
      <c r="B191" s="200" t="s">
        <v>92</v>
      </c>
      <c r="C191" s="205" t="s">
        <v>499</v>
      </c>
      <c r="D191" s="658">
        <v>662581.13335485931</v>
      </c>
    </row>
    <row r="192" spans="1:4" ht="15.6" thickTop="1" thickBot="1">
      <c r="A192" s="200" t="s">
        <v>500</v>
      </c>
      <c r="B192" s="200" t="s">
        <v>92</v>
      </c>
      <c r="C192" s="205" t="s">
        <v>501</v>
      </c>
      <c r="D192" s="658">
        <v>331290.56667742966</v>
      </c>
    </row>
    <row r="193" spans="1:4" ht="15.6" thickTop="1" thickBot="1">
      <c r="A193" s="200" t="s">
        <v>490</v>
      </c>
      <c r="B193" s="200" t="s">
        <v>233</v>
      </c>
      <c r="C193" s="205" t="s">
        <v>491</v>
      </c>
      <c r="D193" s="658">
        <v>2659.0141220535997</v>
      </c>
    </row>
    <row r="194" spans="1:4" ht="15.6" thickTop="1" thickBot="1">
      <c r="A194" s="200" t="s">
        <v>502</v>
      </c>
      <c r="B194" s="200" t="s">
        <v>92</v>
      </c>
      <c r="C194" s="205" t="s">
        <v>503</v>
      </c>
      <c r="D194" s="658">
        <v>1200.986234796577</v>
      </c>
    </row>
    <row r="195" spans="1:4" ht="30" thickTop="1" thickBot="1">
      <c r="A195" s="200" t="s">
        <v>492</v>
      </c>
      <c r="B195" s="200" t="s">
        <v>425</v>
      </c>
      <c r="C195" s="205" t="s">
        <v>493</v>
      </c>
      <c r="D195" s="658">
        <v>1127.4741252825313</v>
      </c>
    </row>
    <row r="196" spans="1:4" ht="15.6" thickTop="1" thickBot="1">
      <c r="A196" s="200" t="s">
        <v>494</v>
      </c>
      <c r="B196" s="200" t="s">
        <v>92</v>
      </c>
      <c r="C196" s="205" t="s">
        <v>495</v>
      </c>
      <c r="D196" s="658">
        <v>42000</v>
      </c>
    </row>
    <row r="197" spans="1:4" ht="15.6" thickTop="1" thickBot="1">
      <c r="A197" s="200" t="s">
        <v>496</v>
      </c>
      <c r="B197" s="200" t="s">
        <v>144</v>
      </c>
      <c r="C197" s="205" t="s">
        <v>497</v>
      </c>
      <c r="D197" s="658">
        <v>1412.0581530513398</v>
      </c>
    </row>
    <row r="198" spans="1:4" ht="15.6" thickTop="1" thickBot="1">
      <c r="A198" s="200" t="s">
        <v>504</v>
      </c>
      <c r="B198" s="200" t="s">
        <v>92</v>
      </c>
      <c r="C198" s="205" t="s">
        <v>505</v>
      </c>
      <c r="D198" s="658">
        <v>42000</v>
      </c>
    </row>
    <row r="199" spans="1:4" ht="15.6" thickTop="1" thickBot="1">
      <c r="A199" s="200" t="s">
        <v>1009</v>
      </c>
      <c r="B199" s="200" t="s">
        <v>92</v>
      </c>
      <c r="C199" s="205" t="s">
        <v>1010</v>
      </c>
      <c r="D199" s="658">
        <v>169563.94384983854</v>
      </c>
    </row>
    <row r="200" spans="1:4" ht="30" thickTop="1" thickBot="1">
      <c r="A200" s="200" t="s">
        <v>1013</v>
      </c>
      <c r="B200" s="200" t="s">
        <v>92</v>
      </c>
      <c r="C200" s="205" t="s">
        <v>1014</v>
      </c>
      <c r="D200" s="658">
        <v>148498.49588479768</v>
      </c>
    </row>
    <row r="201" spans="1:4" ht="15.6" thickTop="1" thickBot="1">
      <c r="A201" s="200" t="s">
        <v>1011</v>
      </c>
      <c r="B201" s="200" t="s">
        <v>92</v>
      </c>
      <c r="C201" s="205" t="s">
        <v>1012</v>
      </c>
      <c r="D201" s="658">
        <v>171104.51739812721</v>
      </c>
    </row>
    <row r="202" spans="1:4" ht="15.6" thickTop="1" thickBot="1">
      <c r="A202" s="200" t="s">
        <v>1015</v>
      </c>
      <c r="B202" s="200" t="s">
        <v>233</v>
      </c>
      <c r="C202" s="205" t="s">
        <v>1016</v>
      </c>
      <c r="D202" s="658">
        <v>0</v>
      </c>
    </row>
    <row r="203" spans="1:4" ht="30" thickTop="1" thickBot="1">
      <c r="A203" s="200" t="s">
        <v>1003</v>
      </c>
      <c r="B203" s="200" t="s">
        <v>233</v>
      </c>
      <c r="C203" s="205" t="s">
        <v>1004</v>
      </c>
      <c r="D203" s="658">
        <v>13450</v>
      </c>
    </row>
    <row r="204" spans="1:4" ht="15.6" thickTop="1" thickBot="1">
      <c r="A204" s="200" t="s">
        <v>1007</v>
      </c>
      <c r="B204" s="200" t="s">
        <v>92</v>
      </c>
      <c r="C204" s="205" t="s">
        <v>1008</v>
      </c>
      <c r="D204" s="658">
        <v>0</v>
      </c>
    </row>
    <row r="205" spans="1:4" ht="15.6" thickTop="1" thickBot="1">
      <c r="A205" s="200" t="s">
        <v>1005</v>
      </c>
      <c r="B205" s="200" t="s">
        <v>92</v>
      </c>
      <c r="C205" s="205" t="s">
        <v>1006</v>
      </c>
      <c r="D205" s="658">
        <v>71400</v>
      </c>
    </row>
    <row r="206" spans="1:4" ht="15.6" thickTop="1" thickBot="1">
      <c r="A206" s="200" t="s">
        <v>506</v>
      </c>
      <c r="B206" s="200" t="s">
        <v>144</v>
      </c>
      <c r="C206" s="205" t="s">
        <v>2002</v>
      </c>
      <c r="D206" s="658">
        <v>132389.50350339033</v>
      </c>
    </row>
    <row r="207" spans="1:4" ht="15.6" thickTop="1" thickBot="1">
      <c r="A207" s="200" t="s">
        <v>515</v>
      </c>
      <c r="B207" s="200" t="s">
        <v>144</v>
      </c>
      <c r="C207" s="205" t="s">
        <v>516</v>
      </c>
      <c r="D207" s="658">
        <v>132588.6399095899</v>
      </c>
    </row>
    <row r="208" spans="1:4" ht="15.6" thickTop="1" thickBot="1">
      <c r="A208" s="200" t="s">
        <v>517</v>
      </c>
      <c r="B208" s="200" t="s">
        <v>144</v>
      </c>
      <c r="C208" s="205" t="s">
        <v>518</v>
      </c>
      <c r="D208" s="658">
        <v>5000</v>
      </c>
    </row>
    <row r="209" spans="1:4" ht="15.6" thickTop="1" thickBot="1">
      <c r="A209" s="200" t="s">
        <v>519</v>
      </c>
      <c r="B209" s="200" t="s">
        <v>233</v>
      </c>
      <c r="C209" s="205" t="s">
        <v>520</v>
      </c>
      <c r="D209" s="658">
        <v>17850</v>
      </c>
    </row>
    <row r="210" spans="1:4" ht="15.6" thickTop="1" thickBot="1">
      <c r="A210" s="200" t="s">
        <v>522</v>
      </c>
      <c r="B210" s="200" t="s">
        <v>233</v>
      </c>
      <c r="C210" s="205" t="s">
        <v>2004</v>
      </c>
      <c r="D210" s="658">
        <v>9780</v>
      </c>
    </row>
    <row r="211" spans="1:4" ht="15.6" thickTop="1" thickBot="1">
      <c r="A211" s="200" t="s">
        <v>521</v>
      </c>
      <c r="B211" s="200" t="s">
        <v>233</v>
      </c>
      <c r="C211" s="205" t="s">
        <v>2003</v>
      </c>
      <c r="D211" s="658">
        <v>3889.5299999999997</v>
      </c>
    </row>
    <row r="212" spans="1:4" ht="15.6" thickTop="1" thickBot="1">
      <c r="A212" s="200" t="s">
        <v>529</v>
      </c>
      <c r="B212" s="200" t="s">
        <v>388</v>
      </c>
      <c r="C212" s="205" t="s">
        <v>530</v>
      </c>
      <c r="D212" s="658">
        <v>19290.886767839838</v>
      </c>
    </row>
    <row r="213" spans="1:4" ht="15.6" thickTop="1" thickBot="1">
      <c r="A213" s="200" t="s">
        <v>525</v>
      </c>
      <c r="B213" s="200" t="s">
        <v>388</v>
      </c>
      <c r="C213" s="205" t="s">
        <v>526</v>
      </c>
      <c r="D213" s="658">
        <v>34672.5</v>
      </c>
    </row>
    <row r="214" spans="1:4" ht="15.6" thickTop="1" thickBot="1">
      <c r="A214" s="200" t="s">
        <v>523</v>
      </c>
      <c r="B214" s="200" t="s">
        <v>388</v>
      </c>
      <c r="C214" s="205" t="s">
        <v>524</v>
      </c>
      <c r="D214" s="658">
        <v>19551.574426864703</v>
      </c>
    </row>
    <row r="215" spans="1:4" ht="15.6" thickTop="1" thickBot="1">
      <c r="A215" s="200" t="s">
        <v>531</v>
      </c>
      <c r="B215" s="200" t="s">
        <v>388</v>
      </c>
      <c r="C215" s="205" t="s">
        <v>532</v>
      </c>
      <c r="D215" s="658">
        <v>60966.674999999996</v>
      </c>
    </row>
    <row r="216" spans="1:4" ht="15.6" thickTop="1" thickBot="1">
      <c r="A216" s="200" t="s">
        <v>535</v>
      </c>
      <c r="B216" s="200" t="s">
        <v>388</v>
      </c>
      <c r="C216" s="205" t="s">
        <v>536</v>
      </c>
      <c r="D216" s="658">
        <v>49452.5</v>
      </c>
    </row>
    <row r="217" spans="1:4" ht="15.6" thickTop="1" thickBot="1">
      <c r="A217" s="200" t="s">
        <v>537</v>
      </c>
      <c r="B217" s="200" t="s">
        <v>388</v>
      </c>
      <c r="C217" s="205" t="s">
        <v>538</v>
      </c>
      <c r="D217" s="658">
        <v>60966.674999999996</v>
      </c>
    </row>
    <row r="218" spans="1:4" ht="15.6" thickTop="1" thickBot="1">
      <c r="A218" s="200" t="s">
        <v>539</v>
      </c>
      <c r="B218" s="200" t="s">
        <v>388</v>
      </c>
      <c r="C218" s="205" t="s">
        <v>540</v>
      </c>
      <c r="D218" s="658">
        <v>60966.674999999996</v>
      </c>
    </row>
    <row r="219" spans="1:4" ht="15.6" thickTop="1" thickBot="1">
      <c r="A219" s="200" t="s">
        <v>541</v>
      </c>
      <c r="B219" s="200" t="s">
        <v>388</v>
      </c>
      <c r="C219" s="205" t="s">
        <v>542</v>
      </c>
      <c r="D219" s="658">
        <v>53770.837499999994</v>
      </c>
    </row>
    <row r="220" spans="1:4" ht="15.6" thickTop="1" thickBot="1">
      <c r="A220" s="200" t="s">
        <v>533</v>
      </c>
      <c r="B220" s="200" t="s">
        <v>388</v>
      </c>
      <c r="C220" s="205" t="s">
        <v>534</v>
      </c>
      <c r="D220" s="658">
        <v>7656.6137852760721</v>
      </c>
    </row>
    <row r="221" spans="1:4" ht="15.6" thickTop="1" thickBot="1">
      <c r="A221" s="200" t="s">
        <v>543</v>
      </c>
      <c r="B221" s="200" t="s">
        <v>388</v>
      </c>
      <c r="C221" s="205" t="s">
        <v>544</v>
      </c>
      <c r="D221" s="658">
        <v>33992.584538262825</v>
      </c>
    </row>
    <row r="222" spans="1:4" ht="15.6" thickTop="1" thickBot="1">
      <c r="A222" s="200" t="s">
        <v>554</v>
      </c>
      <c r="B222" s="200" t="s">
        <v>388</v>
      </c>
      <c r="C222" s="205" t="s">
        <v>555</v>
      </c>
      <c r="D222" s="658">
        <v>15000</v>
      </c>
    </row>
    <row r="223" spans="1:4" ht="15.6" thickTop="1" thickBot="1">
      <c r="A223" s="200" t="s">
        <v>566</v>
      </c>
      <c r="B223" s="200" t="s">
        <v>388</v>
      </c>
      <c r="C223" s="205" t="s">
        <v>1940</v>
      </c>
      <c r="D223" s="658">
        <v>5672.9608426387849</v>
      </c>
    </row>
    <row r="224" spans="1:4" ht="30" thickTop="1" thickBot="1">
      <c r="A224" s="200" t="s">
        <v>545</v>
      </c>
      <c r="B224" s="200" t="s">
        <v>388</v>
      </c>
      <c r="C224" s="205" t="s">
        <v>546</v>
      </c>
      <c r="D224" s="658">
        <v>59119.199999999997</v>
      </c>
    </row>
    <row r="225" spans="1:4" ht="30" thickTop="1" thickBot="1">
      <c r="A225" s="200" t="s">
        <v>547</v>
      </c>
      <c r="B225" s="200" t="s">
        <v>388</v>
      </c>
      <c r="C225" s="205" t="s">
        <v>548</v>
      </c>
      <c r="D225" s="658">
        <v>59119.199999999997</v>
      </c>
    </row>
    <row r="226" spans="1:4" ht="15.6" thickTop="1" thickBot="1">
      <c r="A226" s="200" t="s">
        <v>549</v>
      </c>
      <c r="B226" s="200" t="s">
        <v>388</v>
      </c>
      <c r="C226" s="205" t="s">
        <v>2005</v>
      </c>
      <c r="D226" s="658">
        <v>59119.199999999997</v>
      </c>
    </row>
    <row r="227" spans="1:4" ht="30" thickTop="1" thickBot="1">
      <c r="A227" s="200" t="s">
        <v>550</v>
      </c>
      <c r="B227" s="200" t="s">
        <v>388</v>
      </c>
      <c r="C227" s="205" t="s">
        <v>551</v>
      </c>
      <c r="D227" s="658">
        <v>59119.199999999997</v>
      </c>
    </row>
    <row r="228" spans="1:4" ht="30" thickTop="1" thickBot="1">
      <c r="A228" s="200" t="s">
        <v>552</v>
      </c>
      <c r="B228" s="200" t="s">
        <v>388</v>
      </c>
      <c r="C228" s="205" t="s">
        <v>553</v>
      </c>
      <c r="D228" s="658">
        <v>36000</v>
      </c>
    </row>
    <row r="229" spans="1:4" ht="15.6" thickTop="1" thickBot="1">
      <c r="A229" s="200" t="s">
        <v>556</v>
      </c>
      <c r="B229" s="200" t="s">
        <v>388</v>
      </c>
      <c r="C229" s="205" t="s">
        <v>557</v>
      </c>
      <c r="D229" s="658">
        <v>45000</v>
      </c>
    </row>
    <row r="230" spans="1:4" ht="15.6" thickTop="1" thickBot="1">
      <c r="A230" s="200" t="s">
        <v>558</v>
      </c>
      <c r="B230" s="200" t="s">
        <v>388</v>
      </c>
      <c r="C230" s="205" t="s">
        <v>559</v>
      </c>
      <c r="D230" s="658">
        <v>47282.36505145413</v>
      </c>
    </row>
    <row r="231" spans="1:4" ht="15.6" thickTop="1" thickBot="1">
      <c r="A231" s="200" t="s">
        <v>527</v>
      </c>
      <c r="B231" s="200" t="s">
        <v>388</v>
      </c>
      <c r="C231" s="205" t="s">
        <v>528</v>
      </c>
      <c r="D231" s="658">
        <v>32611.428344397893</v>
      </c>
    </row>
    <row r="232" spans="1:4" ht="15.6" thickTop="1" thickBot="1">
      <c r="A232" s="200" t="s">
        <v>560</v>
      </c>
      <c r="B232" s="200" t="s">
        <v>388</v>
      </c>
      <c r="C232" s="205" t="s">
        <v>561</v>
      </c>
      <c r="D232" s="658">
        <v>42161.24451190151</v>
      </c>
    </row>
    <row r="233" spans="1:4" ht="15.6" thickTop="1" thickBot="1">
      <c r="A233" s="200" t="s">
        <v>562</v>
      </c>
      <c r="B233" s="200" t="s">
        <v>388</v>
      </c>
      <c r="C233" s="205" t="s">
        <v>563</v>
      </c>
      <c r="D233" s="658">
        <v>29215.121120439133</v>
      </c>
    </row>
    <row r="234" spans="1:4" ht="30" thickTop="1" thickBot="1">
      <c r="A234" s="200" t="s">
        <v>564</v>
      </c>
      <c r="B234" s="200" t="s">
        <v>388</v>
      </c>
      <c r="C234" s="205" t="s">
        <v>565</v>
      </c>
      <c r="D234" s="658">
        <v>22375.690732967381</v>
      </c>
    </row>
    <row r="235" spans="1:4" ht="15.6" thickTop="1" thickBot="1">
      <c r="A235" s="200" t="s">
        <v>567</v>
      </c>
      <c r="B235" s="200" t="s">
        <v>144</v>
      </c>
      <c r="C235" s="205" t="s">
        <v>568</v>
      </c>
      <c r="D235" s="658">
        <v>871.07999999999993</v>
      </c>
    </row>
    <row r="236" spans="1:4" ht="30" thickTop="1" thickBot="1">
      <c r="A236" s="200" t="s">
        <v>571</v>
      </c>
      <c r="B236" s="200" t="s">
        <v>388</v>
      </c>
      <c r="C236" s="205" t="s">
        <v>572</v>
      </c>
      <c r="D236" s="658">
        <v>382020.38512366795</v>
      </c>
    </row>
    <row r="237" spans="1:4" ht="30" thickTop="1" thickBot="1">
      <c r="A237" s="200" t="s">
        <v>573</v>
      </c>
      <c r="B237" s="200" t="s">
        <v>388</v>
      </c>
      <c r="C237" s="205" t="s">
        <v>574</v>
      </c>
      <c r="D237" s="658">
        <v>356816.23329028086</v>
      </c>
    </row>
    <row r="238" spans="1:4" ht="30" thickTop="1" thickBot="1">
      <c r="A238" s="200" t="s">
        <v>575</v>
      </c>
      <c r="B238" s="200" t="s">
        <v>388</v>
      </c>
      <c r="C238" s="205" t="s">
        <v>576</v>
      </c>
      <c r="D238" s="658">
        <v>371016.10731708101</v>
      </c>
    </row>
    <row r="239" spans="1:4" ht="15.6" thickTop="1" thickBot="1">
      <c r="A239" s="200" t="s">
        <v>588</v>
      </c>
      <c r="B239" s="200" t="s">
        <v>589</v>
      </c>
      <c r="C239" s="205" t="s">
        <v>590</v>
      </c>
      <c r="D239" s="658">
        <v>366119.52412173059</v>
      </c>
    </row>
    <row r="240" spans="1:4" ht="15.6" thickTop="1" thickBot="1">
      <c r="A240" s="200" t="s">
        <v>577</v>
      </c>
      <c r="B240" s="200" t="s">
        <v>388</v>
      </c>
      <c r="C240" s="205" t="s">
        <v>2006</v>
      </c>
      <c r="D240" s="658">
        <v>356816.23329028086</v>
      </c>
    </row>
    <row r="241" spans="1:4" ht="15.6" thickTop="1" thickBot="1">
      <c r="A241" s="200" t="s">
        <v>578</v>
      </c>
      <c r="B241" s="200" t="s">
        <v>388</v>
      </c>
      <c r="C241" s="205" t="s">
        <v>2117</v>
      </c>
      <c r="D241" s="658">
        <v>356816.23329028086</v>
      </c>
    </row>
    <row r="242" spans="1:4" ht="15.6" thickTop="1" thickBot="1">
      <c r="A242" s="209" t="s">
        <v>2119</v>
      </c>
      <c r="B242" s="200" t="s">
        <v>388</v>
      </c>
      <c r="C242" s="205" t="s">
        <v>2118</v>
      </c>
      <c r="D242" s="658">
        <v>394543.53061026789</v>
      </c>
    </row>
    <row r="243" spans="1:4" ht="15.6" thickTop="1" thickBot="1">
      <c r="A243" s="200" t="s">
        <v>579</v>
      </c>
      <c r="B243" s="200" t="s">
        <v>388</v>
      </c>
      <c r="C243" s="205" t="s">
        <v>580</v>
      </c>
      <c r="D243" s="658">
        <v>354228.75</v>
      </c>
    </row>
    <row r="244" spans="1:4" ht="15.6" thickTop="1" thickBot="1">
      <c r="A244" s="200" t="s">
        <v>581</v>
      </c>
      <c r="B244" s="200" t="s">
        <v>388</v>
      </c>
      <c r="C244" s="205" t="s">
        <v>582</v>
      </c>
      <c r="D244" s="658">
        <v>345852.14999999997</v>
      </c>
    </row>
    <row r="245" spans="1:4" ht="15.6" thickTop="1" thickBot="1">
      <c r="A245" s="200" t="s">
        <v>583</v>
      </c>
      <c r="B245" s="200" t="s">
        <v>388</v>
      </c>
      <c r="C245" s="205" t="s">
        <v>584</v>
      </c>
      <c r="D245" s="658">
        <v>344292.75</v>
      </c>
    </row>
    <row r="246" spans="1:4" ht="15.6" thickTop="1" thickBot="1">
      <c r="A246" s="200" t="s">
        <v>585</v>
      </c>
      <c r="B246" s="200" t="s">
        <v>388</v>
      </c>
      <c r="C246" s="205" t="s">
        <v>2120</v>
      </c>
      <c r="D246" s="658">
        <v>356816.23329028086</v>
      </c>
    </row>
    <row r="247" spans="1:4" ht="15.6" thickTop="1" thickBot="1">
      <c r="A247" s="200" t="s">
        <v>586</v>
      </c>
      <c r="B247" s="200" t="s">
        <v>388</v>
      </c>
      <c r="C247" s="205" t="s">
        <v>587</v>
      </c>
      <c r="D247" s="658">
        <v>356816.23329028086</v>
      </c>
    </row>
    <row r="248" spans="1:4" ht="15.6" thickTop="1" thickBot="1">
      <c r="A248" s="200" t="s">
        <v>591</v>
      </c>
      <c r="B248" s="200" t="s">
        <v>388</v>
      </c>
      <c r="C248" s="205" t="s">
        <v>592</v>
      </c>
      <c r="D248" s="658">
        <v>356816.23329028086</v>
      </c>
    </row>
    <row r="249" spans="1:4" ht="15.6" thickTop="1" thickBot="1">
      <c r="A249" s="200" t="s">
        <v>593</v>
      </c>
      <c r="B249" s="200" t="s">
        <v>388</v>
      </c>
      <c r="C249" s="205" t="s">
        <v>594</v>
      </c>
      <c r="D249" s="658">
        <v>356816.23329028086</v>
      </c>
    </row>
    <row r="250" spans="1:4" ht="15.6" thickTop="1" thickBot="1">
      <c r="A250" s="200" t="s">
        <v>595</v>
      </c>
      <c r="B250" s="200" t="s">
        <v>388</v>
      </c>
      <c r="C250" s="205" t="s">
        <v>596</v>
      </c>
      <c r="D250" s="658">
        <v>257018.01950542798</v>
      </c>
    </row>
    <row r="251" spans="1:4" ht="15.6" thickTop="1" thickBot="1">
      <c r="A251" s="200" t="s">
        <v>597</v>
      </c>
      <c r="B251" s="200" t="s">
        <v>388</v>
      </c>
      <c r="C251" s="205" t="s">
        <v>598</v>
      </c>
      <c r="D251" s="658">
        <v>260031.74748643942</v>
      </c>
    </row>
    <row r="252" spans="1:4" ht="30" thickTop="1" thickBot="1">
      <c r="A252" s="200" t="s">
        <v>599</v>
      </c>
      <c r="B252" s="200" t="s">
        <v>388</v>
      </c>
      <c r="C252" s="205" t="s">
        <v>600</v>
      </c>
      <c r="D252" s="658">
        <v>323844.67541653209</v>
      </c>
    </row>
    <row r="253" spans="1:4" ht="30" thickTop="1" thickBot="1">
      <c r="A253" s="200" t="s">
        <v>601</v>
      </c>
      <c r="B253" s="200" t="s">
        <v>388</v>
      </c>
      <c r="C253" s="205" t="s">
        <v>602</v>
      </c>
      <c r="D253" s="658">
        <v>219953.27494468127</v>
      </c>
    </row>
    <row r="254" spans="1:4" ht="15.6" thickTop="1" thickBot="1">
      <c r="A254" s="200" t="s">
        <v>605</v>
      </c>
      <c r="B254" s="200" t="s">
        <v>233</v>
      </c>
      <c r="C254" s="205" t="s">
        <v>2007</v>
      </c>
      <c r="D254" s="658">
        <v>20771.375431385208</v>
      </c>
    </row>
    <row r="255" spans="1:4" ht="30" thickTop="1" thickBot="1">
      <c r="A255" s="200" t="s">
        <v>603</v>
      </c>
      <c r="B255" s="200" t="s">
        <v>388</v>
      </c>
      <c r="C255" s="205" t="s">
        <v>604</v>
      </c>
      <c r="D255" s="658">
        <v>402246.48886825953</v>
      </c>
    </row>
    <row r="256" spans="1:4" ht="15.6" thickTop="1" thickBot="1">
      <c r="A256" s="200" t="s">
        <v>569</v>
      </c>
      <c r="B256" s="200" t="s">
        <v>388</v>
      </c>
      <c r="C256" s="205" t="s">
        <v>570</v>
      </c>
      <c r="D256" s="658">
        <v>381222.02916790434</v>
      </c>
    </row>
    <row r="257" spans="1:4" ht="15.6" thickTop="1" thickBot="1">
      <c r="A257" s="200" t="s">
        <v>606</v>
      </c>
      <c r="B257" s="200" t="s">
        <v>388</v>
      </c>
      <c r="C257" s="205" t="s">
        <v>607</v>
      </c>
      <c r="D257" s="658">
        <v>400649.23385744262</v>
      </c>
    </row>
    <row r="258" spans="1:4" ht="15.6" thickTop="1" thickBot="1">
      <c r="A258" s="200" t="s">
        <v>608</v>
      </c>
      <c r="B258" s="200" t="s">
        <v>388</v>
      </c>
      <c r="C258" s="205" t="s">
        <v>609</v>
      </c>
      <c r="D258" s="658">
        <v>406604.31756829185</v>
      </c>
    </row>
    <row r="259" spans="1:4" ht="15.6" thickTop="1" thickBot="1">
      <c r="A259" s="200" t="s">
        <v>507</v>
      </c>
      <c r="B259" s="200" t="s">
        <v>388</v>
      </c>
      <c r="C259" s="205" t="s">
        <v>508</v>
      </c>
      <c r="D259" s="658">
        <v>450192.38035582815</v>
      </c>
    </row>
    <row r="260" spans="1:4" ht="15.6" thickTop="1" thickBot="1">
      <c r="A260" s="200" t="s">
        <v>1753</v>
      </c>
      <c r="B260" s="200" t="s">
        <v>388</v>
      </c>
      <c r="C260" s="205" t="s">
        <v>1754</v>
      </c>
      <c r="D260" s="658">
        <v>463321.2625834677</v>
      </c>
    </row>
    <row r="261" spans="1:4" ht="15.6" thickTop="1" thickBot="1">
      <c r="A261" s="200" t="s">
        <v>509</v>
      </c>
      <c r="B261" s="200" t="s">
        <v>377</v>
      </c>
      <c r="C261" s="205" t="s">
        <v>510</v>
      </c>
      <c r="D261" s="658">
        <v>12419.999999999998</v>
      </c>
    </row>
    <row r="262" spans="1:4" ht="30" thickTop="1" thickBot="1">
      <c r="A262" s="200" t="s">
        <v>610</v>
      </c>
      <c r="B262" s="200" t="s">
        <v>377</v>
      </c>
      <c r="C262" s="205" t="s">
        <v>2008</v>
      </c>
      <c r="D262" s="658">
        <v>1407.6</v>
      </c>
    </row>
    <row r="263" spans="1:4" ht="30" thickTop="1" thickBot="1">
      <c r="A263" s="200" t="s">
        <v>611</v>
      </c>
      <c r="B263" s="200" t="s">
        <v>233</v>
      </c>
      <c r="C263" s="205" t="s">
        <v>612</v>
      </c>
      <c r="D263" s="658">
        <v>53223.730384242801</v>
      </c>
    </row>
    <row r="264" spans="1:4" ht="30" thickTop="1" thickBot="1">
      <c r="A264" s="200" t="s">
        <v>613</v>
      </c>
      <c r="B264" s="200" t="s">
        <v>377</v>
      </c>
      <c r="C264" s="205" t="s">
        <v>614</v>
      </c>
      <c r="D264" s="658">
        <v>9480.5999999999985</v>
      </c>
    </row>
    <row r="265" spans="1:4" ht="30" thickTop="1" thickBot="1">
      <c r="A265" s="200" t="s">
        <v>615</v>
      </c>
      <c r="B265" s="200" t="s">
        <v>144</v>
      </c>
      <c r="C265" s="205" t="s">
        <v>616</v>
      </c>
      <c r="D265" s="658">
        <v>206.99999999999997</v>
      </c>
    </row>
    <row r="266" spans="1:4" ht="30" thickTop="1" thickBot="1">
      <c r="A266" s="200" t="s">
        <v>617</v>
      </c>
      <c r="B266" s="200" t="s">
        <v>92</v>
      </c>
      <c r="C266" s="205" t="s">
        <v>618</v>
      </c>
      <c r="D266" s="658">
        <v>0</v>
      </c>
    </row>
    <row r="267" spans="1:4" ht="30" thickTop="1" thickBot="1">
      <c r="A267" s="200" t="s">
        <v>619</v>
      </c>
      <c r="B267" s="200" t="s">
        <v>92</v>
      </c>
      <c r="C267" s="205" t="s">
        <v>620</v>
      </c>
      <c r="D267" s="658">
        <v>42937.429838553428</v>
      </c>
    </row>
    <row r="268" spans="1:4" ht="30" thickTop="1" thickBot="1">
      <c r="A268" s="200" t="s">
        <v>621</v>
      </c>
      <c r="B268" s="200" t="s">
        <v>92</v>
      </c>
      <c r="C268" s="205" t="s">
        <v>622</v>
      </c>
      <c r="D268" s="658">
        <v>60602.639399418782</v>
      </c>
    </row>
    <row r="269" spans="1:4" ht="15.6" thickTop="1" thickBot="1">
      <c r="A269" s="200" t="s">
        <v>623</v>
      </c>
      <c r="B269" s="200" t="s">
        <v>377</v>
      </c>
      <c r="C269" s="205" t="s">
        <v>624</v>
      </c>
      <c r="D269" s="658">
        <v>7140</v>
      </c>
    </row>
    <row r="270" spans="1:4" ht="15.6" thickTop="1" thickBot="1">
      <c r="A270" s="200" t="s">
        <v>627</v>
      </c>
      <c r="B270" s="200" t="s">
        <v>144</v>
      </c>
      <c r="C270" s="205" t="s">
        <v>628</v>
      </c>
      <c r="D270" s="658">
        <v>200173.72584275101</v>
      </c>
    </row>
    <row r="271" spans="1:4" ht="15.6" thickTop="1" thickBot="1">
      <c r="A271" s="200" t="s">
        <v>629</v>
      </c>
      <c r="B271" s="200" t="s">
        <v>388</v>
      </c>
      <c r="C271" s="205" t="s">
        <v>2009</v>
      </c>
      <c r="D271" s="658">
        <v>45832.851105214082</v>
      </c>
    </row>
    <row r="272" spans="1:4" ht="30" thickTop="1" thickBot="1">
      <c r="A272" s="200" t="s">
        <v>625</v>
      </c>
      <c r="B272" s="200" t="s">
        <v>388</v>
      </c>
      <c r="C272" s="205" t="s">
        <v>626</v>
      </c>
      <c r="D272" s="658">
        <v>45504.479147562153</v>
      </c>
    </row>
    <row r="273" spans="1:4" ht="30" thickTop="1" thickBot="1">
      <c r="A273" s="200" t="s">
        <v>630</v>
      </c>
      <c r="B273" s="200" t="s">
        <v>388</v>
      </c>
      <c r="C273" s="205" t="s">
        <v>631</v>
      </c>
      <c r="D273" s="658">
        <v>30874.05118189014</v>
      </c>
    </row>
    <row r="274" spans="1:4" ht="30" thickTop="1" thickBot="1">
      <c r="A274" s="200" t="s">
        <v>632</v>
      </c>
      <c r="B274" s="200" t="s">
        <v>144</v>
      </c>
      <c r="C274" s="205" t="s">
        <v>633</v>
      </c>
      <c r="D274" s="658">
        <v>61424.529657733277</v>
      </c>
    </row>
    <row r="275" spans="1:4" ht="30" thickTop="1" thickBot="1">
      <c r="A275" s="200" t="s">
        <v>634</v>
      </c>
      <c r="B275" s="200" t="s">
        <v>144</v>
      </c>
      <c r="C275" s="205" t="s">
        <v>635</v>
      </c>
      <c r="D275" s="658">
        <v>54519.927355505322</v>
      </c>
    </row>
    <row r="276" spans="1:4" ht="30" thickTop="1" thickBot="1">
      <c r="A276" s="200" t="s">
        <v>636</v>
      </c>
      <c r="B276" s="200" t="s">
        <v>637</v>
      </c>
      <c r="C276" s="205" t="s">
        <v>2010</v>
      </c>
      <c r="D276" s="658">
        <v>69742.439999999988</v>
      </c>
    </row>
    <row r="277" spans="1:4" ht="15.6" thickTop="1" thickBot="1">
      <c r="A277" s="200" t="s">
        <v>638</v>
      </c>
      <c r="B277" s="200" t="s">
        <v>637</v>
      </c>
      <c r="C277" s="205" t="s">
        <v>2011</v>
      </c>
      <c r="D277" s="658">
        <v>42000</v>
      </c>
    </row>
    <row r="278" spans="1:4" ht="15.6" thickTop="1" thickBot="1">
      <c r="A278" s="200" t="s">
        <v>639</v>
      </c>
      <c r="B278" s="200" t="s">
        <v>637</v>
      </c>
      <c r="C278" s="205" t="s">
        <v>640</v>
      </c>
      <c r="D278" s="658">
        <v>31500</v>
      </c>
    </row>
    <row r="279" spans="1:4" ht="15.6" thickTop="1" thickBot="1">
      <c r="A279" s="200" t="s">
        <v>511</v>
      </c>
      <c r="B279" s="200" t="s">
        <v>141</v>
      </c>
      <c r="C279" s="205" t="s">
        <v>512</v>
      </c>
      <c r="D279" s="658">
        <v>63145.35</v>
      </c>
    </row>
    <row r="280" spans="1:4" ht="15.6" thickTop="1" thickBot="1">
      <c r="A280" s="200" t="s">
        <v>513</v>
      </c>
      <c r="B280" s="200" t="s">
        <v>141</v>
      </c>
      <c r="C280" s="205" t="s">
        <v>514</v>
      </c>
      <c r="D280" s="658">
        <v>65921.391775912154</v>
      </c>
    </row>
    <row r="281" spans="1:4" ht="30" thickTop="1" thickBot="1">
      <c r="A281" s="200" t="s">
        <v>641</v>
      </c>
      <c r="B281" s="200" t="s">
        <v>92</v>
      </c>
      <c r="C281" s="205" t="s">
        <v>642</v>
      </c>
      <c r="D281" s="658">
        <v>89937.242363577636</v>
      </c>
    </row>
    <row r="282" spans="1:4" ht="30" thickTop="1" thickBot="1">
      <c r="A282" s="200" t="s">
        <v>643</v>
      </c>
      <c r="B282" s="200" t="s">
        <v>377</v>
      </c>
      <c r="C282" s="205" t="s">
        <v>644</v>
      </c>
      <c r="D282" s="658">
        <v>10032.772499999999</v>
      </c>
    </row>
    <row r="283" spans="1:4" ht="30" thickTop="1" thickBot="1">
      <c r="A283" s="200" t="s">
        <v>645</v>
      </c>
      <c r="B283" s="200" t="s">
        <v>144</v>
      </c>
      <c r="C283" s="205" t="s">
        <v>646</v>
      </c>
      <c r="D283" s="658">
        <v>3984.7499999999995</v>
      </c>
    </row>
    <row r="284" spans="1:4" ht="15.6" thickTop="1" thickBot="1">
      <c r="A284" s="200" t="s">
        <v>647</v>
      </c>
      <c r="B284" s="200" t="s">
        <v>92</v>
      </c>
      <c r="C284" s="205" t="s">
        <v>648</v>
      </c>
      <c r="D284" s="658">
        <v>20544.75</v>
      </c>
    </row>
    <row r="285" spans="1:4" ht="30" thickTop="1" thickBot="1">
      <c r="A285" s="200" t="s">
        <v>649</v>
      </c>
      <c r="B285" s="200" t="s">
        <v>92</v>
      </c>
      <c r="C285" s="205" t="s">
        <v>650</v>
      </c>
      <c r="D285" s="658">
        <v>124199.99999999999</v>
      </c>
    </row>
    <row r="286" spans="1:4" ht="15.6" thickTop="1" thickBot="1">
      <c r="A286" s="200" t="s">
        <v>651</v>
      </c>
      <c r="B286" s="200" t="s">
        <v>92</v>
      </c>
      <c r="C286" s="205" t="s">
        <v>652</v>
      </c>
      <c r="D286" s="658">
        <v>289800</v>
      </c>
    </row>
    <row r="287" spans="1:4" ht="15.6" thickTop="1" thickBot="1">
      <c r="A287" s="200" t="s">
        <v>657</v>
      </c>
      <c r="B287" s="200" t="s">
        <v>92</v>
      </c>
      <c r="C287" s="205" t="s">
        <v>658</v>
      </c>
      <c r="D287" s="658">
        <v>33072.574341620915</v>
      </c>
    </row>
    <row r="288" spans="1:4" ht="30" thickTop="1" thickBot="1">
      <c r="A288" s="200" t="s">
        <v>653</v>
      </c>
      <c r="B288" s="200" t="s">
        <v>92</v>
      </c>
      <c r="C288" s="205" t="s">
        <v>654</v>
      </c>
      <c r="D288" s="658">
        <v>36297.497923474322</v>
      </c>
    </row>
    <row r="289" spans="1:4" ht="30" thickTop="1" thickBot="1">
      <c r="A289" s="200" t="s">
        <v>655</v>
      </c>
      <c r="B289" s="200" t="s">
        <v>92</v>
      </c>
      <c r="C289" s="205" t="s">
        <v>656</v>
      </c>
      <c r="D289" s="658">
        <v>113849.99999999999</v>
      </c>
    </row>
    <row r="290" spans="1:4" ht="15.6" thickTop="1" thickBot="1">
      <c r="A290" s="200" t="s">
        <v>659</v>
      </c>
      <c r="B290" s="200" t="s">
        <v>463</v>
      </c>
      <c r="C290" s="205" t="s">
        <v>660</v>
      </c>
      <c r="D290" s="658">
        <v>3200</v>
      </c>
    </row>
    <row r="291" spans="1:4" ht="15.6" thickTop="1" thickBot="1">
      <c r="A291" s="200" t="s">
        <v>661</v>
      </c>
      <c r="B291" s="200" t="s">
        <v>425</v>
      </c>
      <c r="C291" s="205" t="s">
        <v>2012</v>
      </c>
      <c r="D291" s="658">
        <v>70039.351623022274</v>
      </c>
    </row>
    <row r="292" spans="1:4" ht="30" thickTop="1" thickBot="1">
      <c r="A292" s="200" t="s">
        <v>662</v>
      </c>
      <c r="B292" s="200" t="s">
        <v>377</v>
      </c>
      <c r="C292" s="205" t="s">
        <v>663</v>
      </c>
      <c r="D292" s="658">
        <v>8500</v>
      </c>
    </row>
    <row r="293" spans="1:4" ht="15.6" thickTop="1" thickBot="1">
      <c r="A293" s="200" t="s">
        <v>664</v>
      </c>
      <c r="B293" s="200" t="s">
        <v>377</v>
      </c>
      <c r="C293" s="205" t="s">
        <v>2013</v>
      </c>
      <c r="D293" s="658">
        <v>8153.1838500491585</v>
      </c>
    </row>
    <row r="294" spans="1:4" ht="15.6" thickTop="1" thickBot="1">
      <c r="A294" s="200" t="s">
        <v>665</v>
      </c>
      <c r="B294" s="200" t="s">
        <v>92</v>
      </c>
      <c r="C294" s="205" t="s">
        <v>666</v>
      </c>
      <c r="D294" s="658">
        <v>2054.4145697463978</v>
      </c>
    </row>
    <row r="295" spans="1:4" ht="15.6" thickTop="1" thickBot="1">
      <c r="A295" s="200" t="s">
        <v>671</v>
      </c>
      <c r="B295" s="200" t="s">
        <v>92</v>
      </c>
      <c r="C295" s="205" t="s">
        <v>2014</v>
      </c>
      <c r="D295" s="658">
        <v>55769.164216976707</v>
      </c>
    </row>
    <row r="296" spans="1:4" ht="15.6" thickTop="1" thickBot="1">
      <c r="A296" s="200" t="s">
        <v>667</v>
      </c>
      <c r="B296" s="200" t="s">
        <v>92</v>
      </c>
      <c r="C296" s="205" t="s">
        <v>668</v>
      </c>
      <c r="D296" s="658">
        <v>74555.584282531476</v>
      </c>
    </row>
    <row r="297" spans="1:4" ht="15.6" thickTop="1" thickBot="1">
      <c r="A297" s="200" t="s">
        <v>669</v>
      </c>
      <c r="B297" s="200" t="s">
        <v>92</v>
      </c>
      <c r="C297" s="205" t="s">
        <v>670</v>
      </c>
      <c r="D297" s="658">
        <v>55262.34676236206</v>
      </c>
    </row>
    <row r="298" spans="1:4" ht="15.6" thickTop="1" thickBot="1">
      <c r="A298" s="200" t="s">
        <v>684</v>
      </c>
      <c r="B298" s="200" t="s">
        <v>144</v>
      </c>
      <c r="C298" s="205" t="s">
        <v>685</v>
      </c>
      <c r="D298" s="658">
        <v>6704.5969371649962</v>
      </c>
    </row>
    <row r="299" spans="1:4" ht="15.6" thickTop="1" thickBot="1">
      <c r="A299" s="200" t="s">
        <v>672</v>
      </c>
      <c r="B299" s="200" t="s">
        <v>377</v>
      </c>
      <c r="C299" s="205" t="s">
        <v>673</v>
      </c>
      <c r="D299" s="658">
        <v>37260</v>
      </c>
    </row>
    <row r="300" spans="1:4" ht="15.6" thickTop="1" thickBot="1">
      <c r="A300" s="200" t="s">
        <v>688</v>
      </c>
      <c r="B300" s="200" t="s">
        <v>377</v>
      </c>
      <c r="C300" s="205" t="s">
        <v>689</v>
      </c>
      <c r="D300" s="658">
        <v>37260</v>
      </c>
    </row>
    <row r="301" spans="1:4" ht="44.4" thickTop="1" thickBot="1">
      <c r="A301" s="200" t="s">
        <v>690</v>
      </c>
      <c r="B301" s="200" t="s">
        <v>92</v>
      </c>
      <c r="C301" s="205" t="s">
        <v>691</v>
      </c>
      <c r="D301" s="658">
        <v>492659.99999999994</v>
      </c>
    </row>
    <row r="302" spans="1:4" ht="44.4" thickTop="1" thickBot="1">
      <c r="A302" s="200" t="s">
        <v>692</v>
      </c>
      <c r="B302" s="200" t="s">
        <v>92</v>
      </c>
      <c r="C302" s="205" t="s">
        <v>693</v>
      </c>
      <c r="D302" s="658">
        <v>418760.99999999994</v>
      </c>
    </row>
    <row r="303" spans="1:4" ht="44.4" thickTop="1" thickBot="1">
      <c r="A303" s="200" t="s">
        <v>694</v>
      </c>
      <c r="B303" s="200" t="s">
        <v>92</v>
      </c>
      <c r="C303" s="205" t="s">
        <v>695</v>
      </c>
      <c r="D303" s="658">
        <v>424426.58999999997</v>
      </c>
    </row>
    <row r="304" spans="1:4" ht="44.4" thickTop="1" thickBot="1">
      <c r="A304" s="200" t="s">
        <v>696</v>
      </c>
      <c r="B304" s="200" t="s">
        <v>92</v>
      </c>
      <c r="C304" s="205" t="s">
        <v>697</v>
      </c>
      <c r="D304" s="658">
        <v>372157.88305699057</v>
      </c>
    </row>
    <row r="305" spans="1:4" ht="44.4" thickTop="1" thickBot="1">
      <c r="A305" s="200" t="s">
        <v>698</v>
      </c>
      <c r="B305" s="200" t="s">
        <v>92</v>
      </c>
      <c r="C305" s="205" t="s">
        <v>699</v>
      </c>
      <c r="D305" s="658">
        <v>266618.07</v>
      </c>
    </row>
    <row r="306" spans="1:4" ht="44.4" thickTop="1" thickBot="1">
      <c r="A306" s="200" t="s">
        <v>700</v>
      </c>
      <c r="B306" s="200" t="s">
        <v>233</v>
      </c>
      <c r="C306" s="205" t="s">
        <v>701</v>
      </c>
      <c r="D306" s="658">
        <v>365083.1096440102</v>
      </c>
    </row>
    <row r="307" spans="1:4" ht="15.6" thickTop="1" thickBot="1">
      <c r="A307" s="200" t="s">
        <v>702</v>
      </c>
      <c r="B307" s="200" t="s">
        <v>92</v>
      </c>
      <c r="C307" s="205" t="s">
        <v>703</v>
      </c>
      <c r="D307" s="658">
        <v>318950.77499999997</v>
      </c>
    </row>
    <row r="308" spans="1:4" ht="15.6" thickTop="1" thickBot="1">
      <c r="A308" s="200" t="s">
        <v>674</v>
      </c>
      <c r="B308" s="200" t="s">
        <v>377</v>
      </c>
      <c r="C308" s="205" t="s">
        <v>675</v>
      </c>
      <c r="D308" s="658">
        <v>114573</v>
      </c>
    </row>
    <row r="309" spans="1:4" ht="15.6" thickTop="1" thickBot="1">
      <c r="A309" s="200" t="s">
        <v>680</v>
      </c>
      <c r="B309" s="200" t="s">
        <v>377</v>
      </c>
      <c r="C309" s="205" t="s">
        <v>681</v>
      </c>
      <c r="D309" s="658">
        <v>6654.1</v>
      </c>
    </row>
    <row r="310" spans="1:4" ht="15.6" thickTop="1" thickBot="1">
      <c r="A310" s="200" t="s">
        <v>678</v>
      </c>
      <c r="B310" s="200" t="s">
        <v>377</v>
      </c>
      <c r="C310" s="205" t="s">
        <v>679</v>
      </c>
      <c r="D310" s="658">
        <v>17112.25</v>
      </c>
    </row>
    <row r="311" spans="1:4" ht="15.6" thickTop="1" thickBot="1">
      <c r="A311" s="200" t="s">
        <v>676</v>
      </c>
      <c r="B311" s="200" t="s">
        <v>377</v>
      </c>
      <c r="C311" s="205" t="s">
        <v>677</v>
      </c>
      <c r="D311" s="658">
        <v>91535</v>
      </c>
    </row>
    <row r="312" spans="1:4" ht="15.6" thickTop="1" thickBot="1">
      <c r="A312" s="200" t="s">
        <v>682</v>
      </c>
      <c r="B312" s="200" t="s">
        <v>377</v>
      </c>
      <c r="C312" s="205" t="s">
        <v>683</v>
      </c>
      <c r="D312" s="658">
        <v>16714.8</v>
      </c>
    </row>
    <row r="313" spans="1:4" ht="15.6" thickTop="1" thickBot="1">
      <c r="A313" s="200" t="s">
        <v>704</v>
      </c>
      <c r="B313" s="200" t="s">
        <v>377</v>
      </c>
      <c r="C313" s="205" t="s">
        <v>705</v>
      </c>
      <c r="D313" s="658">
        <v>7500</v>
      </c>
    </row>
    <row r="314" spans="1:4" ht="15.6" thickTop="1" thickBot="1">
      <c r="A314" s="200" t="s">
        <v>706</v>
      </c>
      <c r="B314" s="200" t="s">
        <v>377</v>
      </c>
      <c r="C314" s="205" t="s">
        <v>707</v>
      </c>
      <c r="D314" s="658">
        <v>7589.9999999999991</v>
      </c>
    </row>
    <row r="315" spans="1:4" ht="44.4" thickTop="1" thickBot="1">
      <c r="A315" s="200" t="s">
        <v>712</v>
      </c>
      <c r="B315" s="200" t="s">
        <v>377</v>
      </c>
      <c r="C315" s="205" t="s">
        <v>713</v>
      </c>
      <c r="D315" s="658">
        <v>10961.748278292422</v>
      </c>
    </row>
    <row r="316" spans="1:4" ht="30" thickTop="1" thickBot="1">
      <c r="A316" s="200" t="s">
        <v>708</v>
      </c>
      <c r="B316" s="200" t="s">
        <v>92</v>
      </c>
      <c r="C316" s="205" t="s">
        <v>709</v>
      </c>
      <c r="D316" s="658">
        <v>34334</v>
      </c>
    </row>
    <row r="317" spans="1:4" ht="15.6" thickTop="1" thickBot="1">
      <c r="A317" s="200" t="s">
        <v>710</v>
      </c>
      <c r="B317" s="200" t="s">
        <v>377</v>
      </c>
      <c r="C317" s="205" t="s">
        <v>711</v>
      </c>
      <c r="D317" s="658">
        <v>18470.806840490797</v>
      </c>
    </row>
    <row r="318" spans="1:4" ht="30" thickTop="1" thickBot="1">
      <c r="A318" s="200" t="s">
        <v>714</v>
      </c>
      <c r="B318" s="200" t="s">
        <v>637</v>
      </c>
      <c r="C318" s="205" t="s">
        <v>715</v>
      </c>
      <c r="D318" s="658">
        <v>8709.5249999999996</v>
      </c>
    </row>
    <row r="319" spans="1:4" ht="30" thickTop="1" thickBot="1">
      <c r="A319" s="200" t="s">
        <v>716</v>
      </c>
      <c r="B319" s="200" t="s">
        <v>92</v>
      </c>
      <c r="C319" s="205" t="s">
        <v>717</v>
      </c>
      <c r="D319" s="658">
        <v>21420</v>
      </c>
    </row>
    <row r="320" spans="1:4" ht="44.4" thickTop="1" thickBot="1">
      <c r="A320" s="200" t="s">
        <v>724</v>
      </c>
      <c r="B320" s="200" t="s">
        <v>92</v>
      </c>
      <c r="C320" s="205" t="s">
        <v>725</v>
      </c>
      <c r="D320" s="658">
        <v>96567.760557636386</v>
      </c>
    </row>
    <row r="321" spans="1:4" ht="44.4" thickTop="1" thickBot="1">
      <c r="A321" s="200" t="s">
        <v>726</v>
      </c>
      <c r="B321" s="200" t="s">
        <v>92</v>
      </c>
      <c r="C321" s="205" t="s">
        <v>727</v>
      </c>
      <c r="D321" s="658">
        <v>173774.65087573358</v>
      </c>
    </row>
    <row r="322" spans="1:4" ht="44.4" thickTop="1" thickBot="1">
      <c r="A322" s="200" t="s">
        <v>722</v>
      </c>
      <c r="B322" s="200" t="s">
        <v>92</v>
      </c>
      <c r="C322" s="205" t="s">
        <v>723</v>
      </c>
      <c r="D322" s="658">
        <v>131659.82076910962</v>
      </c>
    </row>
    <row r="323" spans="1:4" ht="58.8" thickTop="1" thickBot="1">
      <c r="A323" s="200" t="s">
        <v>720</v>
      </c>
      <c r="B323" s="200" t="s">
        <v>92</v>
      </c>
      <c r="C323" s="205" t="s">
        <v>721</v>
      </c>
      <c r="D323" s="658">
        <v>374049</v>
      </c>
    </row>
    <row r="324" spans="1:4" ht="15.6" thickTop="1" thickBot="1">
      <c r="A324" s="200" t="s">
        <v>728</v>
      </c>
      <c r="B324" s="200" t="s">
        <v>92</v>
      </c>
      <c r="C324" s="205" t="s">
        <v>729</v>
      </c>
      <c r="D324" s="658">
        <v>0</v>
      </c>
    </row>
    <row r="325" spans="1:4" ht="15.6" thickTop="1" thickBot="1">
      <c r="A325" s="200" t="s">
        <v>732</v>
      </c>
      <c r="B325" s="200" t="s">
        <v>92</v>
      </c>
      <c r="C325" s="205" t="s">
        <v>733</v>
      </c>
      <c r="D325" s="658">
        <v>17850</v>
      </c>
    </row>
    <row r="326" spans="1:4" ht="30" thickTop="1" thickBot="1">
      <c r="A326" s="200" t="s">
        <v>718</v>
      </c>
      <c r="B326" s="200" t="s">
        <v>92</v>
      </c>
      <c r="C326" s="205" t="s">
        <v>719</v>
      </c>
      <c r="D326" s="658">
        <v>26180</v>
      </c>
    </row>
    <row r="327" spans="1:4" ht="30" thickTop="1" thickBot="1">
      <c r="A327" s="200" t="s">
        <v>730</v>
      </c>
      <c r="B327" s="200" t="s">
        <v>92</v>
      </c>
      <c r="C327" s="205" t="s">
        <v>731</v>
      </c>
      <c r="D327" s="658">
        <v>21420</v>
      </c>
    </row>
    <row r="328" spans="1:4" ht="30" thickTop="1" thickBot="1">
      <c r="A328" s="200" t="s">
        <v>734</v>
      </c>
      <c r="B328" s="200" t="s">
        <v>92</v>
      </c>
      <c r="C328" s="205" t="s">
        <v>735</v>
      </c>
      <c r="D328" s="658">
        <v>0</v>
      </c>
    </row>
    <row r="329" spans="1:4" ht="15.6" thickTop="1" thickBot="1">
      <c r="A329" s="200" t="s">
        <v>736</v>
      </c>
      <c r="B329" s="200" t="s">
        <v>92</v>
      </c>
      <c r="C329" s="205" t="s">
        <v>737</v>
      </c>
      <c r="D329" s="658">
        <v>3600</v>
      </c>
    </row>
    <row r="330" spans="1:4" ht="30" thickTop="1" thickBot="1">
      <c r="A330" s="200" t="s">
        <v>738</v>
      </c>
      <c r="B330" s="200" t="s">
        <v>92</v>
      </c>
      <c r="C330" s="205" t="s">
        <v>739</v>
      </c>
      <c r="D330" s="658">
        <v>45954.527425573127</v>
      </c>
    </row>
    <row r="331" spans="1:4" ht="30" thickTop="1" thickBot="1">
      <c r="A331" s="200" t="s">
        <v>740</v>
      </c>
      <c r="B331" s="200" t="s">
        <v>92</v>
      </c>
      <c r="C331" s="205" t="s">
        <v>741</v>
      </c>
      <c r="D331" s="658">
        <v>1133.3249999999998</v>
      </c>
    </row>
    <row r="332" spans="1:4" ht="15.6" thickTop="1" thickBot="1">
      <c r="A332" s="200" t="s">
        <v>743</v>
      </c>
      <c r="B332" s="200" t="s">
        <v>388</v>
      </c>
      <c r="C332" s="205" t="s">
        <v>744</v>
      </c>
      <c r="D332" s="658">
        <v>124199.99999999999</v>
      </c>
    </row>
    <row r="333" spans="1:4" ht="30" thickTop="1" thickBot="1">
      <c r="A333" s="200" t="s">
        <v>742</v>
      </c>
      <c r="B333" s="200" t="s">
        <v>388</v>
      </c>
      <c r="C333" s="205" t="s">
        <v>2017</v>
      </c>
      <c r="D333" s="658">
        <v>118766.24999999999</v>
      </c>
    </row>
    <row r="334" spans="1:4" ht="15.6" thickTop="1" thickBot="1">
      <c r="A334" s="200" t="s">
        <v>747</v>
      </c>
      <c r="B334" s="200" t="s">
        <v>92</v>
      </c>
      <c r="C334" s="205" t="s">
        <v>2018</v>
      </c>
      <c r="D334" s="658">
        <v>839.63150177591194</v>
      </c>
    </row>
    <row r="335" spans="1:4" ht="15.6" thickTop="1" thickBot="1">
      <c r="A335" s="200" t="s">
        <v>745</v>
      </c>
      <c r="B335" s="200" t="s">
        <v>92</v>
      </c>
      <c r="C335" s="205" t="s">
        <v>746</v>
      </c>
      <c r="D335" s="658">
        <v>3957.0214242815618</v>
      </c>
    </row>
    <row r="336" spans="1:4" ht="15.6" thickTop="1" thickBot="1">
      <c r="A336" s="200" t="s">
        <v>748</v>
      </c>
      <c r="B336" s="200" t="s">
        <v>377</v>
      </c>
      <c r="C336" s="205" t="s">
        <v>749</v>
      </c>
      <c r="D336" s="658">
        <v>5475.527038101387</v>
      </c>
    </row>
    <row r="337" spans="1:4" ht="15.6" thickTop="1" thickBot="1">
      <c r="A337" s="200" t="s">
        <v>753</v>
      </c>
      <c r="B337" s="200" t="s">
        <v>92</v>
      </c>
      <c r="C337" s="205" t="s">
        <v>754</v>
      </c>
      <c r="D337" s="658">
        <v>352475.7837675169</v>
      </c>
    </row>
    <row r="338" spans="1:4" ht="15.6" thickTop="1" thickBot="1">
      <c r="A338" s="200" t="s">
        <v>751</v>
      </c>
      <c r="B338" s="200" t="s">
        <v>92</v>
      </c>
      <c r="C338" s="205" t="s">
        <v>752</v>
      </c>
      <c r="D338" s="658">
        <v>73899</v>
      </c>
    </row>
    <row r="339" spans="1:4" ht="30" thickTop="1" thickBot="1">
      <c r="A339" s="200" t="s">
        <v>750</v>
      </c>
      <c r="B339" s="200" t="s">
        <v>144</v>
      </c>
      <c r="C339" s="205" t="s">
        <v>2019</v>
      </c>
      <c r="D339" s="658">
        <v>106353.71226777734</v>
      </c>
    </row>
    <row r="340" spans="1:4" ht="30" thickTop="1" thickBot="1">
      <c r="A340" s="200" t="s">
        <v>686</v>
      </c>
      <c r="B340" s="200" t="s">
        <v>92</v>
      </c>
      <c r="C340" s="205" t="s">
        <v>2015</v>
      </c>
      <c r="D340" s="658">
        <v>2071435.0005973519</v>
      </c>
    </row>
    <row r="341" spans="1:4" ht="30" thickTop="1" thickBot="1">
      <c r="A341" s="200" t="s">
        <v>755</v>
      </c>
      <c r="B341" s="200" t="s">
        <v>92</v>
      </c>
      <c r="C341" s="205" t="s">
        <v>756</v>
      </c>
      <c r="D341" s="658">
        <v>2081113.0299386499</v>
      </c>
    </row>
    <row r="342" spans="1:4" ht="30" thickTop="1" thickBot="1">
      <c r="A342" s="200" t="s">
        <v>687</v>
      </c>
      <c r="B342" s="200" t="s">
        <v>92</v>
      </c>
      <c r="C342" s="205" t="s">
        <v>2016</v>
      </c>
      <c r="D342" s="658">
        <v>1108168.5811677738</v>
      </c>
    </row>
    <row r="343" spans="1:4" ht="30" thickTop="1" thickBot="1">
      <c r="A343" s="200" t="s">
        <v>757</v>
      </c>
      <c r="B343" s="200" t="s">
        <v>92</v>
      </c>
      <c r="C343" s="205" t="s">
        <v>758</v>
      </c>
      <c r="D343" s="658">
        <v>1059330.1056242676</v>
      </c>
    </row>
    <row r="344" spans="1:4" ht="30" thickTop="1" thickBot="1">
      <c r="A344" s="200" t="s">
        <v>802</v>
      </c>
      <c r="B344" s="200" t="s">
        <v>388</v>
      </c>
      <c r="C344" s="205" t="s">
        <v>803</v>
      </c>
      <c r="D344" s="658">
        <v>60000</v>
      </c>
    </row>
    <row r="345" spans="1:4" ht="30" thickTop="1" thickBot="1">
      <c r="A345" s="200" t="s">
        <v>759</v>
      </c>
      <c r="B345" s="200" t="s">
        <v>377</v>
      </c>
      <c r="C345" s="205" t="s">
        <v>760</v>
      </c>
      <c r="D345" s="658">
        <v>72274.929332256987</v>
      </c>
    </row>
    <row r="346" spans="1:4" ht="30" thickTop="1" thickBot="1">
      <c r="A346" s="200" t="s">
        <v>761</v>
      </c>
      <c r="B346" s="200" t="s">
        <v>144</v>
      </c>
      <c r="C346" s="205" t="s">
        <v>762</v>
      </c>
      <c r="D346" s="658">
        <v>39208.387177641205</v>
      </c>
    </row>
    <row r="347" spans="1:4" ht="30" thickTop="1" thickBot="1">
      <c r="A347" s="200" t="s">
        <v>768</v>
      </c>
      <c r="B347" s="200" t="s">
        <v>92</v>
      </c>
      <c r="C347" s="205" t="s">
        <v>2023</v>
      </c>
      <c r="D347" s="658">
        <v>83383.242648491214</v>
      </c>
    </row>
    <row r="348" spans="1:4" ht="15.6" thickTop="1" thickBot="1">
      <c r="A348" s="200" t="s">
        <v>773</v>
      </c>
      <c r="B348" s="200" t="s">
        <v>144</v>
      </c>
      <c r="C348" s="205" t="s">
        <v>2024</v>
      </c>
      <c r="D348" s="658">
        <v>4167</v>
      </c>
    </row>
    <row r="349" spans="1:4" ht="30" thickTop="1" thickBot="1">
      <c r="A349" s="200" t="s">
        <v>763</v>
      </c>
      <c r="B349" s="200" t="s">
        <v>144</v>
      </c>
      <c r="C349" s="205" t="s">
        <v>764</v>
      </c>
      <c r="D349" s="658">
        <v>66706.713348724559</v>
      </c>
    </row>
    <row r="350" spans="1:4" ht="30" thickTop="1" thickBot="1">
      <c r="A350" s="200" t="s">
        <v>765</v>
      </c>
      <c r="B350" s="200" t="s">
        <v>144</v>
      </c>
      <c r="C350" s="205" t="s">
        <v>2020</v>
      </c>
      <c r="D350" s="658">
        <v>5833.33</v>
      </c>
    </row>
    <row r="351" spans="1:4" ht="15.6" thickTop="1" thickBot="1">
      <c r="A351" s="200" t="s">
        <v>801</v>
      </c>
      <c r="B351" s="200" t="s">
        <v>144</v>
      </c>
      <c r="C351" s="205" t="s">
        <v>2026</v>
      </c>
      <c r="D351" s="658">
        <v>159823.40626379504</v>
      </c>
    </row>
    <row r="352" spans="1:4" ht="15.6" thickTop="1" thickBot="1">
      <c r="A352" s="200" t="s">
        <v>769</v>
      </c>
      <c r="B352" s="200" t="s">
        <v>144</v>
      </c>
      <c r="C352" s="205" t="s">
        <v>770</v>
      </c>
      <c r="D352" s="658">
        <v>360606.92307692306</v>
      </c>
    </row>
    <row r="353" spans="1:4" ht="15.6" thickTop="1" thickBot="1">
      <c r="A353" s="200" t="s">
        <v>771</v>
      </c>
      <c r="B353" s="200" t="s">
        <v>144</v>
      </c>
      <c r="C353" s="205" t="s">
        <v>772</v>
      </c>
      <c r="D353" s="658">
        <v>971984.61538461538</v>
      </c>
    </row>
    <row r="354" spans="1:4" ht="30" thickTop="1" thickBot="1">
      <c r="A354" s="200" t="s">
        <v>767</v>
      </c>
      <c r="B354" s="200" t="s">
        <v>144</v>
      </c>
      <c r="C354" s="205" t="s">
        <v>2022</v>
      </c>
      <c r="D354" s="658">
        <v>5912.333333333333</v>
      </c>
    </row>
    <row r="355" spans="1:4" ht="15.6" thickTop="1" thickBot="1">
      <c r="A355" s="200" t="s">
        <v>766</v>
      </c>
      <c r="B355" s="200" t="s">
        <v>144</v>
      </c>
      <c r="C355" s="205" t="s">
        <v>2021</v>
      </c>
      <c r="D355" s="658">
        <v>4081.6666666666665</v>
      </c>
    </row>
    <row r="356" spans="1:4" ht="15.6" thickTop="1" thickBot="1">
      <c r="A356" s="200" t="s">
        <v>778</v>
      </c>
      <c r="B356" s="200" t="s">
        <v>144</v>
      </c>
      <c r="C356" s="205" t="s">
        <v>779</v>
      </c>
      <c r="D356" s="658">
        <v>41484.176061435552</v>
      </c>
    </row>
    <row r="357" spans="1:4" ht="30" thickTop="1" thickBot="1">
      <c r="A357" s="200" t="s">
        <v>774</v>
      </c>
      <c r="B357" s="200" t="s">
        <v>144</v>
      </c>
      <c r="C357" s="205" t="s">
        <v>775</v>
      </c>
      <c r="D357" s="658">
        <v>391442.07160025829</v>
      </c>
    </row>
    <row r="358" spans="1:4" ht="30" thickTop="1" thickBot="1">
      <c r="A358" s="200" t="s">
        <v>776</v>
      </c>
      <c r="B358" s="200" t="s">
        <v>144</v>
      </c>
      <c r="C358" s="205" t="s">
        <v>777</v>
      </c>
      <c r="D358" s="658">
        <v>403807.35622667085</v>
      </c>
    </row>
    <row r="359" spans="1:4" ht="15.6" thickTop="1" thickBot="1">
      <c r="A359" s="200" t="s">
        <v>780</v>
      </c>
      <c r="B359" s="200" t="s">
        <v>144</v>
      </c>
      <c r="C359" s="205" t="s">
        <v>781</v>
      </c>
      <c r="D359" s="658">
        <v>124206.20999999999</v>
      </c>
    </row>
    <row r="360" spans="1:4" ht="15.6" thickTop="1" thickBot="1">
      <c r="A360" s="200" t="s">
        <v>782</v>
      </c>
      <c r="B360" s="200" t="s">
        <v>144</v>
      </c>
      <c r="C360" s="205" t="s">
        <v>783</v>
      </c>
      <c r="D360" s="658">
        <v>130719.465</v>
      </c>
    </row>
    <row r="361" spans="1:4" ht="15.6" thickTop="1" thickBot="1">
      <c r="A361" s="200" t="s">
        <v>784</v>
      </c>
      <c r="B361" s="200" t="s">
        <v>144</v>
      </c>
      <c r="C361" s="205" t="s">
        <v>785</v>
      </c>
      <c r="D361" s="658">
        <v>203384.745</v>
      </c>
    </row>
    <row r="362" spans="1:4" ht="15.6" thickTop="1" thickBot="1">
      <c r="A362" s="200" t="s">
        <v>786</v>
      </c>
      <c r="B362" s="200" t="s">
        <v>144</v>
      </c>
      <c r="C362" s="205" t="s">
        <v>787</v>
      </c>
      <c r="D362" s="658">
        <v>277559.05499999999</v>
      </c>
    </row>
    <row r="363" spans="1:4" ht="30" thickTop="1" thickBot="1">
      <c r="A363" s="200" t="s">
        <v>788</v>
      </c>
      <c r="B363" s="200" t="s">
        <v>144</v>
      </c>
      <c r="C363" s="205" t="s">
        <v>789</v>
      </c>
      <c r="D363" s="658">
        <v>178347.65159089438</v>
      </c>
    </row>
    <row r="364" spans="1:4" ht="30" thickTop="1" thickBot="1">
      <c r="A364" s="200" t="s">
        <v>804</v>
      </c>
      <c r="B364" s="200" t="s">
        <v>144</v>
      </c>
      <c r="C364" s="205" t="s">
        <v>805</v>
      </c>
      <c r="D364" s="658">
        <v>164015.54596855724</v>
      </c>
    </row>
    <row r="365" spans="1:4" ht="15.6" thickTop="1" thickBot="1">
      <c r="A365" s="200" t="s">
        <v>790</v>
      </c>
      <c r="B365" s="200" t="s">
        <v>144</v>
      </c>
      <c r="C365" s="205" t="s">
        <v>791</v>
      </c>
      <c r="D365" s="658">
        <v>91940.192543751997</v>
      </c>
    </row>
    <row r="366" spans="1:4" ht="15.6" thickTop="1" thickBot="1">
      <c r="A366" s="200" t="s">
        <v>792</v>
      </c>
      <c r="B366" s="200" t="s">
        <v>144</v>
      </c>
      <c r="C366" s="205" t="s">
        <v>2025</v>
      </c>
      <c r="D366" s="658">
        <v>70126.58147898897</v>
      </c>
    </row>
    <row r="367" spans="1:4" ht="30" thickTop="1" thickBot="1">
      <c r="A367" s="200" t="s">
        <v>793</v>
      </c>
      <c r="B367" s="200" t="s">
        <v>92</v>
      </c>
      <c r="C367" s="205" t="s">
        <v>794</v>
      </c>
      <c r="D367" s="658">
        <v>33896.25</v>
      </c>
    </row>
    <row r="368" spans="1:4" ht="15.6" thickTop="1" thickBot="1">
      <c r="A368" s="200" t="s">
        <v>797</v>
      </c>
      <c r="B368" s="200" t="s">
        <v>92</v>
      </c>
      <c r="C368" s="205" t="s">
        <v>798</v>
      </c>
      <c r="D368" s="658">
        <v>2961</v>
      </c>
    </row>
    <row r="369" spans="1:4" ht="30" thickTop="1" thickBot="1">
      <c r="A369" s="200" t="s">
        <v>795</v>
      </c>
      <c r="B369" s="200" t="s">
        <v>92</v>
      </c>
      <c r="C369" s="205" t="s">
        <v>796</v>
      </c>
      <c r="D369" s="658">
        <v>491.62499999999994</v>
      </c>
    </row>
    <row r="370" spans="1:4" ht="15.6" thickTop="1" thickBot="1">
      <c r="A370" s="200" t="s">
        <v>799</v>
      </c>
      <c r="B370" s="200" t="s">
        <v>92</v>
      </c>
      <c r="C370" s="205" t="s">
        <v>800</v>
      </c>
      <c r="D370" s="658">
        <v>56508.39488795607</v>
      </c>
    </row>
    <row r="371" spans="1:4" ht="15.6" thickTop="1" thickBot="1">
      <c r="A371" s="200" t="s">
        <v>808</v>
      </c>
      <c r="B371" s="200" t="s">
        <v>92</v>
      </c>
      <c r="C371" s="205" t="s">
        <v>2027</v>
      </c>
      <c r="D371" s="658">
        <v>41609.364037518571</v>
      </c>
    </row>
    <row r="372" spans="1:4" ht="15.6" thickTop="1" thickBot="1">
      <c r="A372" s="200" t="s">
        <v>806</v>
      </c>
      <c r="B372" s="200" t="s">
        <v>377</v>
      </c>
      <c r="C372" s="205" t="s">
        <v>807</v>
      </c>
      <c r="D372" s="658">
        <v>4333.33</v>
      </c>
    </row>
    <row r="373" spans="1:4" ht="15.6" thickTop="1" thickBot="1">
      <c r="A373" s="200"/>
      <c r="B373" s="200"/>
      <c r="C373" s="205"/>
      <c r="D373" s="658"/>
    </row>
    <row r="374" spans="1:4" ht="15" thickTop="1">
      <c r="D374"/>
    </row>
    <row r="375" spans="1:4">
      <c r="D375"/>
    </row>
    <row r="376" spans="1:4">
      <c r="D376"/>
    </row>
    <row r="377" spans="1:4">
      <c r="D377"/>
    </row>
    <row r="378" spans="1:4">
      <c r="D378"/>
    </row>
    <row r="379" spans="1:4">
      <c r="D379"/>
    </row>
    <row r="380" spans="1:4">
      <c r="D380"/>
    </row>
    <row r="381" spans="1:4">
      <c r="D381"/>
    </row>
    <row r="382" spans="1:4">
      <c r="D382"/>
    </row>
    <row r="383" spans="1:4">
      <c r="D383"/>
    </row>
    <row r="384" spans="1:4">
      <c r="D384"/>
    </row>
    <row r="385" spans="4:4">
      <c r="D385"/>
    </row>
    <row r="386" spans="4:4">
      <c r="D386"/>
    </row>
    <row r="387" spans="4:4">
      <c r="D387"/>
    </row>
    <row r="388" spans="4:4">
      <c r="D388"/>
    </row>
    <row r="389" spans="4:4">
      <c r="D389"/>
    </row>
    <row r="390" spans="4:4">
      <c r="D390"/>
    </row>
    <row r="391" spans="4:4">
      <c r="D391"/>
    </row>
    <row r="392" spans="4:4">
      <c r="D392"/>
    </row>
    <row r="393" spans="4:4">
      <c r="D393"/>
    </row>
    <row r="394" spans="4:4">
      <c r="D394"/>
    </row>
    <row r="395" spans="4:4">
      <c r="D395"/>
    </row>
    <row r="396" spans="4:4">
      <c r="D396"/>
    </row>
    <row r="397" spans="4:4">
      <c r="D397"/>
    </row>
    <row r="398" spans="4:4">
      <c r="D398"/>
    </row>
    <row r="399" spans="4:4">
      <c r="D399"/>
    </row>
    <row r="400" spans="4:4">
      <c r="D400"/>
    </row>
    <row r="401" spans="4:4">
      <c r="D401"/>
    </row>
    <row r="402" spans="4:4">
      <c r="D402"/>
    </row>
    <row r="403" spans="4:4">
      <c r="D403"/>
    </row>
    <row r="404" spans="4:4">
      <c r="D404"/>
    </row>
    <row r="405" spans="4:4">
      <c r="D405"/>
    </row>
    <row r="406" spans="4:4">
      <c r="D406"/>
    </row>
    <row r="407" spans="4:4">
      <c r="D407"/>
    </row>
    <row r="408" spans="4:4">
      <c r="D408"/>
    </row>
    <row r="409" spans="4:4">
      <c r="D409"/>
    </row>
    <row r="410" spans="4:4">
      <c r="D410"/>
    </row>
    <row r="411" spans="4:4">
      <c r="D411"/>
    </row>
    <row r="412" spans="4:4">
      <c r="D412"/>
    </row>
    <row r="413" spans="4:4">
      <c r="D413"/>
    </row>
    <row r="414" spans="4:4">
      <c r="D414"/>
    </row>
    <row r="415" spans="4:4">
      <c r="D415"/>
    </row>
    <row r="416" spans="4:4">
      <c r="D416"/>
    </row>
    <row r="417" spans="4:4">
      <c r="D417"/>
    </row>
    <row r="418" spans="4:4">
      <c r="D418"/>
    </row>
    <row r="419" spans="4:4">
      <c r="D419"/>
    </row>
    <row r="420" spans="4:4">
      <c r="D420"/>
    </row>
    <row r="421" spans="4:4">
      <c r="D421"/>
    </row>
    <row r="422" spans="4:4">
      <c r="D422"/>
    </row>
    <row r="423" spans="4:4">
      <c r="D423"/>
    </row>
    <row r="424" spans="4:4">
      <c r="D424"/>
    </row>
    <row r="425" spans="4:4">
      <c r="D425"/>
    </row>
    <row r="426" spans="4:4">
      <c r="D426"/>
    </row>
    <row r="427" spans="4:4">
      <c r="D427"/>
    </row>
    <row r="428" spans="4:4">
      <c r="D428"/>
    </row>
    <row r="429" spans="4:4">
      <c r="D429"/>
    </row>
    <row r="430" spans="4:4">
      <c r="D430"/>
    </row>
    <row r="431" spans="4:4">
      <c r="D431"/>
    </row>
    <row r="432" spans="4:4">
      <c r="D432"/>
    </row>
    <row r="433" spans="4:4">
      <c r="D433"/>
    </row>
    <row r="434" spans="4:4">
      <c r="D434"/>
    </row>
    <row r="435" spans="4:4">
      <c r="D435"/>
    </row>
    <row r="436" spans="4:4">
      <c r="D436"/>
    </row>
    <row r="437" spans="4:4">
      <c r="D437"/>
    </row>
    <row r="438" spans="4:4">
      <c r="D438"/>
    </row>
    <row r="439" spans="4:4">
      <c r="D439"/>
    </row>
    <row r="440" spans="4:4">
      <c r="D440"/>
    </row>
    <row r="441" spans="4:4">
      <c r="D441"/>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101" activePane="bottomRight" state="frozen"/>
      <selection activeCell="D20" sqref="D20"/>
      <selection pane="topRight" activeCell="D20" sqref="D20"/>
      <selection pane="bottomLeft" activeCell="D20" sqref="D20"/>
      <selection pane="bottomRight" activeCell="G9" sqref="G9"/>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1" t="s">
        <v>1934</v>
      </c>
      <c r="B1" s="682"/>
      <c r="C1" s="682"/>
      <c r="D1" s="683"/>
    </row>
    <row r="2" spans="1:5" ht="15.6" thickTop="1" thickBot="1">
      <c r="A2" s="680" t="s">
        <v>1493</v>
      </c>
      <c r="B2" s="680"/>
      <c r="C2" s="680"/>
      <c r="D2" s="680"/>
    </row>
    <row r="3" spans="1:5" ht="15.6" thickTop="1" thickBot="1">
      <c r="A3" s="684"/>
      <c r="B3" s="684"/>
      <c r="C3" s="684"/>
      <c r="D3" s="684"/>
    </row>
    <row r="4" spans="1:5" ht="15.6" thickTop="1" thickBot="1">
      <c r="A4" s="685"/>
      <c r="B4" s="685"/>
      <c r="C4" s="685"/>
      <c r="D4" s="685"/>
    </row>
    <row r="5" spans="1:5" ht="30" customHeight="1" thickTop="1" thickBot="1">
      <c r="A5" s="207"/>
      <c r="B5" s="106"/>
      <c r="C5" s="107"/>
      <c r="D5" s="195"/>
    </row>
    <row r="6" spans="1:5" ht="30" customHeight="1" thickTop="1" thickBot="1">
      <c r="A6" s="208" t="s">
        <v>1350</v>
      </c>
      <c r="B6" s="106" t="s">
        <v>339</v>
      </c>
      <c r="C6" s="108" t="s">
        <v>2132</v>
      </c>
      <c r="D6" s="659">
        <v>1274.4676011956828</v>
      </c>
    </row>
    <row r="7" spans="1:5" ht="30" customHeight="1" thickTop="1" thickBot="1">
      <c r="A7" s="208" t="s">
        <v>1436</v>
      </c>
      <c r="B7" s="106" t="s">
        <v>339</v>
      </c>
      <c r="C7" s="108" t="s">
        <v>2131</v>
      </c>
      <c r="D7" s="659">
        <v>1274.4676011956828</v>
      </c>
      <c r="E7" s="109"/>
    </row>
    <row r="8" spans="1:5" ht="30" customHeight="1" thickTop="1" thickBot="1">
      <c r="A8" s="208" t="s">
        <v>1448</v>
      </c>
      <c r="B8" s="106" t="s">
        <v>339</v>
      </c>
      <c r="C8" s="108" t="s">
        <v>2133</v>
      </c>
      <c r="D8" s="659">
        <v>1274.4676011956828</v>
      </c>
    </row>
    <row r="9" spans="1:5" ht="30" customHeight="1" thickTop="1" thickBot="1">
      <c r="A9" s="208" t="s">
        <v>1309</v>
      </c>
      <c r="B9" s="106" t="s">
        <v>1307</v>
      </c>
      <c r="C9" s="108" t="s">
        <v>1310</v>
      </c>
      <c r="D9" s="659">
        <v>1274.4676011956828</v>
      </c>
    </row>
    <row r="10" spans="1:5" ht="30" customHeight="1" thickTop="1" thickBot="1">
      <c r="A10" s="208" t="s">
        <v>1472</v>
      </c>
      <c r="B10" s="106" t="s">
        <v>339</v>
      </c>
      <c r="C10" s="108" t="s">
        <v>1473</v>
      </c>
      <c r="D10" s="659">
        <v>1274.4676011956828</v>
      </c>
    </row>
    <row r="11" spans="1:5" ht="30" customHeight="1" thickTop="1" thickBot="1">
      <c r="A11" s="208" t="s">
        <v>1413</v>
      </c>
      <c r="B11" s="106" t="s">
        <v>339</v>
      </c>
      <c r="C11" s="108" t="s">
        <v>1414</v>
      </c>
      <c r="D11" s="659">
        <v>1274.4676011956828</v>
      </c>
    </row>
    <row r="12" spans="1:5" ht="30" customHeight="1" thickTop="1" thickBot="1">
      <c r="A12" s="208" t="s">
        <v>1415</v>
      </c>
      <c r="B12" s="106" t="s">
        <v>339</v>
      </c>
      <c r="C12" s="108" t="s">
        <v>1416</v>
      </c>
      <c r="D12" s="659">
        <v>1274.4676011956828</v>
      </c>
    </row>
    <row r="13" spans="1:5" ht="30" customHeight="1" thickTop="1" thickBot="1">
      <c r="A13" s="208" t="s">
        <v>1417</v>
      </c>
      <c r="B13" s="106" t="s">
        <v>339</v>
      </c>
      <c r="C13" s="108" t="s">
        <v>1418</v>
      </c>
      <c r="D13" s="659">
        <v>1274.4676011956828</v>
      </c>
    </row>
    <row r="14" spans="1:5" ht="30" customHeight="1" thickTop="1" thickBot="1">
      <c r="A14" s="208" t="s">
        <v>1419</v>
      </c>
      <c r="B14" s="106" t="s">
        <v>339</v>
      </c>
      <c r="C14" s="108" t="s">
        <v>1420</v>
      </c>
      <c r="D14" s="659">
        <v>1274.4676011956828</v>
      </c>
    </row>
    <row r="15" spans="1:5" ht="30" customHeight="1" thickTop="1" thickBot="1">
      <c r="A15" s="208" t="s">
        <v>1401</v>
      </c>
      <c r="B15" s="106" t="s">
        <v>339</v>
      </c>
      <c r="C15" s="108" t="s">
        <v>1944</v>
      </c>
      <c r="D15" s="659">
        <v>1274.4676011956828</v>
      </c>
    </row>
    <row r="16" spans="1:5" ht="30" customHeight="1" thickTop="1" thickBot="1">
      <c r="A16" s="208" t="s">
        <v>1311</v>
      </c>
      <c r="B16" s="106" t="s">
        <v>339</v>
      </c>
      <c r="C16" s="108" t="s">
        <v>1312</v>
      </c>
      <c r="D16" s="659">
        <v>1274.4676011956828</v>
      </c>
    </row>
    <row r="17" spans="1:4" ht="30" customHeight="1" thickTop="1" thickBot="1">
      <c r="A17" s="208" t="s">
        <v>1313</v>
      </c>
      <c r="B17" s="106" t="s">
        <v>339</v>
      </c>
      <c r="C17" s="108" t="s">
        <v>1314</v>
      </c>
      <c r="D17" s="659">
        <v>1274.4676011956828</v>
      </c>
    </row>
    <row r="18" spans="1:4" ht="30" customHeight="1" thickTop="1" thickBot="1">
      <c r="A18" s="208" t="s">
        <v>1315</v>
      </c>
      <c r="B18" s="106" t="s">
        <v>339</v>
      </c>
      <c r="C18" s="108" t="s">
        <v>1316</v>
      </c>
      <c r="D18" s="659">
        <v>1274.4676011956828</v>
      </c>
    </row>
    <row r="19" spans="1:4" ht="30" customHeight="1" thickTop="1" thickBot="1">
      <c r="A19" s="208" t="s">
        <v>1319</v>
      </c>
      <c r="B19" s="106" t="s">
        <v>339</v>
      </c>
      <c r="C19" s="108" t="s">
        <v>1320</v>
      </c>
      <c r="D19" s="659">
        <v>1274.4676011956828</v>
      </c>
    </row>
    <row r="20" spans="1:4" ht="30" customHeight="1" thickTop="1" thickBot="1">
      <c r="A20" s="208" t="s">
        <v>1491</v>
      </c>
      <c r="B20" s="106" t="s">
        <v>339</v>
      </c>
      <c r="C20" s="108" t="s">
        <v>1953</v>
      </c>
      <c r="D20" s="659">
        <v>1274.4676011956828</v>
      </c>
    </row>
    <row r="21" spans="1:4" ht="30" customHeight="1" thickTop="1" thickBot="1">
      <c r="A21" s="208" t="s">
        <v>1323</v>
      </c>
      <c r="B21" s="106" t="s">
        <v>339</v>
      </c>
      <c r="C21" s="108" t="s">
        <v>1324</v>
      </c>
      <c r="D21" s="659">
        <v>1274.4676011956828</v>
      </c>
    </row>
    <row r="22" spans="1:4" ht="30" customHeight="1" thickTop="1" thickBot="1">
      <c r="A22" s="208" t="s">
        <v>1474</v>
      </c>
      <c r="B22" s="106" t="s">
        <v>339</v>
      </c>
      <c r="C22" s="108" t="s">
        <v>1475</v>
      </c>
      <c r="D22" s="659">
        <v>1274.4676011956828</v>
      </c>
    </row>
    <row r="23" spans="1:4" ht="30" customHeight="1" thickTop="1" thickBot="1">
      <c r="A23" s="208" t="s">
        <v>1331</v>
      </c>
      <c r="B23" s="106" t="s">
        <v>339</v>
      </c>
      <c r="C23" s="108" t="s">
        <v>1332</v>
      </c>
      <c r="D23" s="659">
        <v>1274.4676011956828</v>
      </c>
    </row>
    <row r="24" spans="1:4" ht="30" customHeight="1" thickTop="1" thickBot="1">
      <c r="A24" s="208" t="s">
        <v>1353</v>
      </c>
      <c r="B24" s="106" t="s">
        <v>339</v>
      </c>
      <c r="C24" s="108" t="s">
        <v>1354</v>
      </c>
      <c r="D24" s="659">
        <v>1274.4676011956828</v>
      </c>
    </row>
    <row r="25" spans="1:4" ht="30" customHeight="1" thickTop="1" thickBot="1">
      <c r="A25" s="208" t="s">
        <v>1325</v>
      </c>
      <c r="B25" s="106" t="s">
        <v>339</v>
      </c>
      <c r="C25" s="108" t="s">
        <v>1326</v>
      </c>
      <c r="D25" s="659">
        <v>1274.4676011956828</v>
      </c>
    </row>
    <row r="26" spans="1:4" ht="30" customHeight="1" thickTop="1" thickBot="1">
      <c r="A26" s="208" t="s">
        <v>1330</v>
      </c>
      <c r="B26" s="106" t="s">
        <v>339</v>
      </c>
      <c r="C26" s="108" t="s">
        <v>1326</v>
      </c>
      <c r="D26" s="659">
        <v>1274.4676011956828</v>
      </c>
    </row>
    <row r="27" spans="1:4" ht="30" customHeight="1" thickTop="1" thickBot="1">
      <c r="A27" s="208" t="s">
        <v>1387</v>
      </c>
      <c r="B27" s="106" t="s">
        <v>339</v>
      </c>
      <c r="C27" s="108" t="s">
        <v>1388</v>
      </c>
      <c r="D27" s="659">
        <v>1274.4676011956828</v>
      </c>
    </row>
    <row r="28" spans="1:4" ht="30" customHeight="1" thickTop="1" thickBot="1">
      <c r="A28" s="208" t="s">
        <v>1333</v>
      </c>
      <c r="B28" s="106" t="s">
        <v>339</v>
      </c>
      <c r="C28" s="108" t="s">
        <v>1334</v>
      </c>
      <c r="D28" s="659">
        <v>1274.4676011956828</v>
      </c>
    </row>
    <row r="29" spans="1:4" ht="30" customHeight="1" thickTop="1" thickBot="1">
      <c r="A29" s="208" t="s">
        <v>1338</v>
      </c>
      <c r="B29" s="106" t="s">
        <v>339</v>
      </c>
      <c r="C29" s="108" t="s">
        <v>1339</v>
      </c>
      <c r="D29" s="659">
        <v>1274.4676011956828</v>
      </c>
    </row>
    <row r="30" spans="1:4" ht="30" customHeight="1" thickTop="1" thickBot="1">
      <c r="A30" s="208" t="s">
        <v>1336</v>
      </c>
      <c r="B30" s="106" t="s">
        <v>339</v>
      </c>
      <c r="C30" s="108" t="s">
        <v>1337</v>
      </c>
      <c r="D30" s="659">
        <v>1274.4676011956828</v>
      </c>
    </row>
    <row r="31" spans="1:4" ht="30" customHeight="1" thickTop="1" thickBot="1">
      <c r="A31" s="208" t="s">
        <v>1351</v>
      </c>
      <c r="B31" s="106" t="s">
        <v>339</v>
      </c>
      <c r="C31" s="108" t="s">
        <v>1352</v>
      </c>
      <c r="D31" s="659">
        <v>1274.4676011956828</v>
      </c>
    </row>
    <row r="32" spans="1:4" ht="30" customHeight="1" thickTop="1" thickBot="1">
      <c r="A32" s="208" t="s">
        <v>1340</v>
      </c>
      <c r="B32" s="106" t="s">
        <v>339</v>
      </c>
      <c r="C32" s="108" t="s">
        <v>1341</v>
      </c>
      <c r="D32" s="659">
        <v>1274.4676011956828</v>
      </c>
    </row>
    <row r="33" spans="1:4" ht="30" customHeight="1" thickTop="1" thickBot="1">
      <c r="A33" s="208" t="s">
        <v>1356</v>
      </c>
      <c r="B33" s="106" t="s">
        <v>339</v>
      </c>
      <c r="C33" s="108" t="s">
        <v>1341</v>
      </c>
      <c r="D33" s="659">
        <v>1274.4676011956828</v>
      </c>
    </row>
    <row r="34" spans="1:4" ht="30" customHeight="1" thickTop="1" thickBot="1">
      <c r="A34" s="208" t="s">
        <v>1357</v>
      </c>
      <c r="B34" s="106" t="s">
        <v>339</v>
      </c>
      <c r="C34" s="108" t="s">
        <v>1358</v>
      </c>
      <c r="D34" s="659">
        <v>1274.4676011956828</v>
      </c>
    </row>
    <row r="35" spans="1:4" ht="30" customHeight="1" thickTop="1" thickBot="1">
      <c r="A35" s="208" t="s">
        <v>1407</v>
      </c>
      <c r="B35" s="106" t="s">
        <v>339</v>
      </c>
      <c r="C35" s="108" t="s">
        <v>1948</v>
      </c>
      <c r="D35" s="659">
        <v>1274.4676011956828</v>
      </c>
    </row>
    <row r="36" spans="1:4" ht="30" customHeight="1" thickTop="1" thickBot="1">
      <c r="A36" s="208" t="s">
        <v>1488</v>
      </c>
      <c r="B36" s="106" t="s">
        <v>339</v>
      </c>
      <c r="C36" s="108" t="s">
        <v>1489</v>
      </c>
      <c r="D36" s="659">
        <v>1274.4676011956828</v>
      </c>
    </row>
    <row r="37" spans="1:4" ht="30" customHeight="1" thickTop="1" thickBot="1">
      <c r="A37" s="208" t="s">
        <v>1469</v>
      </c>
      <c r="B37" s="106" t="s">
        <v>339</v>
      </c>
      <c r="C37" s="108" t="s">
        <v>1470</v>
      </c>
      <c r="D37" s="659">
        <v>1274.4676011956828</v>
      </c>
    </row>
    <row r="38" spans="1:4" ht="30" customHeight="1" thickTop="1" thickBot="1">
      <c r="A38" s="208" t="s">
        <v>1348</v>
      </c>
      <c r="B38" s="106" t="s">
        <v>339</v>
      </c>
      <c r="C38" s="108" t="s">
        <v>1349</v>
      </c>
      <c r="D38" s="659">
        <v>1274.4676011956828</v>
      </c>
    </row>
    <row r="39" spans="1:4" ht="30" customHeight="1" thickTop="1" thickBot="1">
      <c r="A39" s="208" t="s">
        <v>1305</v>
      </c>
      <c r="B39" s="106" t="s">
        <v>1307</v>
      </c>
      <c r="C39" s="108" t="s">
        <v>1364</v>
      </c>
      <c r="D39" s="659">
        <v>1274.4676011956828</v>
      </c>
    </row>
    <row r="40" spans="1:4" ht="30" customHeight="1" thickTop="1" thickBot="1">
      <c r="A40" s="208" t="s">
        <v>1345</v>
      </c>
      <c r="B40" s="106" t="s">
        <v>339</v>
      </c>
      <c r="C40" s="108" t="s">
        <v>1346</v>
      </c>
      <c r="D40" s="659">
        <v>1274.4676011956828</v>
      </c>
    </row>
    <row r="41" spans="1:4" ht="30" customHeight="1" thickTop="1" thickBot="1">
      <c r="A41" s="208" t="s">
        <v>1343</v>
      </c>
      <c r="B41" s="106" t="s">
        <v>339</v>
      </c>
      <c r="C41" s="108" t="s">
        <v>1344</v>
      </c>
      <c r="D41" s="659">
        <v>1274.4676011956828</v>
      </c>
    </row>
    <row r="42" spans="1:4" ht="30" customHeight="1" thickTop="1" thickBot="1">
      <c r="A42" s="208" t="s">
        <v>1476</v>
      </c>
      <c r="B42" s="106" t="s">
        <v>339</v>
      </c>
      <c r="C42" s="108" t="s">
        <v>1344</v>
      </c>
      <c r="D42" s="659">
        <v>1274.4676011956828</v>
      </c>
    </row>
    <row r="43" spans="1:4" ht="30" customHeight="1" thickTop="1" thickBot="1">
      <c r="A43" s="208" t="s">
        <v>1317</v>
      </c>
      <c r="B43" s="106" t="s">
        <v>339</v>
      </c>
      <c r="C43" s="108" t="s">
        <v>1318</v>
      </c>
      <c r="D43" s="659">
        <v>1274.4676011956828</v>
      </c>
    </row>
    <row r="44" spans="1:4" ht="30" customHeight="1" thickTop="1" thickBot="1">
      <c r="A44" s="208" t="s">
        <v>1471</v>
      </c>
      <c r="B44" s="106" t="s">
        <v>339</v>
      </c>
      <c r="C44" s="108" t="s">
        <v>1318</v>
      </c>
      <c r="D44" s="659">
        <v>1274.4676011956828</v>
      </c>
    </row>
    <row r="45" spans="1:4" ht="30" customHeight="1" thickTop="1" thickBot="1">
      <c r="A45" s="208" t="s">
        <v>1362</v>
      </c>
      <c r="B45" s="106" t="s">
        <v>339</v>
      </c>
      <c r="C45" s="108" t="s">
        <v>1363</v>
      </c>
      <c r="D45" s="659">
        <v>1274.4676011956828</v>
      </c>
    </row>
    <row r="46" spans="1:4" ht="30" customHeight="1" thickTop="1" thickBot="1">
      <c r="A46" s="208" t="s">
        <v>1371</v>
      </c>
      <c r="B46" s="106" t="s">
        <v>339</v>
      </c>
      <c r="C46" s="108" t="s">
        <v>1372</v>
      </c>
      <c r="D46" s="659">
        <v>1274.4676011956828</v>
      </c>
    </row>
    <row r="47" spans="1:4" ht="30" customHeight="1" thickTop="1" thickBot="1">
      <c r="A47" s="208" t="s">
        <v>1375</v>
      </c>
      <c r="B47" s="106" t="s">
        <v>339</v>
      </c>
      <c r="C47" s="108" t="s">
        <v>1376</v>
      </c>
      <c r="D47" s="659">
        <v>1274.4676011956828</v>
      </c>
    </row>
    <row r="48" spans="1:4" ht="30" customHeight="1" thickTop="1" thickBot="1">
      <c r="A48" s="208" t="s">
        <v>1367</v>
      </c>
      <c r="B48" s="106" t="s">
        <v>1307</v>
      </c>
      <c r="C48" s="108" t="s">
        <v>1368</v>
      </c>
      <c r="D48" s="659">
        <v>1274.4676011956828</v>
      </c>
    </row>
    <row r="49" spans="1:4" ht="30" customHeight="1" thickTop="1" thickBot="1">
      <c r="A49" s="208" t="s">
        <v>1365</v>
      </c>
      <c r="B49" s="106" t="s">
        <v>339</v>
      </c>
      <c r="C49" s="108" t="s">
        <v>1366</v>
      </c>
      <c r="D49" s="659">
        <v>1274.4676011956828</v>
      </c>
    </row>
    <row r="50" spans="1:4" ht="30" customHeight="1" thickTop="1" thickBot="1">
      <c r="A50" s="208" t="s">
        <v>1369</v>
      </c>
      <c r="B50" s="106" t="s">
        <v>339</v>
      </c>
      <c r="C50" s="108" t="s">
        <v>1370</v>
      </c>
      <c r="D50" s="659">
        <v>1274.4676011956828</v>
      </c>
    </row>
    <row r="51" spans="1:4" ht="30" customHeight="1" thickTop="1" thickBot="1">
      <c r="A51" s="208" t="s">
        <v>1398</v>
      </c>
      <c r="B51" s="106" t="s">
        <v>1390</v>
      </c>
      <c r="C51" s="108" t="s">
        <v>1399</v>
      </c>
      <c r="D51" s="659">
        <v>1274.4676011956828</v>
      </c>
    </row>
    <row r="52" spans="1:4" ht="30" customHeight="1" thickTop="1" thickBot="1">
      <c r="A52" s="208" t="s">
        <v>1400</v>
      </c>
      <c r="B52" s="106" t="s">
        <v>1390</v>
      </c>
      <c r="C52" s="108" t="s">
        <v>1399</v>
      </c>
      <c r="D52" s="659">
        <v>1274.4676011956828</v>
      </c>
    </row>
    <row r="53" spans="1:4" ht="30" customHeight="1" thickTop="1" thickBot="1">
      <c r="A53" s="208" t="s">
        <v>1373</v>
      </c>
      <c r="B53" s="106" t="s">
        <v>339</v>
      </c>
      <c r="C53" s="108" t="s">
        <v>1374</v>
      </c>
      <c r="D53" s="659">
        <v>1274.4676011956828</v>
      </c>
    </row>
    <row r="54" spans="1:4" ht="30" customHeight="1" thickTop="1" thickBot="1">
      <c r="A54" s="208" t="s">
        <v>1377</v>
      </c>
      <c r="B54" s="106" t="s">
        <v>339</v>
      </c>
      <c r="C54" s="108" t="s">
        <v>1378</v>
      </c>
      <c r="D54" s="659">
        <v>1274.4676011956828</v>
      </c>
    </row>
    <row r="55" spans="1:4" ht="30" customHeight="1" thickTop="1" thickBot="1">
      <c r="A55" s="208" t="s">
        <v>1462</v>
      </c>
      <c r="B55" s="106" t="s">
        <v>339</v>
      </c>
      <c r="C55" s="108" t="s">
        <v>2135</v>
      </c>
      <c r="D55" s="659">
        <v>1274.4676011956828</v>
      </c>
    </row>
    <row r="56" spans="1:4" ht="30" customHeight="1" thickTop="1" thickBot="1">
      <c r="A56" s="208" t="s">
        <v>1463</v>
      </c>
      <c r="B56" s="106" t="s">
        <v>339</v>
      </c>
      <c r="C56" s="108" t="s">
        <v>2136</v>
      </c>
      <c r="D56" s="659">
        <v>1274.4676011956828</v>
      </c>
    </row>
    <row r="57" spans="1:4" ht="30" customHeight="1" thickTop="1" thickBot="1">
      <c r="A57" s="208" t="s">
        <v>1464</v>
      </c>
      <c r="B57" s="106" t="s">
        <v>339</v>
      </c>
      <c r="C57" s="108" t="s">
        <v>2137</v>
      </c>
      <c r="D57" s="659">
        <v>1274.4676011956828</v>
      </c>
    </row>
    <row r="58" spans="1:4" ht="30" customHeight="1" thickTop="1" thickBot="1">
      <c r="A58" s="208" t="s">
        <v>1441</v>
      </c>
      <c r="B58" s="106" t="s">
        <v>339</v>
      </c>
      <c r="C58" s="108" t="s">
        <v>1951</v>
      </c>
      <c r="D58" s="659">
        <v>1274.4676011956828</v>
      </c>
    </row>
    <row r="59" spans="1:4" ht="30" customHeight="1" thickTop="1" thickBot="1">
      <c r="A59" s="208" t="s">
        <v>1379</v>
      </c>
      <c r="B59" s="106" t="s">
        <v>339</v>
      </c>
      <c r="C59" s="108" t="s">
        <v>1380</v>
      </c>
      <c r="D59" s="659">
        <v>1274.4676011956828</v>
      </c>
    </row>
    <row r="60" spans="1:4" ht="30" customHeight="1" thickTop="1" thickBot="1">
      <c r="A60" s="208" t="s">
        <v>1460</v>
      </c>
      <c r="B60" s="106" t="s">
        <v>339</v>
      </c>
      <c r="C60" s="108" t="s">
        <v>1461</v>
      </c>
      <c r="D60" s="659">
        <v>1274.4676011956828</v>
      </c>
    </row>
    <row r="61" spans="1:4" ht="30" customHeight="1" thickTop="1" thickBot="1">
      <c r="A61" s="208" t="s">
        <v>1446</v>
      </c>
      <c r="B61" s="106" t="s">
        <v>339</v>
      </c>
      <c r="C61" s="108" t="s">
        <v>1447</v>
      </c>
      <c r="D61" s="659">
        <v>1274.4676011956828</v>
      </c>
    </row>
    <row r="62" spans="1:4" ht="30" customHeight="1" thickTop="1" thickBot="1">
      <c r="A62" s="208" t="s">
        <v>1453</v>
      </c>
      <c r="B62" s="106" t="s">
        <v>339</v>
      </c>
      <c r="C62" s="108" t="s">
        <v>1454</v>
      </c>
      <c r="D62" s="659">
        <v>1274.4676011956828</v>
      </c>
    </row>
    <row r="63" spans="1:4" ht="30" customHeight="1" thickTop="1" thickBot="1">
      <c r="A63" s="208" t="s">
        <v>1457</v>
      </c>
      <c r="B63" s="106" t="s">
        <v>339</v>
      </c>
      <c r="C63" s="108" t="s">
        <v>1458</v>
      </c>
      <c r="D63" s="659">
        <v>1274.4676011956828</v>
      </c>
    </row>
    <row r="64" spans="1:4" ht="30" customHeight="1" thickTop="1" thickBot="1">
      <c r="A64" s="208" t="s">
        <v>1444</v>
      </c>
      <c r="B64" s="106" t="s">
        <v>339</v>
      </c>
      <c r="C64" s="108" t="s">
        <v>1445</v>
      </c>
      <c r="D64" s="659">
        <v>1274.4676011956828</v>
      </c>
    </row>
    <row r="65" spans="1:4" ht="30" customHeight="1" thickTop="1" thickBot="1">
      <c r="A65" s="208" t="s">
        <v>1381</v>
      </c>
      <c r="B65" s="106" t="s">
        <v>339</v>
      </c>
      <c r="C65" s="108" t="s">
        <v>1382</v>
      </c>
      <c r="D65" s="659">
        <v>1274.4676011956828</v>
      </c>
    </row>
    <row r="66" spans="1:4" ht="30" customHeight="1" thickTop="1" thickBot="1">
      <c r="A66" s="208" t="s">
        <v>1451</v>
      </c>
      <c r="B66" s="106" t="s">
        <v>339</v>
      </c>
      <c r="C66" s="108" t="s">
        <v>1452</v>
      </c>
      <c r="D66" s="659">
        <v>1274.4676011956828</v>
      </c>
    </row>
    <row r="67" spans="1:4" ht="30" customHeight="1" thickTop="1" thickBot="1">
      <c r="A67" s="208" t="s">
        <v>1455</v>
      </c>
      <c r="B67" s="106" t="s">
        <v>339</v>
      </c>
      <c r="C67" s="108" t="s">
        <v>1456</v>
      </c>
      <c r="D67" s="659">
        <v>1274.4676011956828</v>
      </c>
    </row>
    <row r="68" spans="1:4" ht="30" customHeight="1" thickTop="1" thickBot="1">
      <c r="A68" s="208" t="s">
        <v>1427</v>
      </c>
      <c r="B68" s="106" t="s">
        <v>339</v>
      </c>
      <c r="C68" s="108" t="s">
        <v>1428</v>
      </c>
      <c r="D68" s="659">
        <v>1274.4676011956828</v>
      </c>
    </row>
    <row r="69" spans="1:4" ht="30" customHeight="1" thickTop="1" thickBot="1">
      <c r="A69" s="208" t="s">
        <v>1467</v>
      </c>
      <c r="B69" s="106" t="s">
        <v>339</v>
      </c>
      <c r="C69" s="108" t="s">
        <v>2139</v>
      </c>
      <c r="D69" s="659">
        <v>1274.4676011956828</v>
      </c>
    </row>
    <row r="70" spans="1:4" ht="30" customHeight="1" thickTop="1" thickBot="1">
      <c r="A70" s="208" t="s">
        <v>1468</v>
      </c>
      <c r="B70" s="106" t="s">
        <v>339</v>
      </c>
      <c r="C70" s="108" t="s">
        <v>2140</v>
      </c>
      <c r="D70" s="659">
        <v>1274.4676011956828</v>
      </c>
    </row>
    <row r="71" spans="1:4" ht="30" customHeight="1" thickTop="1" thickBot="1">
      <c r="A71" s="208" t="s">
        <v>1465</v>
      </c>
      <c r="B71" s="106" t="s">
        <v>339</v>
      </c>
      <c r="C71" s="108" t="s">
        <v>2141</v>
      </c>
      <c r="D71" s="659">
        <v>1274.4676011956828</v>
      </c>
    </row>
    <row r="72" spans="1:4" ht="30" customHeight="1" thickTop="1" thickBot="1">
      <c r="A72" s="208" t="s">
        <v>1466</v>
      </c>
      <c r="B72" s="106" t="s">
        <v>339</v>
      </c>
      <c r="C72" s="108" t="s">
        <v>2142</v>
      </c>
      <c r="D72" s="659">
        <v>1274.4676011956828</v>
      </c>
    </row>
    <row r="73" spans="1:4" ht="30" customHeight="1" thickTop="1" thickBot="1">
      <c r="A73" s="208" t="s">
        <v>1434</v>
      </c>
      <c r="B73" s="106" t="s">
        <v>339</v>
      </c>
      <c r="C73" s="108" t="s">
        <v>1435</v>
      </c>
      <c r="D73" s="659">
        <v>1274.4676011956828</v>
      </c>
    </row>
    <row r="74" spans="1:4" ht="30" customHeight="1" thickTop="1" thickBot="1">
      <c r="A74" s="208" t="s">
        <v>1433</v>
      </c>
      <c r="B74" s="106" t="s">
        <v>339</v>
      </c>
      <c r="C74" s="108" t="s">
        <v>1950</v>
      </c>
      <c r="D74" s="659">
        <v>1274.4676011956828</v>
      </c>
    </row>
    <row r="75" spans="1:4" ht="30" customHeight="1" thickTop="1" thickBot="1">
      <c r="A75" s="208" t="s">
        <v>1431</v>
      </c>
      <c r="B75" s="106" t="s">
        <v>339</v>
      </c>
      <c r="C75" s="108" t="s">
        <v>1432</v>
      </c>
      <c r="D75" s="659">
        <v>1274.4676011956828</v>
      </c>
    </row>
    <row r="76" spans="1:4" ht="30" customHeight="1" thickTop="1" thickBot="1">
      <c r="A76" s="208" t="s">
        <v>1459</v>
      </c>
      <c r="B76" s="106" t="s">
        <v>339</v>
      </c>
      <c r="C76" s="108" t="s">
        <v>2134</v>
      </c>
      <c r="D76" s="659">
        <v>1274.4676011956828</v>
      </c>
    </row>
    <row r="77" spans="1:4" ht="30" customHeight="1" thickTop="1" thickBot="1">
      <c r="A77" s="208" t="s">
        <v>1437</v>
      </c>
      <c r="B77" s="106" t="s">
        <v>339</v>
      </c>
      <c r="C77" s="108" t="s">
        <v>1438</v>
      </c>
      <c r="D77" s="659">
        <v>1274.4676011956828</v>
      </c>
    </row>
    <row r="78" spans="1:4" ht="30" customHeight="1" thickTop="1" thickBot="1">
      <c r="A78" s="208" t="s">
        <v>1439</v>
      </c>
      <c r="B78" s="106" t="s">
        <v>339</v>
      </c>
      <c r="C78" s="108" t="s">
        <v>1440</v>
      </c>
      <c r="D78" s="659">
        <v>1274.4676011956828</v>
      </c>
    </row>
    <row r="79" spans="1:4" ht="30" customHeight="1" thickTop="1" thickBot="1">
      <c r="A79" s="208" t="s">
        <v>1442</v>
      </c>
      <c r="B79" s="106" t="s">
        <v>339</v>
      </c>
      <c r="C79" s="108" t="s">
        <v>1443</v>
      </c>
      <c r="D79" s="659">
        <v>1274.4676011956828</v>
      </c>
    </row>
    <row r="80" spans="1:4" ht="30" customHeight="1" thickTop="1" thickBot="1">
      <c r="A80" s="208" t="s">
        <v>1421</v>
      </c>
      <c r="B80" s="106" t="s">
        <v>339</v>
      </c>
      <c r="C80" s="108" t="s">
        <v>1422</v>
      </c>
      <c r="D80" s="659">
        <v>1274.4676011956828</v>
      </c>
    </row>
    <row r="81" spans="1:4" ht="30" customHeight="1" thickTop="1" thickBot="1">
      <c r="A81" s="208" t="s">
        <v>1425</v>
      </c>
      <c r="B81" s="106" t="s">
        <v>339</v>
      </c>
      <c r="C81" s="108" t="s">
        <v>1426</v>
      </c>
      <c r="D81" s="659">
        <v>1274.4676011956828</v>
      </c>
    </row>
    <row r="82" spans="1:4" ht="30" customHeight="1" thickTop="1" thickBot="1">
      <c r="A82" s="208" t="s">
        <v>1429</v>
      </c>
      <c r="B82" s="106" t="s">
        <v>339</v>
      </c>
      <c r="C82" s="108" t="s">
        <v>1430</v>
      </c>
      <c r="D82" s="659">
        <v>1274.4676011956828</v>
      </c>
    </row>
    <row r="83" spans="1:4" ht="30" customHeight="1" thickTop="1" thickBot="1">
      <c r="A83" s="208" t="s">
        <v>1423</v>
      </c>
      <c r="B83" s="106" t="s">
        <v>339</v>
      </c>
      <c r="C83" s="108" t="s">
        <v>1424</v>
      </c>
      <c r="D83" s="659">
        <v>1274.4676011956828</v>
      </c>
    </row>
    <row r="84" spans="1:4" ht="30" customHeight="1" thickTop="1" thickBot="1">
      <c r="A84" s="208" t="s">
        <v>1389</v>
      </c>
      <c r="B84" s="106" t="s">
        <v>339</v>
      </c>
      <c r="C84" s="108" t="s">
        <v>1391</v>
      </c>
      <c r="D84" s="659">
        <v>1274.4676011956828</v>
      </c>
    </row>
    <row r="85" spans="1:4" ht="30" customHeight="1" thickTop="1" thickBot="1">
      <c r="A85" s="208" t="s">
        <v>1392</v>
      </c>
      <c r="B85" s="106" t="s">
        <v>339</v>
      </c>
      <c r="C85" s="108" t="s">
        <v>1943</v>
      </c>
      <c r="D85" s="659">
        <v>1274.4676011956828</v>
      </c>
    </row>
    <row r="86" spans="1:4" ht="30" customHeight="1" thickTop="1" thickBot="1">
      <c r="A86" s="208" t="s">
        <v>1393</v>
      </c>
      <c r="B86" s="106" t="s">
        <v>1390</v>
      </c>
      <c r="C86" s="108" t="s">
        <v>1394</v>
      </c>
      <c r="D86" s="659">
        <v>1274.4676011956828</v>
      </c>
    </row>
    <row r="87" spans="1:4" ht="30" customHeight="1" thickTop="1" thickBot="1">
      <c r="A87" s="208" t="s">
        <v>1395</v>
      </c>
      <c r="B87" s="106" t="s">
        <v>339</v>
      </c>
      <c r="C87" s="108" t="s">
        <v>1396</v>
      </c>
      <c r="D87" s="659">
        <v>1274.4676011956828</v>
      </c>
    </row>
    <row r="88" spans="1:4" ht="30" customHeight="1" thickTop="1" thickBot="1">
      <c r="A88" s="208" t="s">
        <v>1397</v>
      </c>
      <c r="B88" s="106" t="s">
        <v>339</v>
      </c>
      <c r="C88" s="108" t="s">
        <v>1396</v>
      </c>
      <c r="D88" s="659">
        <v>1274.4676011956828</v>
      </c>
    </row>
    <row r="89" spans="1:4" ht="30" customHeight="1" thickTop="1" thickBot="1">
      <c r="A89" s="208" t="s">
        <v>1327</v>
      </c>
      <c r="B89" s="106" t="s">
        <v>339</v>
      </c>
      <c r="C89" s="108" t="s">
        <v>1936</v>
      </c>
      <c r="D89" s="659">
        <v>1274.4676011956828</v>
      </c>
    </row>
    <row r="90" spans="1:4" ht="30" customHeight="1" thickTop="1" thickBot="1">
      <c r="A90" s="208" t="s">
        <v>1449</v>
      </c>
      <c r="B90" s="106" t="s">
        <v>339</v>
      </c>
      <c r="C90" s="108" t="s">
        <v>1450</v>
      </c>
      <c r="D90" s="659">
        <v>1274.4676011956828</v>
      </c>
    </row>
    <row r="91" spans="1:4" ht="30" customHeight="1" thickTop="1" thickBot="1">
      <c r="A91" s="208" t="s">
        <v>1328</v>
      </c>
      <c r="B91" s="106" t="s">
        <v>339</v>
      </c>
      <c r="C91" s="108" t="s">
        <v>1329</v>
      </c>
      <c r="D91" s="659">
        <v>1274.4676011956828</v>
      </c>
    </row>
    <row r="92" spans="1:4" ht="30" customHeight="1" thickTop="1" thickBot="1">
      <c r="A92" s="208" t="s">
        <v>1361</v>
      </c>
      <c r="B92" s="106" t="s">
        <v>339</v>
      </c>
      <c r="C92" s="108" t="s">
        <v>1942</v>
      </c>
      <c r="D92" s="659">
        <v>1274.4676011956828</v>
      </c>
    </row>
    <row r="93" spans="1:4" ht="30" customHeight="1" thickTop="1" thickBot="1">
      <c r="A93" s="208" t="s">
        <v>1492</v>
      </c>
      <c r="B93" s="106" t="s">
        <v>1490</v>
      </c>
      <c r="C93" s="108" t="s">
        <v>1954</v>
      </c>
      <c r="D93" s="659">
        <v>60.853201000075764</v>
      </c>
    </row>
    <row r="94" spans="1:4" ht="30" customHeight="1" thickTop="1" thickBot="1">
      <c r="A94" s="208" t="s">
        <v>1483</v>
      </c>
      <c r="B94" s="106" t="s">
        <v>92</v>
      </c>
      <c r="C94" s="108" t="s">
        <v>1952</v>
      </c>
      <c r="D94" s="659">
        <v>393168.33488900674</v>
      </c>
    </row>
    <row r="95" spans="1:4" ht="30" customHeight="1" thickTop="1" thickBot="1">
      <c r="A95" s="208" t="s">
        <v>1306</v>
      </c>
      <c r="B95" s="106" t="s">
        <v>1307</v>
      </c>
      <c r="C95" s="108" t="s">
        <v>1308</v>
      </c>
      <c r="D95" s="659">
        <v>0.44507009025139976</v>
      </c>
    </row>
    <row r="96" spans="1:4" ht="30" customHeight="1" thickTop="1" thickBot="1">
      <c r="A96" s="208" t="s">
        <v>1715</v>
      </c>
      <c r="B96" s="106" t="s">
        <v>339</v>
      </c>
      <c r="C96" s="108" t="s">
        <v>1935</v>
      </c>
      <c r="D96" s="659">
        <v>1234.9003030532617</v>
      </c>
    </row>
    <row r="97" spans="1:4" ht="30" customHeight="1" thickTop="1" thickBot="1">
      <c r="A97" s="208" t="s">
        <v>1496</v>
      </c>
      <c r="B97" s="106" t="s">
        <v>339</v>
      </c>
      <c r="C97" s="108" t="s">
        <v>1495</v>
      </c>
      <c r="D97" s="659">
        <v>1256.9333585877719</v>
      </c>
    </row>
    <row r="98" spans="1:4" ht="30" customHeight="1" thickTop="1" thickBot="1">
      <c r="A98" s="208" t="s">
        <v>1321</v>
      </c>
      <c r="B98" s="106" t="s">
        <v>92</v>
      </c>
      <c r="C98" s="108" t="s">
        <v>1322</v>
      </c>
      <c r="D98" s="659">
        <v>23451.564633684367</v>
      </c>
    </row>
    <row r="99" spans="1:4" ht="30" customHeight="1" thickTop="1" thickBot="1">
      <c r="A99" s="208" t="s">
        <v>1335</v>
      </c>
      <c r="B99" s="106" t="s">
        <v>339</v>
      </c>
      <c r="C99" s="108" t="s">
        <v>1937</v>
      </c>
      <c r="D99" s="659">
        <v>1290.5075384498823</v>
      </c>
    </row>
    <row r="100" spans="1:4" ht="30" customHeight="1" thickTop="1" thickBot="1">
      <c r="A100" s="208" t="s">
        <v>1404</v>
      </c>
      <c r="B100" s="106" t="s">
        <v>1390</v>
      </c>
      <c r="C100" s="108" t="s">
        <v>1947</v>
      </c>
      <c r="D100" s="659">
        <v>1335.6228426395937</v>
      </c>
    </row>
    <row r="101" spans="1:4" ht="30" customHeight="1" thickTop="1" thickBot="1">
      <c r="A101" s="208" t="s">
        <v>1477</v>
      </c>
      <c r="B101" s="106" t="s">
        <v>339</v>
      </c>
      <c r="C101" s="108" t="s">
        <v>1478</v>
      </c>
      <c r="D101" s="659">
        <v>5611.0848094552612</v>
      </c>
    </row>
    <row r="102" spans="1:4" ht="30" customHeight="1" thickTop="1" thickBot="1">
      <c r="A102" s="208" t="s">
        <v>1479</v>
      </c>
      <c r="B102" s="106" t="s">
        <v>141</v>
      </c>
      <c r="C102" s="108" t="s">
        <v>1480</v>
      </c>
      <c r="D102" s="659">
        <v>137297.41177361921</v>
      </c>
    </row>
    <row r="103" spans="1:4" ht="30" customHeight="1" thickTop="1" thickBot="1">
      <c r="A103" s="208" t="s">
        <v>1411</v>
      </c>
      <c r="B103" s="106" t="s">
        <v>344</v>
      </c>
      <c r="C103" s="108" t="s">
        <v>1412</v>
      </c>
      <c r="D103" s="659">
        <v>0.67148359724221529</v>
      </c>
    </row>
    <row r="104" spans="1:4" ht="30" customHeight="1" thickTop="1" thickBot="1">
      <c r="A104" s="208" t="s">
        <v>1409</v>
      </c>
      <c r="B104" s="106" t="s">
        <v>344</v>
      </c>
      <c r="C104" s="108" t="s">
        <v>1410</v>
      </c>
      <c r="D104" s="659">
        <v>0.44507009025139976</v>
      </c>
    </row>
    <row r="105" spans="1:4" ht="30" customHeight="1" thickTop="1" thickBot="1">
      <c r="A105" s="208" t="s">
        <v>1359</v>
      </c>
      <c r="B105" s="106" t="s">
        <v>339</v>
      </c>
      <c r="C105" s="108" t="s">
        <v>1360</v>
      </c>
      <c r="D105" s="659">
        <v>2640.8190847791498</v>
      </c>
    </row>
    <row r="106" spans="1:4" ht="30" customHeight="1" thickTop="1" thickBot="1">
      <c r="A106" s="208" t="s">
        <v>1486</v>
      </c>
      <c r="B106" s="106" t="s">
        <v>92</v>
      </c>
      <c r="C106" s="108" t="s">
        <v>1487</v>
      </c>
      <c r="D106" s="659">
        <v>131390.4545041291</v>
      </c>
    </row>
    <row r="107" spans="1:4" ht="30" customHeight="1" thickTop="1" thickBot="1">
      <c r="A107" s="208" t="s">
        <v>1385</v>
      </c>
      <c r="B107" s="106" t="s">
        <v>339</v>
      </c>
      <c r="C107" s="108" t="s">
        <v>1386</v>
      </c>
      <c r="D107" s="659">
        <v>1436.3453822259262</v>
      </c>
    </row>
    <row r="108" spans="1:4" ht="30" customHeight="1" thickTop="1" thickBot="1">
      <c r="A108" s="208" t="s">
        <v>1347</v>
      </c>
      <c r="B108" s="106" t="s">
        <v>339</v>
      </c>
      <c r="C108" s="108" t="s">
        <v>1939</v>
      </c>
      <c r="D108" s="659">
        <v>1290.5075384498823</v>
      </c>
    </row>
    <row r="109" spans="1:4" ht="30" customHeight="1" thickTop="1" thickBot="1">
      <c r="A109" s="208" t="s">
        <v>1342</v>
      </c>
      <c r="B109" s="106" t="s">
        <v>339</v>
      </c>
      <c r="C109" s="108" t="s">
        <v>1938</v>
      </c>
      <c r="D109" s="659">
        <v>897.06011819077196</v>
      </c>
    </row>
    <row r="110" spans="1:4" ht="30" customHeight="1" thickTop="1" thickBot="1">
      <c r="A110" s="208" t="s">
        <v>1481</v>
      </c>
      <c r="B110" s="106" t="s">
        <v>339</v>
      </c>
      <c r="C110" s="108" t="s">
        <v>1482</v>
      </c>
      <c r="D110" s="659">
        <v>1324.0817183119932</v>
      </c>
    </row>
    <row r="111" spans="1:4" ht="30" customHeight="1" thickTop="1" thickBot="1">
      <c r="A111" s="208" t="s">
        <v>1402</v>
      </c>
      <c r="B111" s="106" t="s">
        <v>1390</v>
      </c>
      <c r="C111" s="108" t="s">
        <v>1945</v>
      </c>
      <c r="D111" s="659">
        <v>1065.9802106220168</v>
      </c>
    </row>
    <row r="112" spans="1:4" ht="30" customHeight="1" thickTop="1" thickBot="1">
      <c r="A112" s="208" t="s">
        <v>1403</v>
      </c>
      <c r="B112" s="106" t="s">
        <v>344</v>
      </c>
      <c r="C112" s="108" t="s">
        <v>1946</v>
      </c>
      <c r="D112" s="659">
        <v>3.0073320143837559</v>
      </c>
    </row>
    <row r="113" spans="1:4" ht="30" customHeight="1" thickTop="1" thickBot="1">
      <c r="A113" s="208" t="s">
        <v>1408</v>
      </c>
      <c r="B113" s="106" t="s">
        <v>1390</v>
      </c>
      <c r="C113" s="108" t="s">
        <v>1949</v>
      </c>
      <c r="D113" s="659">
        <v>992.53669217364939</v>
      </c>
    </row>
    <row r="114" spans="1:4" ht="30" customHeight="1" thickTop="1" thickBot="1">
      <c r="A114" s="208" t="s">
        <v>1484</v>
      </c>
      <c r="B114" s="106" t="s">
        <v>92</v>
      </c>
      <c r="C114" s="108" t="s">
        <v>1485</v>
      </c>
      <c r="D114" s="659">
        <v>1158668.0860525526</v>
      </c>
    </row>
    <row r="115" spans="1:4" ht="30" customHeight="1" thickTop="1" thickBot="1">
      <c r="A115" s="208" t="s">
        <v>1405</v>
      </c>
      <c r="B115" s="106" t="s">
        <v>92</v>
      </c>
      <c r="C115" s="108" t="s">
        <v>1406</v>
      </c>
      <c r="D115" s="659">
        <v>1338.7704220016667</v>
      </c>
    </row>
    <row r="116" spans="1:4" ht="30" customHeight="1" thickTop="1" thickBot="1">
      <c r="A116" s="208" t="s">
        <v>1355</v>
      </c>
      <c r="B116" s="106" t="s">
        <v>339</v>
      </c>
      <c r="C116" s="108" t="s">
        <v>1941</v>
      </c>
      <c r="D116" s="659">
        <v>18.885476172437304</v>
      </c>
    </row>
    <row r="117" spans="1:4" ht="30" customHeight="1" thickTop="1" thickBot="1">
      <c r="A117" s="208" t="s">
        <v>1383</v>
      </c>
      <c r="B117" s="106" t="s">
        <v>92</v>
      </c>
      <c r="C117" s="108" t="s">
        <v>1384</v>
      </c>
      <c r="D117" s="659">
        <v>534375.04023032042</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690"/>
      <c r="B1" s="693"/>
      <c r="C1" s="694"/>
      <c r="D1" s="694"/>
      <c r="E1" s="694"/>
      <c r="F1" s="694"/>
      <c r="G1" s="694"/>
      <c r="H1" s="694"/>
      <c r="I1" s="695"/>
      <c r="J1" s="702" t="s">
        <v>1017</v>
      </c>
      <c r="K1" s="709" t="s">
        <v>2304</v>
      </c>
      <c r="L1" s="710"/>
      <c r="M1" s="711"/>
    </row>
    <row r="2" spans="1:13" s="498" customFormat="1">
      <c r="A2" s="691"/>
      <c r="B2" s="715" t="s">
        <v>1018</v>
      </c>
      <c r="C2" s="716"/>
      <c r="D2" s="716"/>
      <c r="E2" s="716"/>
      <c r="F2" s="716"/>
      <c r="G2" s="716"/>
      <c r="H2" s="716"/>
      <c r="I2" s="717"/>
      <c r="J2" s="703"/>
      <c r="K2" s="712"/>
      <c r="L2" s="713"/>
      <c r="M2" s="714"/>
    </row>
    <row r="3" spans="1:13" s="498" customFormat="1">
      <c r="A3" s="691"/>
      <c r="B3" s="696" t="s">
        <v>2305</v>
      </c>
      <c r="C3" s="697"/>
      <c r="D3" s="697"/>
      <c r="E3" s="697"/>
      <c r="F3" s="697"/>
      <c r="G3" s="697"/>
      <c r="H3" s="697"/>
      <c r="I3" s="698"/>
      <c r="J3" s="707" t="s">
        <v>1019</v>
      </c>
      <c r="K3" s="719">
        <v>1</v>
      </c>
      <c r="L3" s="720"/>
      <c r="M3" s="721"/>
    </row>
    <row r="4" spans="1:13" s="498" customFormat="1">
      <c r="A4" s="691"/>
      <c r="B4" s="696" t="s">
        <v>2306</v>
      </c>
      <c r="C4" s="697"/>
      <c r="D4" s="697"/>
      <c r="E4" s="697"/>
      <c r="F4" s="697"/>
      <c r="G4" s="697"/>
      <c r="H4" s="697"/>
      <c r="I4" s="698"/>
      <c r="J4" s="718"/>
      <c r="K4" s="722"/>
      <c r="L4" s="723"/>
      <c r="M4" s="724"/>
    </row>
    <row r="5" spans="1:13" s="498" customFormat="1">
      <c r="A5" s="691"/>
      <c r="B5" s="704" t="s">
        <v>2307</v>
      </c>
      <c r="C5" s="705"/>
      <c r="D5" s="705"/>
      <c r="E5" s="705"/>
      <c r="F5" s="705"/>
      <c r="G5" s="705"/>
      <c r="H5" s="705"/>
      <c r="I5" s="706"/>
      <c r="J5" s="707" t="s">
        <v>1020</v>
      </c>
      <c r="K5" s="725"/>
      <c r="L5" s="725" t="s">
        <v>1021</v>
      </c>
      <c r="M5" s="727"/>
    </row>
    <row r="6" spans="1:13" s="498" customFormat="1" ht="13.5" customHeight="1" thickBot="1">
      <c r="A6" s="692"/>
      <c r="B6" s="699"/>
      <c r="C6" s="700"/>
      <c r="D6" s="700"/>
      <c r="E6" s="700"/>
      <c r="F6" s="700"/>
      <c r="G6" s="700"/>
      <c r="H6" s="700"/>
      <c r="I6" s="701"/>
      <c r="J6" s="708"/>
      <c r="K6" s="726"/>
      <c r="L6" s="726"/>
      <c r="M6" s="728"/>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687" t="s">
        <v>2311</v>
      </c>
      <c r="B10" s="688"/>
      <c r="C10" s="688"/>
      <c r="D10" s="688"/>
      <c r="E10" s="517" t="s">
        <v>2312</v>
      </c>
      <c r="F10" s="518"/>
      <c r="H10" s="689" t="s">
        <v>2313</v>
      </c>
      <c r="I10" s="689"/>
      <c r="J10" s="519" t="s">
        <v>2312</v>
      </c>
      <c r="K10" s="520"/>
      <c r="L10" s="520"/>
      <c r="M10" s="521"/>
    </row>
    <row r="11" spans="1:13" s="498" customFormat="1" ht="24" customHeight="1">
      <c r="A11" s="522" t="s">
        <v>1023</v>
      </c>
      <c r="B11" s="523"/>
      <c r="C11" s="686"/>
      <c r="D11" s="686"/>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29"/>
      <c r="L12" s="729"/>
      <c r="M12" s="730"/>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31" t="s">
        <v>2308</v>
      </c>
      <c r="F25" s="731"/>
      <c r="G25" s="731"/>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32" t="s">
        <v>1026</v>
      </c>
      <c r="B27" s="733"/>
      <c r="C27" s="733"/>
      <c r="D27" s="733"/>
      <c r="E27" s="733"/>
      <c r="F27" s="733"/>
      <c r="G27" s="733"/>
      <c r="H27" s="733"/>
      <c r="I27" s="733"/>
      <c r="J27" s="733"/>
      <c r="K27" s="733"/>
      <c r="L27" s="733"/>
      <c r="M27" s="734"/>
    </row>
    <row r="28" spans="1:13" ht="13.8" thickBot="1">
      <c r="A28" s="564"/>
      <c r="B28" s="565"/>
      <c r="C28" s="565"/>
      <c r="D28" s="565"/>
      <c r="E28" s="565"/>
      <c r="F28" s="565"/>
      <c r="G28" s="565"/>
      <c r="H28" s="565"/>
      <c r="I28" s="565"/>
      <c r="J28" s="565"/>
      <c r="K28" s="565"/>
      <c r="L28" s="565"/>
      <c r="M28" s="566"/>
    </row>
    <row r="29" spans="1:13" ht="26.4">
      <c r="A29" s="567" t="s">
        <v>1027</v>
      </c>
      <c r="B29" s="735" t="s">
        <v>1028</v>
      </c>
      <c r="C29" s="736"/>
      <c r="D29" s="736"/>
      <c r="E29" s="736"/>
      <c r="F29" s="736"/>
      <c r="G29" s="736"/>
      <c r="H29" s="736"/>
      <c r="I29" s="737"/>
      <c r="J29" s="568" t="s">
        <v>2321</v>
      </c>
      <c r="K29" s="738" t="s">
        <v>1029</v>
      </c>
      <c r="L29" s="739"/>
      <c r="M29" s="567" t="s">
        <v>1030</v>
      </c>
    </row>
    <row r="30" spans="1:13" ht="13.8" thickBot="1">
      <c r="A30" s="569"/>
      <c r="B30" s="570"/>
      <c r="C30" s="571"/>
      <c r="D30" s="571"/>
      <c r="E30" s="571"/>
      <c r="F30" s="571"/>
      <c r="G30" s="571"/>
      <c r="H30" s="571"/>
      <c r="I30" s="571"/>
      <c r="J30" s="572"/>
      <c r="K30" s="740"/>
      <c r="L30" s="741"/>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42" t="s">
        <v>1028</v>
      </c>
      <c r="B34" s="743"/>
      <c r="C34" s="743"/>
      <c r="D34" s="743"/>
      <c r="E34" s="743"/>
      <c r="F34" s="743"/>
      <c r="G34" s="744"/>
      <c r="H34" s="745" t="s">
        <v>1032</v>
      </c>
      <c r="I34" s="746"/>
      <c r="J34" s="580" t="s">
        <v>1033</v>
      </c>
      <c r="K34" s="747" t="s">
        <v>1034</v>
      </c>
      <c r="L34" s="744"/>
      <c r="M34" s="581" t="s">
        <v>1035</v>
      </c>
    </row>
    <row r="35" spans="1:13" s="582" customFormat="1" ht="11.4">
      <c r="A35" s="748"/>
      <c r="B35" s="749"/>
      <c r="C35" s="749"/>
      <c r="D35" s="749"/>
      <c r="E35" s="749"/>
      <c r="F35" s="749"/>
      <c r="G35" s="750"/>
      <c r="H35" s="751"/>
      <c r="I35" s="752"/>
      <c r="J35" s="583"/>
      <c r="K35" s="753"/>
      <c r="L35" s="750"/>
      <c r="M35" s="584"/>
    </row>
    <row r="36" spans="1:13" s="582" customFormat="1" ht="12" thickBot="1">
      <c r="A36" s="754"/>
      <c r="B36" s="755"/>
      <c r="C36" s="755"/>
      <c r="D36" s="755"/>
      <c r="E36" s="755"/>
      <c r="F36" s="755"/>
      <c r="G36" s="756"/>
      <c r="H36" s="757"/>
      <c r="I36" s="758"/>
      <c r="J36" s="585"/>
      <c r="K36" s="759"/>
      <c r="L36" s="756"/>
      <c r="M36" s="586"/>
    </row>
    <row r="37" spans="1:13" s="582" customFormat="1" ht="12.6" thickBot="1">
      <c r="A37" s="760" t="s">
        <v>1037</v>
      </c>
      <c r="B37" s="761"/>
      <c r="C37" s="761"/>
      <c r="D37" s="761"/>
      <c r="E37" s="761"/>
      <c r="F37" s="761"/>
      <c r="G37" s="761"/>
      <c r="H37" s="761"/>
      <c r="I37" s="761"/>
      <c r="J37" s="761"/>
      <c r="K37" s="761"/>
      <c r="L37" s="762"/>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42" t="s">
        <v>1028</v>
      </c>
      <c r="B41" s="743"/>
      <c r="C41" s="743"/>
      <c r="D41" s="743"/>
      <c r="E41" s="743"/>
      <c r="F41" s="743"/>
      <c r="G41" s="743"/>
      <c r="H41" s="744"/>
      <c r="I41" s="596" t="s">
        <v>1029</v>
      </c>
      <c r="J41" s="580" t="s">
        <v>1030</v>
      </c>
      <c r="K41" s="747" t="s">
        <v>1039</v>
      </c>
      <c r="L41" s="744"/>
      <c r="M41" s="581" t="s">
        <v>1035</v>
      </c>
    </row>
    <row r="42" spans="1:13" s="582" customFormat="1" ht="11.4">
      <c r="A42" s="763"/>
      <c r="B42" s="764"/>
      <c r="C42" s="764"/>
      <c r="D42" s="764"/>
      <c r="E42" s="764"/>
      <c r="F42" s="764"/>
      <c r="G42" s="764"/>
      <c r="H42" s="752"/>
      <c r="I42" s="597"/>
      <c r="J42" s="583"/>
      <c r="K42" s="753"/>
      <c r="L42" s="750"/>
      <c r="M42" s="584"/>
    </row>
    <row r="43" spans="1:13" s="582" customFormat="1" ht="12" thickBot="1">
      <c r="A43" s="765"/>
      <c r="B43" s="766"/>
      <c r="C43" s="766"/>
      <c r="D43" s="766"/>
      <c r="E43" s="766"/>
      <c r="F43" s="766"/>
      <c r="G43" s="766"/>
      <c r="H43" s="758"/>
      <c r="I43" s="598"/>
      <c r="J43" s="599"/>
      <c r="K43" s="759"/>
      <c r="L43" s="756"/>
      <c r="M43" s="600"/>
    </row>
    <row r="44" spans="1:13" s="582" customFormat="1" ht="12.6" thickBot="1">
      <c r="A44" s="760" t="s">
        <v>1037</v>
      </c>
      <c r="B44" s="761"/>
      <c r="C44" s="761"/>
      <c r="D44" s="761"/>
      <c r="E44" s="761"/>
      <c r="F44" s="761"/>
      <c r="G44" s="761"/>
      <c r="H44" s="761"/>
      <c r="I44" s="761"/>
      <c r="J44" s="761"/>
      <c r="K44" s="761"/>
      <c r="L44" s="762"/>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67" t="s">
        <v>1041</v>
      </c>
      <c r="B48" s="768"/>
      <c r="C48" s="768"/>
      <c r="D48" s="768"/>
      <c r="E48" s="769"/>
      <c r="F48" s="603"/>
      <c r="G48" s="604" t="s">
        <v>1029</v>
      </c>
      <c r="H48" s="605" t="s">
        <v>1042</v>
      </c>
      <c r="I48" s="606" t="s">
        <v>2339</v>
      </c>
      <c r="J48" s="605" t="s">
        <v>2340</v>
      </c>
      <c r="K48" s="770" t="s">
        <v>1045</v>
      </c>
      <c r="L48" s="769"/>
      <c r="M48" s="607" t="s">
        <v>1035</v>
      </c>
    </row>
    <row r="49" spans="1:13" s="582" customFormat="1" ht="11.4">
      <c r="A49" s="608"/>
      <c r="B49" s="609"/>
      <c r="C49" s="609"/>
      <c r="D49" s="609"/>
      <c r="E49" s="609"/>
      <c r="F49" s="609"/>
      <c r="G49" s="610"/>
      <c r="H49" s="583"/>
      <c r="I49" s="597"/>
      <c r="J49" s="583"/>
      <c r="K49" s="753"/>
      <c r="L49" s="750"/>
      <c r="M49" s="584"/>
    </row>
    <row r="50" spans="1:13" s="582" customFormat="1" ht="12" thickBot="1">
      <c r="A50" s="611"/>
      <c r="B50" s="612"/>
      <c r="C50" s="612"/>
      <c r="D50" s="612"/>
      <c r="E50" s="612"/>
      <c r="F50" s="612"/>
      <c r="G50" s="613"/>
      <c r="H50" s="585"/>
      <c r="I50" s="595"/>
      <c r="J50" s="585"/>
      <c r="K50" s="759"/>
      <c r="L50" s="756"/>
      <c r="M50" s="586"/>
    </row>
    <row r="51" spans="1:13" s="582" customFormat="1" ht="12.6" thickBot="1">
      <c r="A51" s="771" t="s">
        <v>1037</v>
      </c>
      <c r="B51" s="772"/>
      <c r="C51" s="772"/>
      <c r="D51" s="772"/>
      <c r="E51" s="772"/>
      <c r="F51" s="772"/>
      <c r="G51" s="772"/>
      <c r="H51" s="772"/>
      <c r="I51" s="772"/>
      <c r="J51" s="772"/>
      <c r="K51" s="772"/>
      <c r="L51" s="773"/>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67" t="s">
        <v>1028</v>
      </c>
      <c r="B55" s="768"/>
      <c r="C55" s="768"/>
      <c r="D55" s="768"/>
      <c r="E55" s="768"/>
      <c r="F55" s="768"/>
      <c r="G55" s="769"/>
      <c r="H55" s="604" t="s">
        <v>1048</v>
      </c>
      <c r="I55" s="606" t="s">
        <v>1049</v>
      </c>
      <c r="J55" s="605" t="s">
        <v>1050</v>
      </c>
      <c r="K55" s="774" t="s">
        <v>1034</v>
      </c>
      <c r="L55" s="775"/>
      <c r="M55" s="615" t="s">
        <v>1035</v>
      </c>
    </row>
    <row r="56" spans="1:13" s="582" customFormat="1" ht="11.4">
      <c r="A56" s="763"/>
      <c r="B56" s="764"/>
      <c r="C56" s="764"/>
      <c r="D56" s="764"/>
      <c r="E56" s="764"/>
      <c r="F56" s="764"/>
      <c r="G56" s="764"/>
      <c r="H56" s="583"/>
      <c r="I56" s="597"/>
      <c r="J56" s="583"/>
      <c r="K56" s="753"/>
      <c r="L56" s="750"/>
      <c r="M56" s="584"/>
    </row>
    <row r="57" spans="1:13" s="582" customFormat="1" ht="12" thickBot="1">
      <c r="A57" s="765"/>
      <c r="B57" s="766"/>
      <c r="C57" s="766"/>
      <c r="D57" s="766"/>
      <c r="E57" s="766"/>
      <c r="F57" s="766"/>
      <c r="G57" s="766"/>
      <c r="H57" s="585"/>
      <c r="I57" s="595"/>
      <c r="J57" s="585"/>
      <c r="K57" s="759"/>
      <c r="L57" s="756"/>
      <c r="M57" s="586"/>
    </row>
    <row r="58" spans="1:13" s="582" customFormat="1" ht="12.6" thickBot="1">
      <c r="A58" s="760" t="s">
        <v>1037</v>
      </c>
      <c r="B58" s="761"/>
      <c r="C58" s="761"/>
      <c r="D58" s="761"/>
      <c r="E58" s="761"/>
      <c r="F58" s="761"/>
      <c r="G58" s="761"/>
      <c r="H58" s="761"/>
      <c r="I58" s="761"/>
      <c r="J58" s="761"/>
      <c r="K58" s="761"/>
      <c r="L58" s="762"/>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60" t="s">
        <v>1051</v>
      </c>
      <c r="B60" s="761"/>
      <c r="C60" s="761"/>
      <c r="D60" s="761"/>
      <c r="E60" s="761"/>
      <c r="F60" s="761"/>
      <c r="G60" s="761"/>
      <c r="H60" s="761"/>
      <c r="I60" s="761"/>
      <c r="J60" s="761"/>
      <c r="K60" s="761"/>
      <c r="L60" s="762"/>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42" t="s">
        <v>1028</v>
      </c>
      <c r="B64" s="743"/>
      <c r="C64" s="743"/>
      <c r="D64" s="743"/>
      <c r="E64" s="743"/>
      <c r="F64" s="743"/>
      <c r="G64" s="743"/>
      <c r="H64" s="616"/>
      <c r="I64" s="617"/>
      <c r="J64" s="618" t="s">
        <v>1054</v>
      </c>
      <c r="K64" s="776" t="s">
        <v>1055</v>
      </c>
      <c r="L64" s="777"/>
      <c r="M64" s="619"/>
    </row>
    <row r="65" spans="1:13" s="582" customFormat="1" ht="11.4">
      <c r="A65" s="763" t="s">
        <v>2341</v>
      </c>
      <c r="B65" s="764"/>
      <c r="C65" s="764"/>
      <c r="D65" s="764"/>
      <c r="E65" s="764"/>
      <c r="F65" s="764"/>
      <c r="G65" s="764"/>
      <c r="H65" s="620"/>
      <c r="I65" s="621"/>
      <c r="J65" s="622"/>
      <c r="K65" s="788"/>
      <c r="L65" s="789"/>
      <c r="M65" s="623"/>
    </row>
    <row r="66" spans="1:13" s="582" customFormat="1" ht="11.4">
      <c r="A66" s="624" t="s">
        <v>1057</v>
      </c>
      <c r="B66" s="625"/>
      <c r="C66" s="625"/>
      <c r="D66" s="625"/>
      <c r="E66" s="625"/>
      <c r="F66" s="625"/>
      <c r="G66" s="625"/>
      <c r="H66" s="620"/>
      <c r="I66" s="621"/>
      <c r="J66" s="622"/>
      <c r="K66" s="788"/>
      <c r="L66" s="789"/>
      <c r="M66" s="623"/>
    </row>
    <row r="67" spans="1:13" s="582" customFormat="1" ht="12" thickBot="1">
      <c r="A67" s="611" t="s">
        <v>1058</v>
      </c>
      <c r="B67" s="612"/>
      <c r="C67" s="612"/>
      <c r="D67" s="612"/>
      <c r="E67" s="612"/>
      <c r="F67" s="612"/>
      <c r="G67" s="612"/>
      <c r="H67" s="626"/>
      <c r="I67" s="627"/>
      <c r="J67" s="622"/>
      <c r="K67" s="790"/>
      <c r="L67" s="791"/>
      <c r="M67" s="623"/>
    </row>
    <row r="68" spans="1:13" s="582" customFormat="1" ht="12.6" thickBot="1">
      <c r="A68" s="760" t="s">
        <v>1037</v>
      </c>
      <c r="B68" s="761"/>
      <c r="C68" s="761"/>
      <c r="D68" s="761"/>
      <c r="E68" s="761"/>
      <c r="F68" s="761"/>
      <c r="G68" s="761"/>
      <c r="H68" s="761"/>
      <c r="I68" s="761"/>
      <c r="J68" s="761"/>
      <c r="K68" s="761"/>
      <c r="L68" s="762"/>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60" t="s">
        <v>2342</v>
      </c>
      <c r="B70" s="761"/>
      <c r="C70" s="761"/>
      <c r="D70" s="761"/>
      <c r="E70" s="761"/>
      <c r="F70" s="761"/>
      <c r="G70" s="761"/>
      <c r="H70" s="761"/>
      <c r="I70" s="761"/>
      <c r="J70" s="761"/>
      <c r="K70" s="761"/>
      <c r="L70" s="762"/>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78" t="s">
        <v>2324</v>
      </c>
      <c r="B87" s="779"/>
      <c r="C87" s="779"/>
      <c r="D87" s="779"/>
      <c r="E87" s="779"/>
      <c r="F87" s="779"/>
      <c r="G87" s="779"/>
      <c r="H87" s="779"/>
      <c r="I87" s="779"/>
      <c r="J87" s="779"/>
      <c r="K87" s="779"/>
      <c r="L87" s="779"/>
      <c r="M87" s="780"/>
    </row>
    <row r="88" spans="1:13" ht="17.25" customHeight="1">
      <c r="A88" s="778"/>
      <c r="B88" s="779"/>
      <c r="C88" s="779"/>
      <c r="D88" s="779"/>
      <c r="E88" s="779"/>
      <c r="F88" s="779"/>
      <c r="G88" s="779"/>
      <c r="H88" s="779"/>
      <c r="I88" s="779"/>
      <c r="J88" s="779"/>
      <c r="K88" s="779"/>
      <c r="L88" s="779"/>
      <c r="M88" s="780"/>
    </row>
    <row r="89" spans="1:13" ht="18.75" customHeight="1">
      <c r="A89" s="781" t="s">
        <v>2325</v>
      </c>
      <c r="B89" s="782"/>
      <c r="C89" s="782"/>
      <c r="D89" s="782"/>
      <c r="E89" s="782"/>
      <c r="F89" s="782"/>
      <c r="G89" s="782"/>
      <c r="H89" s="782"/>
      <c r="I89" s="782"/>
      <c r="J89" s="782"/>
      <c r="K89" s="782"/>
      <c r="L89" s="782"/>
      <c r="M89" s="783"/>
    </row>
    <row r="90" spans="1:13" ht="21.75" customHeight="1">
      <c r="A90" s="781"/>
      <c r="B90" s="782"/>
      <c r="C90" s="782"/>
      <c r="D90" s="782"/>
      <c r="E90" s="782"/>
      <c r="F90" s="782"/>
      <c r="G90" s="782"/>
      <c r="H90" s="782"/>
      <c r="I90" s="782"/>
      <c r="J90" s="782"/>
      <c r="K90" s="782"/>
      <c r="L90" s="782"/>
      <c r="M90" s="783"/>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84"/>
      <c r="J100" s="784"/>
      <c r="K100" s="784"/>
      <c r="L100" s="784"/>
      <c r="M100" s="785"/>
    </row>
    <row r="101" spans="1:13" ht="13.8" thickBot="1">
      <c r="A101" s="652" t="s">
        <v>2327</v>
      </c>
      <c r="B101" s="653"/>
      <c r="C101" s="653"/>
      <c r="D101" s="654"/>
      <c r="E101" s="654"/>
      <c r="F101" s="654"/>
      <c r="G101" s="654"/>
      <c r="H101" s="654"/>
      <c r="I101" s="786"/>
      <c r="J101" s="786"/>
      <c r="K101" s="786"/>
      <c r="L101" s="786"/>
      <c r="M101" s="787"/>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 thickBot="1">
      <c r="B6" s="827"/>
      <c r="C6" s="834"/>
      <c r="D6" s="835"/>
      <c r="E6" s="835"/>
      <c r="F6" s="835"/>
      <c r="G6" s="835"/>
      <c r="H6" s="835"/>
      <c r="I6" s="835"/>
      <c r="J6" s="836"/>
      <c r="K6" s="829"/>
      <c r="L6" s="831"/>
      <c r="M6" s="831"/>
      <c r="N6" s="833"/>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06" t="s">
        <v>2311</v>
      </c>
      <c r="C10" s="807"/>
      <c r="D10" s="807"/>
      <c r="E10" s="807"/>
      <c r="F10" s="367" t="s">
        <v>2312</v>
      </c>
      <c r="G10" s="85"/>
      <c r="H10" s="368"/>
      <c r="I10" s="808" t="s">
        <v>2313</v>
      </c>
      <c r="J10" s="808"/>
      <c r="K10" s="369" t="s">
        <v>2312</v>
      </c>
      <c r="L10" s="365"/>
      <c r="M10" s="365"/>
      <c r="N10" s="366"/>
    </row>
    <row r="11" spans="2:14">
      <c r="B11" s="370" t="s">
        <v>1023</v>
      </c>
      <c r="C11" s="371"/>
      <c r="D11" s="794"/>
      <c r="E11" s="794"/>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09" t="s">
        <v>2328</v>
      </c>
      <c r="G25" s="810"/>
      <c r="H25" s="810"/>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VLOOKUP(A36,EQUIPOS!A6:D161,4,FALSE)</f>
        <v>191007.23557949997</v>
      </c>
      <c r="L36" s="279"/>
      <c r="M36" s="280">
        <v>0.15</v>
      </c>
      <c r="N36" s="281">
        <f>K36/M36</f>
        <v>1273381.5705299999</v>
      </c>
    </row>
    <row r="37" spans="1:14">
      <c r="A37" t="s">
        <v>150</v>
      </c>
      <c r="B37" s="865" t="str">
        <f>VLOOKUP(A37,EQUIPOS!A7:D154,3,FALSE)</f>
        <v>Cargador : Potencia en el volante 125 hp, Clasificación de RPM del motor 2300.</v>
      </c>
      <c r="C37" s="866"/>
      <c r="D37" s="866"/>
      <c r="E37" s="866"/>
      <c r="F37" s="866"/>
      <c r="G37" s="866"/>
      <c r="H37" s="867"/>
      <c r="I37" s="276"/>
      <c r="J37" s="277"/>
      <c r="K37" s="278">
        <f>VLOOKUP(A37,EQUIPOS!A7:D162,4,FALSE)</f>
        <v>161162.71332749998</v>
      </c>
      <c r="L37" s="279"/>
      <c r="M37" s="280">
        <v>0.15</v>
      </c>
      <c r="N37" s="281">
        <f>K37/M37</f>
        <v>1074418.0888499999</v>
      </c>
    </row>
    <row r="38" spans="1:14">
      <c r="A38" t="s">
        <v>273</v>
      </c>
      <c r="B38" s="865" t="str">
        <f>VLOOKUP(A38,EQUIPOS!A8:D154,3,FALSE)</f>
        <v>Motosierra, 93.6 cm3 - 7.1 HP, 45-90 cm - 7.9 kg</v>
      </c>
      <c r="C38" s="866"/>
      <c r="D38" s="866"/>
      <c r="E38" s="866"/>
      <c r="F38" s="866"/>
      <c r="G38" s="866"/>
      <c r="H38" s="867"/>
      <c r="I38" s="276"/>
      <c r="J38" s="277"/>
      <c r="K38" s="278">
        <f>VLOOKUP(A38,EQUIPOS!A8:D163,4,FALSE)</f>
        <v>7331.8793489999989</v>
      </c>
      <c r="L38" s="279"/>
      <c r="M38" s="280">
        <v>0.15</v>
      </c>
      <c r="N38" s="282">
        <f>K38/M38</f>
        <v>48879.195659999998</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8511.2008676833339</v>
      </c>
    </row>
    <row r="43" spans="1:14" ht="15" thickBot="1">
      <c r="B43" s="816" t="s">
        <v>1037</v>
      </c>
      <c r="C43" s="817"/>
      <c r="D43" s="817"/>
      <c r="E43" s="817"/>
      <c r="F43" s="817"/>
      <c r="G43" s="817"/>
      <c r="H43" s="817"/>
      <c r="I43" s="817"/>
      <c r="J43" s="817"/>
      <c r="K43" s="817"/>
      <c r="L43" s="817"/>
      <c r="M43" s="818"/>
      <c r="N43" s="105">
        <f>SUM(N36:N42)</f>
        <v>2405190.0559076834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79" t="s">
        <v>1041</v>
      </c>
      <c r="C58" s="880"/>
      <c r="D58" s="880"/>
      <c r="E58" s="880"/>
      <c r="F58" s="880"/>
      <c r="G58" s="881"/>
      <c r="H58" s="79" t="s">
        <v>1029</v>
      </c>
      <c r="I58" s="80" t="s">
        <v>1042</v>
      </c>
      <c r="J58" s="81" t="s">
        <v>1043</v>
      </c>
      <c r="K58" s="79" t="s">
        <v>1044</v>
      </c>
      <c r="L58" s="902" t="s">
        <v>1045</v>
      </c>
      <c r="M58" s="881"/>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903">
        <v>983.54</v>
      </c>
      <c r="M59" s="904"/>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94"/>
      <c r="M64" s="895"/>
      <c r="N64" s="305"/>
    </row>
    <row r="65" spans="1:15" ht="15" thickBot="1">
      <c r="B65" s="905" t="s">
        <v>1037</v>
      </c>
      <c r="C65" s="859"/>
      <c r="D65" s="859"/>
      <c r="E65" s="859"/>
      <c r="F65" s="859"/>
      <c r="G65" s="859"/>
      <c r="H65" s="859"/>
      <c r="I65" s="859"/>
      <c r="J65" s="859"/>
      <c r="K65" s="859"/>
      <c r="L65" s="859"/>
      <c r="M65" s="860"/>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54"/>
      <c r="J75" s="54"/>
      <c r="K75" s="54"/>
      <c r="L75" s="894"/>
      <c r="M75" s="895"/>
      <c r="N75" s="305"/>
    </row>
    <row r="76" spans="1:15" ht="15" thickBot="1">
      <c r="B76" s="816" t="s">
        <v>1037</v>
      </c>
      <c r="C76" s="817"/>
      <c r="D76" s="817"/>
      <c r="E76" s="817"/>
      <c r="F76" s="817"/>
      <c r="G76" s="817"/>
      <c r="H76" s="817"/>
      <c r="I76" s="859"/>
      <c r="J76" s="859"/>
      <c r="K76" s="859"/>
      <c r="L76" s="859"/>
      <c r="M76" s="860"/>
      <c r="N76" s="310">
        <f>N70+N71+N72+N73+N74</f>
        <v>170224.01735366668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2609837.9732613498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521967.59465226997</v>
      </c>
      <c r="M83" s="852"/>
      <c r="N83" s="57"/>
    </row>
    <row r="84" spans="1:14">
      <c r="B84" s="95" t="s">
        <v>1057</v>
      </c>
      <c r="C84" s="96"/>
      <c r="D84" s="96"/>
      <c r="E84" s="96"/>
      <c r="F84" s="96"/>
      <c r="G84" s="96"/>
      <c r="H84" s="96"/>
      <c r="I84" s="93"/>
      <c r="J84" s="94"/>
      <c r="K84" s="313">
        <v>0.05</v>
      </c>
      <c r="L84" s="851">
        <f>N78*K84</f>
        <v>130491.89866306749</v>
      </c>
      <c r="M84" s="852"/>
      <c r="N84" s="57"/>
    </row>
    <row r="85" spans="1:14" ht="15" thickBot="1">
      <c r="B85" s="97" t="s">
        <v>1058</v>
      </c>
      <c r="C85" s="98"/>
      <c r="D85" s="98"/>
      <c r="E85" s="98"/>
      <c r="F85" s="98"/>
      <c r="G85" s="98"/>
      <c r="H85" s="98"/>
      <c r="I85" s="99"/>
      <c r="J85" s="100"/>
      <c r="K85" s="314">
        <v>0.05</v>
      </c>
      <c r="L85" s="853">
        <f>N78*K85</f>
        <v>130491.89866306749</v>
      </c>
      <c r="M85" s="854"/>
      <c r="N85" s="57"/>
    </row>
    <row r="86" spans="1:14" ht="15" thickBot="1">
      <c r="B86" s="816" t="s">
        <v>1037</v>
      </c>
      <c r="C86" s="817"/>
      <c r="D86" s="817"/>
      <c r="E86" s="817"/>
      <c r="F86" s="817"/>
      <c r="G86" s="817"/>
      <c r="H86" s="817"/>
      <c r="I86" s="817"/>
      <c r="J86" s="817"/>
      <c r="K86" s="817"/>
      <c r="L86" s="817"/>
      <c r="M86" s="818"/>
      <c r="N86" s="58">
        <f>L83+L84+L85</f>
        <v>782951.39197840495</v>
      </c>
    </row>
    <row r="87" spans="1:14" ht="15" thickBot="1">
      <c r="B87" s="39"/>
      <c r="C87" s="40"/>
      <c r="D87" s="40"/>
      <c r="E87" s="40"/>
      <c r="F87" s="40"/>
      <c r="G87" s="40"/>
      <c r="H87" s="40"/>
      <c r="I87" s="40"/>
      <c r="J87" s="40"/>
      <c r="K87" s="40"/>
      <c r="L87" s="40"/>
      <c r="M87" s="40"/>
      <c r="N87" s="41"/>
    </row>
    <row r="88" spans="1:14" ht="15" thickBot="1">
      <c r="A88" t="s">
        <v>2121</v>
      </c>
      <c r="B88" s="816" t="s">
        <v>1059</v>
      </c>
      <c r="C88" s="817"/>
      <c r="D88" s="817"/>
      <c r="E88" s="817"/>
      <c r="F88" s="817"/>
      <c r="G88" s="817"/>
      <c r="H88" s="817"/>
      <c r="I88" s="817"/>
      <c r="J88" s="817"/>
      <c r="K88" s="817"/>
      <c r="L88" s="817"/>
      <c r="M88" s="818"/>
      <c r="N88" s="196">
        <f>N78+N86</f>
        <v>3392789.3652397548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4"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 thickBot="1">
      <c r="B6" s="827"/>
      <c r="C6" s="834"/>
      <c r="D6" s="835"/>
      <c r="E6" s="835"/>
      <c r="F6" s="835"/>
      <c r="G6" s="835"/>
      <c r="H6" s="835"/>
      <c r="I6" s="835"/>
      <c r="J6" s="836"/>
      <c r="K6" s="829"/>
      <c r="L6" s="831"/>
      <c r="M6" s="831"/>
      <c r="N6" s="833"/>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6" t="s">
        <v>2311</v>
      </c>
      <c r="C10" s="807"/>
      <c r="D10" s="807"/>
      <c r="E10" s="807"/>
      <c r="F10" s="400" t="s">
        <v>2312</v>
      </c>
      <c r="G10" s="85"/>
      <c r="H10" s="368"/>
      <c r="I10" s="808" t="s">
        <v>2313</v>
      </c>
      <c r="J10" s="808"/>
      <c r="K10" s="401" t="s">
        <v>2312</v>
      </c>
      <c r="L10" s="365"/>
      <c r="M10" s="365"/>
      <c r="N10" s="36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249</v>
      </c>
      <c r="B36" s="865" t="str">
        <f>VLOOKUP(A36,EQUIPOS!A6:D154,3,FALSE)</f>
        <v>Guadañadora, Cilindraje 41.5 cm3, Longitud del mango 1450 mm, Peso 7.4 kg</v>
      </c>
      <c r="C36" s="866"/>
      <c r="D36" s="866"/>
      <c r="E36" s="866"/>
      <c r="F36" s="866"/>
      <c r="G36" s="866"/>
      <c r="H36" s="867"/>
      <c r="I36" s="276"/>
      <c r="J36" s="277"/>
      <c r="K36" s="278">
        <f>VLOOKUP(A36,EQUIPOS!A6:D161,4,FALSE)</f>
        <v>5330.5702289999999</v>
      </c>
      <c r="L36" s="279"/>
      <c r="M36" s="280">
        <v>0.36</v>
      </c>
      <c r="N36" s="281">
        <f>K36/M36</f>
        <v>14807.139525000001</v>
      </c>
    </row>
    <row r="37" spans="1:14">
      <c r="A37" t="s">
        <v>273</v>
      </c>
      <c r="B37" s="865" t="str">
        <f>VLOOKUP(A37,EQUIPOS!A7:D154,3,FALSE)</f>
        <v>Motosierra, 93.6 cm3 - 7.1 HP, 45-90 cm - 7.9 kg</v>
      </c>
      <c r="C37" s="866"/>
      <c r="D37" s="866"/>
      <c r="E37" s="866"/>
      <c r="F37" s="866"/>
      <c r="G37" s="866"/>
      <c r="H37" s="867"/>
      <c r="I37" s="276"/>
      <c r="J37" s="277"/>
      <c r="K37" s="278">
        <f>VLOOKUP(A37,EQUIPOS!A7:D162,4,FALSE)</f>
        <v>7331.8793489999989</v>
      </c>
      <c r="L37" s="279"/>
      <c r="M37" s="280">
        <v>0.10299999999999999</v>
      </c>
      <c r="N37" s="281">
        <f>K37/M37</f>
        <v>71183.294650485434</v>
      </c>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1773.1668474340277</v>
      </c>
    </row>
    <row r="43" spans="1:14" ht="15" thickBot="1">
      <c r="B43" s="816" t="s">
        <v>1037</v>
      </c>
      <c r="C43" s="817"/>
      <c r="D43" s="817"/>
      <c r="E43" s="817"/>
      <c r="F43" s="817"/>
      <c r="G43" s="817"/>
      <c r="H43" s="817"/>
      <c r="I43" s="817"/>
      <c r="J43" s="817"/>
      <c r="K43" s="817"/>
      <c r="L43" s="817"/>
      <c r="M43" s="818"/>
      <c r="N43" s="105">
        <f>SUM(N36:N42)</f>
        <v>87763.601022919465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903">
        <f>'900.2'!N78</f>
        <v>1266.1533574772727</v>
      </c>
      <c r="M59" s="904"/>
      <c r="N59" s="296">
        <f>K59*L59</f>
        <v>63307.667873863633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63307.667873863633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35463.336948680553</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186534.60584546364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37306.921169092726</v>
      </c>
      <c r="M83" s="852"/>
      <c r="N83" s="57"/>
    </row>
    <row r="84" spans="1:14">
      <c r="B84" s="95" t="s">
        <v>1057</v>
      </c>
      <c r="C84" s="96"/>
      <c r="D84" s="96"/>
      <c r="E84" s="96"/>
      <c r="F84" s="96"/>
      <c r="G84" s="96"/>
      <c r="H84" s="96"/>
      <c r="I84" s="93"/>
      <c r="J84" s="94"/>
      <c r="K84" s="313">
        <v>0.05</v>
      </c>
      <c r="L84" s="851">
        <f>N78*K84</f>
        <v>9326.7302922731815</v>
      </c>
      <c r="M84" s="852"/>
      <c r="N84" s="57"/>
    </row>
    <row r="85" spans="1:14" ht="15" thickBot="1">
      <c r="B85" s="97" t="s">
        <v>1058</v>
      </c>
      <c r="C85" s="98"/>
      <c r="D85" s="98"/>
      <c r="E85" s="98"/>
      <c r="F85" s="98"/>
      <c r="G85" s="98"/>
      <c r="H85" s="98"/>
      <c r="I85" s="99"/>
      <c r="J85" s="100"/>
      <c r="K85" s="314">
        <v>0.05</v>
      </c>
      <c r="L85" s="853">
        <f>N78*K85</f>
        <v>9326.7302922731815</v>
      </c>
      <c r="M85" s="854"/>
      <c r="N85" s="57"/>
    </row>
    <row r="86" spans="1:14" ht="15" thickBot="1">
      <c r="B86" s="816" t="s">
        <v>1037</v>
      </c>
      <c r="C86" s="817"/>
      <c r="D86" s="817"/>
      <c r="E86" s="817"/>
      <c r="F86" s="817"/>
      <c r="G86" s="817"/>
      <c r="H86" s="817"/>
      <c r="I86" s="817"/>
      <c r="J86" s="817"/>
      <c r="K86" s="817"/>
      <c r="L86" s="817"/>
      <c r="M86" s="818"/>
      <c r="N86" s="58">
        <f>L83+L84+L85</f>
        <v>55960.381753639092</v>
      </c>
    </row>
    <row r="87" spans="1:14" ht="15" thickBot="1">
      <c r="B87" s="39"/>
      <c r="C87" s="40"/>
      <c r="D87" s="40"/>
      <c r="E87" s="40"/>
      <c r="F87" s="40"/>
      <c r="G87" s="40"/>
      <c r="H87" s="40"/>
      <c r="I87" s="40"/>
      <c r="J87" s="40"/>
      <c r="K87" s="40"/>
      <c r="L87" s="40"/>
      <c r="M87" s="40"/>
      <c r="N87" s="41"/>
    </row>
    <row r="88" spans="1:14" ht="15" thickBot="1">
      <c r="A88" t="s">
        <v>2121</v>
      </c>
      <c r="B88" s="816" t="s">
        <v>1059</v>
      </c>
      <c r="C88" s="817"/>
      <c r="D88" s="817"/>
      <c r="E88" s="817"/>
      <c r="F88" s="817"/>
      <c r="G88" s="817"/>
      <c r="H88" s="817"/>
      <c r="I88" s="817"/>
      <c r="J88" s="817"/>
      <c r="K88" s="817"/>
      <c r="L88" s="817"/>
      <c r="M88" s="818"/>
      <c r="N88" s="196">
        <f>N78+N86</f>
        <v>242494.98759910272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8.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161162.71332749998</v>
      </c>
      <c r="L36" s="279"/>
      <c r="M36" s="280">
        <v>2.375</v>
      </c>
      <c r="N36" s="281">
        <f>K36/M36</f>
        <v>67857.984558947355</v>
      </c>
    </row>
    <row r="37" spans="1:14">
      <c r="A37" t="s">
        <v>180</v>
      </c>
      <c r="B37" s="865" t="str">
        <f>VLOOKUP(A37,EQUIPOS!A7:D154,3,FALSE)</f>
        <v>Compresor 120 HP, con martillo.</v>
      </c>
      <c r="C37" s="866"/>
      <c r="D37" s="866"/>
      <c r="E37" s="866"/>
      <c r="F37" s="866"/>
      <c r="G37" s="866"/>
      <c r="H37" s="867"/>
      <c r="I37" s="276"/>
      <c r="J37" s="277"/>
      <c r="K37" s="278">
        <f>VLOOKUP(A37,EQUIPOS!A7:D162,4,FALSE)</f>
        <v>107442.15633449999</v>
      </c>
      <c r="L37" s="279"/>
      <c r="M37" s="280">
        <v>2.375</v>
      </c>
      <c r="N37" s="281">
        <f>K37/M37</f>
        <v>45238.802667157892</v>
      </c>
    </row>
    <row r="38" spans="1:14">
      <c r="A38" t="s">
        <v>195</v>
      </c>
      <c r="B38" s="865" t="str">
        <f>VLOOKUP(A38,EQUIPOS!A7:D154,3,FALSE)</f>
        <v xml:space="preserve">Equipo de oxicorte, Capacidad de corte: hasta 6´´ (152mm) </v>
      </c>
      <c r="C38" s="866"/>
      <c r="D38" s="866"/>
      <c r="E38" s="866"/>
      <c r="F38" s="866"/>
      <c r="G38" s="866"/>
      <c r="H38" s="867"/>
      <c r="I38" s="276"/>
      <c r="J38" s="277"/>
      <c r="K38" s="278">
        <f>VLOOKUP(A38,EQUIPOS!A7:D162,4,FALSE)</f>
        <v>11341.794028499999</v>
      </c>
      <c r="L38" s="279"/>
      <c r="M38" s="280">
        <v>2.375</v>
      </c>
      <c r="N38" s="282">
        <f>K38/M38</f>
        <v>4775.4922225263153</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1343.873821213158</v>
      </c>
    </row>
    <row r="43" spans="1:14" ht="15" thickBot="1">
      <c r="B43" s="816" t="s">
        <v>1037</v>
      </c>
      <c r="C43" s="817"/>
      <c r="D43" s="817"/>
      <c r="E43" s="817"/>
      <c r="F43" s="817"/>
      <c r="G43" s="817"/>
      <c r="H43" s="817"/>
      <c r="I43" s="817"/>
      <c r="J43" s="817"/>
      <c r="K43" s="817"/>
      <c r="L43" s="817"/>
      <c r="M43" s="818"/>
      <c r="N43" s="105">
        <f>SUM(N36:N42)</f>
        <v>119216.15326984473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1266.1533574772727</v>
      </c>
      <c r="M59" s="904"/>
      <c r="N59" s="296">
        <f>K59*L59</f>
        <v>1266.1533574772727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1266.1533574772727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13438.738212131579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88">
        <f>N43+N54+N65+N76</f>
        <v>133921.04483945359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26784.208967890721</v>
      </c>
      <c r="M83" s="852"/>
      <c r="N83" s="57"/>
    </row>
    <row r="84" spans="1:14">
      <c r="B84" s="95" t="s">
        <v>1057</v>
      </c>
      <c r="C84" s="96"/>
      <c r="D84" s="96"/>
      <c r="E84" s="96"/>
      <c r="F84" s="96"/>
      <c r="G84" s="96"/>
      <c r="H84" s="96"/>
      <c r="I84" s="93"/>
      <c r="J84" s="94"/>
      <c r="K84" s="313">
        <v>0.05</v>
      </c>
      <c r="L84" s="851">
        <f>N78*K84</f>
        <v>6696.0522419726803</v>
      </c>
      <c r="M84" s="852"/>
      <c r="N84" s="57"/>
    </row>
    <row r="85" spans="1:14" ht="15" thickBot="1">
      <c r="B85" s="97" t="s">
        <v>1058</v>
      </c>
      <c r="C85" s="98"/>
      <c r="D85" s="98"/>
      <c r="E85" s="98"/>
      <c r="F85" s="98"/>
      <c r="G85" s="98"/>
      <c r="H85" s="98"/>
      <c r="I85" s="99"/>
      <c r="J85" s="100"/>
      <c r="K85" s="314">
        <v>0.05</v>
      </c>
      <c r="L85" s="853">
        <f>N78*K85</f>
        <v>6696.0522419726803</v>
      </c>
      <c r="M85" s="854"/>
      <c r="N85" s="57"/>
    </row>
    <row r="86" spans="1:14" ht="15" thickBot="1">
      <c r="B86" s="816" t="s">
        <v>1037</v>
      </c>
      <c r="C86" s="817"/>
      <c r="D86" s="817"/>
      <c r="E86" s="817"/>
      <c r="F86" s="817"/>
      <c r="G86" s="817"/>
      <c r="H86" s="817"/>
      <c r="I86" s="817"/>
      <c r="J86" s="817"/>
      <c r="K86" s="817"/>
      <c r="L86" s="817"/>
      <c r="M86" s="818"/>
      <c r="N86" s="58">
        <f>L83+L84+L85</f>
        <v>40176.313451836075</v>
      </c>
    </row>
    <row r="87" spans="1:14" ht="15" thickBot="1">
      <c r="B87" s="39"/>
      <c r="C87" s="40"/>
      <c r="D87" s="40"/>
      <c r="E87" s="40"/>
      <c r="F87" s="40"/>
      <c r="G87" s="40"/>
      <c r="H87" s="40"/>
      <c r="I87" s="40"/>
      <c r="J87" s="40"/>
      <c r="K87" s="40"/>
      <c r="L87" s="40"/>
      <c r="M87" s="40"/>
      <c r="N87" s="41"/>
    </row>
    <row r="88" spans="1:14" ht="15" thickBot="1">
      <c r="A88" t="s">
        <v>2121</v>
      </c>
      <c r="B88" s="816" t="s">
        <v>1059</v>
      </c>
      <c r="C88" s="817"/>
      <c r="D88" s="817"/>
      <c r="E88" s="817"/>
      <c r="F88" s="817"/>
      <c r="G88" s="817"/>
      <c r="H88" s="817"/>
      <c r="I88" s="817"/>
      <c r="J88" s="817"/>
      <c r="K88" s="817"/>
      <c r="L88" s="817"/>
      <c r="M88" s="818"/>
      <c r="N88" s="58">
        <f>N78+N86</f>
        <v>174097.35829128965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c r="B106" s="819"/>
      <c r="C106" s="820"/>
      <c r="D106" s="820"/>
      <c r="E106" s="820"/>
      <c r="F106" s="820"/>
      <c r="G106" s="820"/>
      <c r="H106" s="820"/>
      <c r="I106" s="820"/>
      <c r="J106" s="820"/>
      <c r="K106" s="820"/>
      <c r="L106" s="820"/>
      <c r="M106" s="820"/>
      <c r="N106" s="821"/>
    </row>
    <row r="107" spans="2:14" ht="27.7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 thickBot="1">
      <c r="B6" s="827"/>
      <c r="C6" s="834"/>
      <c r="D6" s="835"/>
      <c r="E6" s="835"/>
      <c r="F6" s="835"/>
      <c r="G6" s="835"/>
      <c r="H6" s="835"/>
      <c r="I6" s="835"/>
      <c r="J6" s="836"/>
      <c r="K6" s="829"/>
      <c r="L6" s="831"/>
      <c r="M6" s="831"/>
      <c r="N6" s="833"/>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6" t="s">
        <v>2311</v>
      </c>
      <c r="C10" s="807"/>
      <c r="D10" s="807"/>
      <c r="E10" s="807"/>
      <c r="F10" s="400" t="s">
        <v>2312</v>
      </c>
      <c r="G10" s="85"/>
      <c r="H10" s="368"/>
      <c r="I10" s="808" t="s">
        <v>2313</v>
      </c>
      <c r="J10" s="808"/>
      <c r="K10" s="401" t="s">
        <v>2312</v>
      </c>
      <c r="L10" s="365"/>
      <c r="M10" s="365"/>
      <c r="N10" s="36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312</v>
      </c>
      <c r="B36" s="865" t="str">
        <f>VLOOKUP(A36,EQUIPOS!A6:D154,3,FALSE)</f>
        <v>Retroexcavadora sobre oruga, potencia 138 HP, balde de 1,5 m3.</v>
      </c>
      <c r="C36" s="866"/>
      <c r="D36" s="866"/>
      <c r="E36" s="866"/>
      <c r="F36" s="866"/>
      <c r="G36" s="866"/>
      <c r="H36" s="867"/>
      <c r="I36" s="276"/>
      <c r="J36" s="277"/>
      <c r="K36" s="278">
        <f>VLOOKUP(A36,EQUIPOS!A6:D161,4,FALSE)</f>
        <v>208914.78280949997</v>
      </c>
      <c r="L36" s="279"/>
      <c r="M36" s="280">
        <v>2.5</v>
      </c>
      <c r="N36" s="281">
        <f>K36/M36</f>
        <v>83565.913123799983</v>
      </c>
    </row>
    <row r="37" spans="1:14">
      <c r="A37" t="s">
        <v>180</v>
      </c>
      <c r="B37" s="865" t="str">
        <f>VLOOKUP(A37,EQUIPOS!A7:D154,3,FALSE)</f>
        <v>Compresor 120 HP, con martillo.</v>
      </c>
      <c r="C37" s="866"/>
      <c r="D37" s="866"/>
      <c r="E37" s="866"/>
      <c r="F37" s="866"/>
      <c r="G37" s="866"/>
      <c r="H37" s="867"/>
      <c r="I37" s="276"/>
      <c r="J37" s="277"/>
      <c r="K37" s="278">
        <f>VLOOKUP(A37,EQUIPOS!A7:D162,4,FALSE)</f>
        <v>107442.15633449999</v>
      </c>
      <c r="L37" s="279"/>
      <c r="M37" s="280">
        <v>2.5</v>
      </c>
      <c r="N37" s="281">
        <f>K37/M37</f>
        <v>42976.862533799998</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11341.794028499999</v>
      </c>
      <c r="L38" s="279"/>
      <c r="M38" s="280">
        <v>2.5</v>
      </c>
      <c r="N38" s="281">
        <f>K38/M38</f>
        <v>4536.7176113999994</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255.33602603049999</v>
      </c>
    </row>
    <row r="43" spans="1:14" ht="15" thickBot="1">
      <c r="B43" s="816" t="s">
        <v>1037</v>
      </c>
      <c r="C43" s="817"/>
      <c r="D43" s="817"/>
      <c r="E43" s="817"/>
      <c r="F43" s="817"/>
      <c r="G43" s="817"/>
      <c r="H43" s="817"/>
      <c r="I43" s="817"/>
      <c r="J43" s="817"/>
      <c r="K43" s="817"/>
      <c r="L43" s="817"/>
      <c r="M43" s="818"/>
      <c r="N43" s="105">
        <f>SUM(N36:N42)</f>
        <v>131334.82929503047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1266.1533574772727</v>
      </c>
      <c r="M59" s="904"/>
      <c r="N59" s="296">
        <f>K59*L59</f>
        <v>1266.1533574772727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1266.1533574772727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12766.801301525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145367.78395403275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29073.556790806553</v>
      </c>
      <c r="M83" s="852"/>
      <c r="N83" s="57"/>
    </row>
    <row r="84" spans="1:14">
      <c r="B84" s="95" t="s">
        <v>1057</v>
      </c>
      <c r="C84" s="96"/>
      <c r="D84" s="96"/>
      <c r="E84" s="96"/>
      <c r="F84" s="96"/>
      <c r="G84" s="96"/>
      <c r="H84" s="96"/>
      <c r="I84" s="93"/>
      <c r="J84" s="94"/>
      <c r="K84" s="313">
        <v>0.05</v>
      </c>
      <c r="L84" s="851">
        <f>N78*K84</f>
        <v>7268.3891977016383</v>
      </c>
      <c r="M84" s="852"/>
      <c r="N84" s="57"/>
    </row>
    <row r="85" spans="1:14" ht="15" thickBot="1">
      <c r="B85" s="97" t="s">
        <v>1058</v>
      </c>
      <c r="C85" s="98"/>
      <c r="D85" s="98"/>
      <c r="E85" s="98"/>
      <c r="F85" s="98"/>
      <c r="G85" s="98"/>
      <c r="H85" s="98"/>
      <c r="I85" s="99"/>
      <c r="J85" s="100"/>
      <c r="K85" s="314">
        <v>0.05</v>
      </c>
      <c r="L85" s="853">
        <f>N78*K85</f>
        <v>7268.3891977016383</v>
      </c>
      <c r="M85" s="854"/>
      <c r="N85" s="57"/>
    </row>
    <row r="86" spans="1:14" ht="15" thickBot="1">
      <c r="B86" s="816" t="s">
        <v>1037</v>
      </c>
      <c r="C86" s="817"/>
      <c r="D86" s="817"/>
      <c r="E86" s="817"/>
      <c r="F86" s="817"/>
      <c r="G86" s="817"/>
      <c r="H86" s="817"/>
      <c r="I86" s="817"/>
      <c r="J86" s="817"/>
      <c r="K86" s="817"/>
      <c r="L86" s="817"/>
      <c r="M86" s="818"/>
      <c r="N86" s="58">
        <f>L83+L84+L85</f>
        <v>43610.335186209828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188978.11914024258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8.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 thickBot="1">
      <c r="B6" s="827"/>
      <c r="C6" s="834"/>
      <c r="D6" s="835"/>
      <c r="E6" s="835"/>
      <c r="F6" s="835"/>
      <c r="G6" s="835"/>
      <c r="H6" s="835"/>
      <c r="I6" s="835"/>
      <c r="J6" s="836"/>
      <c r="K6" s="829"/>
      <c r="L6" s="831"/>
      <c r="M6" s="831"/>
      <c r="N6" s="833"/>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6" t="s">
        <v>2311</v>
      </c>
      <c r="C10" s="807"/>
      <c r="D10" s="807"/>
      <c r="E10" s="807"/>
      <c r="F10" s="400" t="s">
        <v>2312</v>
      </c>
      <c r="G10" s="85"/>
      <c r="H10" s="368"/>
      <c r="I10" s="808" t="s">
        <v>2313</v>
      </c>
      <c r="J10" s="808"/>
      <c r="K10" s="401" t="s">
        <v>2312</v>
      </c>
      <c r="L10" s="365"/>
      <c r="M10" s="365"/>
      <c r="N10" s="36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161162.71332749998</v>
      </c>
      <c r="L36" s="279"/>
      <c r="M36" s="280">
        <v>9.25</v>
      </c>
      <c r="N36" s="281">
        <f>K36/M36</f>
        <v>17422.996035405402</v>
      </c>
    </row>
    <row r="37" spans="1:14">
      <c r="A37" t="s">
        <v>180</v>
      </c>
      <c r="B37" s="865" t="str">
        <f>VLOOKUP(A37,EQUIPOS!A7:D154,3,FALSE)</f>
        <v>Compresor 120 HP, con martillo.</v>
      </c>
      <c r="C37" s="866"/>
      <c r="D37" s="866"/>
      <c r="E37" s="866"/>
      <c r="F37" s="866"/>
      <c r="G37" s="866"/>
      <c r="H37" s="867"/>
      <c r="I37" s="276"/>
      <c r="J37" s="277"/>
      <c r="K37" s="278">
        <f>VLOOKUP(A37,EQUIPOS!A7:D162,4,FALSE)</f>
        <v>107442.15633449999</v>
      </c>
      <c r="L37" s="279"/>
      <c r="M37" s="280">
        <v>9.25</v>
      </c>
      <c r="N37" s="281">
        <f>K37/M37</f>
        <v>11615.368252378377</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55.207789412000004</v>
      </c>
    </row>
    <row r="43" spans="1:14" ht="15" thickBot="1">
      <c r="B43" s="816" t="s">
        <v>1037</v>
      </c>
      <c r="C43" s="817"/>
      <c r="D43" s="817"/>
      <c r="E43" s="817"/>
      <c r="F43" s="817"/>
      <c r="G43" s="817"/>
      <c r="H43" s="817"/>
      <c r="I43" s="817"/>
      <c r="J43" s="817"/>
      <c r="K43" s="817"/>
      <c r="L43" s="817"/>
      <c r="M43" s="818"/>
      <c r="N43" s="105">
        <f>SUM(N36:N42)</f>
        <v>29093.572077195779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1266.1533574772727</v>
      </c>
      <c r="M59" s="904"/>
      <c r="N59" s="296">
        <f>K59*L59</f>
        <v>1266.1533574772727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1266.1533574772727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2760.3894706000001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33120.114905273054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6624.0229810546116</v>
      </c>
      <c r="M83" s="852"/>
      <c r="N83" s="57"/>
    </row>
    <row r="84" spans="1:14">
      <c r="B84" s="95" t="s">
        <v>1057</v>
      </c>
      <c r="C84" s="96"/>
      <c r="D84" s="96"/>
      <c r="E84" s="96"/>
      <c r="F84" s="96"/>
      <c r="G84" s="96"/>
      <c r="H84" s="96"/>
      <c r="I84" s="93"/>
      <c r="J84" s="94"/>
      <c r="K84" s="313">
        <v>0.05</v>
      </c>
      <c r="L84" s="851">
        <f>N78*K84</f>
        <v>1656.0057452636529</v>
      </c>
      <c r="M84" s="852"/>
      <c r="N84" s="57"/>
    </row>
    <row r="85" spans="1:14" ht="15" thickBot="1">
      <c r="B85" s="97" t="s">
        <v>1058</v>
      </c>
      <c r="C85" s="98"/>
      <c r="D85" s="98"/>
      <c r="E85" s="98"/>
      <c r="F85" s="98"/>
      <c r="G85" s="98"/>
      <c r="H85" s="98"/>
      <c r="I85" s="99"/>
      <c r="J85" s="100"/>
      <c r="K85" s="314">
        <v>0.05</v>
      </c>
      <c r="L85" s="853">
        <f>N78*K85</f>
        <v>1656.0057452636529</v>
      </c>
      <c r="M85" s="854"/>
      <c r="N85" s="57"/>
    </row>
    <row r="86" spans="1:14" ht="15" thickBot="1">
      <c r="B86" s="816" t="s">
        <v>1037</v>
      </c>
      <c r="C86" s="817"/>
      <c r="D86" s="817"/>
      <c r="E86" s="817"/>
      <c r="F86" s="817"/>
      <c r="G86" s="817"/>
      <c r="H86" s="817"/>
      <c r="I86" s="817"/>
      <c r="J86" s="817"/>
      <c r="K86" s="817"/>
      <c r="L86" s="817"/>
      <c r="M86" s="818"/>
      <c r="N86" s="58">
        <f>L83+L84+L85</f>
        <v>9936.0344715819192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43056.14937685497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180</v>
      </c>
      <c r="B36" s="865" t="str">
        <f>VLOOKUP(A36,EQUIPOS!A6:D154,3,FALSE)</f>
        <v>Compresor 120 HP, con martillo.</v>
      </c>
      <c r="C36" s="866"/>
      <c r="D36" s="866"/>
      <c r="E36" s="866"/>
      <c r="F36" s="866"/>
      <c r="G36" s="866"/>
      <c r="H36" s="867"/>
      <c r="I36" s="276"/>
      <c r="J36" s="277"/>
      <c r="K36" s="278">
        <f>VLOOKUP(A36,EQUIPOS!A6:D161,4,FALSE)</f>
        <v>107442.15633449999</v>
      </c>
      <c r="L36" s="279"/>
      <c r="M36" s="280">
        <v>2.5</v>
      </c>
      <c r="N36" s="281">
        <f>K36/M36</f>
        <v>42976.862533799998</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1021.344104122</v>
      </c>
    </row>
    <row r="43" spans="1:14" ht="15" thickBot="1">
      <c r="B43" s="816" t="s">
        <v>1037</v>
      </c>
      <c r="C43" s="817"/>
      <c r="D43" s="817"/>
      <c r="E43" s="817"/>
      <c r="F43" s="817"/>
      <c r="G43" s="817"/>
      <c r="H43" s="817"/>
      <c r="I43" s="817"/>
      <c r="J43" s="817"/>
      <c r="K43" s="817"/>
      <c r="L43" s="817"/>
      <c r="M43" s="818"/>
      <c r="N43" s="105">
        <f>SUM(N36:N42)</f>
        <v>43998.206637921998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1266.1533574772727</v>
      </c>
      <c r="M59" s="904"/>
      <c r="N59" s="296">
        <f>K59*L59</f>
        <v>1266.1533574772727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1266.1533574772727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10213.44104122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55477.801036619268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11095.560207323855</v>
      </c>
      <c r="M83" s="852"/>
      <c r="N83" s="57"/>
    </row>
    <row r="84" spans="1:14">
      <c r="B84" s="95" t="s">
        <v>1057</v>
      </c>
      <c r="C84" s="96"/>
      <c r="D84" s="96"/>
      <c r="E84" s="96"/>
      <c r="F84" s="96"/>
      <c r="G84" s="96"/>
      <c r="H84" s="96"/>
      <c r="I84" s="93"/>
      <c r="J84" s="94"/>
      <c r="K84" s="313">
        <v>0.05</v>
      </c>
      <c r="L84" s="851">
        <f>N78*K84</f>
        <v>2773.8900518309638</v>
      </c>
      <c r="M84" s="852"/>
      <c r="N84" s="57"/>
    </row>
    <row r="85" spans="1:14" ht="15" thickBot="1">
      <c r="B85" s="97" t="s">
        <v>1058</v>
      </c>
      <c r="C85" s="98"/>
      <c r="D85" s="98"/>
      <c r="E85" s="98"/>
      <c r="F85" s="98"/>
      <c r="G85" s="98"/>
      <c r="H85" s="98"/>
      <c r="I85" s="99"/>
      <c r="J85" s="100"/>
      <c r="K85" s="314">
        <v>0.05</v>
      </c>
      <c r="L85" s="853">
        <f>N78*K85</f>
        <v>2773.8900518309638</v>
      </c>
      <c r="M85" s="854"/>
      <c r="N85" s="57"/>
    </row>
    <row r="86" spans="1:14" ht="15" thickBot="1">
      <c r="B86" s="816" t="s">
        <v>1037</v>
      </c>
      <c r="C86" s="817"/>
      <c r="D86" s="817"/>
      <c r="E86" s="817"/>
      <c r="F86" s="817"/>
      <c r="G86" s="817"/>
      <c r="H86" s="817"/>
      <c r="I86" s="817"/>
      <c r="J86" s="817"/>
      <c r="K86" s="817"/>
      <c r="L86" s="817"/>
      <c r="M86" s="818"/>
      <c r="N86" s="58">
        <f>L83+L84+L85</f>
        <v>16643.340310985783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72121.141347605051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161162.71332749998</v>
      </c>
      <c r="L36" s="279"/>
      <c r="M36" s="280">
        <v>2.375</v>
      </c>
      <c r="N36" s="281">
        <f>K36/M36</f>
        <v>67857.984558947355</v>
      </c>
    </row>
    <row r="37" spans="1:14">
      <c r="A37" t="s">
        <v>180</v>
      </c>
      <c r="B37" s="865" t="str">
        <f>VLOOKUP(A37,EQUIPOS!A7:D154,3,FALSE)</f>
        <v>Compresor 120 HP, con martillo.</v>
      </c>
      <c r="C37" s="866"/>
      <c r="D37" s="866"/>
      <c r="E37" s="866"/>
      <c r="F37" s="866"/>
      <c r="G37" s="866"/>
      <c r="H37" s="867"/>
      <c r="I37" s="276"/>
      <c r="J37" s="277"/>
      <c r="K37" s="278">
        <f>VLOOKUP(A37,EQUIPOS!A7:D162,4,FALSE)</f>
        <v>107442.15633449999</v>
      </c>
      <c r="L37" s="279"/>
      <c r="M37" s="280">
        <v>2.375</v>
      </c>
      <c r="N37" s="281">
        <f>K37/M37</f>
        <v>45238.802667157892</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11341.794028499999</v>
      </c>
      <c r="L38" s="279"/>
      <c r="M38" s="280">
        <v>2.375</v>
      </c>
      <c r="N38" s="281">
        <f>K38/M38</f>
        <v>4775.4922225263153</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1343.873821213158</v>
      </c>
    </row>
    <row r="43" spans="1:14" ht="15" thickBot="1">
      <c r="B43" s="816" t="s">
        <v>1037</v>
      </c>
      <c r="C43" s="817"/>
      <c r="D43" s="817"/>
      <c r="E43" s="817"/>
      <c r="F43" s="817"/>
      <c r="G43" s="817"/>
      <c r="H43" s="817"/>
      <c r="I43" s="817"/>
      <c r="J43" s="817"/>
      <c r="K43" s="817"/>
      <c r="L43" s="817"/>
      <c r="M43" s="818"/>
      <c r="N43" s="105">
        <f>SUM(N36:N42)</f>
        <v>119216.15326984473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1266.1533574772727</v>
      </c>
      <c r="M59" s="904"/>
      <c r="N59" s="296">
        <f>K59*L59</f>
        <v>1266.1533574772727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1266.1533574772727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N70+N71+N72+N73+N74</f>
        <v>13438.738212131579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133921.04483945359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26784.208967890721</v>
      </c>
      <c r="M83" s="852"/>
      <c r="N83" s="57"/>
    </row>
    <row r="84" spans="1:14">
      <c r="B84" s="95" t="s">
        <v>1057</v>
      </c>
      <c r="C84" s="96"/>
      <c r="D84" s="96"/>
      <c r="E84" s="96"/>
      <c r="F84" s="96"/>
      <c r="G84" s="96"/>
      <c r="H84" s="96"/>
      <c r="I84" s="93"/>
      <c r="J84" s="94"/>
      <c r="K84" s="313">
        <v>0.05</v>
      </c>
      <c r="L84" s="851">
        <f>N78*K84</f>
        <v>6696.0522419726803</v>
      </c>
      <c r="M84" s="852"/>
      <c r="N84" s="57"/>
    </row>
    <row r="85" spans="1:14" ht="15" thickBot="1">
      <c r="B85" s="97" t="s">
        <v>1058</v>
      </c>
      <c r="C85" s="98"/>
      <c r="D85" s="98"/>
      <c r="E85" s="98"/>
      <c r="F85" s="98"/>
      <c r="G85" s="98"/>
      <c r="H85" s="98"/>
      <c r="I85" s="99"/>
      <c r="J85" s="100"/>
      <c r="K85" s="314">
        <v>0.05</v>
      </c>
      <c r="L85" s="853">
        <f>N78*K85</f>
        <v>6696.0522419726803</v>
      </c>
      <c r="M85" s="854"/>
      <c r="N85" s="57"/>
    </row>
    <row r="86" spans="1:14" ht="15" thickBot="1">
      <c r="B86" s="816" t="s">
        <v>1037</v>
      </c>
      <c r="C86" s="817"/>
      <c r="D86" s="817"/>
      <c r="E86" s="817"/>
      <c r="F86" s="817"/>
      <c r="G86" s="817"/>
      <c r="H86" s="817"/>
      <c r="I86" s="817"/>
      <c r="J86" s="817"/>
      <c r="K86" s="817"/>
      <c r="L86" s="817"/>
      <c r="M86" s="818"/>
      <c r="N86" s="58">
        <f>L83+L84+L85</f>
        <v>40176.313451836075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174097.35829128965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312</v>
      </c>
      <c r="B36" s="865" t="str">
        <f>VLOOKUP(A36,EQUIPOS!A6:D154,3,FALSE)</f>
        <v>Retroexcavadora sobre oruga, potencia 138 HP, balde de 1,5 m3.</v>
      </c>
      <c r="C36" s="866"/>
      <c r="D36" s="866"/>
      <c r="E36" s="866"/>
      <c r="F36" s="866"/>
      <c r="G36" s="866"/>
      <c r="H36" s="867"/>
      <c r="I36" s="276"/>
      <c r="J36" s="277"/>
      <c r="K36" s="278">
        <f>VLOOKUP(A36,EQUIPOS!A6:D161,4,FALSE)</f>
        <v>208914.78280949997</v>
      </c>
      <c r="L36" s="279"/>
      <c r="M36" s="280">
        <v>2.5</v>
      </c>
      <c r="N36" s="281">
        <f>K36/M36</f>
        <v>83565.913123799983</v>
      </c>
    </row>
    <row r="37" spans="1:14">
      <c r="A37" t="s">
        <v>180</v>
      </c>
      <c r="B37" s="865" t="str">
        <f>VLOOKUP(A37,EQUIPOS!A7:D154,3,FALSE)</f>
        <v>Compresor 120 HP, con martillo.</v>
      </c>
      <c r="C37" s="866"/>
      <c r="D37" s="866"/>
      <c r="E37" s="866"/>
      <c r="F37" s="866"/>
      <c r="G37" s="866"/>
      <c r="H37" s="867"/>
      <c r="I37" s="276"/>
      <c r="J37" s="277"/>
      <c r="K37" s="278">
        <f>VLOOKUP(A37,EQUIPOS!A7:D162,4,FALSE)</f>
        <v>107442.15633449999</v>
      </c>
      <c r="L37" s="279"/>
      <c r="M37" s="280">
        <v>2.5</v>
      </c>
      <c r="N37" s="281">
        <f>K37/M37</f>
        <v>42976.862533799998</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11341.794028499999</v>
      </c>
      <c r="L38" s="279"/>
      <c r="M38" s="280">
        <v>2.5</v>
      </c>
      <c r="N38" s="281">
        <f>K38/M38</f>
        <v>4536.7176113999994</v>
      </c>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255.33602603049999</v>
      </c>
    </row>
    <row r="43" spans="1:14" ht="15" thickBot="1">
      <c r="B43" s="816" t="s">
        <v>1037</v>
      </c>
      <c r="C43" s="817"/>
      <c r="D43" s="817"/>
      <c r="E43" s="817"/>
      <c r="F43" s="817"/>
      <c r="G43" s="817"/>
      <c r="H43" s="817"/>
      <c r="I43" s="817"/>
      <c r="J43" s="817"/>
      <c r="K43" s="817"/>
      <c r="L43" s="817"/>
      <c r="M43" s="818"/>
      <c r="N43" s="105">
        <f>SUM(N36:N42)</f>
        <v>131334.82929503047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1266.1533574772727</v>
      </c>
      <c r="M59" s="904"/>
      <c r="N59" s="296">
        <f>K59*L59</f>
        <v>1266.1533574772727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1266.1533574772727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12766.801301525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145367.78395403275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29073.556790806553</v>
      </c>
      <c r="M83" s="852"/>
      <c r="N83" s="57"/>
    </row>
    <row r="84" spans="1:14">
      <c r="B84" s="95" t="s">
        <v>1057</v>
      </c>
      <c r="C84" s="96"/>
      <c r="D84" s="96"/>
      <c r="E84" s="96"/>
      <c r="F84" s="96"/>
      <c r="G84" s="96"/>
      <c r="H84" s="96"/>
      <c r="I84" s="93"/>
      <c r="J84" s="94"/>
      <c r="K84" s="313">
        <v>0.05</v>
      </c>
      <c r="L84" s="851">
        <f>N78*K84</f>
        <v>7268.3891977016383</v>
      </c>
      <c r="M84" s="852"/>
      <c r="N84" s="57"/>
    </row>
    <row r="85" spans="1:14" ht="15" thickBot="1">
      <c r="B85" s="97" t="s">
        <v>1058</v>
      </c>
      <c r="C85" s="98"/>
      <c r="D85" s="98"/>
      <c r="E85" s="98"/>
      <c r="F85" s="98"/>
      <c r="G85" s="98"/>
      <c r="H85" s="98"/>
      <c r="I85" s="99"/>
      <c r="J85" s="100"/>
      <c r="K85" s="314">
        <v>0.05</v>
      </c>
      <c r="L85" s="853">
        <f>N78*K85</f>
        <v>7268.3891977016383</v>
      </c>
      <c r="M85" s="854"/>
      <c r="N85" s="57"/>
    </row>
    <row r="86" spans="1:14" ht="15" thickBot="1">
      <c r="B86" s="816" t="s">
        <v>1037</v>
      </c>
      <c r="C86" s="817"/>
      <c r="D86" s="817"/>
      <c r="E86" s="817"/>
      <c r="F86" s="817"/>
      <c r="G86" s="817"/>
      <c r="H86" s="817"/>
      <c r="I86" s="817"/>
      <c r="J86" s="817"/>
      <c r="K86" s="817"/>
      <c r="L86" s="817"/>
      <c r="M86" s="818"/>
      <c r="N86" s="58">
        <f>L83+L84+L85</f>
        <v>43610.335186209828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188978.11914024258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312</v>
      </c>
      <c r="B36" s="865" t="str">
        <f>VLOOKUP(A36,EQUIPOS!A6:D154,3,FALSE)</f>
        <v>Retroexcavadora sobre oruga, potencia 138 HP, balde de 1,5 m3.</v>
      </c>
      <c r="C36" s="866"/>
      <c r="D36" s="866"/>
      <c r="E36" s="866"/>
      <c r="F36" s="866"/>
      <c r="G36" s="866"/>
      <c r="H36" s="867"/>
      <c r="I36" s="276"/>
      <c r="J36" s="277"/>
      <c r="K36" s="278">
        <f>VLOOKUP(A36,EQUIPOS!A6:D161,4,FALSE)</f>
        <v>208914.78280949997</v>
      </c>
      <c r="L36" s="279"/>
      <c r="M36" s="280">
        <v>2.5</v>
      </c>
      <c r="N36" s="281">
        <f>K36/M36</f>
        <v>83565.913123799983</v>
      </c>
    </row>
    <row r="37" spans="1:14">
      <c r="A37" t="s">
        <v>180</v>
      </c>
      <c r="B37" s="865" t="str">
        <f>VLOOKUP(A37,EQUIPOS!A7:D154,3,FALSE)</f>
        <v>Compresor 120 HP, con martillo.</v>
      </c>
      <c r="C37" s="866"/>
      <c r="D37" s="866"/>
      <c r="E37" s="866"/>
      <c r="F37" s="866"/>
      <c r="G37" s="866"/>
      <c r="H37" s="867"/>
      <c r="I37" s="276"/>
      <c r="J37" s="277"/>
      <c r="K37" s="278">
        <f>VLOOKUP(A37,EQUIPOS!A7:D162,4,FALSE)</f>
        <v>107442.15633449999</v>
      </c>
      <c r="L37" s="279"/>
      <c r="M37" s="280">
        <v>2.5</v>
      </c>
      <c r="N37" s="281">
        <f>K37/M37</f>
        <v>42976.862533799998</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11341.794028499999</v>
      </c>
      <c r="L38" s="279"/>
      <c r="M38" s="280">
        <v>2.5</v>
      </c>
      <c r="N38" s="281">
        <f>K38/M38</f>
        <v>4536.7176113999994</v>
      </c>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204.2688208244</v>
      </c>
    </row>
    <row r="43" spans="1:14" ht="15" thickBot="1">
      <c r="B43" s="816" t="s">
        <v>1037</v>
      </c>
      <c r="C43" s="817"/>
      <c r="D43" s="817"/>
      <c r="E43" s="817"/>
      <c r="F43" s="817"/>
      <c r="G43" s="817"/>
      <c r="H43" s="817"/>
      <c r="I43" s="817"/>
      <c r="J43" s="817"/>
      <c r="K43" s="817"/>
      <c r="L43" s="817"/>
      <c r="M43" s="818"/>
      <c r="N43" s="105">
        <f>SUM(N36:N42)</f>
        <v>131283.76208982436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03">
        <f>'900.2'!N78</f>
        <v>1266.1533574772727</v>
      </c>
      <c r="M59" s="904"/>
      <c r="N59" s="296">
        <f>K59*L59</f>
        <v>1772.6147004681818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1772.6147004681818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10213.44104122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143269.81783151254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28653.963566302511</v>
      </c>
      <c r="M83" s="852"/>
      <c r="N83" s="57"/>
    </row>
    <row r="84" spans="1:14">
      <c r="B84" s="95" t="s">
        <v>1057</v>
      </c>
      <c r="C84" s="96"/>
      <c r="D84" s="96"/>
      <c r="E84" s="96"/>
      <c r="F84" s="96"/>
      <c r="G84" s="96"/>
      <c r="H84" s="96"/>
      <c r="I84" s="93"/>
      <c r="J84" s="94"/>
      <c r="K84" s="313">
        <v>0.05</v>
      </c>
      <c r="L84" s="851">
        <f>N78*K84</f>
        <v>7163.4908915756278</v>
      </c>
      <c r="M84" s="852"/>
      <c r="N84" s="57"/>
    </row>
    <row r="85" spans="1:14" ht="15" thickBot="1">
      <c r="B85" s="97" t="s">
        <v>1058</v>
      </c>
      <c r="C85" s="98"/>
      <c r="D85" s="98"/>
      <c r="E85" s="98"/>
      <c r="F85" s="98"/>
      <c r="G85" s="98"/>
      <c r="H85" s="98"/>
      <c r="I85" s="99"/>
      <c r="J85" s="100"/>
      <c r="K85" s="314">
        <v>0.05</v>
      </c>
      <c r="L85" s="853">
        <f>N78*K85</f>
        <v>7163.4908915756278</v>
      </c>
      <c r="M85" s="854"/>
      <c r="N85" s="57"/>
    </row>
    <row r="86" spans="1:14" ht="15" thickBot="1">
      <c r="B86" s="816" t="s">
        <v>1037</v>
      </c>
      <c r="C86" s="817"/>
      <c r="D86" s="817"/>
      <c r="E86" s="817"/>
      <c r="F86" s="817"/>
      <c r="G86" s="817"/>
      <c r="H86" s="817"/>
      <c r="I86" s="817"/>
      <c r="J86" s="817"/>
      <c r="K86" s="817"/>
      <c r="L86" s="817"/>
      <c r="M86" s="818"/>
      <c r="N86" s="58">
        <f>L83+L84+L85</f>
        <v>42980.945349453759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186250.76318096631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161162.71332749998</v>
      </c>
      <c r="L36" s="279"/>
      <c r="M36" s="280">
        <v>22</v>
      </c>
      <c r="N36" s="281">
        <f>K36/M36</f>
        <v>7325.5778785227267</v>
      </c>
    </row>
    <row r="37" spans="1:14">
      <c r="A37" t="s">
        <v>180</v>
      </c>
      <c r="B37" s="865" t="str">
        <f>VLOOKUP(A37,EQUIPOS!A7:D154,3,FALSE)</f>
        <v>Compresor 120 HP, con martillo.</v>
      </c>
      <c r="C37" s="866"/>
      <c r="D37" s="866"/>
      <c r="E37" s="866"/>
      <c r="F37" s="866"/>
      <c r="G37" s="866"/>
      <c r="H37" s="867"/>
      <c r="I37" s="276"/>
      <c r="J37" s="277"/>
      <c r="K37" s="278">
        <f>VLOOKUP(A37,EQUIPOS!A7:D162,4,FALSE)</f>
        <v>107442.15633449999</v>
      </c>
      <c r="L37" s="279"/>
      <c r="M37" s="280">
        <v>22</v>
      </c>
      <c r="N37" s="281">
        <f>K37/M37</f>
        <v>4883.7343788409089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23.212366002772729</v>
      </c>
    </row>
    <row r="43" spans="1:14" ht="15" thickBot="1">
      <c r="B43" s="816" t="s">
        <v>1037</v>
      </c>
      <c r="C43" s="817"/>
      <c r="D43" s="817"/>
      <c r="E43" s="817"/>
      <c r="F43" s="817"/>
      <c r="G43" s="817"/>
      <c r="H43" s="817"/>
      <c r="I43" s="817"/>
      <c r="J43" s="817"/>
      <c r="K43" s="817"/>
      <c r="L43" s="817"/>
      <c r="M43" s="818"/>
      <c r="N43" s="105">
        <f>SUM(N36:N42)</f>
        <v>12232.524623366407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03">
        <f>'900.2'!N78</f>
        <v>1266.1533574772727</v>
      </c>
      <c r="M59" s="904"/>
      <c r="N59" s="296">
        <f>K59*L59</f>
        <v>531.7844101404545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531.7844101404545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1160.6183001386364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13924.927333645499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2784.9854667291002</v>
      </c>
      <c r="M83" s="852"/>
      <c r="N83" s="57"/>
    </row>
    <row r="84" spans="1:14">
      <c r="B84" s="95" t="s">
        <v>1057</v>
      </c>
      <c r="C84" s="96"/>
      <c r="D84" s="96"/>
      <c r="E84" s="96"/>
      <c r="F84" s="96"/>
      <c r="G84" s="96"/>
      <c r="H84" s="96"/>
      <c r="I84" s="93"/>
      <c r="J84" s="94"/>
      <c r="K84" s="313">
        <v>0.05</v>
      </c>
      <c r="L84" s="851">
        <f>N78*K84</f>
        <v>696.24636668227504</v>
      </c>
      <c r="M84" s="852"/>
      <c r="N84" s="57"/>
    </row>
    <row r="85" spans="1:14" ht="15" thickBot="1">
      <c r="B85" s="97" t="s">
        <v>1058</v>
      </c>
      <c r="C85" s="98"/>
      <c r="D85" s="98"/>
      <c r="E85" s="98"/>
      <c r="F85" s="98"/>
      <c r="G85" s="98"/>
      <c r="H85" s="98"/>
      <c r="I85" s="99"/>
      <c r="J85" s="100"/>
      <c r="K85" s="314">
        <v>0.05</v>
      </c>
      <c r="L85" s="853">
        <f>N78*K85</f>
        <v>696.24636668227504</v>
      </c>
      <c r="M85" s="854"/>
      <c r="N85" s="57"/>
    </row>
    <row r="86" spans="1:14" ht="15" thickBot="1">
      <c r="B86" s="816" t="s">
        <v>1037</v>
      </c>
      <c r="C86" s="817"/>
      <c r="D86" s="817"/>
      <c r="E86" s="817"/>
      <c r="F86" s="817"/>
      <c r="G86" s="817"/>
      <c r="H86" s="817"/>
      <c r="I86" s="817"/>
      <c r="J86" s="817"/>
      <c r="K86" s="817"/>
      <c r="L86" s="817"/>
      <c r="M86" s="818"/>
      <c r="N86" s="58">
        <f>L83+L84+L85</f>
        <v>4177.4782000936502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18102.405533739147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161162.71332749998</v>
      </c>
      <c r="L36" s="279"/>
      <c r="M36" s="280">
        <v>22</v>
      </c>
      <c r="N36" s="281">
        <f>K36/M36</f>
        <v>7325.5778785227267</v>
      </c>
    </row>
    <row r="37" spans="1:14">
      <c r="A37" t="s">
        <v>180</v>
      </c>
      <c r="B37" s="865" t="str">
        <f>VLOOKUP(A37,EQUIPOS!A7:D154,3,FALSE)</f>
        <v>Compresor 120 HP, con martillo.</v>
      </c>
      <c r="C37" s="866"/>
      <c r="D37" s="866"/>
      <c r="E37" s="866"/>
      <c r="F37" s="866"/>
      <c r="G37" s="866"/>
      <c r="H37" s="867"/>
      <c r="I37" s="276"/>
      <c r="J37" s="277"/>
      <c r="K37" s="278">
        <f>VLOOKUP(A37,EQUIPOS!A7:D162,4,FALSE)</f>
        <v>107442.15633449999</v>
      </c>
      <c r="L37" s="279"/>
      <c r="M37" s="280">
        <v>22</v>
      </c>
      <c r="N37" s="281">
        <f>K37/M37</f>
        <v>4883.7343788409089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23.212366002772729</v>
      </c>
    </row>
    <row r="43" spans="1:14" ht="15" thickBot="1">
      <c r="B43" s="816" t="s">
        <v>1037</v>
      </c>
      <c r="C43" s="817"/>
      <c r="D43" s="817"/>
      <c r="E43" s="817"/>
      <c r="F43" s="817"/>
      <c r="G43" s="817"/>
      <c r="H43" s="817"/>
      <c r="I43" s="817"/>
      <c r="J43" s="817"/>
      <c r="K43" s="817"/>
      <c r="L43" s="817"/>
      <c r="M43" s="818"/>
      <c r="N43" s="105">
        <f>SUM(N36:N42)</f>
        <v>12232.524623366407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03">
        <f>'900.2'!N78</f>
        <v>1266.1533574772727</v>
      </c>
      <c r="M59" s="904"/>
      <c r="N59" s="296">
        <f>K59*L59</f>
        <v>265.89220507022725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265.89220507022725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1160.6183001386364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13659.035128575271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2731.8070257150544</v>
      </c>
      <c r="M83" s="852"/>
      <c r="N83" s="57"/>
    </row>
    <row r="84" spans="1:14">
      <c r="B84" s="95" t="s">
        <v>1057</v>
      </c>
      <c r="C84" s="96"/>
      <c r="D84" s="96"/>
      <c r="E84" s="96"/>
      <c r="F84" s="96"/>
      <c r="G84" s="96"/>
      <c r="H84" s="96"/>
      <c r="I84" s="93"/>
      <c r="J84" s="94"/>
      <c r="K84" s="313">
        <v>0.05</v>
      </c>
      <c r="L84" s="851">
        <f>N78*K84</f>
        <v>682.95175642876359</v>
      </c>
      <c r="M84" s="852"/>
      <c r="N84" s="57"/>
    </row>
    <row r="85" spans="1:14" ht="15" thickBot="1">
      <c r="B85" s="97" t="s">
        <v>1058</v>
      </c>
      <c r="C85" s="98"/>
      <c r="D85" s="98"/>
      <c r="E85" s="98"/>
      <c r="F85" s="98"/>
      <c r="G85" s="98"/>
      <c r="H85" s="98"/>
      <c r="I85" s="99"/>
      <c r="J85" s="100"/>
      <c r="K85" s="314">
        <v>0.05</v>
      </c>
      <c r="L85" s="853">
        <f>N78*K85</f>
        <v>682.95175642876359</v>
      </c>
      <c r="M85" s="854"/>
      <c r="N85" s="57"/>
    </row>
    <row r="86" spans="1:14" ht="15" thickBot="1">
      <c r="B86" s="816" t="s">
        <v>1037</v>
      </c>
      <c r="C86" s="817"/>
      <c r="D86" s="817"/>
      <c r="E86" s="817"/>
      <c r="F86" s="817"/>
      <c r="G86" s="817"/>
      <c r="H86" s="817"/>
      <c r="I86" s="817"/>
      <c r="J86" s="817"/>
      <c r="K86" s="817"/>
      <c r="L86" s="817"/>
      <c r="M86" s="818"/>
      <c r="N86" s="58">
        <f>L83+L84+L85</f>
        <v>4097.7105385725818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17756.745667147854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180</v>
      </c>
      <c r="B36" s="865" t="str">
        <f>VLOOKUP(A36,EQUIPOS!A6:D154,3,FALSE)</f>
        <v>Compresor 120 HP, con martillo.</v>
      </c>
      <c r="C36" s="866"/>
      <c r="D36" s="866"/>
      <c r="E36" s="866"/>
      <c r="F36" s="866"/>
      <c r="G36" s="866"/>
      <c r="H36" s="867"/>
      <c r="I36" s="276"/>
      <c r="J36" s="277"/>
      <c r="K36" s="278">
        <f>VLOOKUP(A36,EQUIPOS!A6:D161,4,FALSE)</f>
        <v>107442.15633449999</v>
      </c>
      <c r="L36" s="279"/>
      <c r="M36" s="280">
        <v>20</v>
      </c>
      <c r="N36" s="281">
        <f>K36/M36</f>
        <v>5372.1078167249998</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63.834006507624999</v>
      </c>
    </row>
    <row r="43" spans="1:14" ht="15" thickBot="1">
      <c r="B43" s="816" t="s">
        <v>1037</v>
      </c>
      <c r="C43" s="817"/>
      <c r="D43" s="817"/>
      <c r="E43" s="817"/>
      <c r="F43" s="817"/>
      <c r="G43" s="817"/>
      <c r="H43" s="817"/>
      <c r="I43" s="817"/>
      <c r="J43" s="817"/>
      <c r="K43" s="817"/>
      <c r="L43" s="817"/>
      <c r="M43" s="818"/>
      <c r="N43" s="105">
        <f>SUM(N36:N42)</f>
        <v>5435.9418232326252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03">
        <f>'900.2'!N78</f>
        <v>1266.1533574772727</v>
      </c>
      <c r="M59" s="904"/>
      <c r="N59" s="296">
        <f>K59*L59</f>
        <v>101.29226859818182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101.29226859818182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638.34006507624997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6175.5741569070569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1235.1148313814115</v>
      </c>
      <c r="M83" s="852"/>
      <c r="N83" s="57"/>
    </row>
    <row r="84" spans="1:14">
      <c r="B84" s="95" t="s">
        <v>1057</v>
      </c>
      <c r="C84" s="96"/>
      <c r="D84" s="96"/>
      <c r="E84" s="96"/>
      <c r="F84" s="96"/>
      <c r="G84" s="96"/>
      <c r="H84" s="96"/>
      <c r="I84" s="93"/>
      <c r="J84" s="94"/>
      <c r="K84" s="313">
        <v>0.05</v>
      </c>
      <c r="L84" s="851">
        <f>N78*K84</f>
        <v>308.77870784535287</v>
      </c>
      <c r="M84" s="852"/>
      <c r="N84" s="57"/>
    </row>
    <row r="85" spans="1:14" ht="15" thickBot="1">
      <c r="B85" s="97" t="s">
        <v>1058</v>
      </c>
      <c r="C85" s="98"/>
      <c r="D85" s="98"/>
      <c r="E85" s="98"/>
      <c r="F85" s="98"/>
      <c r="G85" s="98"/>
      <c r="H85" s="98"/>
      <c r="I85" s="99"/>
      <c r="J85" s="100"/>
      <c r="K85" s="314">
        <v>0.05</v>
      </c>
      <c r="L85" s="853">
        <f>N78*K85</f>
        <v>308.77870784535287</v>
      </c>
      <c r="M85" s="854"/>
      <c r="N85" s="57"/>
    </row>
    <row r="86" spans="1:14" ht="15" thickBot="1">
      <c r="B86" s="816" t="s">
        <v>1037</v>
      </c>
      <c r="C86" s="817"/>
      <c r="D86" s="817"/>
      <c r="E86" s="817"/>
      <c r="F86" s="817"/>
      <c r="G86" s="817"/>
      <c r="H86" s="817"/>
      <c r="I86" s="817"/>
      <c r="J86" s="817"/>
      <c r="K86" s="817"/>
      <c r="L86" s="817"/>
      <c r="M86" s="818"/>
      <c r="N86" s="58">
        <f>L83+L84+L85</f>
        <v>1852.6722470721174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8028.2464039791739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195</v>
      </c>
      <c r="B36" s="865" t="str">
        <f>VLOOKUP(A36,EQUIPOS!A6:D154,3,FALSE)</f>
        <v xml:space="preserve">Equipo de oxicorte, Capacidad de corte: hasta 6´´ (152mm) </v>
      </c>
      <c r="C36" s="866"/>
      <c r="D36" s="866"/>
      <c r="E36" s="866"/>
      <c r="F36" s="866"/>
      <c r="G36" s="866"/>
      <c r="H36" s="867"/>
      <c r="I36" s="276"/>
      <c r="J36" s="277"/>
      <c r="K36" s="278">
        <f>VLOOKUP(A36,EQUIPOS!A6:D161,4,FALSE)</f>
        <v>11341.794028499999</v>
      </c>
      <c r="L36" s="279"/>
      <c r="M36" s="280">
        <v>321</v>
      </c>
      <c r="N36" s="281">
        <f>K36/M36</f>
        <v>35.332691677570089</v>
      </c>
    </row>
    <row r="37" spans="1:14">
      <c r="A37" t="s">
        <v>248</v>
      </c>
      <c r="B37" s="865" t="str">
        <f>VLOOKUP(A37,EQUIPOS!A7:D154,3,FALSE)</f>
        <v>Grúa telescópica de 50 Ton.</v>
      </c>
      <c r="C37" s="866"/>
      <c r="D37" s="866"/>
      <c r="E37" s="866"/>
      <c r="F37" s="866"/>
      <c r="G37" s="866"/>
      <c r="H37" s="867"/>
      <c r="I37" s="276"/>
      <c r="J37" s="277"/>
      <c r="K37" s="278">
        <f>VLOOKUP(A37,EQUIPOS!A7:D162,4,FALSE)</f>
        <v>251890.81146449997</v>
      </c>
      <c r="L37" s="279"/>
      <c r="M37" s="280">
        <v>321</v>
      </c>
      <c r="N37" s="281">
        <f>K37/M37</f>
        <v>784.70657777102792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15.908786668566979</v>
      </c>
    </row>
    <row r="43" spans="1:14" ht="15" thickBot="1">
      <c r="B43" s="816" t="s">
        <v>1037</v>
      </c>
      <c r="C43" s="817"/>
      <c r="D43" s="817"/>
      <c r="E43" s="817"/>
      <c r="F43" s="817"/>
      <c r="G43" s="817"/>
      <c r="H43" s="817"/>
      <c r="I43" s="817"/>
      <c r="J43" s="817"/>
      <c r="K43" s="817"/>
      <c r="L43" s="817"/>
      <c r="M43" s="818"/>
      <c r="N43" s="105">
        <f>SUM(N36:N42)</f>
        <v>835.94805611716504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03">
        <f>VLOOKUP(A59,TRANSPORTE!A5:D120,4,FALSE)</f>
        <v>0.44507009025139976</v>
      </c>
      <c r="M59" s="904"/>
      <c r="N59" s="296">
        <f>K59*L59</f>
        <v>0.44507009025139976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0.44507009025139976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159.08786668566978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995.4809928930863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199.09619857861728</v>
      </c>
      <c r="M83" s="852"/>
      <c r="N83" s="57"/>
    </row>
    <row r="84" spans="1:14">
      <c r="B84" s="95" t="s">
        <v>1057</v>
      </c>
      <c r="C84" s="96"/>
      <c r="D84" s="96"/>
      <c r="E84" s="96"/>
      <c r="F84" s="96"/>
      <c r="G84" s="96"/>
      <c r="H84" s="96"/>
      <c r="I84" s="93"/>
      <c r="J84" s="94"/>
      <c r="K84" s="313">
        <v>0.05</v>
      </c>
      <c r="L84" s="851">
        <f>N78*K84</f>
        <v>49.774049644654319</v>
      </c>
      <c r="M84" s="852"/>
      <c r="N84" s="57"/>
    </row>
    <row r="85" spans="1:14" ht="15" thickBot="1">
      <c r="B85" s="97" t="s">
        <v>1058</v>
      </c>
      <c r="C85" s="98"/>
      <c r="D85" s="98"/>
      <c r="E85" s="98"/>
      <c r="F85" s="98"/>
      <c r="G85" s="98"/>
      <c r="H85" s="98"/>
      <c r="I85" s="99"/>
      <c r="J85" s="100"/>
      <c r="K85" s="314">
        <v>0.05</v>
      </c>
      <c r="L85" s="853">
        <f>N78*K85</f>
        <v>49.774049644654319</v>
      </c>
      <c r="M85" s="854"/>
      <c r="N85" s="57"/>
    </row>
    <row r="86" spans="1:14" ht="15" thickBot="1">
      <c r="B86" s="816" t="s">
        <v>1037</v>
      </c>
      <c r="C86" s="817"/>
      <c r="D86" s="817"/>
      <c r="E86" s="817"/>
      <c r="F86" s="817"/>
      <c r="G86" s="817"/>
      <c r="H86" s="817"/>
      <c r="I86" s="817"/>
      <c r="J86" s="817"/>
      <c r="K86" s="817"/>
      <c r="L86" s="817"/>
      <c r="M86" s="818"/>
      <c r="N86" s="58">
        <f>L83+L84+L85</f>
        <v>298.6442978679259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1294.1252907610121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273</v>
      </c>
      <c r="B36" s="865" t="str">
        <f>VLOOKUP(A36,EQUIPOS!A6:D154,3,FALSE)</f>
        <v>Motosierra, 93.6 cm3 - 7.1 HP, 45-90 cm - 7.9 kg</v>
      </c>
      <c r="C36" s="866"/>
      <c r="D36" s="866"/>
      <c r="E36" s="866"/>
      <c r="F36" s="866"/>
      <c r="G36" s="866"/>
      <c r="H36" s="867"/>
      <c r="I36" s="276"/>
      <c r="J36" s="277"/>
      <c r="K36" s="278">
        <f>VLOOKUP(A36,EQUIPOS!A6:D161,4,FALSE)</f>
        <v>7331.8793489999989</v>
      </c>
      <c r="L36" s="279"/>
      <c r="M36" s="280">
        <v>3</v>
      </c>
      <c r="N36" s="281">
        <f>K36/M36</f>
        <v>2443.9597829999998</v>
      </c>
    </row>
    <row r="37" spans="1:14">
      <c r="A37" s="214" t="s">
        <v>312</v>
      </c>
      <c r="B37" s="865" t="str">
        <f>VLOOKUP(A37,EQUIPOS!A7:D154,3,FALSE)</f>
        <v>Retroexcavadora sobre oruga, potencia 138 HP, balde de 1,5 m3.</v>
      </c>
      <c r="C37" s="866"/>
      <c r="D37" s="866"/>
      <c r="E37" s="866"/>
      <c r="F37" s="866"/>
      <c r="G37" s="866"/>
      <c r="H37" s="867"/>
      <c r="I37" s="276"/>
      <c r="J37" s="277"/>
      <c r="K37" s="278">
        <f>VLOOKUP(A37,EQUIPOS!A7:D162,4,FALSE)</f>
        <v>208914.78280949997</v>
      </c>
      <c r="L37" s="279"/>
      <c r="M37" s="280">
        <v>3</v>
      </c>
      <c r="N37" s="281">
        <f>K37/M37</f>
        <v>69638.260936499995</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638.34006507625008</v>
      </c>
    </row>
    <row r="43" spans="1:14" ht="15" thickBot="1">
      <c r="B43" s="816" t="s">
        <v>1037</v>
      </c>
      <c r="C43" s="817"/>
      <c r="D43" s="817"/>
      <c r="E43" s="817"/>
      <c r="F43" s="817"/>
      <c r="G43" s="817"/>
      <c r="H43" s="817"/>
      <c r="I43" s="817"/>
      <c r="J43" s="817"/>
      <c r="K43" s="817"/>
      <c r="L43" s="817"/>
      <c r="M43" s="818"/>
      <c r="N43" s="105">
        <f>SUM(N36:N42)</f>
        <v>72720.560784576242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03">
        <f>VLOOKUP(A59,TRANSPORTE!A5:D94,4,FALSE)</f>
        <v>1274.4676011956828</v>
      </c>
      <c r="M59" s="904"/>
      <c r="N59" s="296">
        <f>K59*L59</f>
        <v>7646.8056071740975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7646.8056071740975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12766.801301525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93134.167693275347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18626.833538655072</v>
      </c>
      <c r="M83" s="852"/>
      <c r="N83" s="57"/>
    </row>
    <row r="84" spans="1:14">
      <c r="B84" s="95" t="s">
        <v>1057</v>
      </c>
      <c r="C84" s="96"/>
      <c r="D84" s="96"/>
      <c r="E84" s="96"/>
      <c r="F84" s="96"/>
      <c r="G84" s="96"/>
      <c r="H84" s="96"/>
      <c r="I84" s="93"/>
      <c r="J84" s="94"/>
      <c r="K84" s="313">
        <v>0.05</v>
      </c>
      <c r="L84" s="851">
        <f>N78*K84</f>
        <v>4656.7083846637679</v>
      </c>
      <c r="M84" s="852"/>
      <c r="N84" s="57"/>
    </row>
    <row r="85" spans="1:14" ht="15" thickBot="1">
      <c r="B85" s="97" t="s">
        <v>1058</v>
      </c>
      <c r="C85" s="98"/>
      <c r="D85" s="98"/>
      <c r="E85" s="98"/>
      <c r="F85" s="98"/>
      <c r="G85" s="98"/>
      <c r="H85" s="98"/>
      <c r="I85" s="99"/>
      <c r="J85" s="100"/>
      <c r="K85" s="314">
        <v>0.05</v>
      </c>
      <c r="L85" s="853">
        <f>N78*K85</f>
        <v>4656.7083846637679</v>
      </c>
      <c r="M85" s="854"/>
      <c r="N85" s="57"/>
    </row>
    <row r="86" spans="1:14" ht="15" thickBot="1">
      <c r="B86" s="816" t="s">
        <v>1037</v>
      </c>
      <c r="C86" s="817"/>
      <c r="D86" s="817"/>
      <c r="E86" s="817"/>
      <c r="F86" s="817"/>
      <c r="G86" s="817"/>
      <c r="H86" s="817"/>
      <c r="I86" s="817"/>
      <c r="J86" s="817"/>
      <c r="K86" s="817"/>
      <c r="L86" s="817"/>
      <c r="M86" s="818"/>
      <c r="N86" s="58">
        <f>L83+L84+L85</f>
        <v>27940.250307982609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121074.41800125796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7.7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195</v>
      </c>
      <c r="B36" s="865" t="str">
        <f>VLOOKUP(A36,EQUIPOS!A6:D154,3,FALSE)</f>
        <v xml:space="preserve">Equipo de oxicorte, Capacidad de corte: hasta 6´´ (152mm) </v>
      </c>
      <c r="C36" s="866"/>
      <c r="D36" s="866"/>
      <c r="E36" s="866"/>
      <c r="F36" s="866"/>
      <c r="G36" s="866"/>
      <c r="H36" s="867"/>
      <c r="I36" s="276"/>
      <c r="J36" s="277"/>
      <c r="K36" s="278">
        <f>VLOOKUP(A36,EQUIPOS!A6:D161,4,FALSE)</f>
        <v>11341.794028499999</v>
      </c>
      <c r="L36" s="279"/>
      <c r="M36" s="280">
        <v>4</v>
      </c>
      <c r="N36" s="281">
        <f>K36/M36</f>
        <v>2835.4485071249997</v>
      </c>
    </row>
    <row r="37" spans="1:14">
      <c r="A37" s="114" t="s">
        <v>248</v>
      </c>
      <c r="B37" s="865" t="str">
        <f>VLOOKUP(A37,EQUIPOS!A7:D154,3,FALSE)</f>
        <v>Grúa telescópica de 50 Ton.</v>
      </c>
      <c r="C37" s="866"/>
      <c r="D37" s="866"/>
      <c r="E37" s="866"/>
      <c r="F37" s="866"/>
      <c r="G37" s="866"/>
      <c r="H37" s="867"/>
      <c r="I37" s="276"/>
      <c r="J37" s="277"/>
      <c r="K37" s="278">
        <f>VLOOKUP(A37,EQUIPOS!A7:D162,4,FALSE)</f>
        <v>251890.81146449997</v>
      </c>
      <c r="L37" s="279"/>
      <c r="M37" s="280">
        <v>4</v>
      </c>
      <c r="N37" s="281">
        <f>K37/M37</f>
        <v>62972.702866124993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957.5100976143749</v>
      </c>
    </row>
    <row r="43" spans="1:14" ht="15" thickBot="1">
      <c r="B43" s="816" t="s">
        <v>1037</v>
      </c>
      <c r="C43" s="817"/>
      <c r="D43" s="817"/>
      <c r="E43" s="817"/>
      <c r="F43" s="817"/>
      <c r="G43" s="817"/>
      <c r="H43" s="817"/>
      <c r="I43" s="817"/>
      <c r="J43" s="817"/>
      <c r="K43" s="817"/>
      <c r="L43" s="817"/>
      <c r="M43" s="818"/>
      <c r="N43" s="105">
        <f>SUM(N36:N42)</f>
        <v>66765.661470864361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03">
        <f>VLOOKUP(A59,TRANSPORTE!A5:D117,4,FALSE)</f>
        <v>0.44507009025139976</v>
      </c>
      <c r="M59" s="904"/>
      <c r="N59" s="296">
        <f>K59*L59</f>
        <v>0.44507009025139976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0.44507009025139976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9575.100976143749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76341.207517098359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15268.241503419673</v>
      </c>
      <c r="M83" s="852"/>
      <c r="N83" s="57"/>
    </row>
    <row r="84" spans="1:14">
      <c r="B84" s="95" t="s">
        <v>1057</v>
      </c>
      <c r="C84" s="96"/>
      <c r="D84" s="96"/>
      <c r="E84" s="96"/>
      <c r="F84" s="96"/>
      <c r="G84" s="96"/>
      <c r="H84" s="96"/>
      <c r="I84" s="93"/>
      <c r="J84" s="94"/>
      <c r="K84" s="313">
        <v>0.05</v>
      </c>
      <c r="L84" s="851">
        <f>N78*K84</f>
        <v>3817.0603758549182</v>
      </c>
      <c r="M84" s="852"/>
      <c r="N84" s="57"/>
    </row>
    <row r="85" spans="1:14" ht="15" thickBot="1">
      <c r="B85" s="97" t="s">
        <v>1058</v>
      </c>
      <c r="C85" s="98"/>
      <c r="D85" s="98"/>
      <c r="E85" s="98"/>
      <c r="F85" s="98"/>
      <c r="G85" s="98"/>
      <c r="H85" s="98"/>
      <c r="I85" s="99"/>
      <c r="J85" s="100"/>
      <c r="K85" s="314">
        <v>0.05</v>
      </c>
      <c r="L85" s="853">
        <f>N78*K85</f>
        <v>3817.0603758549182</v>
      </c>
      <c r="M85" s="854"/>
      <c r="N85" s="57"/>
    </row>
    <row r="86" spans="1:14" ht="15" thickBot="1">
      <c r="B86" s="816" t="s">
        <v>1037</v>
      </c>
      <c r="C86" s="817"/>
      <c r="D86" s="817"/>
      <c r="E86" s="817"/>
      <c r="F86" s="817"/>
      <c r="G86" s="817"/>
      <c r="H86" s="817"/>
      <c r="I86" s="817"/>
      <c r="J86" s="817"/>
      <c r="K86" s="817"/>
      <c r="L86" s="817"/>
      <c r="M86" s="818"/>
      <c r="N86" s="58">
        <f>L83+L84+L85</f>
        <v>22902.362255129508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99243.569772227871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307</v>
      </c>
      <c r="B36" s="865" t="str">
        <f>VLOOKUP(A36,EQUIPOS!A6:D154,3,FALSE)</f>
        <v>Retroexcavadora, Potencia en el Volante 78 HP 2200 RPM</v>
      </c>
      <c r="C36" s="866"/>
      <c r="D36" s="866"/>
      <c r="E36" s="866"/>
      <c r="F36" s="866"/>
      <c r="G36" s="866"/>
      <c r="H36" s="867"/>
      <c r="I36" s="276"/>
      <c r="J36" s="277"/>
      <c r="K36" s="278">
        <f>VLOOKUP(A36,EQUIPOS!A6:D161,4,FALSE)</f>
        <v>113410.64384549999</v>
      </c>
      <c r="L36" s="279"/>
      <c r="M36" s="280">
        <v>5</v>
      </c>
      <c r="N36" s="281">
        <f>K36/M36</f>
        <v>22682.128769099996</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102.1344104122</v>
      </c>
    </row>
    <row r="43" spans="1:14" ht="15" thickBot="1">
      <c r="B43" s="816" t="s">
        <v>1037</v>
      </c>
      <c r="C43" s="817"/>
      <c r="D43" s="817"/>
      <c r="E43" s="817"/>
      <c r="F43" s="817"/>
      <c r="G43" s="817"/>
      <c r="H43" s="817"/>
      <c r="I43" s="817"/>
      <c r="J43" s="817"/>
      <c r="K43" s="817"/>
      <c r="L43" s="817"/>
      <c r="M43" s="818"/>
      <c r="N43" s="105">
        <f>SUM(N36:N42)</f>
        <v>22784.263179512196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03">
        <f>VLOOKUP(A59,TRANSPORTE!A5:D94,4,FALSE)</f>
        <v>1274.4676011956828</v>
      </c>
      <c r="M59" s="904"/>
      <c r="N59" s="296">
        <f>K59*L59</f>
        <v>894.67625603936926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894.67625603936926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5106.7205206099998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28785.659956161566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5757.1319912323133</v>
      </c>
      <c r="M83" s="852"/>
      <c r="N83" s="57"/>
    </row>
    <row r="84" spans="1:14">
      <c r="B84" s="95" t="s">
        <v>1057</v>
      </c>
      <c r="C84" s="96"/>
      <c r="D84" s="96"/>
      <c r="E84" s="96"/>
      <c r="F84" s="96"/>
      <c r="G84" s="96"/>
      <c r="H84" s="96"/>
      <c r="I84" s="93"/>
      <c r="J84" s="94"/>
      <c r="K84" s="313">
        <v>0.05</v>
      </c>
      <c r="L84" s="851">
        <f>N78*K84</f>
        <v>1439.2829978080783</v>
      </c>
      <c r="M84" s="852"/>
      <c r="N84" s="57"/>
    </row>
    <row r="85" spans="1:14" ht="15" thickBot="1">
      <c r="B85" s="97" t="s">
        <v>1058</v>
      </c>
      <c r="C85" s="98"/>
      <c r="D85" s="98"/>
      <c r="E85" s="98"/>
      <c r="F85" s="98"/>
      <c r="G85" s="98"/>
      <c r="H85" s="98"/>
      <c r="I85" s="99"/>
      <c r="J85" s="100"/>
      <c r="K85" s="314">
        <v>0.05</v>
      </c>
      <c r="L85" s="853">
        <f>N78*K85</f>
        <v>1439.2829978080783</v>
      </c>
      <c r="M85" s="854"/>
      <c r="N85" s="57"/>
    </row>
    <row r="86" spans="1:14" ht="15" thickBot="1">
      <c r="B86" s="816" t="s">
        <v>1037</v>
      </c>
      <c r="C86" s="817"/>
      <c r="D86" s="817"/>
      <c r="E86" s="817"/>
      <c r="F86" s="817"/>
      <c r="G86" s="817"/>
      <c r="H86" s="817"/>
      <c r="I86" s="817"/>
      <c r="J86" s="817"/>
      <c r="K86" s="817"/>
      <c r="L86" s="817"/>
      <c r="M86" s="818"/>
      <c r="N86" s="58">
        <f>L83+L84+L85</f>
        <v>8635.6979868484705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37421.357943010036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307</v>
      </c>
      <c r="B36" s="865" t="str">
        <f>VLOOKUP(A36,EQUIPOS!A6:D154,3,FALSE)</f>
        <v>Retroexcavadora, Potencia en el Volante 78 HP 2200 RPM</v>
      </c>
      <c r="C36" s="866"/>
      <c r="D36" s="866"/>
      <c r="E36" s="866"/>
      <c r="F36" s="866"/>
      <c r="G36" s="866"/>
      <c r="H36" s="867"/>
      <c r="I36" s="276"/>
      <c r="J36" s="277"/>
      <c r="K36" s="278">
        <f>VLOOKUP(A36,EQUIPOS!A6:D161,4,FALSE)</f>
        <v>113410.64384549999</v>
      </c>
      <c r="L36" s="279"/>
      <c r="M36" s="280">
        <v>4</v>
      </c>
      <c r="N36" s="281">
        <f>K36/M36</f>
        <v>28352.660961374997</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63.834006507624999</v>
      </c>
    </row>
    <row r="43" spans="1:14" ht="15" thickBot="1">
      <c r="B43" s="816" t="s">
        <v>1037</v>
      </c>
      <c r="C43" s="817"/>
      <c r="D43" s="817"/>
      <c r="E43" s="817"/>
      <c r="F43" s="817"/>
      <c r="G43" s="817"/>
      <c r="H43" s="817"/>
      <c r="I43" s="817"/>
      <c r="J43" s="817"/>
      <c r="K43" s="817"/>
      <c r="L43" s="817"/>
      <c r="M43" s="818"/>
      <c r="N43" s="105">
        <f>SUM(N36:N42)</f>
        <v>28416.494967882623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03">
        <f>VLOOKUP(A59,TRANSPORTE!A5:D94,4,FALSE)</f>
        <v>1274.4676011956828</v>
      </c>
      <c r="M59" s="904"/>
      <c r="N59" s="296">
        <f>K59*L59</f>
        <v>3861.6368316229186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3861.6368316229186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3191.70032538125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35469.832124886794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7093.9664249773596</v>
      </c>
      <c r="M83" s="852"/>
      <c r="N83" s="57"/>
    </row>
    <row r="84" spans="1:14">
      <c r="B84" s="95" t="s">
        <v>1057</v>
      </c>
      <c r="C84" s="96"/>
      <c r="D84" s="96"/>
      <c r="E84" s="96"/>
      <c r="F84" s="96"/>
      <c r="G84" s="96"/>
      <c r="H84" s="96"/>
      <c r="I84" s="93"/>
      <c r="J84" s="94"/>
      <c r="K84" s="313">
        <v>0.05</v>
      </c>
      <c r="L84" s="851">
        <f>N78*K84</f>
        <v>1773.4916062443399</v>
      </c>
      <c r="M84" s="852"/>
      <c r="N84" s="57"/>
    </row>
    <row r="85" spans="1:14" ht="15" thickBot="1">
      <c r="B85" s="97" t="s">
        <v>1058</v>
      </c>
      <c r="C85" s="98"/>
      <c r="D85" s="98"/>
      <c r="E85" s="98"/>
      <c r="F85" s="98"/>
      <c r="G85" s="98"/>
      <c r="H85" s="98"/>
      <c r="I85" s="99"/>
      <c r="J85" s="100"/>
      <c r="K85" s="314">
        <v>0.05</v>
      </c>
      <c r="L85" s="853">
        <f>N78*K85</f>
        <v>1773.4916062443399</v>
      </c>
      <c r="M85" s="854"/>
      <c r="N85" s="57"/>
    </row>
    <row r="86" spans="1:14" ht="15" thickBot="1">
      <c r="B86" s="816" t="s">
        <v>1037</v>
      </c>
      <c r="C86" s="817"/>
      <c r="D86" s="817"/>
      <c r="E86" s="817"/>
      <c r="F86" s="817"/>
      <c r="G86" s="817"/>
      <c r="H86" s="817"/>
      <c r="I86" s="817"/>
      <c r="J86" s="817"/>
      <c r="K86" s="817"/>
      <c r="L86" s="817"/>
      <c r="M86" s="818"/>
      <c r="N86" s="58">
        <f>L83+L84+L85</f>
        <v>10640.949637466041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46110.781762352839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c r="B36" s="865"/>
      <c r="C36" s="866"/>
      <c r="D36" s="866"/>
      <c r="E36" s="866"/>
      <c r="F36" s="866"/>
      <c r="G36" s="866"/>
      <c r="H36" s="867"/>
      <c r="I36" s="276"/>
      <c r="J36" s="277"/>
      <c r="K36" s="278"/>
      <c r="L36" s="279"/>
      <c r="M36" s="280"/>
      <c r="N36" s="281"/>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136.17921388293334</v>
      </c>
    </row>
    <row r="43" spans="1:14" ht="15" thickBot="1">
      <c r="B43" s="816" t="s">
        <v>1037</v>
      </c>
      <c r="C43" s="817"/>
      <c r="D43" s="817"/>
      <c r="E43" s="817"/>
      <c r="F43" s="817"/>
      <c r="G43" s="817"/>
      <c r="H43" s="817"/>
      <c r="I43" s="817"/>
      <c r="J43" s="817"/>
      <c r="K43" s="817"/>
      <c r="L43" s="817"/>
      <c r="M43" s="818"/>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8"/>
      <c r="C53" s="899"/>
      <c r="D53" s="899"/>
      <c r="E53" s="899"/>
      <c r="F53" s="899"/>
      <c r="G53" s="899"/>
      <c r="H53" s="899"/>
      <c r="I53" s="869"/>
      <c r="J53" s="48"/>
      <c r="K53" s="50"/>
      <c r="L53" s="900"/>
      <c r="M53" s="901"/>
      <c r="N53" s="51"/>
    </row>
    <row r="54" spans="2:14" ht="1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1361.7921388293332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299.59427054245333</v>
      </c>
      <c r="M83" s="852"/>
      <c r="N83" s="57"/>
    </row>
    <row r="84" spans="1:14">
      <c r="B84" s="95" t="s">
        <v>1057</v>
      </c>
      <c r="C84" s="96"/>
      <c r="D84" s="96"/>
      <c r="E84" s="96"/>
      <c r="F84" s="96"/>
      <c r="G84" s="96"/>
      <c r="H84" s="96"/>
      <c r="I84" s="93"/>
      <c r="J84" s="94"/>
      <c r="K84" s="313">
        <v>0.05</v>
      </c>
      <c r="L84" s="851">
        <f>N78*K84</f>
        <v>74.898567635613333</v>
      </c>
      <c r="M84" s="852"/>
      <c r="N84" s="57"/>
    </row>
    <row r="85" spans="1:14" ht="15" thickBot="1">
      <c r="B85" s="97" t="s">
        <v>1058</v>
      </c>
      <c r="C85" s="98"/>
      <c r="D85" s="98"/>
      <c r="E85" s="98"/>
      <c r="F85" s="98"/>
      <c r="G85" s="98"/>
      <c r="H85" s="98"/>
      <c r="I85" s="99"/>
      <c r="J85" s="100"/>
      <c r="K85" s="314">
        <v>0.05</v>
      </c>
      <c r="L85" s="853">
        <f>N78*K85</f>
        <v>74.898567635613333</v>
      </c>
      <c r="M85" s="854"/>
      <c r="N85" s="57"/>
    </row>
    <row r="86" spans="1:14" ht="15" thickBot="1">
      <c r="B86" s="816" t="s">
        <v>1037</v>
      </c>
      <c r="C86" s="817"/>
      <c r="D86" s="817"/>
      <c r="E86" s="817"/>
      <c r="F86" s="817"/>
      <c r="G86" s="817"/>
      <c r="H86" s="817"/>
      <c r="I86" s="817"/>
      <c r="J86" s="817"/>
      <c r="K86" s="817"/>
      <c r="L86" s="817"/>
      <c r="M86" s="818"/>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310</v>
      </c>
      <c r="B36" s="865" t="str">
        <f>VLOOKUP(A36,EQUIPOS!A6:D154,3,FALSE)</f>
        <v>Retroexcavadora A25C</v>
      </c>
      <c r="C36" s="866"/>
      <c r="D36" s="866"/>
      <c r="E36" s="866"/>
      <c r="F36" s="866"/>
      <c r="G36" s="866"/>
      <c r="H36" s="867"/>
      <c r="I36" s="276"/>
      <c r="J36" s="277"/>
      <c r="K36" s="278">
        <f>VLOOKUP(A36,EQUIPOS!A6:D163,4,FALSE)</f>
        <v>163929.78700173605</v>
      </c>
      <c r="L36" s="279"/>
      <c r="M36" s="280">
        <v>3</v>
      </c>
      <c r="N36" s="281">
        <f>K36/M36</f>
        <v>54643.262333912018</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85.112008676833341</v>
      </c>
    </row>
    <row r="43" spans="1:14" ht="15" thickBot="1">
      <c r="B43" s="816" t="s">
        <v>1037</v>
      </c>
      <c r="C43" s="817"/>
      <c r="D43" s="817"/>
      <c r="E43" s="817"/>
      <c r="F43" s="817"/>
      <c r="G43" s="817"/>
      <c r="H43" s="817"/>
      <c r="I43" s="817"/>
      <c r="J43" s="817"/>
      <c r="K43" s="817"/>
      <c r="L43" s="817"/>
      <c r="M43" s="818"/>
      <c r="N43" s="105">
        <f>SUM(N36:N42)</f>
        <v>54728.374342588853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3">
        <f>VLOOKUP(A59,TRANSPORTE!A6:D117,4,FALSE)</f>
        <v>1274.4676011956828</v>
      </c>
      <c r="M59" s="904"/>
      <c r="N59" s="296">
        <f>K59*L59</f>
        <v>2166.5949220326606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2166.5949220326606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8511.2008676833339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65406.170132304847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13081.23402646097</v>
      </c>
      <c r="M83" s="852"/>
      <c r="N83" s="57"/>
    </row>
    <row r="84" spans="1:14">
      <c r="B84" s="95" t="s">
        <v>1057</v>
      </c>
      <c r="C84" s="96"/>
      <c r="D84" s="96"/>
      <c r="E84" s="96"/>
      <c r="F84" s="96"/>
      <c r="G84" s="96"/>
      <c r="H84" s="96"/>
      <c r="I84" s="93"/>
      <c r="J84" s="94"/>
      <c r="K84" s="313">
        <v>0.05</v>
      </c>
      <c r="L84" s="851">
        <f>N78*K84</f>
        <v>3270.3085066152425</v>
      </c>
      <c r="M84" s="852"/>
      <c r="N84" s="57"/>
    </row>
    <row r="85" spans="1:14" ht="15" thickBot="1">
      <c r="B85" s="97" t="s">
        <v>1058</v>
      </c>
      <c r="C85" s="98"/>
      <c r="D85" s="98"/>
      <c r="E85" s="98"/>
      <c r="F85" s="98"/>
      <c r="G85" s="98"/>
      <c r="H85" s="98"/>
      <c r="I85" s="99"/>
      <c r="J85" s="100"/>
      <c r="K85" s="314">
        <v>0.05</v>
      </c>
      <c r="L85" s="853">
        <f>N78*K85</f>
        <v>3270.3085066152425</v>
      </c>
      <c r="M85" s="854"/>
      <c r="N85" s="57"/>
    </row>
    <row r="86" spans="1:14" ht="15" thickBot="1">
      <c r="B86" s="816" t="s">
        <v>1037</v>
      </c>
      <c r="C86" s="817"/>
      <c r="D86" s="817"/>
      <c r="E86" s="817"/>
      <c r="F86" s="817"/>
      <c r="G86" s="817"/>
      <c r="H86" s="817"/>
      <c r="I86" s="817"/>
      <c r="J86" s="817"/>
      <c r="K86" s="817"/>
      <c r="L86" s="817"/>
      <c r="M86" s="818"/>
      <c r="N86" s="58">
        <f>L83+L84+L85</f>
        <v>19621.851039691453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85028.021171996297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310</v>
      </c>
      <c r="B36" s="865" t="str">
        <f>VLOOKUP(A36,EQUIPOS!A6:D154,3,FALSE)</f>
        <v>Retroexcavadora A25C</v>
      </c>
      <c r="C36" s="866"/>
      <c r="D36" s="866"/>
      <c r="E36" s="866"/>
      <c r="F36" s="866"/>
      <c r="G36" s="866"/>
      <c r="H36" s="867"/>
      <c r="I36" s="276"/>
      <c r="J36" s="277"/>
      <c r="K36" s="278">
        <f>VLOOKUP(A36,EQUIPOS!A6:D163,4,FALSE)</f>
        <v>163929.78700173605</v>
      </c>
      <c r="L36" s="279"/>
      <c r="M36" s="280">
        <v>3</v>
      </c>
      <c r="N36" s="281">
        <f>K36/M36</f>
        <v>54643.262333912018</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85.112008676833341</v>
      </c>
    </row>
    <row r="43" spans="1:14" ht="15" thickBot="1">
      <c r="B43" s="816" t="s">
        <v>1037</v>
      </c>
      <c r="C43" s="817"/>
      <c r="D43" s="817"/>
      <c r="E43" s="817"/>
      <c r="F43" s="817"/>
      <c r="G43" s="817"/>
      <c r="H43" s="817"/>
      <c r="I43" s="817"/>
      <c r="J43" s="817"/>
      <c r="K43" s="817"/>
      <c r="L43" s="817"/>
      <c r="M43" s="818"/>
      <c r="N43" s="105">
        <f>SUM(N36:N42)</f>
        <v>54728.374342588853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3">
        <f>VLOOKUP(A59,TRANSPORTE!A6:D117,4,FALSE)</f>
        <v>1274.4676011956828</v>
      </c>
      <c r="M59" s="904"/>
      <c r="N59" s="296">
        <f>K59*L59</f>
        <v>2166.5949220326606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2166.5949220326606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8511.2008676833339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65406.170132304847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13081.23402646097</v>
      </c>
      <c r="M83" s="852"/>
      <c r="N83" s="57"/>
    </row>
    <row r="84" spans="1:14">
      <c r="B84" s="95" t="s">
        <v>1057</v>
      </c>
      <c r="C84" s="96"/>
      <c r="D84" s="96"/>
      <c r="E84" s="96"/>
      <c r="F84" s="96"/>
      <c r="G84" s="96"/>
      <c r="H84" s="96"/>
      <c r="I84" s="93"/>
      <c r="J84" s="94"/>
      <c r="K84" s="313">
        <v>0.05</v>
      </c>
      <c r="L84" s="851">
        <f>N78*K84</f>
        <v>3270.3085066152425</v>
      </c>
      <c r="M84" s="852"/>
      <c r="N84" s="57"/>
    </row>
    <row r="85" spans="1:14" ht="15" thickBot="1">
      <c r="B85" s="97" t="s">
        <v>1058</v>
      </c>
      <c r="C85" s="98"/>
      <c r="D85" s="98"/>
      <c r="E85" s="98"/>
      <c r="F85" s="98"/>
      <c r="G85" s="98"/>
      <c r="H85" s="98"/>
      <c r="I85" s="99"/>
      <c r="J85" s="100"/>
      <c r="K85" s="314">
        <v>0.05</v>
      </c>
      <c r="L85" s="853">
        <f>N78*K85</f>
        <v>3270.3085066152425</v>
      </c>
      <c r="M85" s="854"/>
      <c r="N85" s="57"/>
    </row>
    <row r="86" spans="1:14" ht="15" thickBot="1">
      <c r="B86" s="816" t="s">
        <v>1037</v>
      </c>
      <c r="C86" s="817"/>
      <c r="D86" s="817"/>
      <c r="E86" s="817"/>
      <c r="F86" s="817"/>
      <c r="G86" s="817"/>
      <c r="H86" s="817"/>
      <c r="I86" s="817"/>
      <c r="J86" s="817"/>
      <c r="K86" s="817"/>
      <c r="L86" s="817"/>
      <c r="M86" s="818"/>
      <c r="N86" s="58">
        <f>L83+L84+L85</f>
        <v>19621.851039691453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85028.021171996297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208914.78280949997</v>
      </c>
      <c r="L36" s="279"/>
      <c r="M36" s="280">
        <v>45</v>
      </c>
      <c r="N36" s="281">
        <f>K36/M36</f>
        <v>4642.5507290999994</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1.4185334779472223</v>
      </c>
    </row>
    <row r="43" spans="1:14" ht="15" thickBot="1">
      <c r="B43" s="816" t="s">
        <v>1037</v>
      </c>
      <c r="C43" s="817"/>
      <c r="D43" s="817"/>
      <c r="E43" s="817"/>
      <c r="F43" s="817"/>
      <c r="G43" s="817"/>
      <c r="H43" s="817"/>
      <c r="I43" s="817"/>
      <c r="J43" s="817"/>
      <c r="K43" s="817"/>
      <c r="L43" s="817"/>
      <c r="M43" s="818"/>
      <c r="N43" s="105">
        <f>SUM(N36:N42)</f>
        <v>4643.9692625779471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3">
        <f>VLOOKUP(A59,TRANSPORTE!A6:D117,4,FALSE)</f>
        <v>0.44507009025139976</v>
      </c>
      <c r="M59" s="904"/>
      <c r="N59" s="296">
        <f>K59*L59</f>
        <v>15.889002221974973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15.889002221974973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141.85334779472223</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4801.7116125946441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960.34232251892888</v>
      </c>
      <c r="M83" s="852"/>
      <c r="N83" s="57"/>
    </row>
    <row r="84" spans="1:14">
      <c r="B84" s="95" t="s">
        <v>1057</v>
      </c>
      <c r="C84" s="96"/>
      <c r="D84" s="96"/>
      <c r="E84" s="96"/>
      <c r="F84" s="96"/>
      <c r="G84" s="96"/>
      <c r="H84" s="96"/>
      <c r="I84" s="93"/>
      <c r="J84" s="94"/>
      <c r="K84" s="313">
        <v>0.05</v>
      </c>
      <c r="L84" s="851">
        <f>N78*K84</f>
        <v>240.08558062973222</v>
      </c>
      <c r="M84" s="852"/>
      <c r="N84" s="57"/>
    </row>
    <row r="85" spans="1:14" ht="15" thickBot="1">
      <c r="B85" s="97" t="s">
        <v>1058</v>
      </c>
      <c r="C85" s="98"/>
      <c r="D85" s="98"/>
      <c r="E85" s="98"/>
      <c r="F85" s="98"/>
      <c r="G85" s="98"/>
      <c r="H85" s="98"/>
      <c r="I85" s="99"/>
      <c r="J85" s="100"/>
      <c r="K85" s="314">
        <v>0.05</v>
      </c>
      <c r="L85" s="853">
        <f>N78*K85</f>
        <v>240.08558062973222</v>
      </c>
      <c r="M85" s="854"/>
      <c r="N85" s="57"/>
    </row>
    <row r="86" spans="1:14" ht="15" thickBot="1">
      <c r="B86" s="816" t="s">
        <v>1037</v>
      </c>
      <c r="C86" s="817"/>
      <c r="D86" s="817"/>
      <c r="E86" s="817"/>
      <c r="F86" s="817"/>
      <c r="G86" s="817"/>
      <c r="H86" s="817"/>
      <c r="I86" s="817"/>
      <c r="J86" s="817"/>
      <c r="K86" s="817"/>
      <c r="L86" s="817"/>
      <c r="M86" s="818"/>
      <c r="N86" s="58">
        <f>L83+L84+L85</f>
        <v>1440.5134837783933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6242.2250963730376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c r="B36" s="865"/>
      <c r="C36" s="866"/>
      <c r="D36" s="866"/>
      <c r="E36" s="866"/>
      <c r="F36" s="866"/>
      <c r="G36" s="866"/>
      <c r="H36" s="867"/>
      <c r="I36" s="276"/>
      <c r="J36" s="277"/>
      <c r="K36" s="278"/>
      <c r="L36" s="279"/>
      <c r="M36" s="280"/>
      <c r="N36" s="281"/>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56.741339117888892</v>
      </c>
    </row>
    <row r="43" spans="1:14" ht="15" thickBot="1">
      <c r="B43" s="816" t="s">
        <v>1037</v>
      </c>
      <c r="C43" s="817"/>
      <c r="D43" s="817"/>
      <c r="E43" s="817"/>
      <c r="F43" s="817"/>
      <c r="G43" s="817"/>
      <c r="H43" s="817"/>
      <c r="I43" s="817"/>
      <c r="J43" s="817"/>
      <c r="K43" s="817"/>
      <c r="L43" s="817"/>
      <c r="M43" s="818"/>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3">
        <f>VLOOKUP(A59,TRANSPORTE!A6:D117,4,FALSE)</f>
        <v>0.44507009025139976</v>
      </c>
      <c r="M59" s="904"/>
      <c r="N59" s="296">
        <f>K59*L59</f>
        <v>4.5619684250768477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4.5619684250768477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628.71669872185464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125.74333974437093</v>
      </c>
      <c r="M83" s="852"/>
      <c r="N83" s="57"/>
    </row>
    <row r="84" spans="1:14">
      <c r="B84" s="95" t="s">
        <v>1057</v>
      </c>
      <c r="C84" s="96"/>
      <c r="D84" s="96"/>
      <c r="E84" s="96"/>
      <c r="F84" s="96"/>
      <c r="G84" s="96"/>
      <c r="H84" s="96"/>
      <c r="I84" s="93"/>
      <c r="J84" s="94"/>
      <c r="K84" s="313">
        <v>0.05</v>
      </c>
      <c r="L84" s="851">
        <f>N78*K84</f>
        <v>31.435834936092732</v>
      </c>
      <c r="M84" s="852"/>
      <c r="N84" s="57"/>
    </row>
    <row r="85" spans="1:14" ht="15" thickBot="1">
      <c r="B85" s="97" t="s">
        <v>1058</v>
      </c>
      <c r="C85" s="98"/>
      <c r="D85" s="98"/>
      <c r="E85" s="98"/>
      <c r="F85" s="98"/>
      <c r="G85" s="98"/>
      <c r="H85" s="98"/>
      <c r="I85" s="99"/>
      <c r="J85" s="100"/>
      <c r="K85" s="314">
        <v>0.05</v>
      </c>
      <c r="L85" s="853">
        <f>N78*K85</f>
        <v>31.435834936092732</v>
      </c>
      <c r="M85" s="854"/>
      <c r="N85" s="57"/>
    </row>
    <row r="86" spans="1:14" ht="15" thickBot="1">
      <c r="B86" s="816" t="s">
        <v>1037</v>
      </c>
      <c r="C86" s="817"/>
      <c r="D86" s="817"/>
      <c r="E86" s="817"/>
      <c r="F86" s="817"/>
      <c r="G86" s="817"/>
      <c r="H86" s="817"/>
      <c r="I86" s="817"/>
      <c r="J86" s="817"/>
      <c r="K86" s="817"/>
      <c r="L86" s="817"/>
      <c r="M86" s="818"/>
      <c r="N86" s="58">
        <f>L83+L84+L85</f>
        <v>188.61500961655639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817.33170833841109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208914.78280949997</v>
      </c>
      <c r="L36" s="279"/>
      <c r="M36" s="280">
        <v>45</v>
      </c>
      <c r="N36" s="281">
        <f>K36/M36</f>
        <v>4642.5507290999994</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1.4185334779472223</v>
      </c>
    </row>
    <row r="43" spans="1:14" ht="15" thickBot="1">
      <c r="B43" s="816" t="s">
        <v>1037</v>
      </c>
      <c r="C43" s="817"/>
      <c r="D43" s="817"/>
      <c r="E43" s="817"/>
      <c r="F43" s="817"/>
      <c r="G43" s="817"/>
      <c r="H43" s="817"/>
      <c r="I43" s="817"/>
      <c r="J43" s="817"/>
      <c r="K43" s="817"/>
      <c r="L43" s="817"/>
      <c r="M43" s="818"/>
      <c r="N43" s="105">
        <f>SUM(N36:N42)</f>
        <v>4643.9692625779471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3">
        <f>VLOOKUP(A59,TRANSPORTE!A6:D117,4,FALSE)</f>
        <v>1256.9333585877719</v>
      </c>
      <c r="M59" s="904"/>
      <c r="N59" s="296">
        <f>K59*L59</f>
        <v>1018.7382024685961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1018.7382024685961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141.85334779472223</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5804.560812841265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1160.9121625682531</v>
      </c>
      <c r="M83" s="852"/>
      <c r="N83" s="57"/>
    </row>
    <row r="84" spans="1:14">
      <c r="B84" s="95" t="s">
        <v>1057</v>
      </c>
      <c r="C84" s="96"/>
      <c r="D84" s="96"/>
      <c r="E84" s="96"/>
      <c r="F84" s="96"/>
      <c r="G84" s="96"/>
      <c r="H84" s="96"/>
      <c r="I84" s="93"/>
      <c r="J84" s="94"/>
      <c r="K84" s="313">
        <v>0.05</v>
      </c>
      <c r="L84" s="851">
        <f>N78*K84</f>
        <v>290.22804064206326</v>
      </c>
      <c r="M84" s="852"/>
      <c r="N84" s="57"/>
    </row>
    <row r="85" spans="1:14" ht="15" thickBot="1">
      <c r="B85" s="97" t="s">
        <v>1058</v>
      </c>
      <c r="C85" s="98"/>
      <c r="D85" s="98"/>
      <c r="E85" s="98"/>
      <c r="F85" s="98"/>
      <c r="G85" s="98"/>
      <c r="H85" s="98"/>
      <c r="I85" s="99"/>
      <c r="J85" s="100"/>
      <c r="K85" s="314">
        <v>0.05</v>
      </c>
      <c r="L85" s="853">
        <f>N78*K85</f>
        <v>290.22804064206326</v>
      </c>
      <c r="M85" s="854"/>
      <c r="N85" s="57"/>
    </row>
    <row r="86" spans="1:14" ht="15" thickBot="1">
      <c r="B86" s="816" t="s">
        <v>1037</v>
      </c>
      <c r="C86" s="817"/>
      <c r="D86" s="817"/>
      <c r="E86" s="817"/>
      <c r="F86" s="817"/>
      <c r="G86" s="817"/>
      <c r="H86" s="817"/>
      <c r="I86" s="817"/>
      <c r="J86" s="817"/>
      <c r="K86" s="817"/>
      <c r="L86" s="817"/>
      <c r="M86" s="818"/>
      <c r="N86" s="58">
        <f>L83+L84+L85</f>
        <v>1741.3682438523795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7545.9290566936443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VLOOKUP(A36,EQUIPOS!A5:D154,4,FALSE)</f>
        <v>127457.58013291848</v>
      </c>
      <c r="L36" s="279"/>
      <c r="M36" s="280">
        <v>0.625</v>
      </c>
      <c r="N36" s="281">
        <f>K36/M36</f>
        <v>203932.12821266957</v>
      </c>
    </row>
    <row r="37" spans="1:14">
      <c r="A37" s="114" t="s">
        <v>241</v>
      </c>
      <c r="B37" s="865" t="str">
        <f>VLOOKUP(A37,EQUIPOS!A7:D154,3,FALSE)</f>
        <v>Grúa (capacidad 15 ton)</v>
      </c>
      <c r="C37" s="866"/>
      <c r="D37" s="866"/>
      <c r="E37" s="866"/>
      <c r="F37" s="866"/>
      <c r="G37" s="866"/>
      <c r="H37" s="867"/>
      <c r="I37" s="276"/>
      <c r="J37" s="277"/>
      <c r="K37" s="278">
        <f>VLOOKUP(A37,EQUIPOS!A6:D154,4,FALSE)</f>
        <v>104783.72333010464</v>
      </c>
      <c r="L37" s="279"/>
      <c r="M37" s="280">
        <v>0.625</v>
      </c>
      <c r="N37" s="281">
        <f>K37/M37</f>
        <v>167653.95732816742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2553.3602603050003</v>
      </c>
    </row>
    <row r="43" spans="1:14" ht="15" thickBot="1">
      <c r="B43" s="816" t="s">
        <v>1037</v>
      </c>
      <c r="C43" s="817"/>
      <c r="D43" s="817"/>
      <c r="E43" s="817"/>
      <c r="F43" s="817"/>
      <c r="G43" s="817"/>
      <c r="H43" s="817"/>
      <c r="I43" s="817"/>
      <c r="J43" s="817"/>
      <c r="K43" s="817"/>
      <c r="L43" s="817"/>
      <c r="M43" s="818"/>
      <c r="N43" s="403">
        <f>SUM(N36:N42)</f>
        <v>374139.44580114202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500</v>
      </c>
      <c r="N48" s="281">
        <f>K48*M48</f>
        <v>5000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16577.843318122374</v>
      </c>
      <c r="N49" s="281">
        <f>K49*M49</f>
        <v>16577.843318122374</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1407.6</v>
      </c>
      <c r="N50" s="281">
        <f>K50*M50</f>
        <v>1407.6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124199.99999999999</v>
      </c>
      <c r="N51" s="281">
        <f>K51*M51</f>
        <v>248399.99999999997</v>
      </c>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271385.44331812236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696592.09432536445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139318.41886507289</v>
      </c>
      <c r="M83" s="852"/>
      <c r="N83" s="57"/>
    </row>
    <row r="84" spans="1:14">
      <c r="B84" s="95" t="s">
        <v>1057</v>
      </c>
      <c r="C84" s="96"/>
      <c r="D84" s="96"/>
      <c r="E84" s="96"/>
      <c r="F84" s="96"/>
      <c r="G84" s="96"/>
      <c r="H84" s="96"/>
      <c r="I84" s="93"/>
      <c r="J84" s="94"/>
      <c r="K84" s="313">
        <v>0.05</v>
      </c>
      <c r="L84" s="851">
        <f>N78*K84</f>
        <v>34829.604716268223</v>
      </c>
      <c r="M84" s="852"/>
      <c r="N84" s="57"/>
    </row>
    <row r="85" spans="1:14" ht="15" thickBot="1">
      <c r="B85" s="97" t="s">
        <v>1058</v>
      </c>
      <c r="C85" s="98"/>
      <c r="D85" s="98"/>
      <c r="E85" s="98"/>
      <c r="F85" s="98"/>
      <c r="G85" s="98"/>
      <c r="H85" s="98"/>
      <c r="I85" s="99"/>
      <c r="J85" s="100"/>
      <c r="K85" s="314">
        <v>0.05</v>
      </c>
      <c r="L85" s="853">
        <f>N78*K85</f>
        <v>34829.604716268223</v>
      </c>
      <c r="M85" s="854"/>
      <c r="N85" s="57"/>
    </row>
    <row r="86" spans="1:14" ht="15" thickBot="1">
      <c r="B86" s="816" t="s">
        <v>1037</v>
      </c>
      <c r="C86" s="817"/>
      <c r="D86" s="817"/>
      <c r="E86" s="817"/>
      <c r="F86" s="817"/>
      <c r="G86" s="817"/>
      <c r="H86" s="817"/>
      <c r="I86" s="817"/>
      <c r="J86" s="817"/>
      <c r="K86" s="817"/>
      <c r="L86" s="817"/>
      <c r="M86" s="818"/>
      <c r="N86" s="58">
        <f>L83+L84+L85</f>
        <v>208977.62829760934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905569.72262297384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127457.58013291848</v>
      </c>
      <c r="L36" s="279"/>
      <c r="M36" s="280">
        <v>0.5</v>
      </c>
      <c r="N36" s="281">
        <f>K36/M36</f>
        <v>254915.16026583695</v>
      </c>
    </row>
    <row r="37" spans="1:14">
      <c r="A37" s="114" t="s">
        <v>241</v>
      </c>
      <c r="B37" s="865" t="str">
        <f>VLOOKUP(A37,EQUIPOS!A7:D154,3,FALSE)</f>
        <v>Grúa (capacidad 15 ton)</v>
      </c>
      <c r="C37" s="866"/>
      <c r="D37" s="866"/>
      <c r="E37" s="866"/>
      <c r="F37" s="866"/>
      <c r="G37" s="866"/>
      <c r="H37" s="867"/>
      <c r="I37" s="276"/>
      <c r="J37" s="277"/>
      <c r="K37" s="278">
        <f>VLOOKUP(A37,EQUIPOS!A7:D164,4,FALSE)</f>
        <v>104783.72333010464</v>
      </c>
      <c r="L37" s="279"/>
      <c r="M37" s="280">
        <v>0.5</v>
      </c>
      <c r="N37" s="281">
        <f>K37/M37</f>
        <v>209567.44666020927</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3191.70032538125</v>
      </c>
    </row>
    <row r="43" spans="1:14" ht="15" thickBot="1">
      <c r="B43" s="816" t="s">
        <v>1037</v>
      </c>
      <c r="C43" s="817"/>
      <c r="D43" s="817"/>
      <c r="E43" s="817"/>
      <c r="F43" s="817"/>
      <c r="G43" s="817"/>
      <c r="H43" s="817"/>
      <c r="I43" s="817"/>
      <c r="J43" s="817"/>
      <c r="K43" s="817"/>
      <c r="L43" s="817"/>
      <c r="M43" s="818"/>
      <c r="N43" s="403">
        <f>SUM(N36:N42)</f>
        <v>467674.30725142744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500</v>
      </c>
      <c r="N48" s="281">
        <f>K48*M48</f>
        <v>5000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16577.843318122374</v>
      </c>
      <c r="N49" s="281">
        <f>K49*M49</f>
        <v>16577.843318122374</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1407.6</v>
      </c>
      <c r="N50" s="281">
        <f>K50*M50</f>
        <v>1407.6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124199.99999999999</v>
      </c>
      <c r="N51" s="281">
        <f>K51*M51</f>
        <v>248399.99999999997</v>
      </c>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271385.44331812236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63834.006507624996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802893.75707717484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160578.75141543499</v>
      </c>
      <c r="M83" s="852"/>
      <c r="N83" s="57"/>
    </row>
    <row r="84" spans="1:14">
      <c r="B84" s="95" t="s">
        <v>1057</v>
      </c>
      <c r="C84" s="96"/>
      <c r="D84" s="96"/>
      <c r="E84" s="96"/>
      <c r="F84" s="96"/>
      <c r="G84" s="96"/>
      <c r="H84" s="96"/>
      <c r="I84" s="93"/>
      <c r="J84" s="94"/>
      <c r="K84" s="313">
        <v>0.05</v>
      </c>
      <c r="L84" s="851">
        <f>N78*K84</f>
        <v>40144.687853858748</v>
      </c>
      <c r="M84" s="852"/>
      <c r="N84" s="57"/>
    </row>
    <row r="85" spans="1:14" ht="15" thickBot="1">
      <c r="B85" s="97" t="s">
        <v>1058</v>
      </c>
      <c r="C85" s="98"/>
      <c r="D85" s="98"/>
      <c r="E85" s="98"/>
      <c r="F85" s="98"/>
      <c r="G85" s="98"/>
      <c r="H85" s="98"/>
      <c r="I85" s="99"/>
      <c r="J85" s="100"/>
      <c r="K85" s="314">
        <v>0.05</v>
      </c>
      <c r="L85" s="853">
        <f>N78*K85</f>
        <v>40144.687853858748</v>
      </c>
      <c r="M85" s="854"/>
      <c r="N85" s="57"/>
    </row>
    <row r="86" spans="1:14" ht="15" thickBot="1">
      <c r="B86" s="816" t="s">
        <v>1037</v>
      </c>
      <c r="C86" s="817"/>
      <c r="D86" s="817"/>
      <c r="E86" s="817"/>
      <c r="F86" s="817"/>
      <c r="G86" s="817"/>
      <c r="H86" s="817"/>
      <c r="I86" s="817"/>
      <c r="J86" s="817"/>
      <c r="K86" s="817"/>
      <c r="L86" s="817"/>
      <c r="M86" s="818"/>
      <c r="N86" s="58">
        <f>L83+L84+L85</f>
        <v>240868.12712315249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1043761.8842003273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127457.58013291848</v>
      </c>
      <c r="L36" s="279"/>
      <c r="M36" s="280">
        <v>0.4375</v>
      </c>
      <c r="N36" s="281">
        <f>K36/M36</f>
        <v>291331.61173238506</v>
      </c>
    </row>
    <row r="37" spans="1:14">
      <c r="A37" s="114" t="s">
        <v>241</v>
      </c>
      <c r="B37" s="865" t="str">
        <f>VLOOKUP(A37,EQUIPOS!A7:D154,3,FALSE)</f>
        <v>Grúa (capacidad 15 ton)</v>
      </c>
      <c r="C37" s="866"/>
      <c r="D37" s="866"/>
      <c r="E37" s="866"/>
      <c r="F37" s="866"/>
      <c r="G37" s="866"/>
      <c r="H37" s="867"/>
      <c r="I37" s="276"/>
      <c r="J37" s="277"/>
      <c r="K37" s="278">
        <f>VLOOKUP(A37,EQUIPOS!A7:D164,4,FALSE)</f>
        <v>104783.72333010464</v>
      </c>
      <c r="L37" s="279"/>
      <c r="M37" s="280">
        <v>0.4375</v>
      </c>
      <c r="N37" s="281">
        <f>K37/M37</f>
        <v>239505.65332595346</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3647.657514721428</v>
      </c>
    </row>
    <row r="43" spans="1:14" ht="15" thickBot="1">
      <c r="B43" s="816" t="s">
        <v>1037</v>
      </c>
      <c r="C43" s="817"/>
      <c r="D43" s="817"/>
      <c r="E43" s="817"/>
      <c r="F43" s="817"/>
      <c r="G43" s="817"/>
      <c r="H43" s="817"/>
      <c r="I43" s="817"/>
      <c r="J43" s="817"/>
      <c r="K43" s="817"/>
      <c r="L43" s="817"/>
      <c r="M43" s="818"/>
      <c r="N43" s="403">
        <f>SUM(N36:N42)</f>
        <v>534484.92257305991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500</v>
      </c>
      <c r="N48" s="281">
        <f>K48*M48</f>
        <v>5000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16577.843318122374</v>
      </c>
      <c r="N49" s="281">
        <f>K49*M49</f>
        <v>16577.843318122374</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1407.6</v>
      </c>
      <c r="N50" s="281">
        <f>K50*M50</f>
        <v>1407.6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124199.99999999999</v>
      </c>
      <c r="N51" s="281">
        <f>K51*M51</f>
        <v>248399.99999999997</v>
      </c>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271385.44331812236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72953.15029442856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878823.5161856109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175764.70323712219</v>
      </c>
      <c r="M83" s="852"/>
      <c r="N83" s="57"/>
    </row>
    <row r="84" spans="1:14">
      <c r="B84" s="95" t="s">
        <v>1057</v>
      </c>
      <c r="C84" s="96"/>
      <c r="D84" s="96"/>
      <c r="E84" s="96"/>
      <c r="F84" s="96"/>
      <c r="G84" s="96"/>
      <c r="H84" s="96"/>
      <c r="I84" s="93"/>
      <c r="J84" s="94"/>
      <c r="K84" s="313">
        <v>0.05</v>
      </c>
      <c r="L84" s="851">
        <f>N78*K84</f>
        <v>43941.175809280547</v>
      </c>
      <c r="M84" s="852"/>
      <c r="N84" s="57"/>
    </row>
    <row r="85" spans="1:14" ht="15" thickBot="1">
      <c r="B85" s="97" t="s">
        <v>1058</v>
      </c>
      <c r="C85" s="98"/>
      <c r="D85" s="98"/>
      <c r="E85" s="98"/>
      <c r="F85" s="98"/>
      <c r="G85" s="98"/>
      <c r="H85" s="98"/>
      <c r="I85" s="99"/>
      <c r="J85" s="100"/>
      <c r="K85" s="314">
        <v>0.05</v>
      </c>
      <c r="L85" s="853">
        <f>N78*K85</f>
        <v>43941.175809280547</v>
      </c>
      <c r="M85" s="854"/>
      <c r="N85" s="57"/>
    </row>
    <row r="86" spans="1:14" ht="15" thickBot="1">
      <c r="B86" s="816" t="s">
        <v>1037</v>
      </c>
      <c r="C86" s="817"/>
      <c r="D86" s="817"/>
      <c r="E86" s="817"/>
      <c r="F86" s="817"/>
      <c r="G86" s="817"/>
      <c r="H86" s="817"/>
      <c r="I86" s="817"/>
      <c r="J86" s="817"/>
      <c r="K86" s="817"/>
      <c r="L86" s="817"/>
      <c r="M86" s="818"/>
      <c r="N86" s="58">
        <f>L83+L84+L85</f>
        <v>263647.05485568329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1142470.5710412941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127457.58013291848</v>
      </c>
      <c r="L36" s="279"/>
      <c r="M36" s="280">
        <v>0.875</v>
      </c>
      <c r="N36" s="281">
        <f>K36/M36</f>
        <v>145665.80586619253</v>
      </c>
    </row>
    <row r="37" spans="1:14">
      <c r="A37" s="114" t="s">
        <v>241</v>
      </c>
      <c r="B37" s="865" t="str">
        <f>VLOOKUP(A37,EQUIPOS!A7:D154,3,FALSE)</f>
        <v>Grúa (capacidad 15 ton)</v>
      </c>
      <c r="C37" s="866"/>
      <c r="D37" s="866"/>
      <c r="E37" s="866"/>
      <c r="F37" s="866"/>
      <c r="G37" s="866"/>
      <c r="H37" s="867"/>
      <c r="I37" s="276"/>
      <c r="J37" s="277"/>
      <c r="K37" s="278">
        <f>VLOOKUP(A37,EQUIPOS!A7:D164,4,FALSE)</f>
        <v>104783.72333010464</v>
      </c>
      <c r="L37" s="279"/>
      <c r="M37" s="280">
        <v>0.875</v>
      </c>
      <c r="N37" s="281">
        <f>K37/M37</f>
        <v>119752.82666297673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1459.0630058885715</v>
      </c>
    </row>
    <row r="43" spans="1:14" ht="15" thickBot="1">
      <c r="B43" s="816" t="s">
        <v>1037</v>
      </c>
      <c r="C43" s="817"/>
      <c r="D43" s="817"/>
      <c r="E43" s="817"/>
      <c r="F43" s="817"/>
      <c r="G43" s="817"/>
      <c r="H43" s="817"/>
      <c r="I43" s="817"/>
      <c r="J43" s="817"/>
      <c r="K43" s="817"/>
      <c r="L43" s="817"/>
      <c r="M43" s="818"/>
      <c r="N43" s="403">
        <f>SUM(N36:N42)</f>
        <v>266877.69553505781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500</v>
      </c>
      <c r="N48" s="281">
        <f>K48*M48</f>
        <v>5000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16577.843318122374</v>
      </c>
      <c r="N49" s="281">
        <f>K49*M49</f>
        <v>16577.843318122374</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1407.6</v>
      </c>
      <c r="N50" s="281">
        <f>K50*M50</f>
        <v>1407.6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22985.443318122372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29181.260117771428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319044.39897095162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63808.879794190325</v>
      </c>
      <c r="M83" s="852"/>
      <c r="N83" s="57"/>
    </row>
    <row r="84" spans="1:14">
      <c r="B84" s="95" t="s">
        <v>1057</v>
      </c>
      <c r="C84" s="96"/>
      <c r="D84" s="96"/>
      <c r="E84" s="96"/>
      <c r="F84" s="96"/>
      <c r="G84" s="96"/>
      <c r="H84" s="96"/>
      <c r="I84" s="93"/>
      <c r="J84" s="94"/>
      <c r="K84" s="313">
        <v>0.05</v>
      </c>
      <c r="L84" s="851">
        <f>N78*K84</f>
        <v>15952.219948547581</v>
      </c>
      <c r="M84" s="852"/>
      <c r="N84" s="57"/>
    </row>
    <row r="85" spans="1:14" ht="15" thickBot="1">
      <c r="B85" s="97" t="s">
        <v>1058</v>
      </c>
      <c r="C85" s="98"/>
      <c r="D85" s="98"/>
      <c r="E85" s="98"/>
      <c r="F85" s="98"/>
      <c r="G85" s="98"/>
      <c r="H85" s="98"/>
      <c r="I85" s="99"/>
      <c r="J85" s="100"/>
      <c r="K85" s="314">
        <v>0.05</v>
      </c>
      <c r="L85" s="853">
        <f>N78*K85</f>
        <v>15952.219948547581</v>
      </c>
      <c r="M85" s="854"/>
      <c r="N85" s="57"/>
    </row>
    <row r="86" spans="1:14" ht="15" thickBot="1">
      <c r="B86" s="816" t="s">
        <v>1037</v>
      </c>
      <c r="C86" s="817"/>
      <c r="D86" s="817"/>
      <c r="E86" s="817"/>
      <c r="F86" s="817"/>
      <c r="G86" s="817"/>
      <c r="H86" s="817"/>
      <c r="I86" s="817"/>
      <c r="J86" s="817"/>
      <c r="K86" s="817"/>
      <c r="L86" s="817"/>
      <c r="M86" s="818"/>
      <c r="N86" s="58">
        <f>L83+L84+L85</f>
        <v>95713.319691285491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414757.71866223711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127457.58013291848</v>
      </c>
      <c r="L36" s="279"/>
      <c r="M36" s="280">
        <v>0.75</v>
      </c>
      <c r="N36" s="281">
        <f>K36/M36</f>
        <v>169943.44017722463</v>
      </c>
    </row>
    <row r="37" spans="1:14">
      <c r="A37" s="114" t="s">
        <v>241</v>
      </c>
      <c r="B37" s="865" t="str">
        <f>VLOOKUP(A37,EQUIPOS!A7:D154,3,FALSE)</f>
        <v>Grúa (capacidad 15 ton)</v>
      </c>
      <c r="C37" s="866"/>
      <c r="D37" s="866"/>
      <c r="E37" s="866"/>
      <c r="F37" s="866"/>
      <c r="G37" s="866"/>
      <c r="H37" s="867"/>
      <c r="I37" s="276"/>
      <c r="J37" s="277"/>
      <c r="K37" s="278">
        <f>VLOOKUP(A37,EQUIPOS!A7:D164,4,FALSE)</f>
        <v>104783.72333010464</v>
      </c>
      <c r="L37" s="279"/>
      <c r="M37" s="280">
        <v>0.75</v>
      </c>
      <c r="N37" s="281">
        <f>K37/M37</f>
        <v>139711.63110680619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1702.2401735366668</v>
      </c>
    </row>
    <row r="43" spans="1:14" ht="15" thickBot="1">
      <c r="B43" s="816" t="s">
        <v>1037</v>
      </c>
      <c r="C43" s="817"/>
      <c r="D43" s="817"/>
      <c r="E43" s="817"/>
      <c r="F43" s="817"/>
      <c r="G43" s="817"/>
      <c r="H43" s="817"/>
      <c r="I43" s="817"/>
      <c r="J43" s="817"/>
      <c r="K43" s="817"/>
      <c r="L43" s="817"/>
      <c r="M43" s="818"/>
      <c r="N43" s="403">
        <f>SUM(N36:N42)</f>
        <v>311357.31145756744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500</v>
      </c>
      <c r="N48" s="281">
        <f>K48*M48</f>
        <v>5000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16577.843318122374</v>
      </c>
      <c r="N49" s="281">
        <f>K49*M49</f>
        <v>16577.843318122374</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1407.6</v>
      </c>
      <c r="N50" s="281">
        <f>K50*M50</f>
        <v>1407.6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22985.443318122372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34044.803470733335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368387.55824642314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73677.511649284628</v>
      </c>
      <c r="M83" s="852"/>
      <c r="N83" s="57"/>
    </row>
    <row r="84" spans="1:14">
      <c r="B84" s="95" t="s">
        <v>1057</v>
      </c>
      <c r="C84" s="96"/>
      <c r="D84" s="96"/>
      <c r="E84" s="96"/>
      <c r="F84" s="96"/>
      <c r="G84" s="96"/>
      <c r="H84" s="96"/>
      <c r="I84" s="93"/>
      <c r="J84" s="94"/>
      <c r="K84" s="313">
        <v>0.05</v>
      </c>
      <c r="L84" s="851">
        <f>N78*K84</f>
        <v>18419.377912321157</v>
      </c>
      <c r="M84" s="852"/>
      <c r="N84" s="57"/>
    </row>
    <row r="85" spans="1:14" ht="15" thickBot="1">
      <c r="B85" s="97" t="s">
        <v>1058</v>
      </c>
      <c r="C85" s="98"/>
      <c r="D85" s="98"/>
      <c r="E85" s="98"/>
      <c r="F85" s="98"/>
      <c r="G85" s="98"/>
      <c r="H85" s="98"/>
      <c r="I85" s="99"/>
      <c r="J85" s="100"/>
      <c r="K85" s="314">
        <v>0.05</v>
      </c>
      <c r="L85" s="853">
        <f>N78*K85</f>
        <v>18419.377912321157</v>
      </c>
      <c r="M85" s="854"/>
      <c r="N85" s="57"/>
    </row>
    <row r="86" spans="1:14" ht="15" thickBot="1">
      <c r="B86" s="816" t="s">
        <v>1037</v>
      </c>
      <c r="C86" s="817"/>
      <c r="D86" s="817"/>
      <c r="E86" s="817"/>
      <c r="F86" s="817"/>
      <c r="G86" s="817"/>
      <c r="H86" s="817"/>
      <c r="I86" s="817"/>
      <c r="J86" s="817"/>
      <c r="K86" s="817"/>
      <c r="L86" s="817"/>
      <c r="M86" s="818"/>
      <c r="N86" s="58">
        <f>L83+L84+L85</f>
        <v>110516.26747392694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478903.82572035008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127457.58013291848</v>
      </c>
      <c r="L36" s="279"/>
      <c r="M36" s="280">
        <v>0.6875</v>
      </c>
      <c r="N36" s="281">
        <f>K36/M36</f>
        <v>185392.84382969959</v>
      </c>
    </row>
    <row r="37" spans="1:14">
      <c r="A37" s="114" t="s">
        <v>241</v>
      </c>
      <c r="B37" s="865" t="str">
        <f>VLOOKUP(A37,EQUIPOS!A7:D154,3,FALSE)</f>
        <v>Grúa (capacidad 15 ton)</v>
      </c>
      <c r="C37" s="866"/>
      <c r="D37" s="866"/>
      <c r="E37" s="866"/>
      <c r="F37" s="866"/>
      <c r="G37" s="866"/>
      <c r="H37" s="867"/>
      <c r="I37" s="276"/>
      <c r="J37" s="277"/>
      <c r="K37" s="278">
        <f>VLOOKUP(A37,EQUIPOS!A7:D164,4,FALSE)</f>
        <v>104783.72333010464</v>
      </c>
      <c r="L37" s="279"/>
      <c r="M37" s="280">
        <v>0.6875</v>
      </c>
      <c r="N37" s="281">
        <f>K37/M37</f>
        <v>152412.6884801522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1856.9892802218183</v>
      </c>
    </row>
    <row r="43" spans="1:14" ht="15" thickBot="1">
      <c r="B43" s="816" t="s">
        <v>1037</v>
      </c>
      <c r="C43" s="817"/>
      <c r="D43" s="817"/>
      <c r="E43" s="817"/>
      <c r="F43" s="817"/>
      <c r="G43" s="817"/>
      <c r="H43" s="817"/>
      <c r="I43" s="817"/>
      <c r="J43" s="817"/>
      <c r="K43" s="817"/>
      <c r="L43" s="817"/>
      <c r="M43" s="818"/>
      <c r="N43" s="403">
        <f>SUM(N36:N42)</f>
        <v>339662.52159007359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500</v>
      </c>
      <c r="N48" s="281">
        <f>K48*M48</f>
        <v>5000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16577.843318122374</v>
      </c>
      <c r="N49" s="281">
        <f>K49*M49</f>
        <v>16577.843318122374</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1407.6</v>
      </c>
      <c r="N50" s="281">
        <f>K50*M50</f>
        <v>1407.6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22985.443318122372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37139.785604436365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399787.75051263231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79957.550102526468</v>
      </c>
      <c r="M83" s="852"/>
      <c r="N83" s="57"/>
    </row>
    <row r="84" spans="1:14">
      <c r="B84" s="95" t="s">
        <v>1057</v>
      </c>
      <c r="C84" s="96"/>
      <c r="D84" s="96"/>
      <c r="E84" s="96"/>
      <c r="F84" s="96"/>
      <c r="G84" s="96"/>
      <c r="H84" s="96"/>
      <c r="I84" s="93"/>
      <c r="J84" s="94"/>
      <c r="K84" s="313">
        <v>0.05</v>
      </c>
      <c r="L84" s="851">
        <f>N78*K84</f>
        <v>19989.387525631617</v>
      </c>
      <c r="M84" s="852"/>
      <c r="N84" s="57"/>
    </row>
    <row r="85" spans="1:14" ht="15" thickBot="1">
      <c r="B85" s="97" t="s">
        <v>1058</v>
      </c>
      <c r="C85" s="98"/>
      <c r="D85" s="98"/>
      <c r="E85" s="98"/>
      <c r="F85" s="98"/>
      <c r="G85" s="98"/>
      <c r="H85" s="98"/>
      <c r="I85" s="99"/>
      <c r="J85" s="100"/>
      <c r="K85" s="314">
        <v>0.05</v>
      </c>
      <c r="L85" s="853">
        <f>N78*K85</f>
        <v>19989.387525631617</v>
      </c>
      <c r="M85" s="854"/>
      <c r="N85" s="57"/>
    </row>
    <row r="86" spans="1:14" ht="15" thickBot="1">
      <c r="B86" s="816" t="s">
        <v>1037</v>
      </c>
      <c r="C86" s="817"/>
      <c r="D86" s="817"/>
      <c r="E86" s="817"/>
      <c r="F86" s="817"/>
      <c r="G86" s="817"/>
      <c r="H86" s="817"/>
      <c r="I86" s="817"/>
      <c r="J86" s="817"/>
      <c r="K86" s="817"/>
      <c r="L86" s="817"/>
      <c r="M86" s="818"/>
      <c r="N86" s="58">
        <f>L83+L84+L85</f>
        <v>119936.32515378969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519724.07566642202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8" t="s">
        <v>241</v>
      </c>
      <c r="B36" s="865" t="str">
        <f>VLOOKUP(A36,EQUIPOS!A6:D154,3,FALSE)</f>
        <v>Grúa (capacidad 15 ton)</v>
      </c>
      <c r="C36" s="866"/>
      <c r="D36" s="866"/>
      <c r="E36" s="866"/>
      <c r="F36" s="866"/>
      <c r="G36" s="866"/>
      <c r="H36" s="867"/>
      <c r="I36" s="276"/>
      <c r="J36" s="277"/>
      <c r="K36" s="278">
        <f>VLOOKUP(A36,EQUIPOS!A6:D163,4,FALSE)</f>
        <v>104783.72333010464</v>
      </c>
      <c r="L36" s="279"/>
      <c r="M36" s="405">
        <v>1.125</v>
      </c>
      <c r="N36" s="281">
        <f>K36/M36</f>
        <v>93141.087404537451</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1134.8267823577778</v>
      </c>
    </row>
    <row r="43" spans="1:14" ht="15" thickBot="1">
      <c r="B43" s="816" t="s">
        <v>1037</v>
      </c>
      <c r="C43" s="817"/>
      <c r="D43" s="817"/>
      <c r="E43" s="817"/>
      <c r="F43" s="817"/>
      <c r="G43" s="817"/>
      <c r="H43" s="817"/>
      <c r="I43" s="817"/>
      <c r="J43" s="817"/>
      <c r="K43" s="817"/>
      <c r="L43" s="817"/>
      <c r="M43" s="818"/>
      <c r="N43" s="403">
        <f>SUM(N36:N42)</f>
        <v>94275.914186895228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500</v>
      </c>
      <c r="N48" s="281">
        <f>K48*M48</f>
        <v>5000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1407.6</v>
      </c>
      <c r="N49" s="281">
        <f>K49*M49</f>
        <v>1407.6</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16577.843318122374</v>
      </c>
      <c r="N50" s="281">
        <f>K50*M50</f>
        <v>16577.843318122374</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22985.443318122372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22696.535647155557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139957.89315217314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27991.578630434629</v>
      </c>
      <c r="M83" s="852"/>
      <c r="N83" s="57"/>
    </row>
    <row r="84" spans="1:14">
      <c r="B84" s="95" t="s">
        <v>1057</v>
      </c>
      <c r="C84" s="96"/>
      <c r="D84" s="96"/>
      <c r="E84" s="96"/>
      <c r="F84" s="96"/>
      <c r="G84" s="96"/>
      <c r="H84" s="96"/>
      <c r="I84" s="93"/>
      <c r="J84" s="94"/>
      <c r="K84" s="313">
        <v>0.05</v>
      </c>
      <c r="L84" s="851">
        <f>N78*K84</f>
        <v>6997.8946576086573</v>
      </c>
      <c r="M84" s="852"/>
      <c r="N84" s="57"/>
    </row>
    <row r="85" spans="1:14" ht="15" thickBot="1">
      <c r="B85" s="97" t="s">
        <v>1058</v>
      </c>
      <c r="C85" s="98"/>
      <c r="D85" s="98"/>
      <c r="E85" s="98"/>
      <c r="F85" s="98"/>
      <c r="G85" s="98"/>
      <c r="H85" s="98"/>
      <c r="I85" s="99"/>
      <c r="J85" s="100"/>
      <c r="K85" s="314">
        <v>0.05</v>
      </c>
      <c r="L85" s="853">
        <f>N78*K85</f>
        <v>6997.8946576086573</v>
      </c>
      <c r="M85" s="854"/>
      <c r="N85" s="57"/>
    </row>
    <row r="86" spans="1:14" ht="15" thickBot="1">
      <c r="B86" s="816" t="s">
        <v>1037</v>
      </c>
      <c r="C86" s="817"/>
      <c r="D86" s="817"/>
      <c r="E86" s="817"/>
      <c r="F86" s="817"/>
      <c r="G86" s="817"/>
      <c r="H86" s="817"/>
      <c r="I86" s="817"/>
      <c r="J86" s="817"/>
      <c r="K86" s="817"/>
      <c r="L86" s="817"/>
      <c r="M86" s="818"/>
      <c r="N86" s="58">
        <f>L83+L84+L85</f>
        <v>41987.367945651946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181945.26109782507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61" t="s">
        <v>241</v>
      </c>
      <c r="B36" s="865" t="str">
        <f>VLOOKUP(A36,EQUIPOS!A6:D154,3,FALSE)</f>
        <v>Grúa (capacidad 15 ton)</v>
      </c>
      <c r="C36" s="866"/>
      <c r="D36" s="866"/>
      <c r="E36" s="866"/>
      <c r="F36" s="866"/>
      <c r="G36" s="866"/>
      <c r="H36" s="867"/>
      <c r="I36" s="276"/>
      <c r="J36" s="277"/>
      <c r="K36" s="278">
        <f>VLOOKUP(A36,EQUIPOS!A6:D163,4,FALSE)</f>
        <v>104783.72333010464</v>
      </c>
      <c r="L36" s="279"/>
      <c r="M36" s="471">
        <v>1</v>
      </c>
      <c r="N36" s="281">
        <f>K36/M36</f>
        <v>104783.72333010464</v>
      </c>
    </row>
    <row r="37" spans="1:14">
      <c r="A37" s="161" t="s">
        <v>373</v>
      </c>
      <c r="B37" s="865" t="str">
        <f>VLOOKUP(A37,EQUIPOS!A7:D154,3,FALSE)</f>
        <v>Volqueta 6 m3</v>
      </c>
      <c r="C37" s="866"/>
      <c r="D37" s="866"/>
      <c r="E37" s="866"/>
      <c r="F37" s="866"/>
      <c r="G37" s="866"/>
      <c r="H37" s="867"/>
      <c r="I37" s="276"/>
      <c r="J37" s="277"/>
      <c r="K37" s="278">
        <f>VLOOKUP(A37,EQUIPOS!A7:D164,4,FALSE)</f>
        <v>83566.121593499993</v>
      </c>
      <c r="L37" s="279"/>
      <c r="M37" s="472">
        <v>1</v>
      </c>
      <c r="N37" s="281">
        <f>K37/M37</f>
        <v>83566.121593499993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1276.6801301525002</v>
      </c>
    </row>
    <row r="43" spans="1:14" ht="15" thickBot="1">
      <c r="B43" s="816" t="s">
        <v>1037</v>
      </c>
      <c r="C43" s="817"/>
      <c r="D43" s="817"/>
      <c r="E43" s="817"/>
      <c r="F43" s="817"/>
      <c r="G43" s="817"/>
      <c r="H43" s="817"/>
      <c r="I43" s="817"/>
      <c r="J43" s="817"/>
      <c r="K43" s="817"/>
      <c r="L43" s="817"/>
      <c r="M43" s="818"/>
      <c r="N43" s="403">
        <f>SUM(N36:N42)</f>
        <v>189626.52505375713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500</v>
      </c>
      <c r="N48" s="281">
        <f>K48*M48</f>
        <v>5000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1407.6</v>
      </c>
      <c r="N49" s="281">
        <f>K49*M49</f>
        <v>1407.6</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16577.843318122374</v>
      </c>
      <c r="N50" s="281">
        <f>K50*M50</f>
        <v>16577.843318122374</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22985.443318122372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25533.60260305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238145.57097492949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47629.114194985901</v>
      </c>
      <c r="M83" s="852"/>
      <c r="N83" s="57"/>
    </row>
    <row r="84" spans="1:14">
      <c r="B84" s="95" t="s">
        <v>1057</v>
      </c>
      <c r="C84" s="96"/>
      <c r="D84" s="96"/>
      <c r="E84" s="96"/>
      <c r="F84" s="96"/>
      <c r="G84" s="96"/>
      <c r="H84" s="96"/>
      <c r="I84" s="93"/>
      <c r="J84" s="94"/>
      <c r="K84" s="313">
        <v>0.05</v>
      </c>
      <c r="L84" s="851">
        <f>N78*K84</f>
        <v>11907.278548746475</v>
      </c>
      <c r="M84" s="852"/>
      <c r="N84" s="57"/>
    </row>
    <row r="85" spans="1:14" ht="15" thickBot="1">
      <c r="B85" s="97" t="s">
        <v>1058</v>
      </c>
      <c r="C85" s="98"/>
      <c r="D85" s="98"/>
      <c r="E85" s="98"/>
      <c r="F85" s="98"/>
      <c r="G85" s="98"/>
      <c r="H85" s="98"/>
      <c r="I85" s="99"/>
      <c r="J85" s="100"/>
      <c r="K85" s="314">
        <v>0.05</v>
      </c>
      <c r="L85" s="853">
        <f>N78*K85</f>
        <v>11907.278548746475</v>
      </c>
      <c r="M85" s="854"/>
      <c r="N85" s="57"/>
    </row>
    <row r="86" spans="1:14" ht="15" thickBot="1">
      <c r="B86" s="816" t="s">
        <v>1037</v>
      </c>
      <c r="C86" s="817"/>
      <c r="D86" s="817"/>
      <c r="E86" s="817"/>
      <c r="F86" s="817"/>
      <c r="G86" s="817"/>
      <c r="H86" s="817"/>
      <c r="I86" s="817"/>
      <c r="J86" s="817"/>
      <c r="K86" s="817"/>
      <c r="L86" s="817"/>
      <c r="M86" s="818"/>
      <c r="N86" s="58">
        <f>L83+L84+L85</f>
        <v>71443.671292478844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309589.24226740835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104783.72333010464</v>
      </c>
      <c r="L36" s="279"/>
      <c r="M36" s="280">
        <v>0.9375</v>
      </c>
      <c r="N36" s="281">
        <f>K36/M36</f>
        <v>111769.30488544494</v>
      </c>
    </row>
    <row r="37" spans="1:14">
      <c r="A37" s="150" t="s">
        <v>373</v>
      </c>
      <c r="B37" s="865" t="str">
        <f>VLOOKUP(A37,EQUIPOS!A7:D154,3,FALSE)</f>
        <v>Volqueta 6 m3</v>
      </c>
      <c r="C37" s="866"/>
      <c r="D37" s="866"/>
      <c r="E37" s="866"/>
      <c r="F37" s="866"/>
      <c r="G37" s="866"/>
      <c r="H37" s="867"/>
      <c r="I37" s="276"/>
      <c r="J37" s="277"/>
      <c r="K37" s="278">
        <f>VLOOKUP(A37,EQUIPOS!A7:D164,4,FALSE)</f>
        <v>83566.121593499993</v>
      </c>
      <c r="L37" s="279"/>
      <c r="M37" s="280">
        <v>0.9375</v>
      </c>
      <c r="N37" s="281">
        <f>K37/M37</f>
        <v>89137.196366399992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1361.7921388293335</v>
      </c>
    </row>
    <row r="43" spans="1:14" ht="15" thickBot="1">
      <c r="B43" s="816" t="s">
        <v>1037</v>
      </c>
      <c r="C43" s="817"/>
      <c r="D43" s="817"/>
      <c r="E43" s="817"/>
      <c r="F43" s="817"/>
      <c r="G43" s="817"/>
      <c r="H43" s="817"/>
      <c r="I43" s="817"/>
      <c r="J43" s="817"/>
      <c r="K43" s="817"/>
      <c r="L43" s="817"/>
      <c r="M43" s="818"/>
      <c r="N43" s="403">
        <f>SUM(N36:N42)</f>
        <v>202268.29339067425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500</v>
      </c>
      <c r="N48" s="281">
        <f>K48*M48</f>
        <v>5000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16577.843318122374</v>
      </c>
      <c r="N49" s="281">
        <f>K49*M49</f>
        <v>16577.843318122374</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1407.6</v>
      </c>
      <c r="N50" s="281">
        <f>K50*M50</f>
        <v>1407.6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22985.443318122372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27235.842776586665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252489.57948538329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50497.915897076658</v>
      </c>
      <c r="M83" s="852"/>
      <c r="N83" s="57"/>
    </row>
    <row r="84" spans="1:14">
      <c r="B84" s="95" t="s">
        <v>1057</v>
      </c>
      <c r="C84" s="96"/>
      <c r="D84" s="96"/>
      <c r="E84" s="96"/>
      <c r="F84" s="96"/>
      <c r="G84" s="96"/>
      <c r="H84" s="96"/>
      <c r="I84" s="93"/>
      <c r="J84" s="94"/>
      <c r="K84" s="313">
        <v>0.05</v>
      </c>
      <c r="L84" s="851">
        <f>N78*K84</f>
        <v>12624.478974269165</v>
      </c>
      <c r="M84" s="852"/>
      <c r="N84" s="57"/>
    </row>
    <row r="85" spans="1:14" ht="15" thickBot="1">
      <c r="B85" s="97" t="s">
        <v>1058</v>
      </c>
      <c r="C85" s="98"/>
      <c r="D85" s="98"/>
      <c r="E85" s="98"/>
      <c r="F85" s="98"/>
      <c r="G85" s="98"/>
      <c r="H85" s="98"/>
      <c r="I85" s="99"/>
      <c r="J85" s="100"/>
      <c r="K85" s="314">
        <v>0.05</v>
      </c>
      <c r="L85" s="853">
        <f>N78*K85</f>
        <v>12624.478974269165</v>
      </c>
      <c r="M85" s="854"/>
      <c r="N85" s="57"/>
    </row>
    <row r="86" spans="1:14" ht="15" thickBot="1">
      <c r="B86" s="816" t="s">
        <v>1037</v>
      </c>
      <c r="C86" s="817"/>
      <c r="D86" s="817"/>
      <c r="E86" s="817"/>
      <c r="F86" s="817"/>
      <c r="G86" s="817"/>
      <c r="H86" s="817"/>
      <c r="I86" s="817"/>
      <c r="J86" s="817"/>
      <c r="K86" s="817"/>
      <c r="L86" s="817"/>
      <c r="M86" s="818"/>
      <c r="N86" s="58">
        <f>L83+L84+L85</f>
        <v>75746.873845614988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328236.45333099831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104783.72333010464</v>
      </c>
      <c r="L36" s="279"/>
      <c r="M36" s="280">
        <v>1.5</v>
      </c>
      <c r="N36" s="281">
        <f>K36/M36</f>
        <v>69855.815553403096</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851.12008676833341</v>
      </c>
    </row>
    <row r="43" spans="1:14" ht="15" thickBot="1">
      <c r="B43" s="816" t="s">
        <v>1037</v>
      </c>
      <c r="C43" s="817"/>
      <c r="D43" s="817"/>
      <c r="E43" s="817"/>
      <c r="F43" s="817"/>
      <c r="G43" s="817"/>
      <c r="H43" s="817"/>
      <c r="I43" s="817"/>
      <c r="J43" s="817"/>
      <c r="K43" s="817"/>
      <c r="L43" s="817"/>
      <c r="M43" s="818"/>
      <c r="N43" s="403">
        <f>SUM(N36:N42)</f>
        <v>70706.935640171432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500</v>
      </c>
      <c r="N48" s="281">
        <f>K48*M48</f>
        <v>5000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16577.843318122374</v>
      </c>
      <c r="N49" s="281">
        <f>K49*M49</f>
        <v>16577.843318122374</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1407.6</v>
      </c>
      <c r="N50" s="281">
        <f>K50*M50</f>
        <v>1407.6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22985.443318122372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17022.401735366668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110714.78069366048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22142.956138732097</v>
      </c>
      <c r="M83" s="852"/>
      <c r="N83" s="57"/>
    </row>
    <row r="84" spans="1:14">
      <c r="B84" s="95" t="s">
        <v>1057</v>
      </c>
      <c r="C84" s="96"/>
      <c r="D84" s="96"/>
      <c r="E84" s="96"/>
      <c r="F84" s="96"/>
      <c r="G84" s="96"/>
      <c r="H84" s="96"/>
      <c r="I84" s="93"/>
      <c r="J84" s="94"/>
      <c r="K84" s="313">
        <v>0.05</v>
      </c>
      <c r="L84" s="851">
        <f>N78*K84</f>
        <v>5535.7390346830243</v>
      </c>
      <c r="M84" s="852"/>
      <c r="N84" s="57"/>
    </row>
    <row r="85" spans="1:14" ht="15" thickBot="1">
      <c r="B85" s="97" t="s">
        <v>1058</v>
      </c>
      <c r="C85" s="98"/>
      <c r="D85" s="98"/>
      <c r="E85" s="98"/>
      <c r="F85" s="98"/>
      <c r="G85" s="98"/>
      <c r="H85" s="98"/>
      <c r="I85" s="99"/>
      <c r="J85" s="100"/>
      <c r="K85" s="314">
        <v>0.05</v>
      </c>
      <c r="L85" s="853">
        <f>N78*K85</f>
        <v>5535.7390346830243</v>
      </c>
      <c r="M85" s="854"/>
      <c r="N85" s="57"/>
    </row>
    <row r="86" spans="1:14" ht="15" thickBot="1">
      <c r="B86" s="816" t="s">
        <v>1037</v>
      </c>
      <c r="C86" s="817"/>
      <c r="D86" s="817"/>
      <c r="E86" s="817"/>
      <c r="F86" s="817"/>
      <c r="G86" s="817"/>
      <c r="H86" s="817"/>
      <c r="I86" s="817"/>
      <c r="J86" s="817"/>
      <c r="K86" s="817"/>
      <c r="L86" s="817"/>
      <c r="M86" s="818"/>
      <c r="N86" s="58">
        <f>L83+L84+L85</f>
        <v>33214.434208098144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143929.21490175862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104783.72333010464</v>
      </c>
      <c r="L36" s="279"/>
      <c r="M36" s="280">
        <v>1.375</v>
      </c>
      <c r="N36" s="281">
        <f>K36/M36</f>
        <v>76206.344240076098</v>
      </c>
    </row>
    <row r="37" spans="1:14">
      <c r="A37" s="150" t="s">
        <v>373</v>
      </c>
      <c r="B37" s="865" t="str">
        <f>VLOOKUP(A37,EQUIPOS!A7:D154,3,FALSE)</f>
        <v>Volqueta 6 m3</v>
      </c>
      <c r="C37" s="866"/>
      <c r="D37" s="866"/>
      <c r="E37" s="866"/>
      <c r="F37" s="866"/>
      <c r="G37" s="866"/>
      <c r="H37" s="867"/>
      <c r="I37" s="276"/>
      <c r="J37" s="277"/>
      <c r="K37" s="278">
        <f>VLOOKUP(A37,EQUIPOS!A7:D164,4,FALSE)</f>
        <v>83566.121593499993</v>
      </c>
      <c r="L37" s="279"/>
      <c r="M37" s="280">
        <v>1.375</v>
      </c>
      <c r="N37" s="281">
        <f>K37/M37</f>
        <v>60775.361158909087</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928.49464011090913</v>
      </c>
    </row>
    <row r="43" spans="1:14" ht="15" thickBot="1">
      <c r="B43" s="816" t="s">
        <v>1037</v>
      </c>
      <c r="C43" s="817"/>
      <c r="D43" s="817"/>
      <c r="E43" s="817"/>
      <c r="F43" s="817"/>
      <c r="G43" s="817"/>
      <c r="H43" s="817"/>
      <c r="I43" s="817"/>
      <c r="J43" s="817"/>
      <c r="K43" s="817"/>
      <c r="L43" s="817"/>
      <c r="M43" s="818"/>
      <c r="N43" s="403">
        <f>SUM(N36:N42)</f>
        <v>137910.20003909609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500</v>
      </c>
      <c r="N48" s="281">
        <f>K48*M48</f>
        <v>5000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16577.843318122374</v>
      </c>
      <c r="N49" s="281">
        <f>K49*M49</f>
        <v>16577.843318122374</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1407.6</v>
      </c>
      <c r="N50" s="281">
        <f>K50*M50</f>
        <v>1407.6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22985.443318122372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18569.892802218183</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179465.53615943665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35893.107231887334</v>
      </c>
      <c r="M83" s="852"/>
      <c r="N83" s="57"/>
    </row>
    <row r="84" spans="1:14">
      <c r="B84" s="95" t="s">
        <v>1057</v>
      </c>
      <c r="C84" s="96"/>
      <c r="D84" s="96"/>
      <c r="E84" s="96"/>
      <c r="F84" s="96"/>
      <c r="G84" s="96"/>
      <c r="H84" s="96"/>
      <c r="I84" s="93"/>
      <c r="J84" s="94"/>
      <c r="K84" s="313">
        <v>0.05</v>
      </c>
      <c r="L84" s="851">
        <f>N78*K84</f>
        <v>8973.2768079718335</v>
      </c>
      <c r="M84" s="852"/>
      <c r="N84" s="57"/>
    </row>
    <row r="85" spans="1:14" ht="15" thickBot="1">
      <c r="B85" s="97" t="s">
        <v>1058</v>
      </c>
      <c r="C85" s="98"/>
      <c r="D85" s="98"/>
      <c r="E85" s="98"/>
      <c r="F85" s="98"/>
      <c r="G85" s="98"/>
      <c r="H85" s="98"/>
      <c r="I85" s="99"/>
      <c r="J85" s="100"/>
      <c r="K85" s="314">
        <v>0.05</v>
      </c>
      <c r="L85" s="853">
        <f>N78*K85</f>
        <v>8973.2768079718335</v>
      </c>
      <c r="M85" s="854"/>
      <c r="N85" s="57"/>
    </row>
    <row r="86" spans="1:14" ht="15" thickBot="1">
      <c r="B86" s="816" t="s">
        <v>1037</v>
      </c>
      <c r="C86" s="817"/>
      <c r="D86" s="817"/>
      <c r="E86" s="817"/>
      <c r="F86" s="817"/>
      <c r="G86" s="817"/>
      <c r="H86" s="817"/>
      <c r="I86" s="817"/>
      <c r="J86" s="817"/>
      <c r="K86" s="817"/>
      <c r="L86" s="817"/>
      <c r="M86" s="818"/>
      <c r="N86" s="58">
        <f>L83+L84+L85</f>
        <v>53839.660847831008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233305.19700726768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104783.72333010464</v>
      </c>
      <c r="L36" s="279"/>
      <c r="M36" s="280">
        <v>1.3125</v>
      </c>
      <c r="N36" s="281">
        <f>K36/M36</f>
        <v>79835.217775317811</v>
      </c>
    </row>
    <row r="37" spans="1:14">
      <c r="A37" s="150" t="s">
        <v>373</v>
      </c>
      <c r="B37" s="865" t="str">
        <f>VLOOKUP(A37,EQUIPOS!A7:D154,3,FALSE)</f>
        <v>Volqueta 6 m3</v>
      </c>
      <c r="C37" s="866"/>
      <c r="D37" s="866"/>
      <c r="E37" s="866"/>
      <c r="F37" s="866"/>
      <c r="G37" s="866"/>
      <c r="H37" s="867"/>
      <c r="I37" s="276"/>
      <c r="J37" s="277"/>
      <c r="K37" s="278">
        <f>VLOOKUP(A37,EQUIPOS!A7:D164,4,FALSE)</f>
        <v>83566.121593499993</v>
      </c>
      <c r="L37" s="279"/>
      <c r="M37" s="280">
        <v>1.3125</v>
      </c>
      <c r="N37" s="281">
        <f>K37/M37</f>
        <v>63669.425975999991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972.70867059238105</v>
      </c>
    </row>
    <row r="43" spans="1:14" ht="15" thickBot="1">
      <c r="B43" s="816" t="s">
        <v>1037</v>
      </c>
      <c r="C43" s="817"/>
      <c r="D43" s="817"/>
      <c r="E43" s="817"/>
      <c r="F43" s="817"/>
      <c r="G43" s="817"/>
      <c r="H43" s="817"/>
      <c r="I43" s="817"/>
      <c r="J43" s="817"/>
      <c r="K43" s="817"/>
      <c r="L43" s="817"/>
      <c r="M43" s="818"/>
      <c r="N43" s="403">
        <f>SUM(N36:N42)</f>
        <v>144477.35242191018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500</v>
      </c>
      <c r="N48" s="281">
        <f>K48*M48</f>
        <v>5000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16577.843318122374</v>
      </c>
      <c r="N49" s="281">
        <f>K49*M49</f>
        <v>16577.843318122374</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1407.6</v>
      </c>
      <c r="N50" s="281">
        <f>K50*M50</f>
        <v>1407.6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22985.443318122372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19454.17341184762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186916.96915188018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37383.393830376037</v>
      </c>
      <c r="M83" s="852"/>
      <c r="N83" s="57"/>
    </row>
    <row r="84" spans="1:14">
      <c r="B84" s="95" t="s">
        <v>1057</v>
      </c>
      <c r="C84" s="96"/>
      <c r="D84" s="96"/>
      <c r="E84" s="96"/>
      <c r="F84" s="96"/>
      <c r="G84" s="96"/>
      <c r="H84" s="96"/>
      <c r="I84" s="93"/>
      <c r="J84" s="94"/>
      <c r="K84" s="313">
        <v>0.05</v>
      </c>
      <c r="L84" s="851">
        <f>N78*K84</f>
        <v>9345.8484575940092</v>
      </c>
      <c r="M84" s="852"/>
      <c r="N84" s="57"/>
    </row>
    <row r="85" spans="1:14" ht="15" thickBot="1">
      <c r="B85" s="97" t="s">
        <v>1058</v>
      </c>
      <c r="C85" s="98"/>
      <c r="D85" s="98"/>
      <c r="E85" s="98"/>
      <c r="F85" s="98"/>
      <c r="G85" s="98"/>
      <c r="H85" s="98"/>
      <c r="I85" s="99"/>
      <c r="J85" s="100"/>
      <c r="K85" s="314">
        <v>0.05</v>
      </c>
      <c r="L85" s="853">
        <f>N78*K85</f>
        <v>9345.8484575940092</v>
      </c>
      <c r="M85" s="854"/>
      <c r="N85" s="57"/>
    </row>
    <row r="86" spans="1:14" ht="15" thickBot="1">
      <c r="B86" s="816" t="s">
        <v>1037</v>
      </c>
      <c r="C86" s="817"/>
      <c r="D86" s="817"/>
      <c r="E86" s="817"/>
      <c r="F86" s="817"/>
      <c r="G86" s="817"/>
      <c r="H86" s="817"/>
      <c r="I86" s="817"/>
      <c r="J86" s="817"/>
      <c r="K86" s="817"/>
      <c r="L86" s="817"/>
      <c r="M86" s="818"/>
      <c r="N86" s="58">
        <f>L83+L84+L85</f>
        <v>56075.090745564055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242992.05989744424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312</v>
      </c>
      <c r="B36" s="865" t="str">
        <f>VLOOKUP(A36,EQUIPOS!A6:D154,3,FALSE)</f>
        <v>Retroexcavadora sobre oruga, potencia 138 HP, balde de 1,5 m3.</v>
      </c>
      <c r="C36" s="866"/>
      <c r="D36" s="866"/>
      <c r="E36" s="866"/>
      <c r="F36" s="866"/>
      <c r="G36" s="866"/>
      <c r="H36" s="867"/>
      <c r="I36" s="276"/>
      <c r="J36" s="277"/>
      <c r="K36" s="278">
        <f>VLOOKUP(A36,EQUIPOS!A6:D163,4,FALSE)</f>
        <v>208914.78280949997</v>
      </c>
      <c r="L36" s="279"/>
      <c r="M36" s="280">
        <v>66</v>
      </c>
      <c r="N36" s="281">
        <f>K36/M36</f>
        <v>3165.3754971136359</v>
      </c>
    </row>
    <row r="37" spans="1:14">
      <c r="A37" s="150"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191007.23557949997</v>
      </c>
      <c r="L37" s="279"/>
      <c r="M37" s="280">
        <v>100</v>
      </c>
      <c r="N37" s="281">
        <f>K37/M37</f>
        <v>1910.0723557949998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0.967181916782197</v>
      </c>
    </row>
    <row r="43" spans="1:14" ht="15" thickBot="1">
      <c r="B43" s="816" t="s">
        <v>1037</v>
      </c>
      <c r="C43" s="817"/>
      <c r="D43" s="817"/>
      <c r="E43" s="817"/>
      <c r="F43" s="817"/>
      <c r="G43" s="817"/>
      <c r="H43" s="817"/>
      <c r="I43" s="817"/>
      <c r="J43" s="817"/>
      <c r="K43" s="817"/>
      <c r="L43" s="817"/>
      <c r="M43" s="818"/>
      <c r="N43" s="403">
        <f>SUM(N36:N42)</f>
        <v>5076.4150348254179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4673.9124865999347</v>
      </c>
      <c r="N48" s="281">
        <f>K48*M48</f>
        <v>4673.9124865999347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4673.9124865999347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96.718191678219696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9847.045713103571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1969.4091426207142</v>
      </c>
      <c r="M83" s="852"/>
      <c r="N83" s="57"/>
    </row>
    <row r="84" spans="1:14">
      <c r="B84" s="95" t="s">
        <v>1057</v>
      </c>
      <c r="C84" s="96"/>
      <c r="D84" s="96"/>
      <c r="E84" s="96"/>
      <c r="F84" s="96"/>
      <c r="G84" s="96"/>
      <c r="H84" s="96"/>
      <c r="I84" s="93"/>
      <c r="J84" s="94"/>
      <c r="K84" s="313">
        <v>0.05</v>
      </c>
      <c r="L84" s="851">
        <f>N78*K84</f>
        <v>492.35228565517855</v>
      </c>
      <c r="M84" s="852"/>
      <c r="N84" s="57"/>
    </row>
    <row r="85" spans="1:14" ht="15" thickBot="1">
      <c r="B85" s="97" t="s">
        <v>1058</v>
      </c>
      <c r="C85" s="98"/>
      <c r="D85" s="98"/>
      <c r="E85" s="98"/>
      <c r="F85" s="98"/>
      <c r="G85" s="98"/>
      <c r="H85" s="98"/>
      <c r="I85" s="99"/>
      <c r="J85" s="100"/>
      <c r="K85" s="314">
        <v>0.05</v>
      </c>
      <c r="L85" s="853">
        <f>N78*K85</f>
        <v>492.35228565517855</v>
      </c>
      <c r="M85" s="854"/>
      <c r="N85" s="57"/>
    </row>
    <row r="86" spans="1:14" ht="15" thickBot="1">
      <c r="B86" s="816" t="s">
        <v>1037</v>
      </c>
      <c r="C86" s="817"/>
      <c r="D86" s="817"/>
      <c r="E86" s="817"/>
      <c r="F86" s="817"/>
      <c r="G86" s="817"/>
      <c r="H86" s="817"/>
      <c r="I86" s="817"/>
      <c r="J86" s="817"/>
      <c r="K86" s="817"/>
      <c r="L86" s="817"/>
      <c r="M86" s="818"/>
      <c r="N86" s="58">
        <f>L83+L84+L85</f>
        <v>2954.1137139310713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12801.159427034643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312</v>
      </c>
      <c r="B36" s="865" t="str">
        <f>VLOOKUP(A36,EQUIPOS!A6:D154,3,FALSE)</f>
        <v>Retroexcavadora sobre oruga, potencia 138 HP, balde de 1,5 m3.</v>
      </c>
      <c r="C36" s="866"/>
      <c r="D36" s="866"/>
      <c r="E36" s="866"/>
      <c r="F36" s="866"/>
      <c r="G36" s="866"/>
      <c r="H36" s="867"/>
      <c r="I36" s="276"/>
      <c r="J36" s="277"/>
      <c r="K36" s="278">
        <f>VLOOKUP(A36,EQUIPOS!A6:D163,4,FALSE)</f>
        <v>208914.78280949997</v>
      </c>
      <c r="L36" s="279"/>
      <c r="M36" s="280">
        <v>66</v>
      </c>
      <c r="N36" s="281">
        <f>K36/M36</f>
        <v>3165.3754971136359</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0.967181916782197</v>
      </c>
    </row>
    <row r="43" spans="1:14" ht="15" thickBot="1">
      <c r="B43" s="816" t="s">
        <v>1037</v>
      </c>
      <c r="C43" s="817"/>
      <c r="D43" s="817"/>
      <c r="E43" s="817"/>
      <c r="F43" s="817"/>
      <c r="G43" s="817"/>
      <c r="H43" s="817"/>
      <c r="I43" s="817"/>
      <c r="J43" s="817"/>
      <c r="K43" s="817"/>
      <c r="L43" s="817"/>
      <c r="M43" s="818"/>
      <c r="N43" s="403">
        <f>SUM(N36:N42)</f>
        <v>3166.3426790304179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96.718191678219696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3263.0608707086376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652.61217414172756</v>
      </c>
      <c r="M83" s="852"/>
      <c r="N83" s="57"/>
    </row>
    <row r="84" spans="1:14">
      <c r="B84" s="95" t="s">
        <v>1057</v>
      </c>
      <c r="C84" s="96"/>
      <c r="D84" s="96"/>
      <c r="E84" s="96"/>
      <c r="F84" s="96"/>
      <c r="G84" s="96"/>
      <c r="H84" s="96"/>
      <c r="I84" s="93"/>
      <c r="J84" s="94"/>
      <c r="K84" s="313">
        <v>0.05</v>
      </c>
      <c r="L84" s="851">
        <f>N78*K84</f>
        <v>163.15304353543189</v>
      </c>
      <c r="M84" s="852"/>
      <c r="N84" s="57"/>
    </row>
    <row r="85" spans="1:14" ht="15" thickBot="1">
      <c r="B85" s="97" t="s">
        <v>1058</v>
      </c>
      <c r="C85" s="98"/>
      <c r="D85" s="98"/>
      <c r="E85" s="98"/>
      <c r="F85" s="98"/>
      <c r="G85" s="98"/>
      <c r="H85" s="98"/>
      <c r="I85" s="99"/>
      <c r="J85" s="100"/>
      <c r="K85" s="314">
        <v>0.05</v>
      </c>
      <c r="L85" s="853">
        <f>N78*K85</f>
        <v>163.15304353543189</v>
      </c>
      <c r="M85" s="854"/>
      <c r="N85" s="57"/>
    </row>
    <row r="86" spans="1:14" ht="15" thickBot="1">
      <c r="B86" s="816" t="s">
        <v>1037</v>
      </c>
      <c r="C86" s="817"/>
      <c r="D86" s="817"/>
      <c r="E86" s="817"/>
      <c r="F86" s="817"/>
      <c r="G86" s="817"/>
      <c r="H86" s="817"/>
      <c r="I86" s="817"/>
      <c r="J86" s="817"/>
      <c r="K86" s="817"/>
      <c r="L86" s="817"/>
      <c r="M86" s="818"/>
      <c r="N86" s="58">
        <f>L83+L84+L85</f>
        <v>978.91826121259123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4241.9791319212291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180</v>
      </c>
      <c r="B36" s="865" t="str">
        <f>VLOOKUP(A36,EQUIPOS!A6:D154,3,FALSE)</f>
        <v>Compresor 120 HP, con martillo.</v>
      </c>
      <c r="C36" s="866"/>
      <c r="D36" s="866"/>
      <c r="E36" s="866"/>
      <c r="F36" s="866"/>
      <c r="G36" s="866"/>
      <c r="H36" s="867"/>
      <c r="I36" s="276"/>
      <c r="J36" s="277"/>
      <c r="K36" s="278">
        <f>VLOOKUP(A36,EQUIPOS!A6:D163,4,FALSE)</f>
        <v>107442.15633449999</v>
      </c>
      <c r="L36" s="279"/>
      <c r="M36" s="280">
        <v>66</v>
      </c>
      <c r="N36" s="281">
        <f>K36/M36</f>
        <v>1627.9114596136362</v>
      </c>
    </row>
    <row r="37" spans="1:14">
      <c r="A37" s="114"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191007.23557949997</v>
      </c>
      <c r="L37" s="279"/>
      <c r="M37" s="280">
        <v>100</v>
      </c>
      <c r="N37" s="281">
        <f>K37/M37</f>
        <v>1910.0723557949998</v>
      </c>
    </row>
    <row r="38" spans="1:14">
      <c r="A38" t="s">
        <v>312</v>
      </c>
      <c r="B38" s="865" t="str">
        <f>VLOOKUP(A38,EQUIPOS!A8:D154,3,FALSE)</f>
        <v>Retroexcavadora sobre oruga, potencia 138 HP, balde de 1,5 m3.</v>
      </c>
      <c r="C38" s="866"/>
      <c r="D38" s="866"/>
      <c r="E38" s="866"/>
      <c r="F38" s="866"/>
      <c r="G38" s="866"/>
      <c r="H38" s="867"/>
      <c r="I38" s="276"/>
      <c r="J38" s="277"/>
      <c r="K38" s="278">
        <f>VLOOKUP(A38,EQUIPOS!A8:D165,4,FALSE)</f>
        <v>208914.78280949997</v>
      </c>
      <c r="L38" s="279"/>
      <c r="M38" s="280">
        <v>66</v>
      </c>
      <c r="N38" s="281">
        <f>K38/M38</f>
        <v>3165.3754971136359</v>
      </c>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N78*L42</f>
        <v>5.8030915006931822</v>
      </c>
    </row>
    <row r="43" spans="1:14" ht="15" thickBot="1">
      <c r="B43" s="816" t="s">
        <v>1037</v>
      </c>
      <c r="C43" s="817"/>
      <c r="D43" s="817"/>
      <c r="E43" s="817"/>
      <c r="F43" s="817"/>
      <c r="G43" s="817"/>
      <c r="H43" s="817"/>
      <c r="I43" s="817"/>
      <c r="J43" s="817"/>
      <c r="K43" s="817"/>
      <c r="L43" s="817"/>
      <c r="M43" s="818"/>
      <c r="N43" s="403">
        <f>SUM(N36:N42)</f>
        <v>6709.1624040229653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4595.3999999999996</v>
      </c>
      <c r="N48" s="281">
        <f>K48*M48</f>
        <v>919.07999999999993</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1461.32</v>
      </c>
      <c r="N49" s="281">
        <f t="shared" ref="N49:N54" si="0">K49*M49</f>
        <v>4383.96</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8577.51</v>
      </c>
      <c r="N50" s="281">
        <f t="shared" si="0"/>
        <v>2573.2530000000002</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1151.6628624773973</v>
      </c>
      <c r="N51" s="281">
        <f t="shared" si="0"/>
        <v>230.33257249547947</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871.07999999999993</v>
      </c>
      <c r="N52" s="281">
        <f t="shared" si="0"/>
        <v>435.53999999999996</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2.5257660276238214E-2</v>
      </c>
      <c r="N53" s="281">
        <f t="shared" si="0"/>
        <v>201.93878255756596</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4673.9124865999347</v>
      </c>
      <c r="N54" s="281">
        <f t="shared" si="0"/>
        <v>4673.9124865999347</v>
      </c>
    </row>
    <row r="55" spans="1:14" ht="15" thickBot="1">
      <c r="B55" s="898"/>
      <c r="C55" s="899"/>
      <c r="D55" s="899"/>
      <c r="E55" s="899"/>
      <c r="F55" s="899"/>
      <c r="G55" s="899"/>
      <c r="H55" s="899"/>
      <c r="I55" s="869"/>
      <c r="J55" s="48"/>
      <c r="K55" s="50"/>
      <c r="L55" s="900"/>
      <c r="M55" s="901"/>
      <c r="N55" s="51"/>
    </row>
    <row r="56" spans="1:14" ht="15" thickBot="1">
      <c r="B56" s="816" t="s">
        <v>1037</v>
      </c>
      <c r="C56" s="817"/>
      <c r="D56" s="817"/>
      <c r="E56" s="817"/>
      <c r="F56" s="817"/>
      <c r="G56" s="817"/>
      <c r="H56" s="817"/>
      <c r="I56" s="817"/>
      <c r="J56" s="817"/>
      <c r="K56" s="817"/>
      <c r="L56" s="817"/>
      <c r="M56" s="818"/>
      <c r="N56" s="403">
        <f>SUM(N48:N55)</f>
        <v>13418.016841652981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816" t="s">
        <v>1037</v>
      </c>
      <c r="C78" s="817"/>
      <c r="D78" s="817"/>
      <c r="E78" s="817"/>
      <c r="F78" s="817"/>
      <c r="G78" s="817"/>
      <c r="H78" s="817"/>
      <c r="I78" s="859"/>
      <c r="J78" s="859"/>
      <c r="K78" s="859"/>
      <c r="L78" s="859"/>
      <c r="M78" s="860"/>
      <c r="N78" s="310">
        <f>SUM(N72:N77)</f>
        <v>290.1545750346591</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20417.333820710606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4083.4667641421215</v>
      </c>
      <c r="M85" s="852"/>
      <c r="N85" s="57"/>
    </row>
    <row r="86" spans="1:14">
      <c r="B86" s="95" t="s">
        <v>1057</v>
      </c>
      <c r="C86" s="96"/>
      <c r="D86" s="96"/>
      <c r="E86" s="96"/>
      <c r="F86" s="96"/>
      <c r="G86" s="96"/>
      <c r="H86" s="96"/>
      <c r="I86" s="93"/>
      <c r="J86" s="94"/>
      <c r="K86" s="313">
        <v>0.05</v>
      </c>
      <c r="L86" s="851">
        <f>N80*K86</f>
        <v>1020.8666910355304</v>
      </c>
      <c r="M86" s="852"/>
      <c r="N86" s="57"/>
    </row>
    <row r="87" spans="1:14" ht="15" thickBot="1">
      <c r="B87" s="97" t="s">
        <v>1058</v>
      </c>
      <c r="C87" s="98"/>
      <c r="D87" s="98"/>
      <c r="E87" s="98"/>
      <c r="F87" s="98"/>
      <c r="G87" s="98"/>
      <c r="H87" s="98"/>
      <c r="I87" s="99"/>
      <c r="J87" s="100"/>
      <c r="K87" s="314">
        <v>0.05</v>
      </c>
      <c r="L87" s="853">
        <f>N80*K87</f>
        <v>1020.8666910355304</v>
      </c>
      <c r="M87" s="854"/>
      <c r="N87" s="57"/>
    </row>
    <row r="88" spans="1:14" ht="15" thickBot="1">
      <c r="B88" s="816" t="s">
        <v>1037</v>
      </c>
      <c r="C88" s="817"/>
      <c r="D88" s="817"/>
      <c r="E88" s="817"/>
      <c r="F88" s="817"/>
      <c r="G88" s="817"/>
      <c r="H88" s="817"/>
      <c r="I88" s="817"/>
      <c r="J88" s="817"/>
      <c r="K88" s="817"/>
      <c r="L88" s="817"/>
      <c r="M88" s="818"/>
      <c r="N88" s="58">
        <f>L85+L86+L87</f>
        <v>6125.2001462131821</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26542.533966923787</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19" t="s">
        <v>2324</v>
      </c>
      <c r="C107" s="820"/>
      <c r="D107" s="820"/>
      <c r="E107" s="820"/>
      <c r="F107" s="820"/>
      <c r="G107" s="820"/>
      <c r="H107" s="820"/>
      <c r="I107" s="820"/>
      <c r="J107" s="820"/>
      <c r="K107" s="820"/>
      <c r="L107" s="820"/>
      <c r="M107" s="820"/>
      <c r="N107" s="821"/>
    </row>
    <row r="108" spans="2:14" ht="15" customHeight="1">
      <c r="B108" s="819"/>
      <c r="C108" s="820"/>
      <c r="D108" s="820"/>
      <c r="E108" s="820"/>
      <c r="F108" s="820"/>
      <c r="G108" s="820"/>
      <c r="H108" s="820"/>
      <c r="I108" s="820"/>
      <c r="J108" s="820"/>
      <c r="K108" s="820"/>
      <c r="L108" s="820"/>
      <c r="M108" s="820"/>
      <c r="N108" s="821"/>
    </row>
    <row r="109" spans="2:14" ht="30" customHeight="1">
      <c r="B109" s="822" t="s">
        <v>2325</v>
      </c>
      <c r="C109" s="823"/>
      <c r="D109" s="823"/>
      <c r="E109" s="823"/>
      <c r="F109" s="823"/>
      <c r="G109" s="823"/>
      <c r="H109" s="823"/>
      <c r="I109" s="823"/>
      <c r="J109" s="823"/>
      <c r="K109" s="823"/>
      <c r="L109" s="823"/>
      <c r="M109" s="823"/>
      <c r="N109" s="824"/>
    </row>
    <row r="110" spans="2:14">
      <c r="B110" s="822"/>
      <c r="C110" s="823"/>
      <c r="D110" s="823"/>
      <c r="E110" s="823"/>
      <c r="F110" s="823"/>
      <c r="G110" s="823"/>
      <c r="H110" s="823"/>
      <c r="I110" s="823"/>
      <c r="J110" s="823"/>
      <c r="K110" s="823"/>
      <c r="L110" s="823"/>
      <c r="M110" s="823"/>
      <c r="N110" s="824"/>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2"/>
      <c r="K120" s="882"/>
      <c r="L120" s="882"/>
      <c r="M120" s="882"/>
      <c r="N120" s="883"/>
    </row>
    <row r="121" spans="2:14" ht="15" thickBot="1">
      <c r="B121" s="270" t="s">
        <v>2327</v>
      </c>
      <c r="C121" s="402"/>
      <c r="D121" s="402"/>
      <c r="E121" s="63"/>
      <c r="F121" s="63"/>
      <c r="G121" s="63"/>
      <c r="H121" s="63"/>
      <c r="I121" s="63"/>
      <c r="J121" s="884"/>
      <c r="K121" s="884"/>
      <c r="L121" s="884"/>
      <c r="M121" s="884"/>
      <c r="N121" s="885"/>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208914.78280949997</v>
      </c>
      <c r="L36" s="279"/>
      <c r="M36" s="280">
        <v>66</v>
      </c>
      <c r="N36" s="281">
        <f>K36/M36</f>
        <v>3165.3754971136359</v>
      </c>
    </row>
    <row r="37" spans="1:14">
      <c r="A37" s="114"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191007.23557949997</v>
      </c>
      <c r="L37" s="279"/>
      <c r="M37" s="280">
        <v>100</v>
      </c>
      <c r="N37" s="281">
        <f>K37/M37</f>
        <v>1910.0723557949998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0.967181916782197</v>
      </c>
    </row>
    <row r="43" spans="1:14" ht="15" thickBot="1">
      <c r="B43" s="816" t="s">
        <v>1037</v>
      </c>
      <c r="C43" s="817"/>
      <c r="D43" s="817"/>
      <c r="E43" s="817"/>
      <c r="F43" s="817"/>
      <c r="G43" s="817"/>
      <c r="H43" s="817"/>
      <c r="I43" s="817"/>
      <c r="J43" s="817"/>
      <c r="K43" s="817"/>
      <c r="L43" s="817"/>
      <c r="M43" s="818"/>
      <c r="N43" s="403">
        <f>SUM(N36:N42)</f>
        <v>5076.4150348254179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4673.9124865999347</v>
      </c>
      <c r="N48" s="281">
        <f>K48*M48</f>
        <v>4673.9124865999347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4673.9124865999347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96.718191678219696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9847.045713103571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1969.4091426207142</v>
      </c>
      <c r="M83" s="852"/>
      <c r="N83" s="57"/>
    </row>
    <row r="84" spans="1:14">
      <c r="B84" s="95" t="s">
        <v>1057</v>
      </c>
      <c r="C84" s="96"/>
      <c r="D84" s="96"/>
      <c r="E84" s="96"/>
      <c r="F84" s="96"/>
      <c r="G84" s="96"/>
      <c r="H84" s="96"/>
      <c r="I84" s="93"/>
      <c r="J84" s="94"/>
      <c r="K84" s="313">
        <v>0.05</v>
      </c>
      <c r="L84" s="851">
        <f>N78*K84</f>
        <v>492.35228565517855</v>
      </c>
      <c r="M84" s="852"/>
      <c r="N84" s="57"/>
    </row>
    <row r="85" spans="1:14" ht="15" thickBot="1">
      <c r="B85" s="97" t="s">
        <v>1058</v>
      </c>
      <c r="C85" s="98"/>
      <c r="D85" s="98"/>
      <c r="E85" s="98"/>
      <c r="F85" s="98"/>
      <c r="G85" s="98"/>
      <c r="H85" s="98"/>
      <c r="I85" s="99"/>
      <c r="J85" s="100"/>
      <c r="K85" s="314">
        <v>0.05</v>
      </c>
      <c r="L85" s="853">
        <f>N78*K85</f>
        <v>492.35228565517855</v>
      </c>
      <c r="M85" s="854"/>
      <c r="N85" s="57"/>
    </row>
    <row r="86" spans="1:14" ht="15" thickBot="1">
      <c r="B86" s="816" t="s">
        <v>1037</v>
      </c>
      <c r="C86" s="817"/>
      <c r="D86" s="817"/>
      <c r="E86" s="817"/>
      <c r="F86" s="817"/>
      <c r="G86" s="817"/>
      <c r="H86" s="817"/>
      <c r="I86" s="817"/>
      <c r="J86" s="817"/>
      <c r="K86" s="817"/>
      <c r="L86" s="817"/>
      <c r="M86" s="818"/>
      <c r="N86" s="58">
        <f>L83+L84+L85</f>
        <v>2954.1137139310713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12801.159427034643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208914.78280949997</v>
      </c>
      <c r="L36" s="279"/>
      <c r="M36" s="280">
        <v>66</v>
      </c>
      <c r="N36" s="281">
        <f>K36/M36</f>
        <v>3165.3754971136359</v>
      </c>
    </row>
    <row r="37" spans="1:14">
      <c r="A37" s="114" t="s">
        <v>180</v>
      </c>
      <c r="B37" s="865" t="str">
        <f>VLOOKUP(A37,EQUIPOS!A7:D154,3,FALSE)</f>
        <v>Compresor 120 HP, con martillo.</v>
      </c>
      <c r="C37" s="866"/>
      <c r="D37" s="866"/>
      <c r="E37" s="866"/>
      <c r="F37" s="866"/>
      <c r="G37" s="866"/>
      <c r="H37" s="867"/>
      <c r="I37" s="276"/>
      <c r="J37" s="277"/>
      <c r="K37" s="278">
        <f>VLOOKUP(A37,EQUIPOS!A7:D164,4,FALSE)</f>
        <v>107442.15633449999</v>
      </c>
      <c r="L37" s="279"/>
      <c r="M37" s="280">
        <v>66</v>
      </c>
      <c r="N37" s="281">
        <f>K37/M37</f>
        <v>1627.9114596136362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N79*L42</f>
        <v>5.8030915006931822</v>
      </c>
    </row>
    <row r="43" spans="1:14" ht="15" thickBot="1">
      <c r="B43" s="816" t="s">
        <v>1037</v>
      </c>
      <c r="C43" s="817"/>
      <c r="D43" s="817"/>
      <c r="E43" s="817"/>
      <c r="F43" s="817"/>
      <c r="G43" s="817"/>
      <c r="H43" s="817"/>
      <c r="I43" s="817"/>
      <c r="J43" s="817"/>
      <c r="K43" s="817"/>
      <c r="L43" s="817"/>
      <c r="M43" s="818"/>
      <c r="N43" s="403">
        <f>SUM(N36:N42)</f>
        <v>4799.0900482279649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4595.3999999999996</v>
      </c>
      <c r="N48" s="281">
        <f t="shared" ref="N48:N53" si="0">K48*M48</f>
        <v>919.07999999999993</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1461.32</v>
      </c>
      <c r="N49" s="281">
        <f t="shared" si="0"/>
        <v>4383.96</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8577.51</v>
      </c>
      <c r="N50" s="281">
        <f t="shared" si="0"/>
        <v>2573.2530000000002</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1151.6628624773973</v>
      </c>
      <c r="N51" s="281">
        <f t="shared" si="0"/>
        <v>230.33257249547947</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871.07999999999993</v>
      </c>
      <c r="N52" s="281">
        <f t="shared" si="0"/>
        <v>435.53999999999996</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2.5257660276238214E-2</v>
      </c>
      <c r="N53" s="281">
        <f t="shared" si="0"/>
        <v>201.93878255756596</v>
      </c>
    </row>
    <row r="54" spans="1:14" ht="15" thickBot="1">
      <c r="B54" s="898"/>
      <c r="C54" s="899"/>
      <c r="D54" s="899"/>
      <c r="E54" s="899"/>
      <c r="F54" s="899"/>
      <c r="G54" s="899"/>
      <c r="H54" s="899"/>
      <c r="I54" s="869"/>
      <c r="J54" s="48"/>
      <c r="K54" s="50"/>
      <c r="L54" s="900"/>
      <c r="M54" s="901"/>
      <c r="N54" s="51"/>
    </row>
    <row r="55" spans="1:14" ht="15" thickBot="1">
      <c r="B55" s="816" t="s">
        <v>1037</v>
      </c>
      <c r="C55" s="817"/>
      <c r="D55" s="817"/>
      <c r="E55" s="817"/>
      <c r="F55" s="817"/>
      <c r="G55" s="817"/>
      <c r="H55" s="817"/>
      <c r="I55" s="817"/>
      <c r="J55" s="817"/>
      <c r="K55" s="817"/>
      <c r="L55" s="817"/>
      <c r="M55" s="818"/>
      <c r="N55" s="403">
        <f>SUM(N48:N54)</f>
        <v>8744.1043550530467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943"/>
      <c r="C65" s="944"/>
      <c r="D65" s="944"/>
      <c r="E65" s="944"/>
      <c r="F65" s="944"/>
      <c r="G65" s="945"/>
      <c r="H65" s="320"/>
      <c r="I65" s="288"/>
      <c r="J65" s="295"/>
      <c r="K65" s="288"/>
      <c r="L65" s="903"/>
      <c r="M65" s="904"/>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94"/>
      <c r="M67" s="895"/>
      <c r="N67" s="133"/>
    </row>
    <row r="68" spans="1:15" ht="15" thickBot="1">
      <c r="B68" s="905" t="s">
        <v>1037</v>
      </c>
      <c r="C68" s="859"/>
      <c r="D68" s="859"/>
      <c r="E68" s="859"/>
      <c r="F68" s="859"/>
      <c r="G68" s="859"/>
      <c r="H68" s="859"/>
      <c r="I68" s="859"/>
      <c r="J68" s="859"/>
      <c r="K68" s="859"/>
      <c r="L68" s="859"/>
      <c r="M68" s="860"/>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5" t="s">
        <v>1047</v>
      </c>
      <c r="C72" s="856"/>
      <c r="D72" s="856"/>
      <c r="E72" s="856"/>
      <c r="F72" s="856"/>
      <c r="G72" s="856"/>
      <c r="H72" s="856"/>
      <c r="I72" s="79" t="s">
        <v>1048</v>
      </c>
      <c r="J72" s="81" t="s">
        <v>1494</v>
      </c>
      <c r="K72" s="80" t="s">
        <v>1050</v>
      </c>
      <c r="L72" s="857" t="s">
        <v>1034</v>
      </c>
      <c r="M72" s="858"/>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92"/>
      <c r="C78" s="893"/>
      <c r="D78" s="893"/>
      <c r="E78" s="893"/>
      <c r="F78" s="893"/>
      <c r="G78" s="893"/>
      <c r="H78" s="893"/>
      <c r="I78" s="132"/>
      <c r="J78" s="132"/>
      <c r="K78" s="132"/>
      <c r="L78" s="906"/>
      <c r="M78" s="906"/>
      <c r="N78" s="51"/>
    </row>
    <row r="79" spans="1:15" ht="15" thickBot="1">
      <c r="B79" s="905" t="s">
        <v>1037</v>
      </c>
      <c r="C79" s="859"/>
      <c r="D79" s="859"/>
      <c r="E79" s="859"/>
      <c r="F79" s="859"/>
      <c r="G79" s="859"/>
      <c r="H79" s="859"/>
      <c r="I79" s="859"/>
      <c r="J79" s="859"/>
      <c r="K79" s="859"/>
      <c r="L79" s="859"/>
      <c r="M79" s="860"/>
      <c r="N79" s="310">
        <f>SUM(N73:N78)</f>
        <v>290.1545750346591</v>
      </c>
    </row>
    <row r="80" spans="1:15" ht="15" thickBot="1">
      <c r="B80" s="39"/>
      <c r="C80" s="40"/>
      <c r="D80" s="40"/>
      <c r="E80" s="40"/>
      <c r="F80" s="40"/>
      <c r="G80" s="40"/>
      <c r="H80" s="40"/>
      <c r="I80" s="40"/>
      <c r="J80" s="40"/>
      <c r="K80" s="40"/>
      <c r="L80" s="40"/>
      <c r="M80" s="40"/>
      <c r="N80" s="41"/>
    </row>
    <row r="81" spans="1:14" ht="15" thickBot="1">
      <c r="B81" s="816" t="s">
        <v>1051</v>
      </c>
      <c r="C81" s="817"/>
      <c r="D81" s="817"/>
      <c r="E81" s="817"/>
      <c r="F81" s="817"/>
      <c r="G81" s="817"/>
      <c r="H81" s="817"/>
      <c r="I81" s="817"/>
      <c r="J81" s="817"/>
      <c r="K81" s="817"/>
      <c r="L81" s="817"/>
      <c r="M81" s="818"/>
      <c r="N81" s="105">
        <f>N43+N55+N68+N79</f>
        <v>13833.348978315671</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1" t="s">
        <v>1053</v>
      </c>
      <c r="C85" s="862"/>
      <c r="D85" s="862"/>
      <c r="E85" s="862"/>
      <c r="F85" s="862"/>
      <c r="G85" s="862"/>
      <c r="H85" s="862"/>
      <c r="I85" s="323"/>
      <c r="J85" s="343"/>
      <c r="K85" s="311" t="s">
        <v>1054</v>
      </c>
      <c r="L85" s="863" t="s">
        <v>1055</v>
      </c>
      <c r="M85" s="864"/>
      <c r="N85" s="312"/>
    </row>
    <row r="86" spans="1:14">
      <c r="B86" s="849" t="s">
        <v>1056</v>
      </c>
      <c r="C86" s="850"/>
      <c r="D86" s="850"/>
      <c r="E86" s="850"/>
      <c r="F86" s="850"/>
      <c r="G86" s="850"/>
      <c r="H86" s="850"/>
      <c r="I86" s="93"/>
      <c r="J86" s="94"/>
      <c r="K86" s="313">
        <v>0.2</v>
      </c>
      <c r="L86" s="851">
        <f>N81*K86</f>
        <v>2766.6697956631342</v>
      </c>
      <c r="M86" s="852"/>
      <c r="N86" s="57"/>
    </row>
    <row r="87" spans="1:14">
      <c r="B87" s="95" t="s">
        <v>1057</v>
      </c>
      <c r="C87" s="96"/>
      <c r="D87" s="96"/>
      <c r="E87" s="96"/>
      <c r="F87" s="96"/>
      <c r="G87" s="96"/>
      <c r="H87" s="96"/>
      <c r="I87" s="93"/>
      <c r="J87" s="94"/>
      <c r="K87" s="313">
        <v>0.05</v>
      </c>
      <c r="L87" s="851">
        <f>N81*K87</f>
        <v>691.66744891578355</v>
      </c>
      <c r="M87" s="852"/>
      <c r="N87" s="57"/>
    </row>
    <row r="88" spans="1:14" ht="15" thickBot="1">
      <c r="B88" s="97" t="s">
        <v>1058</v>
      </c>
      <c r="C88" s="98"/>
      <c r="D88" s="98"/>
      <c r="E88" s="98"/>
      <c r="F88" s="98"/>
      <c r="G88" s="98"/>
      <c r="H88" s="98"/>
      <c r="I88" s="99"/>
      <c r="J88" s="100"/>
      <c r="K88" s="314">
        <v>0.05</v>
      </c>
      <c r="L88" s="853">
        <f>N81*K88</f>
        <v>691.66744891578355</v>
      </c>
      <c r="M88" s="854"/>
      <c r="N88" s="57"/>
    </row>
    <row r="89" spans="1:14" ht="15" thickBot="1">
      <c r="B89" s="816" t="s">
        <v>1037</v>
      </c>
      <c r="C89" s="817"/>
      <c r="D89" s="817"/>
      <c r="E89" s="817"/>
      <c r="F89" s="817"/>
      <c r="G89" s="817"/>
      <c r="H89" s="817"/>
      <c r="I89" s="817"/>
      <c r="J89" s="817"/>
      <c r="K89" s="817"/>
      <c r="L89" s="817"/>
      <c r="M89" s="818"/>
      <c r="N89" s="58">
        <f>L86+L87+L88</f>
        <v>4150.0046934947013</v>
      </c>
    </row>
    <row r="90" spans="1:14" ht="15" thickBot="1">
      <c r="B90" s="39"/>
      <c r="C90" s="40"/>
      <c r="D90" s="40"/>
      <c r="E90" s="40"/>
      <c r="F90" s="40"/>
      <c r="G90" s="40"/>
      <c r="H90" s="40"/>
      <c r="I90" s="40"/>
      <c r="J90" s="40"/>
      <c r="K90" s="40"/>
      <c r="L90" s="40"/>
      <c r="M90" s="40"/>
      <c r="N90" s="41"/>
    </row>
    <row r="91" spans="1:14" ht="15" thickBot="1">
      <c r="A91" t="s">
        <v>2122</v>
      </c>
      <c r="B91" s="816" t="s">
        <v>1059</v>
      </c>
      <c r="C91" s="817"/>
      <c r="D91" s="817"/>
      <c r="E91" s="817"/>
      <c r="F91" s="817"/>
      <c r="G91" s="817"/>
      <c r="H91" s="817"/>
      <c r="I91" s="817"/>
      <c r="J91" s="817"/>
      <c r="K91" s="817"/>
      <c r="L91" s="817"/>
      <c r="M91" s="818"/>
      <c r="N91" s="196">
        <f>N81+N89</f>
        <v>17983.353671810371</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19" t="s">
        <v>2324</v>
      </c>
      <c r="C108" s="820"/>
      <c r="D108" s="820"/>
      <c r="E108" s="820"/>
      <c r="F108" s="820"/>
      <c r="G108" s="820"/>
      <c r="H108" s="820"/>
      <c r="I108" s="820"/>
      <c r="J108" s="820"/>
      <c r="K108" s="820"/>
      <c r="L108" s="820"/>
      <c r="M108" s="820"/>
      <c r="N108" s="821"/>
    </row>
    <row r="109" spans="2:14" ht="15" customHeight="1">
      <c r="B109" s="819"/>
      <c r="C109" s="820"/>
      <c r="D109" s="820"/>
      <c r="E109" s="820"/>
      <c r="F109" s="820"/>
      <c r="G109" s="820"/>
      <c r="H109" s="820"/>
      <c r="I109" s="820"/>
      <c r="J109" s="820"/>
      <c r="K109" s="820"/>
      <c r="L109" s="820"/>
      <c r="M109" s="820"/>
      <c r="N109" s="821"/>
    </row>
    <row r="110" spans="2:14" ht="32.25" customHeight="1">
      <c r="B110" s="822" t="s">
        <v>2325</v>
      </c>
      <c r="C110" s="823"/>
      <c r="D110" s="823"/>
      <c r="E110" s="823"/>
      <c r="F110" s="823"/>
      <c r="G110" s="823"/>
      <c r="H110" s="823"/>
      <c r="I110" s="823"/>
      <c r="J110" s="823"/>
      <c r="K110" s="823"/>
      <c r="L110" s="823"/>
      <c r="M110" s="823"/>
      <c r="N110" s="824"/>
    </row>
    <row r="111" spans="2:14">
      <c r="B111" s="822"/>
      <c r="C111" s="823"/>
      <c r="D111" s="823"/>
      <c r="E111" s="823"/>
      <c r="F111" s="823"/>
      <c r="G111" s="823"/>
      <c r="H111" s="823"/>
      <c r="I111" s="823"/>
      <c r="J111" s="823"/>
      <c r="K111" s="823"/>
      <c r="L111" s="823"/>
      <c r="M111" s="823"/>
      <c r="N111" s="824"/>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2"/>
      <c r="K121" s="882"/>
      <c r="L121" s="882"/>
      <c r="M121" s="882"/>
      <c r="N121" s="883"/>
    </row>
    <row r="122" spans="2:14" ht="15" thickBot="1">
      <c r="B122" s="270" t="s">
        <v>2327</v>
      </c>
      <c r="C122" s="402"/>
      <c r="D122" s="402"/>
      <c r="E122" s="63"/>
      <c r="F122" s="63"/>
      <c r="G122" s="63"/>
      <c r="H122" s="63"/>
      <c r="I122" s="63"/>
      <c r="J122" s="884"/>
      <c r="K122" s="884"/>
      <c r="L122" s="884"/>
      <c r="M122" s="884"/>
      <c r="N122" s="885"/>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208914.78280949997</v>
      </c>
      <c r="L36" s="279"/>
      <c r="M36" s="280">
        <v>66</v>
      </c>
      <c r="N36" s="281">
        <f>K36/M36</f>
        <v>3165.3754971136359</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0.967181916782197</v>
      </c>
    </row>
    <row r="43" spans="1:14" ht="15" thickBot="1">
      <c r="B43" s="816" t="s">
        <v>1037</v>
      </c>
      <c r="C43" s="817"/>
      <c r="D43" s="817"/>
      <c r="E43" s="817"/>
      <c r="F43" s="817"/>
      <c r="G43" s="817"/>
      <c r="H43" s="817"/>
      <c r="I43" s="817"/>
      <c r="J43" s="817"/>
      <c r="K43" s="817"/>
      <c r="L43" s="817"/>
      <c r="M43" s="818"/>
      <c r="N43" s="403">
        <f>SUM(N36:N42)</f>
        <v>3166.3426790304179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96.718191678219696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3263.0608707086376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652.61217414172756</v>
      </c>
      <c r="M83" s="852"/>
      <c r="N83" s="57"/>
    </row>
    <row r="84" spans="1:14">
      <c r="B84" s="95" t="s">
        <v>1057</v>
      </c>
      <c r="C84" s="96"/>
      <c r="D84" s="96"/>
      <c r="E84" s="96"/>
      <c r="F84" s="96"/>
      <c r="G84" s="96"/>
      <c r="H84" s="96"/>
      <c r="I84" s="93"/>
      <c r="J84" s="94"/>
      <c r="K84" s="313">
        <v>0.05</v>
      </c>
      <c r="L84" s="851">
        <f>N78*K84</f>
        <v>163.15304353543189</v>
      </c>
      <c r="M84" s="852"/>
      <c r="N84" s="57"/>
    </row>
    <row r="85" spans="1:14" ht="15" thickBot="1">
      <c r="B85" s="97" t="s">
        <v>1058</v>
      </c>
      <c r="C85" s="98"/>
      <c r="D85" s="98"/>
      <c r="E85" s="98"/>
      <c r="F85" s="98"/>
      <c r="G85" s="98"/>
      <c r="H85" s="98"/>
      <c r="I85" s="99"/>
      <c r="J85" s="100"/>
      <c r="K85" s="314">
        <v>0.05</v>
      </c>
      <c r="L85" s="853">
        <f>N78*K85</f>
        <v>163.15304353543189</v>
      </c>
      <c r="M85" s="854"/>
      <c r="N85" s="57"/>
    </row>
    <row r="86" spans="1:14" ht="15" thickBot="1">
      <c r="B86" s="816" t="s">
        <v>1037</v>
      </c>
      <c r="C86" s="817"/>
      <c r="D86" s="817"/>
      <c r="E86" s="817"/>
      <c r="F86" s="817"/>
      <c r="G86" s="817"/>
      <c r="H86" s="817"/>
      <c r="I86" s="817"/>
      <c r="J86" s="817"/>
      <c r="K86" s="817"/>
      <c r="L86" s="817"/>
      <c r="M86" s="818"/>
      <c r="N86" s="58">
        <f>L83+L84+L85</f>
        <v>978.91826121259123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4241.9791319212291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148</v>
      </c>
      <c r="B36" s="865" t="str">
        <f>VLOOKUP(A36,EQUIPOS!A6:D154,3,FALSE)</f>
        <v>Cargador : Potencia en el volante 110 hp, Clasificación de RPM del motor 2300.</v>
      </c>
      <c r="C36" s="866"/>
      <c r="D36" s="866"/>
      <c r="E36" s="866"/>
      <c r="F36" s="866"/>
      <c r="G36" s="866"/>
      <c r="H36" s="867"/>
      <c r="I36" s="276"/>
      <c r="J36" s="277"/>
      <c r="K36" s="278">
        <f>VLOOKUP(A36,EQUIPOS!A6:D163,4,FALSE)</f>
        <v>131317.14872699999</v>
      </c>
      <c r="L36" s="279"/>
      <c r="M36" s="280">
        <v>66</v>
      </c>
      <c r="N36" s="281">
        <f>K36/M36</f>
        <v>1989.6537685909091</v>
      </c>
    </row>
    <row r="37" spans="1:14">
      <c r="A37" s="114"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191007.23557949997</v>
      </c>
      <c r="L37" s="279"/>
      <c r="M37" s="280">
        <v>100</v>
      </c>
      <c r="N37" s="281">
        <f>K37/M37</f>
        <v>1910.0723557949998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1.934363833564394</v>
      </c>
    </row>
    <row r="43" spans="1:14" ht="15" thickBot="1">
      <c r="B43" s="816" t="s">
        <v>1037</v>
      </c>
      <c r="C43" s="817"/>
      <c r="D43" s="817"/>
      <c r="E43" s="817"/>
      <c r="F43" s="817"/>
      <c r="G43" s="817"/>
      <c r="H43" s="817"/>
      <c r="I43" s="817"/>
      <c r="J43" s="817"/>
      <c r="K43" s="817"/>
      <c r="L43" s="817"/>
      <c r="M43" s="818"/>
      <c r="N43" s="403">
        <f>SUM(N36:N42)</f>
        <v>3901.6604882194733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2919.7017810784619</v>
      </c>
      <c r="N48" s="281">
        <f>K48*M48</f>
        <v>2919.7017810784619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2919.7017810784619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193.43638335643939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7014.7986526543746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1402.959730530875</v>
      </c>
      <c r="M83" s="852"/>
      <c r="N83" s="57"/>
    </row>
    <row r="84" spans="1:14">
      <c r="B84" s="95" t="s">
        <v>1057</v>
      </c>
      <c r="C84" s="96"/>
      <c r="D84" s="96"/>
      <c r="E84" s="96"/>
      <c r="F84" s="96"/>
      <c r="G84" s="96"/>
      <c r="H84" s="96"/>
      <c r="I84" s="93"/>
      <c r="J84" s="94"/>
      <c r="K84" s="313">
        <v>0.05</v>
      </c>
      <c r="L84" s="851">
        <f>N78*K84</f>
        <v>350.73993263271876</v>
      </c>
      <c r="M84" s="852"/>
      <c r="N84" s="57"/>
    </row>
    <row r="85" spans="1:14" ht="15" thickBot="1">
      <c r="B85" s="97" t="s">
        <v>1058</v>
      </c>
      <c r="C85" s="98"/>
      <c r="D85" s="98"/>
      <c r="E85" s="98"/>
      <c r="F85" s="98"/>
      <c r="G85" s="98"/>
      <c r="H85" s="98"/>
      <c r="I85" s="99"/>
      <c r="J85" s="100"/>
      <c r="K85" s="314">
        <v>0.05</v>
      </c>
      <c r="L85" s="853">
        <f>N78*K85</f>
        <v>350.73993263271876</v>
      </c>
      <c r="M85" s="854"/>
      <c r="N85" s="57"/>
    </row>
    <row r="86" spans="1:14" ht="15" thickBot="1">
      <c r="B86" s="816" t="s">
        <v>1037</v>
      </c>
      <c r="C86" s="817"/>
      <c r="D86" s="817"/>
      <c r="E86" s="817"/>
      <c r="F86" s="817"/>
      <c r="G86" s="817"/>
      <c r="H86" s="817"/>
      <c r="I86" s="817"/>
      <c r="J86" s="817"/>
      <c r="K86" s="817"/>
      <c r="L86" s="817"/>
      <c r="M86" s="818"/>
      <c r="N86" s="58">
        <f>L83+L84+L85</f>
        <v>2104.4395957963125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9119.238248450687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191007.23557949997</v>
      </c>
      <c r="L36" s="473"/>
      <c r="M36" s="292">
        <v>50</v>
      </c>
      <c r="N36" s="281">
        <f>K36/M36</f>
        <v>3820.1447115899996</v>
      </c>
    </row>
    <row r="37" spans="1:14">
      <c r="A37" s="114" t="s">
        <v>152</v>
      </c>
      <c r="B37" s="865" t="str">
        <f>VLOOKUP(A37,EQUIPOS!A7:D154,3,FALSE)</f>
        <v xml:space="preserve">Carrotanque de agua(1000 Galones) </v>
      </c>
      <c r="C37" s="866"/>
      <c r="D37" s="866"/>
      <c r="E37" s="866"/>
      <c r="F37" s="866"/>
      <c r="G37" s="866"/>
      <c r="H37" s="867"/>
      <c r="I37" s="276"/>
      <c r="J37" s="277"/>
      <c r="K37" s="278">
        <f>VLOOKUP(A37,EQUIPOS!A7:D164,4,FALSE)</f>
        <v>61949.898400499995</v>
      </c>
      <c r="L37" s="473"/>
      <c r="M37" s="292">
        <v>50</v>
      </c>
      <c r="N37" s="281">
        <f>K37/M37</f>
        <v>1238.9979680099998</v>
      </c>
    </row>
    <row r="38" spans="1:14">
      <c r="A38" s="214" t="s">
        <v>269</v>
      </c>
      <c r="B38" s="865" t="str">
        <f>VLOOKUP(A38,EQUIPOS!A8:D154,3,FALSE)</f>
        <v>Motoniveladora  potencia 215 HP, ancho de cuchilla 4,27 m, peso 18 ton.</v>
      </c>
      <c r="C38" s="866"/>
      <c r="D38" s="866"/>
      <c r="E38" s="866"/>
      <c r="F38" s="866"/>
      <c r="G38" s="866"/>
      <c r="H38" s="867"/>
      <c r="I38" s="276"/>
      <c r="J38" s="277"/>
      <c r="K38" s="278">
        <f>VLOOKUP(A38,EQUIPOS!A8:D165,4,FALSE)</f>
        <v>160114.5</v>
      </c>
      <c r="L38" s="473"/>
      <c r="M38" s="292">
        <v>50</v>
      </c>
      <c r="N38" s="281">
        <f>K38/M38</f>
        <v>3202.29</v>
      </c>
    </row>
    <row r="39" spans="1:14">
      <c r="A39" s="214" t="s">
        <v>365</v>
      </c>
      <c r="B39" s="865" t="str">
        <f>VLOOKUP(A39,EQUIPOS!A9:D154,3,FALSE)</f>
        <v xml:space="preserve">Vibrocompatador, potencia 153 HP, peso 10 Ton. </v>
      </c>
      <c r="C39" s="866"/>
      <c r="D39" s="866"/>
      <c r="E39" s="866"/>
      <c r="F39" s="866"/>
      <c r="G39" s="866"/>
      <c r="H39" s="867"/>
      <c r="I39" s="868"/>
      <c r="J39" s="869"/>
      <c r="K39" s="278">
        <f>VLOOKUP(A39,EQUIPOS!A9:D166,4,FALSE)</f>
        <v>131317.14872699999</v>
      </c>
      <c r="L39" s="946">
        <v>50</v>
      </c>
      <c r="M39" s="947"/>
      <c r="N39" s="281">
        <f>K39/L39</f>
        <v>2626.3429745399999</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10887.775654139998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383.00403904575001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11270.779693185748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2254.1559386371496</v>
      </c>
      <c r="M83" s="852"/>
      <c r="N83" s="57"/>
    </row>
    <row r="84" spans="1:14">
      <c r="B84" s="95" t="s">
        <v>1057</v>
      </c>
      <c r="C84" s="96"/>
      <c r="D84" s="96"/>
      <c r="E84" s="96"/>
      <c r="F84" s="96"/>
      <c r="G84" s="96"/>
      <c r="H84" s="96"/>
      <c r="I84" s="93"/>
      <c r="J84" s="94"/>
      <c r="K84" s="313">
        <v>0.05</v>
      </c>
      <c r="L84" s="851">
        <f>N78*K84</f>
        <v>563.53898465928739</v>
      </c>
      <c r="M84" s="852"/>
      <c r="N84" s="57"/>
    </row>
    <row r="85" spans="1:14" ht="15" thickBot="1">
      <c r="B85" s="97" t="s">
        <v>1058</v>
      </c>
      <c r="C85" s="98"/>
      <c r="D85" s="98"/>
      <c r="E85" s="98"/>
      <c r="F85" s="98"/>
      <c r="G85" s="98"/>
      <c r="H85" s="98"/>
      <c r="I85" s="99"/>
      <c r="J85" s="100"/>
      <c r="K85" s="314">
        <v>0.05</v>
      </c>
      <c r="L85" s="853">
        <f>N78*K85</f>
        <v>563.53898465928739</v>
      </c>
      <c r="M85" s="854"/>
      <c r="N85" s="57"/>
    </row>
    <row r="86" spans="1:14" ht="15" thickBot="1">
      <c r="B86" s="816" t="s">
        <v>1037</v>
      </c>
      <c r="C86" s="817"/>
      <c r="D86" s="817"/>
      <c r="E86" s="817"/>
      <c r="F86" s="817"/>
      <c r="G86" s="817"/>
      <c r="H86" s="817"/>
      <c r="I86" s="817"/>
      <c r="J86" s="817"/>
      <c r="K86" s="817"/>
      <c r="L86" s="817"/>
      <c r="M86" s="818"/>
      <c r="N86" s="58">
        <f>L83+L84+L85</f>
        <v>3381.2339079557246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14652.013601141472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191007.23557949997</v>
      </c>
      <c r="L36" s="279"/>
      <c r="M36" s="280">
        <v>40</v>
      </c>
      <c r="N36" s="281">
        <f>K36/M36</f>
        <v>4775.1808894874994</v>
      </c>
    </row>
    <row r="37" spans="1:14">
      <c r="A37" s="119" t="s">
        <v>365</v>
      </c>
      <c r="B37" s="865" t="str">
        <f>VLOOKUP(A37,EQUIPOS!A7:D154,3,FALSE)</f>
        <v xml:space="preserve">Vibrocompatador, potencia 153 HP, peso 10 Ton. </v>
      </c>
      <c r="C37" s="866"/>
      <c r="D37" s="866"/>
      <c r="E37" s="866"/>
      <c r="F37" s="866"/>
      <c r="G37" s="866"/>
      <c r="H37" s="867"/>
      <c r="I37" s="276"/>
      <c r="J37" s="277"/>
      <c r="K37" s="278">
        <f>VLOOKUP(A37,EQUIPOS!A7:D164,4,FALSE)</f>
        <v>131317.14872699999</v>
      </c>
      <c r="L37" s="279"/>
      <c r="M37" s="280">
        <v>40</v>
      </c>
      <c r="N37" s="281">
        <f>K37/M37</f>
        <v>3282.9287181749996</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8058.109607662499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478.75504880718745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8536.8646564696865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1707.3729312939374</v>
      </c>
      <c r="M83" s="852"/>
      <c r="N83" s="57"/>
    </row>
    <row r="84" spans="1:14">
      <c r="B84" s="95" t="s">
        <v>1057</v>
      </c>
      <c r="C84" s="96"/>
      <c r="D84" s="96"/>
      <c r="E84" s="96"/>
      <c r="F84" s="96"/>
      <c r="G84" s="96"/>
      <c r="H84" s="96"/>
      <c r="I84" s="93"/>
      <c r="J84" s="94"/>
      <c r="K84" s="313">
        <v>0.05</v>
      </c>
      <c r="L84" s="851">
        <f>N78*K84</f>
        <v>426.84323282348436</v>
      </c>
      <c r="M84" s="852"/>
      <c r="N84" s="57"/>
    </row>
    <row r="85" spans="1:14" ht="15" thickBot="1">
      <c r="B85" s="97" t="s">
        <v>1058</v>
      </c>
      <c r="C85" s="98"/>
      <c r="D85" s="98"/>
      <c r="E85" s="98"/>
      <c r="F85" s="98"/>
      <c r="G85" s="98"/>
      <c r="H85" s="98"/>
      <c r="I85" s="99"/>
      <c r="J85" s="100"/>
      <c r="K85" s="314">
        <v>0.05</v>
      </c>
      <c r="L85" s="853">
        <f>N78*K85</f>
        <v>426.84323282348436</v>
      </c>
      <c r="M85" s="854"/>
      <c r="N85" s="57"/>
    </row>
    <row r="86" spans="1:14" ht="15" thickBot="1">
      <c r="B86" s="816" t="s">
        <v>1037</v>
      </c>
      <c r="C86" s="817"/>
      <c r="D86" s="817"/>
      <c r="E86" s="817"/>
      <c r="F86" s="817"/>
      <c r="G86" s="817"/>
      <c r="H86" s="817"/>
      <c r="I86" s="817"/>
      <c r="J86" s="817"/>
      <c r="K86" s="817"/>
      <c r="L86" s="817"/>
      <c r="M86" s="818"/>
      <c r="N86" s="58">
        <f>L83+L84+L85</f>
        <v>2561.059396940906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11097.924053410592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191007.23557949997</v>
      </c>
      <c r="L36" s="279"/>
      <c r="M36" s="280">
        <v>40</v>
      </c>
      <c r="N36" s="281">
        <f>K36/M36</f>
        <v>4775.1808894874994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4775.1808894874994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478.75504880718745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5253.9359382946868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1050.7871876589375</v>
      </c>
      <c r="M83" s="852"/>
      <c r="N83" s="57"/>
    </row>
    <row r="84" spans="1:14">
      <c r="B84" s="95" t="s">
        <v>1057</v>
      </c>
      <c r="C84" s="96"/>
      <c r="D84" s="96"/>
      <c r="E84" s="96"/>
      <c r="F84" s="96"/>
      <c r="G84" s="96"/>
      <c r="H84" s="96"/>
      <c r="I84" s="93"/>
      <c r="J84" s="94"/>
      <c r="K84" s="313">
        <v>0.05</v>
      </c>
      <c r="L84" s="851">
        <f>N78*K84</f>
        <v>262.69679691473436</v>
      </c>
      <c r="M84" s="852"/>
      <c r="N84" s="57"/>
    </row>
    <row r="85" spans="1:14" ht="15" thickBot="1">
      <c r="B85" s="97" t="s">
        <v>1058</v>
      </c>
      <c r="C85" s="98"/>
      <c r="D85" s="98"/>
      <c r="E85" s="98"/>
      <c r="F85" s="98"/>
      <c r="G85" s="98"/>
      <c r="H85" s="98"/>
      <c r="I85" s="99"/>
      <c r="J85" s="100"/>
      <c r="K85" s="314">
        <v>0.05</v>
      </c>
      <c r="L85" s="853">
        <f>N78*K85</f>
        <v>262.69679691473436</v>
      </c>
      <c r="M85" s="854"/>
      <c r="N85" s="57"/>
    </row>
    <row r="86" spans="1:14" ht="15" thickBot="1">
      <c r="B86" s="816" t="s">
        <v>1037</v>
      </c>
      <c r="C86" s="817"/>
      <c r="D86" s="817"/>
      <c r="E86" s="817"/>
      <c r="F86" s="817"/>
      <c r="G86" s="817"/>
      <c r="H86" s="817"/>
      <c r="I86" s="817"/>
      <c r="J86" s="817"/>
      <c r="K86" s="817"/>
      <c r="L86" s="817"/>
      <c r="M86" s="818"/>
      <c r="N86" s="58">
        <f>L83+L84+L85</f>
        <v>1576.1807814884064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6830.1167197830928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2.0426882082439999</v>
      </c>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5460.91</v>
      </c>
      <c r="N48" s="281">
        <f>K48*M48</f>
        <v>7099.183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7099.183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53"/>
      <c r="D59" s="53"/>
      <c r="E59" s="53"/>
      <c r="F59" s="53"/>
      <c r="G59" s="53"/>
      <c r="H59" s="297"/>
      <c r="I59" s="288"/>
      <c r="J59" s="288"/>
      <c r="K59" s="288"/>
      <c r="L59" s="903"/>
      <c r="M59" s="904"/>
      <c r="N59" s="300"/>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7305.4945090326437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1461.0989018065288</v>
      </c>
      <c r="M83" s="852"/>
      <c r="N83" s="57"/>
    </row>
    <row r="84" spans="1:14">
      <c r="B84" s="95" t="s">
        <v>1057</v>
      </c>
      <c r="C84" s="96"/>
      <c r="D84" s="96"/>
      <c r="E84" s="96"/>
      <c r="F84" s="96"/>
      <c r="G84" s="96"/>
      <c r="H84" s="96"/>
      <c r="I84" s="93"/>
      <c r="J84" s="94"/>
      <c r="K84" s="313">
        <v>0.05</v>
      </c>
      <c r="L84" s="851">
        <f>N78*K84</f>
        <v>365.27472545163221</v>
      </c>
      <c r="M84" s="852"/>
      <c r="N84" s="57"/>
    </row>
    <row r="85" spans="1:14" ht="15" thickBot="1">
      <c r="B85" s="97" t="s">
        <v>1058</v>
      </c>
      <c r="C85" s="98"/>
      <c r="D85" s="98"/>
      <c r="E85" s="98"/>
      <c r="F85" s="98"/>
      <c r="G85" s="98"/>
      <c r="H85" s="98"/>
      <c r="I85" s="99"/>
      <c r="J85" s="100"/>
      <c r="K85" s="314">
        <v>0.05</v>
      </c>
      <c r="L85" s="853">
        <f>N78*K85</f>
        <v>365.27472545163221</v>
      </c>
      <c r="M85" s="854"/>
      <c r="N85" s="57"/>
    </row>
    <row r="86" spans="1:14" ht="15" thickBot="1">
      <c r="B86" s="816" t="s">
        <v>1037</v>
      </c>
      <c r="C86" s="817"/>
      <c r="D86" s="817"/>
      <c r="E86" s="817"/>
      <c r="F86" s="817"/>
      <c r="G86" s="817"/>
      <c r="H86" s="817"/>
      <c r="I86" s="817"/>
      <c r="J86" s="817"/>
      <c r="K86" s="817"/>
      <c r="L86" s="817"/>
      <c r="M86" s="818"/>
      <c r="N86" s="58">
        <f>L83+L84+L85</f>
        <v>2191.648352709793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9497.1428617424372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2.0426882082439999</v>
      </c>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6574.75</v>
      </c>
      <c r="N48" s="281">
        <f>K48*M48</f>
        <v>7889.7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7889.7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53"/>
      <c r="D59" s="53"/>
      <c r="E59" s="53"/>
      <c r="F59" s="53"/>
      <c r="G59" s="53"/>
      <c r="H59" s="297"/>
      <c r="I59" s="288"/>
      <c r="J59" s="288"/>
      <c r="K59" s="288"/>
      <c r="L59" s="903"/>
      <c r="M59" s="904"/>
      <c r="N59" s="300"/>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8096.0115090326435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1619.2023018065288</v>
      </c>
      <c r="M83" s="852"/>
      <c r="N83" s="57"/>
    </row>
    <row r="84" spans="1:14">
      <c r="B84" s="95" t="s">
        <v>1057</v>
      </c>
      <c r="C84" s="96"/>
      <c r="D84" s="96"/>
      <c r="E84" s="96"/>
      <c r="F84" s="96"/>
      <c r="G84" s="96"/>
      <c r="H84" s="96"/>
      <c r="I84" s="93"/>
      <c r="J84" s="94"/>
      <c r="K84" s="313">
        <v>0.05</v>
      </c>
      <c r="L84" s="851">
        <f>N78*K84</f>
        <v>404.8005754516322</v>
      </c>
      <c r="M84" s="852"/>
      <c r="N84" s="57"/>
    </row>
    <row r="85" spans="1:14" ht="15" thickBot="1">
      <c r="B85" s="97" t="s">
        <v>1058</v>
      </c>
      <c r="C85" s="98"/>
      <c r="D85" s="98"/>
      <c r="E85" s="98"/>
      <c r="F85" s="98"/>
      <c r="G85" s="98"/>
      <c r="H85" s="98"/>
      <c r="I85" s="99"/>
      <c r="J85" s="100"/>
      <c r="K85" s="314">
        <v>0.05</v>
      </c>
      <c r="L85" s="853">
        <f>N78*K85</f>
        <v>404.8005754516322</v>
      </c>
      <c r="M85" s="854"/>
      <c r="N85" s="57"/>
    </row>
    <row r="86" spans="1:14" ht="15" thickBot="1">
      <c r="B86" s="816" t="s">
        <v>1037</v>
      </c>
      <c r="C86" s="817"/>
      <c r="D86" s="817"/>
      <c r="E86" s="817"/>
      <c r="F86" s="817"/>
      <c r="G86" s="817"/>
      <c r="H86" s="817"/>
      <c r="I86" s="817"/>
      <c r="J86" s="817"/>
      <c r="K86" s="817"/>
      <c r="L86" s="817"/>
      <c r="M86" s="818"/>
      <c r="N86" s="58">
        <f>L83+L84+L85</f>
        <v>2428.803452709793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10524.814961742437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VLOOKUP(A36,EQUIPOS!A6:D186,3,FALSE)</f>
        <v xml:space="preserve">Buldozer, Potencia al volante de 140 HP, motor de 2200 RPM, longitud de hoja 4,80m. </v>
      </c>
      <c r="C36" s="866"/>
      <c r="D36" s="866"/>
      <c r="E36" s="866"/>
      <c r="F36" s="866"/>
      <c r="G36" s="866"/>
      <c r="H36" s="867"/>
      <c r="I36" s="276"/>
      <c r="J36" s="277"/>
      <c r="K36" s="278">
        <f>VLOOKUP(A36,EQUIPOS!A6:D186,4,FALSE)</f>
        <v>191007.23557949997</v>
      </c>
      <c r="L36" s="279"/>
      <c r="M36" s="280">
        <v>45</v>
      </c>
      <c r="N36" s="281">
        <f>K36/M36</f>
        <v>4244.6052350999998</v>
      </c>
    </row>
    <row r="37" spans="1:14">
      <c r="A37" s="119" t="s">
        <v>152</v>
      </c>
      <c r="B37" s="865" t="str">
        <f>VLOOKUP(A37,EQUIPOS!A7:D187,3,FALSE)</f>
        <v xml:space="preserve">Carrotanque de agua(1000 Galones) </v>
      </c>
      <c r="C37" s="866"/>
      <c r="D37" s="866"/>
      <c r="E37" s="866"/>
      <c r="F37" s="866"/>
      <c r="G37" s="866"/>
      <c r="H37" s="867"/>
      <c r="I37" s="276"/>
      <c r="J37" s="277"/>
      <c r="K37" s="278">
        <f>VLOOKUP(A37,EQUIPOS!A7:D187,4,FALSE)</f>
        <v>61949.898400499995</v>
      </c>
      <c r="L37" s="279"/>
      <c r="M37" s="280">
        <v>45</v>
      </c>
      <c r="N37" s="281">
        <f>K37/M37</f>
        <v>1376.6644088999999</v>
      </c>
    </row>
    <row r="38" spans="1:14">
      <c r="A38" t="s">
        <v>269</v>
      </c>
      <c r="B38" s="865" t="str">
        <f>VLOOKUP(A38,EQUIPOS!A8:D188,3,FALSE)</f>
        <v>Motoniveladora  potencia 215 HP, ancho de cuchilla 4,27 m, peso 18 ton.</v>
      </c>
      <c r="C38" s="866"/>
      <c r="D38" s="866"/>
      <c r="E38" s="866"/>
      <c r="F38" s="866"/>
      <c r="G38" s="866"/>
      <c r="H38" s="867"/>
      <c r="I38" s="276"/>
      <c r="J38" s="277"/>
      <c r="K38" s="278">
        <f>VLOOKUP(A38,EQUIPOS!A8:D188,4,FALSE)</f>
        <v>160114.5</v>
      </c>
      <c r="L38" s="279"/>
      <c r="M38" s="280">
        <v>45</v>
      </c>
      <c r="N38" s="281">
        <f>K38/M38</f>
        <v>3558.1</v>
      </c>
    </row>
    <row r="39" spans="1:14">
      <c r="A39" t="s">
        <v>365</v>
      </c>
      <c r="B39" s="865" t="str">
        <f>VLOOKUP(A39,EQUIPOS!A9:D189,3,FALSE)</f>
        <v xml:space="preserve">Vibrocompatador, potencia 153 HP, peso 10 Ton. </v>
      </c>
      <c r="C39" s="866"/>
      <c r="D39" s="866"/>
      <c r="E39" s="866"/>
      <c r="F39" s="866"/>
      <c r="G39" s="866"/>
      <c r="H39" s="867"/>
      <c r="I39" s="868"/>
      <c r="J39" s="869"/>
      <c r="K39" s="278">
        <f>VLOOKUP(A39,EQUIPOS!A9:D189,4,FALSE)</f>
        <v>131317.14872699999</v>
      </c>
      <c r="L39" s="870">
        <v>45</v>
      </c>
      <c r="M39" s="871"/>
      <c r="N39" s="281">
        <f>K39/L39</f>
        <v>2918.1588606</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11.348267823577778</v>
      </c>
    </row>
    <row r="43" spans="1:14" ht="15" thickBot="1">
      <c r="B43" s="816" t="s">
        <v>1037</v>
      </c>
      <c r="C43" s="817"/>
      <c r="D43" s="817"/>
      <c r="E43" s="817"/>
      <c r="F43" s="817"/>
      <c r="G43" s="817"/>
      <c r="H43" s="817"/>
      <c r="I43" s="817"/>
      <c r="J43" s="817"/>
      <c r="K43" s="817"/>
      <c r="L43" s="817"/>
      <c r="M43" s="818"/>
      <c r="N43" s="403">
        <f>SUM(N36:N42)</f>
        <v>12108.876772423579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22375.690732967381</v>
      </c>
      <c r="N48" s="281">
        <f>K48*M48</f>
        <v>27969.613416209228</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27969.613416209228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3">
        <f>VLOOKUP(A59,TRANSPORTE!A5:D123,4,FALSE)</f>
        <v>1274.4676011956828</v>
      </c>
      <c r="M59" s="904"/>
      <c r="N59" s="300">
        <f>K59*L59</f>
        <v>1593.0845014946035</v>
      </c>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SUM(N59:N64)</f>
        <v>1593.0845014946035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42238.988081306299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8447.7976162612595</v>
      </c>
      <c r="M83" s="852"/>
      <c r="N83" s="57"/>
    </row>
    <row r="84" spans="1:14">
      <c r="B84" s="95" t="s">
        <v>1057</v>
      </c>
      <c r="C84" s="96"/>
      <c r="D84" s="96"/>
      <c r="E84" s="96"/>
      <c r="F84" s="96"/>
      <c r="G84" s="96"/>
      <c r="H84" s="96"/>
      <c r="I84" s="93"/>
      <c r="J84" s="94"/>
      <c r="K84" s="313">
        <v>0.05</v>
      </c>
      <c r="L84" s="851">
        <f>N78*K84</f>
        <v>2111.9494040653149</v>
      </c>
      <c r="M84" s="852"/>
      <c r="N84" s="57"/>
    </row>
    <row r="85" spans="1:14" ht="15" thickBot="1">
      <c r="B85" s="97" t="s">
        <v>1058</v>
      </c>
      <c r="C85" s="98"/>
      <c r="D85" s="98"/>
      <c r="E85" s="98"/>
      <c r="F85" s="98"/>
      <c r="G85" s="98"/>
      <c r="H85" s="98"/>
      <c r="I85" s="99"/>
      <c r="J85" s="100"/>
      <c r="K85" s="314">
        <v>0.05</v>
      </c>
      <c r="L85" s="853">
        <f>N78*K85</f>
        <v>2111.9494040653149</v>
      </c>
      <c r="M85" s="854"/>
      <c r="N85" s="57"/>
    </row>
    <row r="86" spans="1:14" ht="15" thickBot="1">
      <c r="B86" s="816" t="s">
        <v>1037</v>
      </c>
      <c r="C86" s="817"/>
      <c r="D86" s="817"/>
      <c r="E86" s="817"/>
      <c r="F86" s="817"/>
      <c r="G86" s="817"/>
      <c r="H86" s="817"/>
      <c r="I86" s="817"/>
      <c r="J86" s="817"/>
      <c r="K86" s="817"/>
      <c r="L86" s="817"/>
      <c r="M86" s="818"/>
      <c r="N86" s="58">
        <f>L83+L84+L85</f>
        <v>12671.69642439189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ROUND((N78+N86),0)</f>
        <v>54911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VLOOKUP(A36,EQUIPOS!A6:D186,3,FALSE)</f>
        <v xml:space="preserve">Buldozer, Potencia al volante de 140 HP, motor de 2200 RPM, longitud de hoja 4,80m. </v>
      </c>
      <c r="C36" s="866"/>
      <c r="D36" s="866"/>
      <c r="E36" s="866"/>
      <c r="F36" s="866"/>
      <c r="G36" s="866"/>
      <c r="H36" s="867"/>
      <c r="I36" s="276"/>
      <c r="J36" s="277"/>
      <c r="K36" s="278">
        <f>VLOOKUP(A36,EQUIPOS!A6:D186,4,FALSE)</f>
        <v>191007.23557949997</v>
      </c>
      <c r="L36" s="279"/>
      <c r="M36" s="280">
        <v>45</v>
      </c>
      <c r="N36" s="281">
        <f>K36/M36</f>
        <v>4244.6052350999998</v>
      </c>
    </row>
    <row r="37" spans="1:14">
      <c r="A37" s="119" t="s">
        <v>152</v>
      </c>
      <c r="B37" s="865" t="str">
        <f>VLOOKUP(A37,EQUIPOS!A7:D187,3,FALSE)</f>
        <v xml:space="preserve">Carrotanque de agua(1000 Galones) </v>
      </c>
      <c r="C37" s="866"/>
      <c r="D37" s="866"/>
      <c r="E37" s="866"/>
      <c r="F37" s="866"/>
      <c r="G37" s="866"/>
      <c r="H37" s="867"/>
      <c r="I37" s="276"/>
      <c r="J37" s="277"/>
      <c r="K37" s="278">
        <f>VLOOKUP(A37,EQUIPOS!A7:D187,4,FALSE)</f>
        <v>61949.898400499995</v>
      </c>
      <c r="L37" s="279"/>
      <c r="M37" s="280">
        <v>45</v>
      </c>
      <c r="N37" s="281">
        <f>K37/M37</f>
        <v>1376.6644088999999</v>
      </c>
    </row>
    <row r="38" spans="1:14">
      <c r="A38" t="s">
        <v>269</v>
      </c>
      <c r="B38" s="865" t="str">
        <f>VLOOKUP(A38,EQUIPOS!A8:D188,3,FALSE)</f>
        <v>Motoniveladora  potencia 215 HP, ancho de cuchilla 4,27 m, peso 18 ton.</v>
      </c>
      <c r="C38" s="866"/>
      <c r="D38" s="866"/>
      <c r="E38" s="866"/>
      <c r="F38" s="866"/>
      <c r="G38" s="866"/>
      <c r="H38" s="867"/>
      <c r="I38" s="276"/>
      <c r="J38" s="277"/>
      <c r="K38" s="278">
        <f>VLOOKUP(A38,EQUIPOS!A8:D188,4,FALSE)</f>
        <v>160114.5</v>
      </c>
      <c r="L38" s="279"/>
      <c r="M38" s="280">
        <v>45</v>
      </c>
      <c r="N38" s="281">
        <f>K38/M38</f>
        <v>3558.1</v>
      </c>
    </row>
    <row r="39" spans="1:14">
      <c r="A39" t="s">
        <v>365</v>
      </c>
      <c r="B39" s="865" t="str">
        <f>VLOOKUP(A39,EQUIPOS!A9:D189,3,FALSE)</f>
        <v xml:space="preserve">Vibrocompatador, potencia 153 HP, peso 10 Ton. </v>
      </c>
      <c r="C39" s="866"/>
      <c r="D39" s="866"/>
      <c r="E39" s="866"/>
      <c r="F39" s="866"/>
      <c r="G39" s="866"/>
      <c r="H39" s="867"/>
      <c r="I39" s="868"/>
      <c r="J39" s="869"/>
      <c r="K39" s="278">
        <f>VLOOKUP(A39,EQUIPOS!A9:D189,4,FALSE)</f>
        <v>131317.14872699999</v>
      </c>
      <c r="L39" s="870">
        <v>45</v>
      </c>
      <c r="M39" s="871"/>
      <c r="N39" s="281">
        <f>K39/L39</f>
        <v>2918.1588606</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11.348267823577778</v>
      </c>
    </row>
    <row r="43" spans="1:14" ht="15" thickBot="1">
      <c r="B43" s="816" t="s">
        <v>1037</v>
      </c>
      <c r="C43" s="817"/>
      <c r="D43" s="817"/>
      <c r="E43" s="817"/>
      <c r="F43" s="817"/>
      <c r="G43" s="817"/>
      <c r="H43" s="817"/>
      <c r="I43" s="817"/>
      <c r="J43" s="817"/>
      <c r="K43" s="817"/>
      <c r="L43" s="817"/>
      <c r="M43" s="818"/>
      <c r="N43" s="403">
        <f>SUM(N36:N42)</f>
        <v>12108.876772423579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59119.199999999997</v>
      </c>
      <c r="N48" s="281">
        <f>K48*M48</f>
        <v>73899</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73899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3">
        <f>VLOOKUP(A59,TRANSPORTE!A5:D123,4,FALSE)</f>
        <v>1274.4676011956828</v>
      </c>
      <c r="M59" s="904"/>
      <c r="N59" s="300">
        <f>K59*L59</f>
        <v>1593.0845014946035</v>
      </c>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SUM(N59:N64)</f>
        <v>1593.0845014946035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88168.374665097086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17633.674933019418</v>
      </c>
      <c r="M83" s="852"/>
      <c r="N83" s="57"/>
    </row>
    <row r="84" spans="1:14">
      <c r="B84" s="95" t="s">
        <v>1057</v>
      </c>
      <c r="C84" s="96"/>
      <c r="D84" s="96"/>
      <c r="E84" s="96"/>
      <c r="F84" s="96"/>
      <c r="G84" s="96"/>
      <c r="H84" s="96"/>
      <c r="I84" s="93"/>
      <c r="J84" s="94"/>
      <c r="K84" s="313">
        <v>0.05</v>
      </c>
      <c r="L84" s="851">
        <f>N78*K84</f>
        <v>4408.4187332548545</v>
      </c>
      <c r="M84" s="852"/>
      <c r="N84" s="57"/>
    </row>
    <row r="85" spans="1:14" ht="15" thickBot="1">
      <c r="B85" s="97" t="s">
        <v>1058</v>
      </c>
      <c r="C85" s="98"/>
      <c r="D85" s="98"/>
      <c r="E85" s="98"/>
      <c r="F85" s="98"/>
      <c r="G85" s="98"/>
      <c r="H85" s="98"/>
      <c r="I85" s="99"/>
      <c r="J85" s="100"/>
      <c r="K85" s="314">
        <v>0.05</v>
      </c>
      <c r="L85" s="853">
        <f>N78*K85</f>
        <v>4408.4187332548545</v>
      </c>
      <c r="M85" s="854"/>
      <c r="N85" s="57"/>
    </row>
    <row r="86" spans="1:14" ht="15" thickBot="1">
      <c r="B86" s="816" t="s">
        <v>1037</v>
      </c>
      <c r="C86" s="817"/>
      <c r="D86" s="817"/>
      <c r="E86" s="817"/>
      <c r="F86" s="817"/>
      <c r="G86" s="817"/>
      <c r="H86" s="817"/>
      <c r="I86" s="817"/>
      <c r="J86" s="817"/>
      <c r="K86" s="817"/>
      <c r="L86" s="817"/>
      <c r="M86" s="818"/>
      <c r="N86" s="58">
        <f>L83+L84+L85</f>
        <v>26450.512399529125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114618.88706462621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VLOOKUP(A36,EQUIPOS!A6:D186,3,FALSE)</f>
        <v xml:space="preserve">Buldozer, Potencia al volante de 140 HP, motor de 2200 RPM, longitud de hoja 4,80m. </v>
      </c>
      <c r="C36" s="866"/>
      <c r="D36" s="866"/>
      <c r="E36" s="866"/>
      <c r="F36" s="866"/>
      <c r="G36" s="866"/>
      <c r="H36" s="867"/>
      <c r="I36" s="276"/>
      <c r="J36" s="277"/>
      <c r="K36" s="278">
        <f>VLOOKUP(A36,EQUIPOS!A6:D186,4,FALSE)</f>
        <v>191007.23557949997</v>
      </c>
      <c r="L36" s="279"/>
      <c r="M36" s="280">
        <v>45</v>
      </c>
      <c r="N36" s="281">
        <f>K36/M36</f>
        <v>4244.6052350999998</v>
      </c>
    </row>
    <row r="37" spans="1:14">
      <c r="A37" s="119" t="s">
        <v>152</v>
      </c>
      <c r="B37" s="865" t="str">
        <f>VLOOKUP(A37,EQUIPOS!A7:D187,3,FALSE)</f>
        <v xml:space="preserve">Carrotanque de agua(1000 Galones) </v>
      </c>
      <c r="C37" s="866"/>
      <c r="D37" s="866"/>
      <c r="E37" s="866"/>
      <c r="F37" s="866"/>
      <c r="G37" s="866"/>
      <c r="H37" s="867"/>
      <c r="I37" s="276"/>
      <c r="J37" s="277"/>
      <c r="K37" s="278">
        <f>VLOOKUP(A37,EQUIPOS!A7:D187,4,FALSE)</f>
        <v>61949.898400499995</v>
      </c>
      <c r="L37" s="279"/>
      <c r="M37" s="280">
        <v>45</v>
      </c>
      <c r="N37" s="281">
        <f>K37/M37</f>
        <v>1376.6644088999999</v>
      </c>
    </row>
    <row r="38" spans="1:14">
      <c r="A38" t="s">
        <v>269</v>
      </c>
      <c r="B38" s="865" t="str">
        <f>VLOOKUP(A38,EQUIPOS!A8:D188,3,FALSE)</f>
        <v>Motoniveladora  potencia 215 HP, ancho de cuchilla 4,27 m, peso 18 ton.</v>
      </c>
      <c r="C38" s="866"/>
      <c r="D38" s="866"/>
      <c r="E38" s="866"/>
      <c r="F38" s="866"/>
      <c r="G38" s="866"/>
      <c r="H38" s="867"/>
      <c r="I38" s="276"/>
      <c r="J38" s="277"/>
      <c r="K38" s="278">
        <f>VLOOKUP(A38,EQUIPOS!A8:D188,4,FALSE)</f>
        <v>160114.5</v>
      </c>
      <c r="L38" s="279"/>
      <c r="M38" s="280">
        <v>45</v>
      </c>
      <c r="N38" s="281">
        <f>K38/M38</f>
        <v>3558.1</v>
      </c>
    </row>
    <row r="39" spans="1:14">
      <c r="A39" t="s">
        <v>365</v>
      </c>
      <c r="B39" s="865" t="str">
        <f>VLOOKUP(A39,EQUIPOS!A9:D189,3,FALSE)</f>
        <v xml:space="preserve">Vibrocompatador, potencia 153 HP, peso 10 Ton. </v>
      </c>
      <c r="C39" s="866"/>
      <c r="D39" s="866"/>
      <c r="E39" s="866"/>
      <c r="F39" s="866"/>
      <c r="G39" s="866"/>
      <c r="H39" s="867"/>
      <c r="I39" s="868"/>
      <c r="J39" s="869"/>
      <c r="K39" s="278">
        <f>VLOOKUP(A39,EQUIPOS!A9:D189,4,FALSE)</f>
        <v>131317.14872699999</v>
      </c>
      <c r="L39" s="870">
        <v>45</v>
      </c>
      <c r="M39" s="871"/>
      <c r="N39" s="281">
        <f>K39/L39</f>
        <v>2918.1588606</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11.348267823577778</v>
      </c>
    </row>
    <row r="43" spans="1:14" ht="15" thickBot="1">
      <c r="B43" s="816" t="s">
        <v>1037</v>
      </c>
      <c r="C43" s="817"/>
      <c r="D43" s="817"/>
      <c r="E43" s="817"/>
      <c r="F43" s="817"/>
      <c r="G43" s="817"/>
      <c r="H43" s="817"/>
      <c r="I43" s="817"/>
      <c r="J43" s="817"/>
      <c r="K43" s="817"/>
      <c r="L43" s="817"/>
      <c r="M43" s="818"/>
      <c r="N43" s="403">
        <f>SUM(N36:N42)</f>
        <v>12108.876772423579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60966.674999999996</v>
      </c>
      <c r="N48" s="281">
        <f>K48*M48</f>
        <v>76208.34375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76208.34375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3">
        <f>VLOOKUP(A59,TRANSPORTE!A5:D123,4,FALSE)</f>
        <v>1274.4676011956828</v>
      </c>
      <c r="M59" s="904"/>
      <c r="N59" s="300">
        <f>K59*L59</f>
        <v>1593.0845014946035</v>
      </c>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SUM(N59:N64)</f>
        <v>1593.0845014946035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90477.718415097086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18095.543683019419</v>
      </c>
      <c r="M83" s="852"/>
      <c r="N83" s="57"/>
    </row>
    <row r="84" spans="1:14">
      <c r="B84" s="95" t="s">
        <v>1057</v>
      </c>
      <c r="C84" s="96"/>
      <c r="D84" s="96"/>
      <c r="E84" s="96"/>
      <c r="F84" s="96"/>
      <c r="G84" s="96"/>
      <c r="H84" s="96"/>
      <c r="I84" s="93"/>
      <c r="J84" s="94"/>
      <c r="K84" s="313">
        <v>0.05</v>
      </c>
      <c r="L84" s="851">
        <f>N78*K84</f>
        <v>4523.8859207548549</v>
      </c>
      <c r="M84" s="852"/>
      <c r="N84" s="57"/>
    </row>
    <row r="85" spans="1:14" ht="15" thickBot="1">
      <c r="B85" s="97" t="s">
        <v>1058</v>
      </c>
      <c r="C85" s="98"/>
      <c r="D85" s="98"/>
      <c r="E85" s="98"/>
      <c r="F85" s="98"/>
      <c r="G85" s="98"/>
      <c r="H85" s="98"/>
      <c r="I85" s="99"/>
      <c r="J85" s="100"/>
      <c r="K85" s="314">
        <v>0.05</v>
      </c>
      <c r="L85" s="853">
        <f>N78*K85</f>
        <v>4523.8859207548549</v>
      </c>
      <c r="M85" s="854"/>
      <c r="N85" s="57"/>
    </row>
    <row r="86" spans="1:14" ht="15" thickBot="1">
      <c r="B86" s="816" t="s">
        <v>1037</v>
      </c>
      <c r="C86" s="817"/>
      <c r="D86" s="817"/>
      <c r="E86" s="817"/>
      <c r="F86" s="817"/>
      <c r="G86" s="817"/>
      <c r="H86" s="817"/>
      <c r="I86" s="817"/>
      <c r="J86" s="817"/>
      <c r="K86" s="817"/>
      <c r="L86" s="817"/>
      <c r="M86" s="818"/>
      <c r="N86" s="58">
        <f>L83+L84+L85</f>
        <v>27143.315524529131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117621.03393962621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191007.23557949997</v>
      </c>
      <c r="L36" s="279"/>
      <c r="M36" s="280">
        <v>400</v>
      </c>
      <c r="N36" s="281">
        <f>K36/M36</f>
        <v>477.51808894874995</v>
      </c>
    </row>
    <row r="37" spans="1:14">
      <c r="A37" s="119" t="s">
        <v>152</v>
      </c>
      <c r="B37" s="865" t="str">
        <f>VLOOKUP(A37,EQUIPOS!A7:D154,3,FALSE)</f>
        <v xml:space="preserve">Carrotanque de agua(1000 Galones) </v>
      </c>
      <c r="C37" s="866"/>
      <c r="D37" s="866"/>
      <c r="E37" s="866"/>
      <c r="F37" s="866"/>
      <c r="G37" s="866"/>
      <c r="H37" s="867"/>
      <c r="I37" s="276"/>
      <c r="J37" s="277"/>
      <c r="K37" s="278">
        <f>VLOOKUP(A37,EQUIPOS!A7:D164,4,FALSE)</f>
        <v>61949.898400499995</v>
      </c>
      <c r="L37" s="279"/>
      <c r="M37" s="280">
        <v>200</v>
      </c>
      <c r="N37" s="281">
        <f>K37/M37</f>
        <v>309.74949200249995</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160114.5</v>
      </c>
      <c r="L38" s="279"/>
      <c r="M38" s="280">
        <v>200</v>
      </c>
      <c r="N38" s="281">
        <f>K38/M38</f>
        <v>800.57249999999999</v>
      </c>
    </row>
    <row r="39" spans="1:14">
      <c r="A39" t="s">
        <v>365</v>
      </c>
      <c r="B39" s="865" t="str">
        <f>VLOOKUP(A39,EQUIPOS!A9:D155,3,FALSE)</f>
        <v xml:space="preserve">Vibrocompatador, potencia 153 HP, peso 10 Ton. </v>
      </c>
      <c r="C39" s="866"/>
      <c r="D39" s="866"/>
      <c r="E39" s="866"/>
      <c r="F39" s="866"/>
      <c r="G39" s="866"/>
      <c r="H39" s="867"/>
      <c r="I39" s="868"/>
      <c r="J39" s="869"/>
      <c r="K39" s="278">
        <f>VLOOKUP(A39,EQUIPOS!A9:D166,4,FALSE)</f>
        <v>131317.14872699999</v>
      </c>
      <c r="L39" s="870">
        <v>200</v>
      </c>
      <c r="M39" s="871"/>
      <c r="N39" s="281">
        <f>K39/L39</f>
        <v>656.58574363499997</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2246.9791848465552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127.66801301525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2374.6471978618051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474.92943957236105</v>
      </c>
      <c r="M83" s="852"/>
      <c r="N83" s="57"/>
    </row>
    <row r="84" spans="1:14">
      <c r="B84" s="95" t="s">
        <v>1057</v>
      </c>
      <c r="C84" s="96"/>
      <c r="D84" s="96"/>
      <c r="E84" s="96"/>
      <c r="F84" s="96"/>
      <c r="G84" s="96"/>
      <c r="H84" s="96"/>
      <c r="I84" s="93"/>
      <c r="J84" s="94"/>
      <c r="K84" s="313">
        <v>0.05</v>
      </c>
      <c r="L84" s="851">
        <f>N78*K84</f>
        <v>118.73235989309026</v>
      </c>
      <c r="M84" s="852"/>
      <c r="N84" s="57"/>
    </row>
    <row r="85" spans="1:14" ht="15" thickBot="1">
      <c r="B85" s="97" t="s">
        <v>1058</v>
      </c>
      <c r="C85" s="98"/>
      <c r="D85" s="98"/>
      <c r="E85" s="98"/>
      <c r="F85" s="98"/>
      <c r="G85" s="98"/>
      <c r="H85" s="98"/>
      <c r="I85" s="99"/>
      <c r="J85" s="100"/>
      <c r="K85" s="314">
        <v>0.05</v>
      </c>
      <c r="L85" s="853">
        <f>N78*K85</f>
        <v>118.73235989309026</v>
      </c>
      <c r="M85" s="854"/>
      <c r="N85" s="57"/>
    </row>
    <row r="86" spans="1:14" ht="15" thickBot="1">
      <c r="B86" s="816" t="s">
        <v>1037</v>
      </c>
      <c r="C86" s="817"/>
      <c r="D86" s="817"/>
      <c r="E86" s="817"/>
      <c r="F86" s="817"/>
      <c r="G86" s="817"/>
      <c r="H86" s="817"/>
      <c r="I86" s="817"/>
      <c r="J86" s="817"/>
      <c r="K86" s="817"/>
      <c r="L86" s="817"/>
      <c r="M86" s="818"/>
      <c r="N86" s="58">
        <f>L83+L84+L85</f>
        <v>712.39415935854151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3087.0413572203465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6767.53</v>
      </c>
      <c r="N48" s="281">
        <f>K48*M48</f>
        <v>8121.0359999999991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8121.0359999999991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8327.3475090326428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1665.4695018065286</v>
      </c>
      <c r="M83" s="852"/>
      <c r="N83" s="57"/>
    </row>
    <row r="84" spans="1:14">
      <c r="B84" s="95" t="s">
        <v>1057</v>
      </c>
      <c r="C84" s="96"/>
      <c r="D84" s="96"/>
      <c r="E84" s="96"/>
      <c r="F84" s="96"/>
      <c r="G84" s="96"/>
      <c r="H84" s="96"/>
      <c r="I84" s="93"/>
      <c r="J84" s="94"/>
      <c r="K84" s="313">
        <v>0.05</v>
      </c>
      <c r="L84" s="851">
        <f>N78*K84</f>
        <v>416.36737545163214</v>
      </c>
      <c r="M84" s="852"/>
      <c r="N84" s="57"/>
    </row>
    <row r="85" spans="1:14" ht="15" thickBot="1">
      <c r="B85" s="97" t="s">
        <v>1058</v>
      </c>
      <c r="C85" s="98"/>
      <c r="D85" s="98"/>
      <c r="E85" s="98"/>
      <c r="F85" s="98"/>
      <c r="G85" s="98"/>
      <c r="H85" s="98"/>
      <c r="I85" s="99"/>
      <c r="J85" s="100"/>
      <c r="K85" s="314">
        <v>0.05</v>
      </c>
      <c r="L85" s="853">
        <f>N78*K85</f>
        <v>416.36737545163214</v>
      </c>
      <c r="M85" s="854"/>
      <c r="N85" s="57"/>
    </row>
    <row r="86" spans="1:14" ht="15" thickBot="1">
      <c r="B86" s="816" t="s">
        <v>1037</v>
      </c>
      <c r="C86" s="817"/>
      <c r="D86" s="817"/>
      <c r="E86" s="817"/>
      <c r="F86" s="817"/>
      <c r="G86" s="817"/>
      <c r="H86" s="817"/>
      <c r="I86" s="817"/>
      <c r="J86" s="817"/>
      <c r="K86" s="817"/>
      <c r="L86" s="817"/>
      <c r="M86" s="818"/>
      <c r="N86" s="58">
        <f>L83+L84+L85</f>
        <v>2498.2042527097929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10825.551761742436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1158.3343018065289</v>
      </c>
      <c r="M83" s="852"/>
      <c r="N83" s="57"/>
    </row>
    <row r="84" spans="1:14">
      <c r="B84" s="95" t="s">
        <v>1057</v>
      </c>
      <c r="C84" s="96"/>
      <c r="D84" s="96"/>
      <c r="E84" s="96"/>
      <c r="F84" s="96"/>
      <c r="G84" s="96"/>
      <c r="H84" s="96"/>
      <c r="I84" s="93"/>
      <c r="J84" s="94"/>
      <c r="K84" s="313">
        <v>0.05</v>
      </c>
      <c r="L84" s="851">
        <f>N78*K84</f>
        <v>289.58357545163221</v>
      </c>
      <c r="M84" s="852"/>
      <c r="N84" s="57"/>
    </row>
    <row r="85" spans="1:14" ht="15" thickBot="1">
      <c r="B85" s="97" t="s">
        <v>1058</v>
      </c>
      <c r="C85" s="98"/>
      <c r="D85" s="98"/>
      <c r="E85" s="98"/>
      <c r="F85" s="98"/>
      <c r="G85" s="98"/>
      <c r="H85" s="98"/>
      <c r="I85" s="99"/>
      <c r="J85" s="100"/>
      <c r="K85" s="314">
        <v>0.05</v>
      </c>
      <c r="L85" s="853">
        <f>N78*K85</f>
        <v>289.58357545163221</v>
      </c>
      <c r="M85" s="854"/>
      <c r="N85" s="57"/>
    </row>
    <row r="86" spans="1:14" ht="15" thickBot="1">
      <c r="B86" s="816" t="s">
        <v>1037</v>
      </c>
      <c r="C86" s="817"/>
      <c r="D86" s="817"/>
      <c r="E86" s="817"/>
      <c r="F86" s="817"/>
      <c r="G86" s="817"/>
      <c r="H86" s="817"/>
      <c r="I86" s="817"/>
      <c r="J86" s="817"/>
      <c r="K86" s="817"/>
      <c r="L86" s="817"/>
      <c r="M86" s="818"/>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9130.869999999999</v>
      </c>
      <c r="N48" s="281">
        <f>K48*M48</f>
        <v>10957.043999999998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10957.043999999998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11163.355509032643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2232.6711018065284</v>
      </c>
      <c r="M83" s="852"/>
      <c r="N83" s="57"/>
    </row>
    <row r="84" spans="1:14">
      <c r="B84" s="95" t="s">
        <v>1057</v>
      </c>
      <c r="C84" s="96"/>
      <c r="D84" s="96"/>
      <c r="E84" s="96"/>
      <c r="F84" s="96"/>
      <c r="G84" s="96"/>
      <c r="H84" s="96"/>
      <c r="I84" s="93"/>
      <c r="J84" s="94"/>
      <c r="K84" s="313">
        <v>0.05</v>
      </c>
      <c r="L84" s="851">
        <f>N78*K84</f>
        <v>558.16777545163211</v>
      </c>
      <c r="M84" s="852"/>
      <c r="N84" s="57"/>
    </row>
    <row r="85" spans="1:14" ht="15" thickBot="1">
      <c r="B85" s="97" t="s">
        <v>1058</v>
      </c>
      <c r="C85" s="98"/>
      <c r="D85" s="98"/>
      <c r="E85" s="98"/>
      <c r="F85" s="98"/>
      <c r="G85" s="98"/>
      <c r="H85" s="98"/>
      <c r="I85" s="99"/>
      <c r="J85" s="100"/>
      <c r="K85" s="314">
        <v>0.05</v>
      </c>
      <c r="L85" s="853">
        <f>N78*K85</f>
        <v>558.16777545163211</v>
      </c>
      <c r="M85" s="854"/>
      <c r="N85" s="57"/>
    </row>
    <row r="86" spans="1:14" ht="15" thickBot="1">
      <c r="B86" s="816" t="s">
        <v>1037</v>
      </c>
      <c r="C86" s="817"/>
      <c r="D86" s="817"/>
      <c r="E86" s="817"/>
      <c r="F86" s="817"/>
      <c r="G86" s="817"/>
      <c r="H86" s="817"/>
      <c r="I86" s="817"/>
      <c r="J86" s="817"/>
      <c r="K86" s="817"/>
      <c r="L86" s="817"/>
      <c r="M86" s="818"/>
      <c r="N86" s="58">
        <f>L83+L84+L85</f>
        <v>3349.0066527097929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14512.362161742436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14263.34</v>
      </c>
      <c r="N48" s="281">
        <f>K48*M48</f>
        <v>18542.342000000001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18542.342000000001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18748.653509032643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3749.7307018065289</v>
      </c>
      <c r="M83" s="852"/>
      <c r="N83" s="57"/>
    </row>
    <row r="84" spans="1:14">
      <c r="B84" s="95" t="s">
        <v>1057</v>
      </c>
      <c r="C84" s="96"/>
      <c r="D84" s="96"/>
      <c r="E84" s="96"/>
      <c r="F84" s="96"/>
      <c r="G84" s="96"/>
      <c r="H84" s="96"/>
      <c r="I84" s="93"/>
      <c r="J84" s="94"/>
      <c r="K84" s="313">
        <v>0.05</v>
      </c>
      <c r="L84" s="851">
        <f>N78*K84</f>
        <v>937.43267545163224</v>
      </c>
      <c r="M84" s="852"/>
      <c r="N84" s="57"/>
    </row>
    <row r="85" spans="1:14" ht="15" thickBot="1">
      <c r="B85" s="97" t="s">
        <v>1058</v>
      </c>
      <c r="C85" s="98"/>
      <c r="D85" s="98"/>
      <c r="E85" s="98"/>
      <c r="F85" s="98"/>
      <c r="G85" s="98"/>
      <c r="H85" s="98"/>
      <c r="I85" s="99"/>
      <c r="J85" s="100"/>
      <c r="K85" s="314">
        <v>0.05</v>
      </c>
      <c r="L85" s="853">
        <f>N78*K85</f>
        <v>937.43267545163224</v>
      </c>
      <c r="M85" s="854"/>
      <c r="N85" s="57"/>
    </row>
    <row r="86" spans="1:14" ht="15" thickBot="1">
      <c r="B86" s="816" t="s">
        <v>1037</v>
      </c>
      <c r="C86" s="817"/>
      <c r="D86" s="817"/>
      <c r="E86" s="817"/>
      <c r="F86" s="817"/>
      <c r="G86" s="817"/>
      <c r="H86" s="817"/>
      <c r="I86" s="817"/>
      <c r="J86" s="817"/>
      <c r="K86" s="817"/>
      <c r="L86" s="817"/>
      <c r="M86" s="818"/>
      <c r="N86" s="58">
        <f>L83+L84+L85</f>
        <v>5624.5960527097932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24373.249561742436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303</v>
      </c>
      <c r="B36" s="865" t="str">
        <f>VLOOKUP(A36,EQUIPOS!A6:D154,3,FALSE)</f>
        <v>Retrocargador, pala de 1,1 m3 de capacidad, profundidad de excavación de 4.400 mm y una altura de 5.680 mm</v>
      </c>
      <c r="C36" s="866"/>
      <c r="D36" s="866"/>
      <c r="E36" s="866"/>
      <c r="F36" s="866"/>
      <c r="G36" s="866"/>
      <c r="H36" s="867"/>
      <c r="I36" s="276"/>
      <c r="J36" s="277"/>
      <c r="K36" s="278">
        <f>VLOOKUP(A36,EQUIPOS!A6:D163,4,FALSE)</f>
        <v>86215.5</v>
      </c>
      <c r="L36" s="279"/>
      <c r="M36" s="280">
        <v>250</v>
      </c>
      <c r="N36" s="281">
        <f>K36/M36</f>
        <v>344.86200000000002</v>
      </c>
    </row>
    <row r="37" spans="1:14">
      <c r="A37" s="119" t="s">
        <v>373</v>
      </c>
      <c r="B37" s="865" t="str">
        <f>VLOOKUP(A37,EQUIPOS!A7:D154,3,FALSE)</f>
        <v>Volqueta 6 m3</v>
      </c>
      <c r="C37" s="866"/>
      <c r="D37" s="866"/>
      <c r="E37" s="866"/>
      <c r="F37" s="866"/>
      <c r="G37" s="866"/>
      <c r="H37" s="867"/>
      <c r="I37" s="276"/>
      <c r="J37" s="277"/>
      <c r="K37" s="278">
        <f>VLOOKUP(A37,EQUIPOS!A7:D164,4,FALSE)</f>
        <v>83566.121593499993</v>
      </c>
      <c r="L37" s="279"/>
      <c r="M37" s="280">
        <v>250</v>
      </c>
      <c r="N37" s="281">
        <f>K37/M37</f>
        <v>334.26448637399994</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5.1067205206100006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684.23320689461002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102.1344104122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786.36761730680996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157.273523461362</v>
      </c>
      <c r="M83" s="852"/>
      <c r="N83" s="57"/>
    </row>
    <row r="84" spans="1:14">
      <c r="B84" s="95" t="s">
        <v>1057</v>
      </c>
      <c r="C84" s="96"/>
      <c r="D84" s="96"/>
      <c r="E84" s="96"/>
      <c r="F84" s="96"/>
      <c r="G84" s="96"/>
      <c r="H84" s="96"/>
      <c r="I84" s="93"/>
      <c r="J84" s="94"/>
      <c r="K84" s="313">
        <v>0.05</v>
      </c>
      <c r="L84" s="851">
        <f>N78*K84</f>
        <v>39.318380865340501</v>
      </c>
      <c r="M84" s="852"/>
      <c r="N84" s="57"/>
    </row>
    <row r="85" spans="1:14" ht="15" thickBot="1">
      <c r="B85" s="97" t="s">
        <v>1058</v>
      </c>
      <c r="C85" s="98"/>
      <c r="D85" s="98"/>
      <c r="E85" s="98"/>
      <c r="F85" s="98"/>
      <c r="G85" s="98"/>
      <c r="H85" s="98"/>
      <c r="I85" s="99"/>
      <c r="J85" s="100"/>
      <c r="K85" s="314">
        <v>0.05</v>
      </c>
      <c r="L85" s="853">
        <f>N78*K85</f>
        <v>39.318380865340501</v>
      </c>
      <c r="M85" s="854"/>
      <c r="N85" s="57"/>
    </row>
    <row r="86" spans="1:14" ht="15" thickBot="1">
      <c r="B86" s="816" t="s">
        <v>1037</v>
      </c>
      <c r="C86" s="817"/>
      <c r="D86" s="817"/>
      <c r="E86" s="817"/>
      <c r="F86" s="817"/>
      <c r="G86" s="817"/>
      <c r="H86" s="817"/>
      <c r="I86" s="817"/>
      <c r="J86" s="817"/>
      <c r="K86" s="817"/>
      <c r="L86" s="817"/>
      <c r="M86" s="818"/>
      <c r="N86" s="58">
        <f>L83+L84+L85</f>
        <v>235.91028519204298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1022.2779024988529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35</v>
      </c>
      <c r="N36" s="281">
        <f>K36/M36</f>
        <v>1769.9970971571427</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35</v>
      </c>
      <c r="N37" s="281">
        <f>K37/M37</f>
        <v>4574.7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35</v>
      </c>
      <c r="N38" s="281">
        <f>K38/M38</f>
        <v>3751.9185350571424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14.590630058885715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10111.20626227317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37.26</v>
      </c>
      <c r="N48" s="281">
        <f>K48*M48</f>
        <v>931.5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390</v>
      </c>
      <c r="N49" s="281">
        <f>K49*M49</f>
        <v>31200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32131.5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729.53150294428576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42972.237765217455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8594.447553043492</v>
      </c>
      <c r="M83" s="852"/>
      <c r="N83" s="57"/>
    </row>
    <row r="84" spans="1:14">
      <c r="B84" s="95" t="s">
        <v>1057</v>
      </c>
      <c r="C84" s="96"/>
      <c r="D84" s="96"/>
      <c r="E84" s="96"/>
      <c r="F84" s="96"/>
      <c r="G84" s="96"/>
      <c r="H84" s="96"/>
      <c r="I84" s="93"/>
      <c r="J84" s="94"/>
      <c r="K84" s="313">
        <v>0.05</v>
      </c>
      <c r="L84" s="851">
        <f>N78*K84</f>
        <v>2148.611888260873</v>
      </c>
      <c r="M84" s="852"/>
      <c r="N84" s="57"/>
    </row>
    <row r="85" spans="1:14" ht="15" thickBot="1">
      <c r="B85" s="97" t="s">
        <v>1058</v>
      </c>
      <c r="C85" s="98"/>
      <c r="D85" s="98"/>
      <c r="E85" s="98"/>
      <c r="F85" s="98"/>
      <c r="G85" s="98"/>
      <c r="H85" s="98"/>
      <c r="I85" s="99"/>
      <c r="J85" s="100"/>
      <c r="K85" s="314">
        <v>0.05</v>
      </c>
      <c r="L85" s="853">
        <f>N78*K85</f>
        <v>2148.611888260873</v>
      </c>
      <c r="M85" s="854"/>
      <c r="N85" s="57"/>
    </row>
    <row r="86" spans="1:14" ht="15" thickBot="1">
      <c r="B86" s="816" t="s">
        <v>1037</v>
      </c>
      <c r="C86" s="817"/>
      <c r="D86" s="817"/>
      <c r="E86" s="817"/>
      <c r="F86" s="817"/>
      <c r="G86" s="817"/>
      <c r="H86" s="817"/>
      <c r="I86" s="817"/>
      <c r="J86" s="817"/>
      <c r="K86" s="817"/>
      <c r="L86" s="817"/>
      <c r="M86" s="818"/>
      <c r="N86" s="58">
        <f>L83+L84+L85</f>
        <v>12891.671329565239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55863.909094782692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35</v>
      </c>
      <c r="N36" s="281">
        <f>K36/M36</f>
        <v>1769.9970971571427</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35</v>
      </c>
      <c r="N37" s="281">
        <f>K37/M37</f>
        <v>4574.7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35</v>
      </c>
      <c r="N38" s="281">
        <f>K38/M38</f>
        <v>3751.9185350571424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14.590630058885715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10111.20626227317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37.26</v>
      </c>
      <c r="N48" s="281">
        <f>K48*M48</f>
        <v>931.5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931.5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729.53150294428576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11772.237765217456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2354.4475530434916</v>
      </c>
      <c r="M83" s="852"/>
      <c r="N83" s="57"/>
    </row>
    <row r="84" spans="1:14">
      <c r="B84" s="95" t="s">
        <v>1057</v>
      </c>
      <c r="C84" s="96"/>
      <c r="D84" s="96"/>
      <c r="E84" s="96"/>
      <c r="F84" s="96"/>
      <c r="G84" s="96"/>
      <c r="H84" s="96"/>
      <c r="I84" s="93"/>
      <c r="J84" s="94"/>
      <c r="K84" s="313">
        <v>0.05</v>
      </c>
      <c r="L84" s="851">
        <f>N78*K84</f>
        <v>588.61188826087289</v>
      </c>
      <c r="M84" s="852"/>
      <c r="N84" s="57"/>
    </row>
    <row r="85" spans="1:14" ht="15" thickBot="1">
      <c r="B85" s="97" t="s">
        <v>1058</v>
      </c>
      <c r="C85" s="98"/>
      <c r="D85" s="98"/>
      <c r="E85" s="98"/>
      <c r="F85" s="98"/>
      <c r="G85" s="98"/>
      <c r="H85" s="98"/>
      <c r="I85" s="99"/>
      <c r="J85" s="100"/>
      <c r="K85" s="314">
        <v>0.05</v>
      </c>
      <c r="L85" s="853">
        <f>N78*K85</f>
        <v>588.61188826087289</v>
      </c>
      <c r="M85" s="854"/>
      <c r="N85" s="57"/>
    </row>
    <row r="86" spans="1:14" ht="15" thickBot="1">
      <c r="B86" s="816" t="s">
        <v>1037</v>
      </c>
      <c r="C86" s="817"/>
      <c r="D86" s="817"/>
      <c r="E86" s="817"/>
      <c r="F86" s="817"/>
      <c r="G86" s="817"/>
      <c r="H86" s="817"/>
      <c r="I86" s="817"/>
      <c r="J86" s="817"/>
      <c r="K86" s="817"/>
      <c r="L86" s="817"/>
      <c r="M86" s="818"/>
      <c r="N86" s="58">
        <f>L83+L84+L85</f>
        <v>3531.6713295652376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15303.909094782694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390</v>
      </c>
      <c r="N48" s="281">
        <f>K48*M48</f>
        <v>390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f>SUM(N70:N75)</f>
        <v>0</v>
      </c>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390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78</v>
      </c>
      <c r="M83" s="852"/>
      <c r="N83" s="57"/>
    </row>
    <row r="84" spans="1:14">
      <c r="B84" s="95" t="s">
        <v>1057</v>
      </c>
      <c r="C84" s="96"/>
      <c r="D84" s="96"/>
      <c r="E84" s="96"/>
      <c r="F84" s="96"/>
      <c r="G84" s="96"/>
      <c r="H84" s="96"/>
      <c r="I84" s="93"/>
      <c r="J84" s="94"/>
      <c r="K84" s="313">
        <v>0.05</v>
      </c>
      <c r="L84" s="851">
        <f>N78*K84</f>
        <v>19.5</v>
      </c>
      <c r="M84" s="852"/>
      <c r="N84" s="57"/>
    </row>
    <row r="85" spans="1:14" ht="15" thickBot="1">
      <c r="B85" s="97" t="s">
        <v>1058</v>
      </c>
      <c r="C85" s="98"/>
      <c r="D85" s="98"/>
      <c r="E85" s="98"/>
      <c r="F85" s="98"/>
      <c r="G85" s="98"/>
      <c r="H85" s="98"/>
      <c r="I85" s="99"/>
      <c r="J85" s="100"/>
      <c r="K85" s="314">
        <v>0.05</v>
      </c>
      <c r="L85" s="853">
        <f>N78*K85</f>
        <v>19.5</v>
      </c>
      <c r="M85" s="854"/>
      <c r="N85" s="57"/>
    </row>
    <row r="86" spans="1:14" ht="15" thickBot="1">
      <c r="B86" s="816" t="s">
        <v>1037</v>
      </c>
      <c r="C86" s="817"/>
      <c r="D86" s="817"/>
      <c r="E86" s="817"/>
      <c r="F86" s="817"/>
      <c r="G86" s="817"/>
      <c r="H86" s="817"/>
      <c r="I86" s="817"/>
      <c r="J86" s="817"/>
      <c r="K86" s="817"/>
      <c r="L86" s="817"/>
      <c r="M86" s="818"/>
      <c r="N86" s="58">
        <f>L83+L84+L85</f>
        <v>117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35</v>
      </c>
      <c r="N36" s="281">
        <f>K36/M36</f>
        <v>1769.9970971571427</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35</v>
      </c>
      <c r="N37" s="281">
        <f>K37/M37</f>
        <v>4574.7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35</v>
      </c>
      <c r="N38" s="281">
        <f>K38/M38</f>
        <v>3751.9185350571424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14.590630058885715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10111.20626227317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773.5</v>
      </c>
      <c r="N48" s="281">
        <f>K48*M48</f>
        <v>61880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37.26</v>
      </c>
      <c r="N49" s="281">
        <f>K49*M49</f>
        <v>931.5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62811.5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729.53150294428576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73652.237765217462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14730.447553043494</v>
      </c>
      <c r="M83" s="852"/>
      <c r="N83" s="57"/>
    </row>
    <row r="84" spans="1:14">
      <c r="B84" s="95" t="s">
        <v>1057</v>
      </c>
      <c r="C84" s="96"/>
      <c r="D84" s="96"/>
      <c r="E84" s="96"/>
      <c r="F84" s="96"/>
      <c r="G84" s="96"/>
      <c r="H84" s="96"/>
      <c r="I84" s="93"/>
      <c r="J84" s="94"/>
      <c r="K84" s="313">
        <v>0.05</v>
      </c>
      <c r="L84" s="851">
        <f>N78*K84</f>
        <v>3682.6118882608735</v>
      </c>
      <c r="M84" s="852"/>
      <c r="N84" s="57"/>
    </row>
    <row r="85" spans="1:14" ht="15" thickBot="1">
      <c r="B85" s="97" t="s">
        <v>1058</v>
      </c>
      <c r="C85" s="98"/>
      <c r="D85" s="98"/>
      <c r="E85" s="98"/>
      <c r="F85" s="98"/>
      <c r="G85" s="98"/>
      <c r="H85" s="98"/>
      <c r="I85" s="99"/>
      <c r="J85" s="100"/>
      <c r="K85" s="314">
        <v>0.05</v>
      </c>
      <c r="L85" s="853">
        <f>N78*K85</f>
        <v>3682.6118882608735</v>
      </c>
      <c r="M85" s="854"/>
      <c r="N85" s="57"/>
    </row>
    <row r="86" spans="1:14" ht="15" thickBot="1">
      <c r="B86" s="816" t="s">
        <v>1037</v>
      </c>
      <c r="C86" s="817"/>
      <c r="D86" s="817"/>
      <c r="E86" s="817"/>
      <c r="F86" s="817"/>
      <c r="G86" s="817"/>
      <c r="H86" s="817"/>
      <c r="I86" s="817"/>
      <c r="J86" s="817"/>
      <c r="K86" s="817"/>
      <c r="L86" s="817"/>
      <c r="M86" s="818"/>
      <c r="N86" s="58">
        <f>L83+L84+L85</f>
        <v>22095.671329565237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95747.909094782692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35</v>
      </c>
      <c r="N36" s="281">
        <f>K36/M36</f>
        <v>1769.9970971571427</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35</v>
      </c>
      <c r="N37" s="281">
        <f>K37/M37</f>
        <v>4574.7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35</v>
      </c>
      <c r="N38" s="281">
        <f>K38/M38</f>
        <v>3751.9185350571424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N75*M41</f>
        <v>14.590630058885715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10111.20626227317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37.26</v>
      </c>
      <c r="N48" s="281">
        <f>K48*M48</f>
        <v>931.5</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931.5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816" t="s">
        <v>1037</v>
      </c>
      <c r="C75" s="817"/>
      <c r="D75" s="817"/>
      <c r="E75" s="817"/>
      <c r="F75" s="817"/>
      <c r="G75" s="817"/>
      <c r="H75" s="817"/>
      <c r="I75" s="859"/>
      <c r="J75" s="859"/>
      <c r="K75" s="859"/>
      <c r="L75" s="859"/>
      <c r="M75" s="860"/>
      <c r="N75" s="310">
        <f>SUM(N69:N74)</f>
        <v>729.53150294428576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11772.237765217456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2354.4475530434916</v>
      </c>
      <c r="M82" s="852"/>
      <c r="N82" s="57"/>
    </row>
    <row r="83" spans="1:14">
      <c r="B83" s="95" t="s">
        <v>1057</v>
      </c>
      <c r="C83" s="96"/>
      <c r="D83" s="96"/>
      <c r="E83" s="96"/>
      <c r="F83" s="96"/>
      <c r="G83" s="96"/>
      <c r="H83" s="96"/>
      <c r="I83" s="93"/>
      <c r="J83" s="94"/>
      <c r="K83" s="313">
        <v>0.05</v>
      </c>
      <c r="L83" s="851">
        <f>N77*K83</f>
        <v>588.61188826087289</v>
      </c>
      <c r="M83" s="852"/>
      <c r="N83" s="57"/>
    </row>
    <row r="84" spans="1:14" ht="15" thickBot="1">
      <c r="B84" s="97" t="s">
        <v>1058</v>
      </c>
      <c r="C84" s="98"/>
      <c r="D84" s="98"/>
      <c r="E84" s="98"/>
      <c r="F84" s="98"/>
      <c r="G84" s="98"/>
      <c r="H84" s="98"/>
      <c r="I84" s="99"/>
      <c r="J84" s="100"/>
      <c r="K84" s="314">
        <v>0.05</v>
      </c>
      <c r="L84" s="853">
        <f>N77*K84</f>
        <v>588.61188826087289</v>
      </c>
      <c r="M84" s="854"/>
      <c r="N84" s="57"/>
    </row>
    <row r="85" spans="1:14" ht="15" thickBot="1">
      <c r="B85" s="816" t="s">
        <v>1037</v>
      </c>
      <c r="C85" s="817"/>
      <c r="D85" s="817"/>
      <c r="E85" s="817"/>
      <c r="F85" s="817"/>
      <c r="G85" s="817"/>
      <c r="H85" s="817"/>
      <c r="I85" s="817"/>
      <c r="J85" s="817"/>
      <c r="K85" s="817"/>
      <c r="L85" s="817"/>
      <c r="M85" s="818"/>
      <c r="N85" s="58">
        <f>L82+L83+L84</f>
        <v>3531.6713295652376</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15303.909094782694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ht="21"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773.5</v>
      </c>
      <c r="N48" s="281">
        <f>K48*M48</f>
        <v>773.5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773.5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773.5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154.70000000000002</v>
      </c>
      <c r="M83" s="852"/>
      <c r="N83" s="57"/>
    </row>
    <row r="84" spans="1:14">
      <c r="B84" s="95" t="s">
        <v>1057</v>
      </c>
      <c r="C84" s="96"/>
      <c r="D84" s="96"/>
      <c r="E84" s="96"/>
      <c r="F84" s="96"/>
      <c r="G84" s="96"/>
      <c r="H84" s="96"/>
      <c r="I84" s="93"/>
      <c r="J84" s="94"/>
      <c r="K84" s="313">
        <v>0.05</v>
      </c>
      <c r="L84" s="851">
        <f>N78*K84</f>
        <v>38.675000000000004</v>
      </c>
      <c r="M84" s="852"/>
      <c r="N84" s="57"/>
    </row>
    <row r="85" spans="1:14" ht="15" thickBot="1">
      <c r="B85" s="97" t="s">
        <v>1058</v>
      </c>
      <c r="C85" s="98"/>
      <c r="D85" s="98"/>
      <c r="E85" s="98"/>
      <c r="F85" s="98"/>
      <c r="G85" s="98"/>
      <c r="H85" s="98"/>
      <c r="I85" s="99"/>
      <c r="J85" s="100"/>
      <c r="K85" s="314">
        <v>0.05</v>
      </c>
      <c r="L85" s="853">
        <f>N78*K85</f>
        <v>38.675000000000004</v>
      </c>
      <c r="M85" s="854"/>
      <c r="N85" s="57"/>
    </row>
    <row r="86" spans="1:14" ht="15" thickBot="1">
      <c r="B86" s="816" t="s">
        <v>1037</v>
      </c>
      <c r="C86" s="817"/>
      <c r="D86" s="817"/>
      <c r="E86" s="817"/>
      <c r="F86" s="817"/>
      <c r="G86" s="817"/>
      <c r="H86" s="817"/>
      <c r="I86" s="817"/>
      <c r="J86" s="817"/>
      <c r="K86" s="817"/>
      <c r="L86" s="817"/>
      <c r="M86" s="818"/>
      <c r="N86" s="58">
        <f>L83+L84+L85</f>
        <v>232.05000000000004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1005.5500000000001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7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600</v>
      </c>
      <c r="N36" s="281">
        <f>K36/M36</f>
        <v>103.24983066749999</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600</v>
      </c>
      <c r="N37" s="281">
        <f>K37/M37</f>
        <v>266.85750000000002</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600</v>
      </c>
      <c r="N38" s="281">
        <f>K38/M38</f>
        <v>218.86191454499999</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0.42556004338416664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589.39480525588419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37.26</v>
      </c>
      <c r="N48" s="281">
        <f>K48*M48</f>
        <v>111.78</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111.78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816" t="s">
        <v>1037</v>
      </c>
      <c r="C75" s="817"/>
      <c r="D75" s="817"/>
      <c r="E75" s="817"/>
      <c r="F75" s="817"/>
      <c r="G75" s="817"/>
      <c r="H75" s="817"/>
      <c r="I75" s="859"/>
      <c r="J75" s="859"/>
      <c r="K75" s="859"/>
      <c r="L75" s="859"/>
      <c r="M75" s="860"/>
      <c r="N75" s="310">
        <f>SUM(N69:N74)</f>
        <v>42.556004338416663</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743.73080959430081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148.74616191886017</v>
      </c>
      <c r="M82" s="852"/>
      <c r="N82" s="57"/>
    </row>
    <row r="83" spans="1:14">
      <c r="B83" s="95" t="s">
        <v>1057</v>
      </c>
      <c r="C83" s="96"/>
      <c r="D83" s="96"/>
      <c r="E83" s="96"/>
      <c r="F83" s="96"/>
      <c r="G83" s="96"/>
      <c r="H83" s="96"/>
      <c r="I83" s="93"/>
      <c r="J83" s="94"/>
      <c r="K83" s="313">
        <v>0.05</v>
      </c>
      <c r="L83" s="851">
        <f>N77*K83</f>
        <v>37.186540479715042</v>
      </c>
      <c r="M83" s="852"/>
      <c r="N83" s="57"/>
    </row>
    <row r="84" spans="1:14" ht="15" thickBot="1">
      <c r="B84" s="97" t="s">
        <v>1058</v>
      </c>
      <c r="C84" s="98"/>
      <c r="D84" s="98"/>
      <c r="E84" s="98"/>
      <c r="F84" s="98"/>
      <c r="G84" s="98"/>
      <c r="H84" s="98"/>
      <c r="I84" s="99"/>
      <c r="J84" s="100"/>
      <c r="K84" s="314">
        <v>0.05</v>
      </c>
      <c r="L84" s="853">
        <f>N77*K84</f>
        <v>37.186540479715042</v>
      </c>
      <c r="M84" s="854"/>
      <c r="N84" s="57"/>
    </row>
    <row r="85" spans="1:14" ht="15" thickBot="1">
      <c r="B85" s="816" t="s">
        <v>1037</v>
      </c>
      <c r="C85" s="817"/>
      <c r="D85" s="817"/>
      <c r="E85" s="817"/>
      <c r="F85" s="817"/>
      <c r="G85" s="817"/>
      <c r="H85" s="817"/>
      <c r="I85" s="817"/>
      <c r="J85" s="817"/>
      <c r="K85" s="817"/>
      <c r="L85" s="817"/>
      <c r="M85" s="818"/>
      <c r="N85" s="58">
        <f>L82+L83+L84</f>
        <v>223.11924287829024</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966.85005247259107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45</v>
      </c>
      <c r="N37" s="281">
        <f>K37/M37</f>
        <v>3558.1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N75*M41</f>
        <v>11.348267823577778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7864.2715373235769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37.26</v>
      </c>
      <c r="N48" s="281">
        <f>K48*M48</f>
        <v>931.5</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19290.886767839838</v>
      </c>
      <c r="N49" s="281">
        <f>K49*M49</f>
        <v>24113.608459799798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25045.108459799798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3">
        <f>VLOOKUP(A58,TRANSPORTE!A5:D117,4,FALSE)</f>
        <v>1274.4676011956828</v>
      </c>
      <c r="M58" s="904"/>
      <c r="N58" s="296">
        <f>K58*L58</f>
        <v>1593.0845014946035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1593.0845014946035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816" t="s">
        <v>1037</v>
      </c>
      <c r="C75" s="817"/>
      <c r="D75" s="817"/>
      <c r="E75" s="817"/>
      <c r="F75" s="817"/>
      <c r="G75" s="817"/>
      <c r="H75" s="817"/>
      <c r="I75" s="859"/>
      <c r="J75" s="859"/>
      <c r="K75" s="859"/>
      <c r="L75" s="859"/>
      <c r="M75" s="860"/>
      <c r="N75" s="310">
        <f>SUM(N69:N74)</f>
        <v>567.4133911788889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35069.877889796866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7013.9755779593734</v>
      </c>
      <c r="M82" s="852"/>
      <c r="N82" s="57"/>
    </row>
    <row r="83" spans="1:14">
      <c r="B83" s="95" t="s">
        <v>1057</v>
      </c>
      <c r="C83" s="96"/>
      <c r="D83" s="96"/>
      <c r="E83" s="96"/>
      <c r="F83" s="96"/>
      <c r="G83" s="96"/>
      <c r="H83" s="96"/>
      <c r="I83" s="93"/>
      <c r="J83" s="94"/>
      <c r="K83" s="313">
        <v>0.05</v>
      </c>
      <c r="L83" s="851">
        <f>N77*K83</f>
        <v>1753.4938944898433</v>
      </c>
      <c r="M83" s="852"/>
      <c r="N83" s="57"/>
    </row>
    <row r="84" spans="1:14" ht="15" thickBot="1">
      <c r="B84" s="97" t="s">
        <v>1058</v>
      </c>
      <c r="C84" s="98"/>
      <c r="D84" s="98"/>
      <c r="E84" s="98"/>
      <c r="F84" s="98"/>
      <c r="G84" s="98"/>
      <c r="H84" s="98"/>
      <c r="I84" s="99"/>
      <c r="J84" s="100"/>
      <c r="K84" s="314">
        <v>0.05</v>
      </c>
      <c r="L84" s="853">
        <f>N77*K84</f>
        <v>1753.4938944898433</v>
      </c>
      <c r="M84" s="854"/>
      <c r="N84" s="57"/>
    </row>
    <row r="85" spans="1:14" ht="15" thickBot="1">
      <c r="B85" s="816" t="s">
        <v>1037</v>
      </c>
      <c r="C85" s="817"/>
      <c r="D85" s="817"/>
      <c r="E85" s="817"/>
      <c r="F85" s="817"/>
      <c r="G85" s="817"/>
      <c r="H85" s="817"/>
      <c r="I85" s="817"/>
      <c r="J85" s="817"/>
      <c r="K85" s="817"/>
      <c r="L85" s="817"/>
      <c r="M85" s="818"/>
      <c r="N85" s="58">
        <f>L82+L83+L84</f>
        <v>10520.963366939061</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45590.841256735926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29.25"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5309.8817547626722</v>
      </c>
      <c r="N48" s="281">
        <f>K48*M48</f>
        <v>5309.8817547626722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5309.8817547626722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5309.8817547626722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1061.9763509525344</v>
      </c>
      <c r="M83" s="852"/>
      <c r="N83" s="57"/>
    </row>
    <row r="84" spans="1:14">
      <c r="B84" s="95" t="s">
        <v>1057</v>
      </c>
      <c r="C84" s="96"/>
      <c r="D84" s="96"/>
      <c r="E84" s="96"/>
      <c r="F84" s="96"/>
      <c r="G84" s="96"/>
      <c r="H84" s="96"/>
      <c r="I84" s="93"/>
      <c r="J84" s="94"/>
      <c r="K84" s="313">
        <v>0.05</v>
      </c>
      <c r="L84" s="851">
        <f>N78*K84</f>
        <v>265.4940877381336</v>
      </c>
      <c r="M84" s="852"/>
      <c r="N84" s="57"/>
    </row>
    <row r="85" spans="1:14" ht="15" thickBot="1">
      <c r="B85" s="97" t="s">
        <v>1058</v>
      </c>
      <c r="C85" s="98"/>
      <c r="D85" s="98"/>
      <c r="E85" s="98"/>
      <c r="F85" s="98"/>
      <c r="G85" s="98"/>
      <c r="H85" s="98"/>
      <c r="I85" s="99"/>
      <c r="J85" s="100"/>
      <c r="K85" s="314">
        <v>0.05</v>
      </c>
      <c r="L85" s="853">
        <f>N78*K85</f>
        <v>265.4940877381336</v>
      </c>
      <c r="M85" s="854"/>
      <c r="N85" s="57"/>
    </row>
    <row r="86" spans="1:14" ht="15" thickBot="1">
      <c r="B86" s="816" t="s">
        <v>1037</v>
      </c>
      <c r="C86" s="817"/>
      <c r="D86" s="817"/>
      <c r="E86" s="817"/>
      <c r="F86" s="817"/>
      <c r="G86" s="817"/>
      <c r="H86" s="817"/>
      <c r="I86" s="817"/>
      <c r="J86" s="817"/>
      <c r="K86" s="817"/>
      <c r="L86" s="817"/>
      <c r="M86" s="818"/>
      <c r="N86" s="58">
        <f>L83+L84+L85</f>
        <v>1592.9645264288017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6902.8462811914742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2671.0947202492389</v>
      </c>
      <c r="N48" s="281">
        <f>K48*M48</f>
        <v>2671.0947202492389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2671.0947202492389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2671.0947202492389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534.21894404984778</v>
      </c>
      <c r="M83" s="852"/>
      <c r="N83" s="57"/>
    </row>
    <row r="84" spans="1:14">
      <c r="B84" s="95" t="s">
        <v>1057</v>
      </c>
      <c r="C84" s="96"/>
      <c r="D84" s="96"/>
      <c r="E84" s="96"/>
      <c r="F84" s="96"/>
      <c r="G84" s="96"/>
      <c r="H84" s="96"/>
      <c r="I84" s="93"/>
      <c r="J84" s="94"/>
      <c r="K84" s="313">
        <v>0.05</v>
      </c>
      <c r="L84" s="851">
        <f>N78*K84</f>
        <v>133.55473601246194</v>
      </c>
      <c r="M84" s="852"/>
      <c r="N84" s="57"/>
    </row>
    <row r="85" spans="1:14" ht="15" thickBot="1">
      <c r="B85" s="97" t="s">
        <v>1058</v>
      </c>
      <c r="C85" s="98"/>
      <c r="D85" s="98"/>
      <c r="E85" s="98"/>
      <c r="F85" s="98"/>
      <c r="G85" s="98"/>
      <c r="H85" s="98"/>
      <c r="I85" s="99"/>
      <c r="J85" s="100"/>
      <c r="K85" s="314">
        <v>0.05</v>
      </c>
      <c r="L85" s="853">
        <f>N78*K85</f>
        <v>133.55473601246194</v>
      </c>
      <c r="M85" s="854"/>
      <c r="N85" s="57"/>
    </row>
    <row r="86" spans="1:14" ht="15" thickBot="1">
      <c r="B86" s="816" t="s">
        <v>1037</v>
      </c>
      <c r="C86" s="817"/>
      <c r="D86" s="817"/>
      <c r="E86" s="817"/>
      <c r="F86" s="817"/>
      <c r="G86" s="817"/>
      <c r="H86" s="817"/>
      <c r="I86" s="817"/>
      <c r="J86" s="817"/>
      <c r="K86" s="817"/>
      <c r="L86" s="817"/>
      <c r="M86" s="818"/>
      <c r="N86" s="58">
        <f>L83+L84+L85</f>
        <v>801.32841607477167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3472.4231363240106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ht="18.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37.26</v>
      </c>
      <c r="N48" s="281">
        <f>K48*M48</f>
        <v>37.26</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2671.0947202492389</v>
      </c>
      <c r="N49" s="281">
        <f>K49*M49</f>
        <v>961.59409928972593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998.85409928972592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55" t="s">
        <v>1047</v>
      </c>
      <c r="C68" s="856"/>
      <c r="D68" s="856"/>
      <c r="E68" s="856"/>
      <c r="F68" s="856"/>
      <c r="G68" s="856"/>
      <c r="H68" s="856"/>
      <c r="I68" s="79" t="s">
        <v>1048</v>
      </c>
      <c r="J68" s="81" t="s">
        <v>1494</v>
      </c>
      <c r="K68" s="80" t="s">
        <v>1050</v>
      </c>
      <c r="L68" s="857" t="s">
        <v>1034</v>
      </c>
      <c r="M68" s="858"/>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92"/>
      <c r="C74" s="893"/>
      <c r="D74" s="893"/>
      <c r="E74" s="893"/>
      <c r="F74" s="893"/>
      <c r="G74" s="893"/>
      <c r="H74" s="893"/>
      <c r="I74" s="132"/>
      <c r="J74" s="132"/>
      <c r="K74" s="132"/>
      <c r="L74" s="906"/>
      <c r="M74" s="906"/>
      <c r="N74" s="51"/>
    </row>
    <row r="75" spans="2:15" ht="15" thickBot="1">
      <c r="B75" s="816" t="s">
        <v>1037</v>
      </c>
      <c r="C75" s="817"/>
      <c r="D75" s="817"/>
      <c r="E75" s="817"/>
      <c r="F75" s="817"/>
      <c r="G75" s="817"/>
      <c r="H75" s="817"/>
      <c r="I75" s="859"/>
      <c r="J75" s="859"/>
      <c r="K75" s="859"/>
      <c r="L75" s="859"/>
      <c r="M75" s="860"/>
      <c r="N75" s="310"/>
    </row>
    <row r="76" spans="2:15" ht="15" thickBot="1">
      <c r="B76" s="39"/>
      <c r="C76" s="40"/>
      <c r="D76" s="40"/>
      <c r="E76" s="40"/>
      <c r="F76" s="40"/>
      <c r="G76" s="40"/>
      <c r="H76" s="40"/>
      <c r="I76" s="40"/>
      <c r="J76" s="40"/>
      <c r="K76" s="40"/>
      <c r="L76" s="40"/>
      <c r="M76" s="40"/>
      <c r="N76" s="41"/>
    </row>
    <row r="77" spans="2:15" ht="15" thickBot="1">
      <c r="B77" s="816" t="s">
        <v>1051</v>
      </c>
      <c r="C77" s="817"/>
      <c r="D77" s="817"/>
      <c r="E77" s="817"/>
      <c r="F77" s="817"/>
      <c r="G77" s="817"/>
      <c r="H77" s="817"/>
      <c r="I77" s="817"/>
      <c r="J77" s="817"/>
      <c r="K77" s="817"/>
      <c r="L77" s="817"/>
      <c r="M77" s="818"/>
      <c r="N77" s="105">
        <f>N43+N53+N64+N75</f>
        <v>998.85409928972592</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199.77081985794518</v>
      </c>
      <c r="M82" s="852"/>
      <c r="N82" s="57"/>
    </row>
    <row r="83" spans="1:14">
      <c r="B83" s="95" t="s">
        <v>1057</v>
      </c>
      <c r="C83" s="96"/>
      <c r="D83" s="96"/>
      <c r="E83" s="96"/>
      <c r="F83" s="96"/>
      <c r="G83" s="96"/>
      <c r="H83" s="96"/>
      <c r="I83" s="93"/>
      <c r="J83" s="94"/>
      <c r="K83" s="313">
        <v>0.05</v>
      </c>
      <c r="L83" s="851">
        <f>N77*K83</f>
        <v>49.942704964486296</v>
      </c>
      <c r="M83" s="852"/>
      <c r="N83" s="57"/>
    </row>
    <row r="84" spans="1:14" ht="15" thickBot="1">
      <c r="B84" s="97" t="s">
        <v>1058</v>
      </c>
      <c r="C84" s="98"/>
      <c r="D84" s="98"/>
      <c r="E84" s="98"/>
      <c r="F84" s="98"/>
      <c r="G84" s="98"/>
      <c r="H84" s="98"/>
      <c r="I84" s="99"/>
      <c r="J84" s="100"/>
      <c r="K84" s="314">
        <v>0.05</v>
      </c>
      <c r="L84" s="853">
        <f>N77*K84</f>
        <v>49.942704964486296</v>
      </c>
      <c r="M84" s="854"/>
      <c r="N84" s="57"/>
    </row>
    <row r="85" spans="1:14" ht="15" thickBot="1">
      <c r="B85" s="816" t="s">
        <v>1037</v>
      </c>
      <c r="C85" s="817"/>
      <c r="D85" s="817"/>
      <c r="E85" s="817"/>
      <c r="F85" s="817"/>
      <c r="G85" s="817"/>
      <c r="H85" s="817"/>
      <c r="I85" s="817"/>
      <c r="J85" s="817"/>
      <c r="K85" s="817"/>
      <c r="L85" s="817"/>
      <c r="M85" s="818"/>
      <c r="N85" s="58">
        <f>L82+L83+L84</f>
        <v>299.65622978691778</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1298.5103290766438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45</v>
      </c>
      <c r="N37" s="281">
        <f>K37/M37</f>
        <v>3558.1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7858.597403411788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19290.886767839838</v>
      </c>
      <c r="N48" s="281">
        <f>K48*M48</f>
        <v>24113.608459799798</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37.26</v>
      </c>
      <c r="N49" s="281">
        <f>K49*M49</f>
        <v>931.5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25045.108459799798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3">
        <f>VLOOKUP(A59,TRANSPORTE!A5:D123,4,FALSE)</f>
        <v>1274.4676011956828</v>
      </c>
      <c r="M59" s="904"/>
      <c r="N59" s="296">
        <f>K59*L59</f>
        <v>1593.0845014946035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1593.0845014946035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35064.203755885079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7012.8407511770165</v>
      </c>
      <c r="M83" s="852"/>
      <c r="N83" s="57"/>
    </row>
    <row r="84" spans="1:14">
      <c r="B84" s="95" t="s">
        <v>1057</v>
      </c>
      <c r="C84" s="96"/>
      <c r="D84" s="96"/>
      <c r="E84" s="96"/>
      <c r="F84" s="96"/>
      <c r="G84" s="96"/>
      <c r="H84" s="96"/>
      <c r="I84" s="93"/>
      <c r="J84" s="94"/>
      <c r="K84" s="313">
        <v>0.05</v>
      </c>
      <c r="L84" s="851">
        <f>N78*K84</f>
        <v>1753.2101877942541</v>
      </c>
      <c r="M84" s="852"/>
      <c r="N84" s="57"/>
    </row>
    <row r="85" spans="1:14" ht="15" thickBot="1">
      <c r="B85" s="97" t="s">
        <v>1058</v>
      </c>
      <c r="C85" s="98"/>
      <c r="D85" s="98"/>
      <c r="E85" s="98"/>
      <c r="F85" s="98"/>
      <c r="G85" s="98"/>
      <c r="H85" s="98"/>
      <c r="I85" s="99"/>
      <c r="J85" s="100"/>
      <c r="K85" s="314">
        <v>0.05</v>
      </c>
      <c r="L85" s="853">
        <f>N78*K85</f>
        <v>1753.2101877942541</v>
      </c>
      <c r="M85" s="854"/>
      <c r="N85" s="57"/>
    </row>
    <row r="86" spans="1:14" ht="15" thickBot="1">
      <c r="B86" s="816" t="s">
        <v>1037</v>
      </c>
      <c r="C86" s="817"/>
      <c r="D86" s="817"/>
      <c r="E86" s="817"/>
      <c r="F86" s="817"/>
      <c r="G86" s="817"/>
      <c r="H86" s="817"/>
      <c r="I86" s="817"/>
      <c r="J86" s="817"/>
      <c r="K86" s="817"/>
      <c r="L86" s="817"/>
      <c r="M86" s="818"/>
      <c r="N86" s="58">
        <f>L83+L84+L85</f>
        <v>10519.261126765527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45583.464882650602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45</v>
      </c>
      <c r="N37" s="281">
        <f>K37/M37</f>
        <v>3558.1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7858.597403411788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59119.199999999997</v>
      </c>
      <c r="N48" s="281">
        <f>K48*M48</f>
        <v>76854.959999999992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37.26</v>
      </c>
      <c r="N49" s="281">
        <f>K49*M49</f>
        <v>894.24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77749.2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87832.01867614506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17566.403735229014</v>
      </c>
      <c r="M83" s="852"/>
      <c r="N83" s="57"/>
    </row>
    <row r="84" spans="1:14">
      <c r="B84" s="95" t="s">
        <v>1057</v>
      </c>
      <c r="C84" s="96"/>
      <c r="D84" s="96"/>
      <c r="E84" s="96"/>
      <c r="F84" s="96"/>
      <c r="G84" s="96"/>
      <c r="H84" s="96"/>
      <c r="I84" s="93"/>
      <c r="J84" s="94"/>
      <c r="K84" s="313">
        <v>0.05</v>
      </c>
      <c r="L84" s="851">
        <f>N78*K84</f>
        <v>4391.6009338072536</v>
      </c>
      <c r="M84" s="852"/>
      <c r="N84" s="57"/>
    </row>
    <row r="85" spans="1:14" ht="15" thickBot="1">
      <c r="B85" s="97" t="s">
        <v>1058</v>
      </c>
      <c r="C85" s="98"/>
      <c r="D85" s="98"/>
      <c r="E85" s="98"/>
      <c r="F85" s="98"/>
      <c r="G85" s="98"/>
      <c r="H85" s="98"/>
      <c r="I85" s="99"/>
      <c r="J85" s="100"/>
      <c r="K85" s="314">
        <v>0.05</v>
      </c>
      <c r="L85" s="853">
        <f>N78*K85</f>
        <v>4391.6009338072536</v>
      </c>
      <c r="M85" s="854"/>
      <c r="N85" s="57"/>
    </row>
    <row r="86" spans="1:14" ht="15" thickBot="1">
      <c r="B86" s="816" t="s">
        <v>1037</v>
      </c>
      <c r="C86" s="817"/>
      <c r="D86" s="817"/>
      <c r="E86" s="817"/>
      <c r="F86" s="817"/>
      <c r="G86" s="817"/>
      <c r="H86" s="817"/>
      <c r="I86" s="817"/>
      <c r="J86" s="817"/>
      <c r="K86" s="817"/>
      <c r="L86" s="817"/>
      <c r="M86" s="818"/>
      <c r="N86" s="58">
        <f>L83+L84+L85</f>
        <v>26349.605602843523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114181.62427898859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45</v>
      </c>
      <c r="N37" s="281">
        <f>K37/M37</f>
        <v>3558.1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7858.597403411788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59119.199999999997</v>
      </c>
      <c r="N48" s="281">
        <f>K48*M48</f>
        <v>76854.959999999992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37.26</v>
      </c>
      <c r="N49" s="281">
        <f>K49*M49</f>
        <v>894.24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77749.2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87832.01867614506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17566.403735229014</v>
      </c>
      <c r="M83" s="852"/>
      <c r="N83" s="57"/>
    </row>
    <row r="84" spans="1:14">
      <c r="B84" s="95" t="s">
        <v>1057</v>
      </c>
      <c r="C84" s="96"/>
      <c r="D84" s="96"/>
      <c r="E84" s="96"/>
      <c r="F84" s="96"/>
      <c r="G84" s="96"/>
      <c r="H84" s="96"/>
      <c r="I84" s="93"/>
      <c r="J84" s="94"/>
      <c r="K84" s="313">
        <v>0.05</v>
      </c>
      <c r="L84" s="851">
        <f>N78*K84</f>
        <v>4391.6009338072536</v>
      </c>
      <c r="M84" s="852"/>
      <c r="N84" s="57"/>
    </row>
    <row r="85" spans="1:14" ht="15" thickBot="1">
      <c r="B85" s="97" t="s">
        <v>1058</v>
      </c>
      <c r="C85" s="98"/>
      <c r="D85" s="98"/>
      <c r="E85" s="98"/>
      <c r="F85" s="98"/>
      <c r="G85" s="98"/>
      <c r="H85" s="98"/>
      <c r="I85" s="99"/>
      <c r="J85" s="100"/>
      <c r="K85" s="314">
        <v>0.05</v>
      </c>
      <c r="L85" s="853">
        <f>N78*K85</f>
        <v>4391.6009338072536</v>
      </c>
      <c r="M85" s="854"/>
      <c r="N85" s="57"/>
    </row>
    <row r="86" spans="1:14" ht="15" thickBot="1">
      <c r="B86" s="816" t="s">
        <v>1037</v>
      </c>
      <c r="C86" s="817"/>
      <c r="D86" s="817"/>
      <c r="E86" s="817"/>
      <c r="F86" s="817"/>
      <c r="G86" s="817"/>
      <c r="H86" s="817"/>
      <c r="I86" s="817"/>
      <c r="J86" s="817"/>
      <c r="K86" s="817"/>
      <c r="L86" s="817"/>
      <c r="M86" s="818"/>
      <c r="N86" s="58">
        <f>L83+L84+L85</f>
        <v>26349.605602843523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114181.62427898859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45</v>
      </c>
      <c r="N37" s="281">
        <f>K37/M37</f>
        <v>3558.1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7858.597403411788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59119.199999999997</v>
      </c>
      <c r="N48" s="281">
        <f>K48*M48</f>
        <v>76854.959999999992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37.26</v>
      </c>
      <c r="N49" s="281">
        <f>K49*M49</f>
        <v>894.24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77749.2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87832.01867614506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17566.403735229014</v>
      </c>
      <c r="M83" s="852"/>
      <c r="N83" s="57"/>
    </row>
    <row r="84" spans="1:14">
      <c r="B84" s="95" t="s">
        <v>1057</v>
      </c>
      <c r="C84" s="96"/>
      <c r="D84" s="96"/>
      <c r="E84" s="96"/>
      <c r="F84" s="96"/>
      <c r="G84" s="96"/>
      <c r="H84" s="96"/>
      <c r="I84" s="93"/>
      <c r="J84" s="94"/>
      <c r="K84" s="313">
        <v>0.05</v>
      </c>
      <c r="L84" s="851">
        <f>N78*K84</f>
        <v>4391.6009338072536</v>
      </c>
      <c r="M84" s="852"/>
      <c r="N84" s="57"/>
    </row>
    <row r="85" spans="1:14" ht="15" thickBot="1">
      <c r="B85" s="97" t="s">
        <v>1058</v>
      </c>
      <c r="C85" s="98"/>
      <c r="D85" s="98"/>
      <c r="E85" s="98"/>
      <c r="F85" s="98"/>
      <c r="G85" s="98"/>
      <c r="H85" s="98"/>
      <c r="I85" s="99"/>
      <c r="J85" s="100"/>
      <c r="K85" s="314">
        <v>0.05</v>
      </c>
      <c r="L85" s="853">
        <f>N78*K85</f>
        <v>4391.6009338072536</v>
      </c>
      <c r="M85" s="854"/>
      <c r="N85" s="57"/>
    </row>
    <row r="86" spans="1:14" ht="15" thickBot="1">
      <c r="B86" s="816" t="s">
        <v>1037</v>
      </c>
      <c r="C86" s="817"/>
      <c r="D86" s="817"/>
      <c r="E86" s="817"/>
      <c r="F86" s="817"/>
      <c r="G86" s="817"/>
      <c r="H86" s="817"/>
      <c r="I86" s="817"/>
      <c r="J86" s="817"/>
      <c r="K86" s="817"/>
      <c r="L86" s="817"/>
      <c r="M86" s="818"/>
      <c r="N86" s="58">
        <f>L83+L84+L85</f>
        <v>26349.605602843523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114181.62427898859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13086.539999999999</v>
      </c>
      <c r="L36" s="279"/>
      <c r="M36" s="280">
        <v>2.5</v>
      </c>
      <c r="N36" s="281">
        <f>K36/M36</f>
        <v>5234.616</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412"/>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6000.6240780914995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59119.199999999997</v>
      </c>
      <c r="N48" s="281">
        <f>K48*M48</f>
        <v>76854.959999999992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37.26</v>
      </c>
      <c r="N49" s="281">
        <f>K49*M49</f>
        <v>894.24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77749.2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100726.79352147588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20145.358704295177</v>
      </c>
      <c r="M83" s="852"/>
      <c r="N83" s="57"/>
    </row>
    <row r="84" spans="1:14">
      <c r="B84" s="95" t="s">
        <v>1057</v>
      </c>
      <c r="C84" s="96"/>
      <c r="D84" s="96"/>
      <c r="E84" s="96"/>
      <c r="F84" s="96"/>
      <c r="G84" s="96"/>
      <c r="H84" s="96"/>
      <c r="I84" s="93"/>
      <c r="J84" s="94"/>
      <c r="K84" s="313">
        <v>0.05</v>
      </c>
      <c r="L84" s="851">
        <f>N78*K84</f>
        <v>5036.3396760737942</v>
      </c>
      <c r="M84" s="852"/>
      <c r="N84" s="57"/>
    </row>
    <row r="85" spans="1:14" ht="15" thickBot="1">
      <c r="B85" s="97" t="s">
        <v>1058</v>
      </c>
      <c r="C85" s="98"/>
      <c r="D85" s="98"/>
      <c r="E85" s="98"/>
      <c r="F85" s="98"/>
      <c r="G85" s="98"/>
      <c r="H85" s="98"/>
      <c r="I85" s="99"/>
      <c r="J85" s="100"/>
      <c r="K85" s="314">
        <v>0.05</v>
      </c>
      <c r="L85" s="853">
        <f>N78*K85</f>
        <v>5036.3396760737942</v>
      </c>
      <c r="M85" s="854"/>
      <c r="N85" s="57"/>
    </row>
    <row r="86" spans="1:14" ht="15" thickBot="1">
      <c r="B86" s="816" t="s">
        <v>1037</v>
      </c>
      <c r="C86" s="817"/>
      <c r="D86" s="817"/>
      <c r="E86" s="817"/>
      <c r="F86" s="817"/>
      <c r="G86" s="817"/>
      <c r="H86" s="817"/>
      <c r="I86" s="817"/>
      <c r="J86" s="817"/>
      <c r="K86" s="817"/>
      <c r="L86" s="817"/>
      <c r="M86" s="818"/>
      <c r="N86" s="58">
        <f>L83+L84+L85</f>
        <v>30218.038056442769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130944.83157791864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13086.539999999999</v>
      </c>
      <c r="L36" s="279"/>
      <c r="M36" s="280">
        <v>2.5</v>
      </c>
      <c r="N36" s="281">
        <f>K36/M36</f>
        <v>5234.616</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6000.6240780914995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59119.199999999997</v>
      </c>
      <c r="N48" s="281">
        <f>K48*M48</f>
        <v>76854.959999999992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37.26</v>
      </c>
      <c r="N49" s="281">
        <f>K49*M49</f>
        <v>894.24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77749.2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100726.79352147588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20145.358704295177</v>
      </c>
      <c r="M83" s="852"/>
      <c r="N83" s="57"/>
    </row>
    <row r="84" spans="1:14">
      <c r="B84" s="95" t="s">
        <v>1057</v>
      </c>
      <c r="C84" s="96"/>
      <c r="D84" s="96"/>
      <c r="E84" s="96"/>
      <c r="F84" s="96"/>
      <c r="G84" s="96"/>
      <c r="H84" s="96"/>
      <c r="I84" s="93"/>
      <c r="J84" s="94"/>
      <c r="K84" s="313">
        <v>0.05</v>
      </c>
      <c r="L84" s="851">
        <f>N78*K84</f>
        <v>5036.3396760737942</v>
      </c>
      <c r="M84" s="852"/>
      <c r="N84" s="57"/>
    </row>
    <row r="85" spans="1:14" ht="15" thickBot="1">
      <c r="B85" s="97" t="s">
        <v>1058</v>
      </c>
      <c r="C85" s="98"/>
      <c r="D85" s="98"/>
      <c r="E85" s="98"/>
      <c r="F85" s="98"/>
      <c r="G85" s="98"/>
      <c r="H85" s="98"/>
      <c r="I85" s="99"/>
      <c r="J85" s="100"/>
      <c r="K85" s="314">
        <v>0.05</v>
      </c>
      <c r="L85" s="853">
        <f>N78*K85</f>
        <v>5036.3396760737942</v>
      </c>
      <c r="M85" s="854"/>
      <c r="N85" s="57"/>
    </row>
    <row r="86" spans="1:14" ht="15" thickBot="1">
      <c r="B86" s="816" t="s">
        <v>1037</v>
      </c>
      <c r="C86" s="817"/>
      <c r="D86" s="817"/>
      <c r="E86" s="817"/>
      <c r="F86" s="817"/>
      <c r="G86" s="817"/>
      <c r="H86" s="817"/>
      <c r="I86" s="817"/>
      <c r="J86" s="817"/>
      <c r="K86" s="817"/>
      <c r="L86" s="817"/>
      <c r="M86" s="818"/>
      <c r="N86" s="58">
        <f>L83+L84+L85</f>
        <v>30218.038056442769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130944.83157791864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13086.539999999999</v>
      </c>
      <c r="L36" s="279"/>
      <c r="M36" s="280">
        <v>2.5</v>
      </c>
      <c r="N36" s="281">
        <f>K36/M36</f>
        <v>5234.616</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6000.6240780914995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59119.199999999997</v>
      </c>
      <c r="N48" s="281">
        <f>K48*M48</f>
        <v>76854.959999999992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37.26</v>
      </c>
      <c r="N49" s="281">
        <f>K49*M49</f>
        <v>894.24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77749.2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100726.79352147588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20145.358704295177</v>
      </c>
      <c r="M83" s="852"/>
      <c r="N83" s="57"/>
    </row>
    <row r="84" spans="1:14">
      <c r="B84" s="95" t="s">
        <v>1057</v>
      </c>
      <c r="C84" s="96"/>
      <c r="D84" s="96"/>
      <c r="E84" s="96"/>
      <c r="F84" s="96"/>
      <c r="G84" s="96"/>
      <c r="H84" s="96"/>
      <c r="I84" s="93"/>
      <c r="J84" s="94"/>
      <c r="K84" s="313">
        <v>0.05</v>
      </c>
      <c r="L84" s="851">
        <f>N78*K84</f>
        <v>5036.3396760737942</v>
      </c>
      <c r="M84" s="852"/>
      <c r="N84" s="57"/>
    </row>
    <row r="85" spans="1:14" ht="15" thickBot="1">
      <c r="B85" s="97" t="s">
        <v>1058</v>
      </c>
      <c r="C85" s="98"/>
      <c r="D85" s="98"/>
      <c r="E85" s="98"/>
      <c r="F85" s="98"/>
      <c r="G85" s="98"/>
      <c r="H85" s="98"/>
      <c r="I85" s="99"/>
      <c r="J85" s="100"/>
      <c r="K85" s="314">
        <v>0.05</v>
      </c>
      <c r="L85" s="853">
        <f>N78*K85</f>
        <v>5036.3396760737942</v>
      </c>
      <c r="M85" s="854"/>
      <c r="N85" s="57"/>
    </row>
    <row r="86" spans="1:14" ht="15" thickBot="1">
      <c r="B86" s="816" t="s">
        <v>1037</v>
      </c>
      <c r="C86" s="817"/>
      <c r="D86" s="817"/>
      <c r="E86" s="817"/>
      <c r="F86" s="817"/>
      <c r="G86" s="817"/>
      <c r="H86" s="817"/>
      <c r="I86" s="817"/>
      <c r="J86" s="817"/>
      <c r="K86" s="817"/>
      <c r="L86" s="817"/>
      <c r="M86" s="818"/>
      <c r="N86" s="58">
        <f>L83+L84+L85</f>
        <v>30218.038056442769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130944.83157791864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45</v>
      </c>
      <c r="N37" s="281">
        <f>K37/M37</f>
        <v>3558.1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7858.597403411788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49452.5</v>
      </c>
      <c r="N48" s="281">
        <f>K48*M48</f>
        <v>64288.25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37.26</v>
      </c>
      <c r="N49" s="281">
        <f>K49*M49</f>
        <v>894.24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65182.49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75265.308676145069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15053.061735229014</v>
      </c>
      <c r="M83" s="852"/>
      <c r="N83" s="57"/>
    </row>
    <row r="84" spans="1:14">
      <c r="B84" s="95" t="s">
        <v>1057</v>
      </c>
      <c r="C84" s="96"/>
      <c r="D84" s="96"/>
      <c r="E84" s="96"/>
      <c r="F84" s="96"/>
      <c r="G84" s="96"/>
      <c r="H84" s="96"/>
      <c r="I84" s="93"/>
      <c r="J84" s="94"/>
      <c r="K84" s="313">
        <v>0.05</v>
      </c>
      <c r="L84" s="851">
        <f>N78*K84</f>
        <v>3763.2654338072534</v>
      </c>
      <c r="M84" s="852"/>
      <c r="N84" s="57"/>
    </row>
    <row r="85" spans="1:14" ht="15" thickBot="1">
      <c r="B85" s="97" t="s">
        <v>1058</v>
      </c>
      <c r="C85" s="98"/>
      <c r="D85" s="98"/>
      <c r="E85" s="98"/>
      <c r="F85" s="98"/>
      <c r="G85" s="98"/>
      <c r="H85" s="98"/>
      <c r="I85" s="99"/>
      <c r="J85" s="100"/>
      <c r="K85" s="314">
        <v>0.05</v>
      </c>
      <c r="L85" s="853">
        <f>N78*K85</f>
        <v>3763.2654338072534</v>
      </c>
      <c r="M85" s="854"/>
      <c r="N85" s="57"/>
    </row>
    <row r="86" spans="1:14" ht="15" thickBot="1">
      <c r="B86" s="816" t="s">
        <v>1037</v>
      </c>
      <c r="C86" s="817"/>
      <c r="D86" s="817"/>
      <c r="E86" s="817"/>
      <c r="F86" s="817"/>
      <c r="G86" s="817"/>
      <c r="H86" s="817"/>
      <c r="I86" s="817"/>
      <c r="J86" s="817"/>
      <c r="K86" s="817"/>
      <c r="L86" s="817"/>
      <c r="M86" s="818"/>
      <c r="N86" s="58">
        <f>L83+L84+L85</f>
        <v>22579.592602843521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97844.901278988589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45</v>
      </c>
      <c r="N37" s="281">
        <f>K37/M37</f>
        <v>3558.1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7858.597403411788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60966.674999999996</v>
      </c>
      <c r="N48" s="281">
        <f>K48*M48</f>
        <v>79256.677499999991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37.26</v>
      </c>
      <c r="N49" s="281">
        <f>K49*M49</f>
        <v>894.24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80150.917499999996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90233.736176145059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18046.747235229013</v>
      </c>
      <c r="M83" s="852"/>
      <c r="N83" s="57"/>
    </row>
    <row r="84" spans="1:14">
      <c r="B84" s="95" t="s">
        <v>1057</v>
      </c>
      <c r="C84" s="96"/>
      <c r="D84" s="96"/>
      <c r="E84" s="96"/>
      <c r="F84" s="96"/>
      <c r="G84" s="96"/>
      <c r="H84" s="96"/>
      <c r="I84" s="93"/>
      <c r="J84" s="94"/>
      <c r="K84" s="313">
        <v>0.05</v>
      </c>
      <c r="L84" s="851">
        <f>N78*K84</f>
        <v>4511.6868088072533</v>
      </c>
      <c r="M84" s="852"/>
      <c r="N84" s="57"/>
    </row>
    <row r="85" spans="1:14" ht="15" thickBot="1">
      <c r="B85" s="97" t="s">
        <v>1058</v>
      </c>
      <c r="C85" s="98"/>
      <c r="D85" s="98"/>
      <c r="E85" s="98"/>
      <c r="F85" s="98"/>
      <c r="G85" s="98"/>
      <c r="H85" s="98"/>
      <c r="I85" s="99"/>
      <c r="J85" s="100"/>
      <c r="K85" s="314">
        <v>0.05</v>
      </c>
      <c r="L85" s="853">
        <f>N78*K85</f>
        <v>4511.6868088072533</v>
      </c>
      <c r="M85" s="854"/>
      <c r="N85" s="57"/>
    </row>
    <row r="86" spans="1:14" ht="15" thickBot="1">
      <c r="B86" s="816" t="s">
        <v>1037</v>
      </c>
      <c r="C86" s="817"/>
      <c r="D86" s="817"/>
      <c r="E86" s="817"/>
      <c r="F86" s="817"/>
      <c r="G86" s="817"/>
      <c r="H86" s="817"/>
      <c r="I86" s="817"/>
      <c r="J86" s="817"/>
      <c r="K86" s="817"/>
      <c r="L86" s="817"/>
      <c r="M86" s="818"/>
      <c r="N86" s="58">
        <f>L83+L84+L85</f>
        <v>27070.120852843516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117303.85702898857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160114.5</v>
      </c>
      <c r="L37" s="279"/>
      <c r="M37" s="280">
        <v>45</v>
      </c>
      <c r="N37" s="281">
        <f>K37/M37</f>
        <v>3558.1</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7858.597403411788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60966.674999999996</v>
      </c>
      <c r="N48" s="281">
        <f>K48*M48</f>
        <v>79256.677499999991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37.26</v>
      </c>
      <c r="N49" s="281">
        <f>K49*M49</f>
        <v>894.24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80150.917499999996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90233.736176145059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18046.747235229013</v>
      </c>
      <c r="M83" s="852"/>
      <c r="N83" s="57"/>
    </row>
    <row r="84" spans="1:14">
      <c r="B84" s="95" t="s">
        <v>1057</v>
      </c>
      <c r="C84" s="96"/>
      <c r="D84" s="96"/>
      <c r="E84" s="96"/>
      <c r="F84" s="96"/>
      <c r="G84" s="96"/>
      <c r="H84" s="96"/>
      <c r="I84" s="93"/>
      <c r="J84" s="94"/>
      <c r="K84" s="313">
        <v>0.05</v>
      </c>
      <c r="L84" s="851">
        <f>N78*K84</f>
        <v>4511.6868088072533</v>
      </c>
      <c r="M84" s="852"/>
      <c r="N84" s="57"/>
    </row>
    <row r="85" spans="1:14" ht="15" thickBot="1">
      <c r="B85" s="97" t="s">
        <v>1058</v>
      </c>
      <c r="C85" s="98"/>
      <c r="D85" s="98"/>
      <c r="E85" s="98"/>
      <c r="F85" s="98"/>
      <c r="G85" s="98"/>
      <c r="H85" s="98"/>
      <c r="I85" s="99"/>
      <c r="J85" s="100"/>
      <c r="K85" s="314">
        <v>0.05</v>
      </c>
      <c r="L85" s="853">
        <f>N78*K85</f>
        <v>4511.6868088072533</v>
      </c>
      <c r="M85" s="854"/>
      <c r="N85" s="57"/>
    </row>
    <row r="86" spans="1:14" ht="15" thickBot="1">
      <c r="B86" s="816" t="s">
        <v>1037</v>
      </c>
      <c r="C86" s="817"/>
      <c r="D86" s="817"/>
      <c r="E86" s="817"/>
      <c r="F86" s="817"/>
      <c r="G86" s="817"/>
      <c r="H86" s="817"/>
      <c r="I86" s="817"/>
      <c r="J86" s="817"/>
      <c r="K86" s="817"/>
      <c r="L86" s="817"/>
      <c r="M86" s="818"/>
      <c r="N86" s="58">
        <f>L83+L84+L85</f>
        <v>27070.120852843516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117303.85702898857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13086.539999999999</v>
      </c>
      <c r="L36" s="279"/>
      <c r="M36" s="280">
        <v>2.5</v>
      </c>
      <c r="N36" s="281">
        <f>K36/M36</f>
        <v>5234.616</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6000.6240780914995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49452.5</v>
      </c>
      <c r="N48" s="281">
        <f>K48*M48</f>
        <v>64288.25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37.26</v>
      </c>
      <c r="N49" s="281">
        <f>K49*M49</f>
        <v>894.24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65182.49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88160.083521475884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17632.016704295176</v>
      </c>
      <c r="M83" s="852"/>
      <c r="N83" s="57"/>
    </row>
    <row r="84" spans="1:14">
      <c r="B84" s="95" t="s">
        <v>1057</v>
      </c>
      <c r="C84" s="96"/>
      <c r="D84" s="96"/>
      <c r="E84" s="96"/>
      <c r="F84" s="96"/>
      <c r="G84" s="96"/>
      <c r="H84" s="96"/>
      <c r="I84" s="93"/>
      <c r="J84" s="94"/>
      <c r="K84" s="313">
        <v>0.05</v>
      </c>
      <c r="L84" s="851">
        <f>N78*K84</f>
        <v>4408.004176073794</v>
      </c>
      <c r="M84" s="852"/>
      <c r="N84" s="57"/>
    </row>
    <row r="85" spans="1:14" ht="15" thickBot="1">
      <c r="B85" s="97" t="s">
        <v>1058</v>
      </c>
      <c r="C85" s="98"/>
      <c r="D85" s="98"/>
      <c r="E85" s="98"/>
      <c r="F85" s="98"/>
      <c r="G85" s="98"/>
      <c r="H85" s="98"/>
      <c r="I85" s="99"/>
      <c r="J85" s="100"/>
      <c r="K85" s="314">
        <v>0.05</v>
      </c>
      <c r="L85" s="853">
        <f>N78*K85</f>
        <v>4408.004176073794</v>
      </c>
      <c r="M85" s="854"/>
      <c r="N85" s="57"/>
    </row>
    <row r="86" spans="1:14" ht="15" thickBot="1">
      <c r="B86" s="816" t="s">
        <v>1037</v>
      </c>
      <c r="C86" s="817"/>
      <c r="D86" s="817"/>
      <c r="E86" s="817"/>
      <c r="F86" s="817"/>
      <c r="G86" s="817"/>
      <c r="H86" s="817"/>
      <c r="I86" s="817"/>
      <c r="J86" s="817"/>
      <c r="K86" s="817"/>
      <c r="L86" s="817"/>
      <c r="M86" s="818"/>
      <c r="N86" s="58">
        <f>L83+L84+L85</f>
        <v>26448.025056442766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114608.10857791865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13086.539999999999</v>
      </c>
      <c r="L36" s="279"/>
      <c r="M36" s="280">
        <v>2.5</v>
      </c>
      <c r="N36" s="281">
        <f>K36/M36</f>
        <v>5234.616</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6000.6240780914995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60966.674999999996</v>
      </c>
      <c r="N48" s="281">
        <f>K48*M48</f>
        <v>79256.677499999991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37.26</v>
      </c>
      <c r="N49" s="281">
        <f>K49*M49</f>
        <v>894.24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80150.917499999996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103128.51102147588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20625.702204295176</v>
      </c>
      <c r="M83" s="852"/>
      <c r="N83" s="57"/>
    </row>
    <row r="84" spans="1:14">
      <c r="B84" s="95" t="s">
        <v>1057</v>
      </c>
      <c r="C84" s="96"/>
      <c r="D84" s="96"/>
      <c r="E84" s="96"/>
      <c r="F84" s="96"/>
      <c r="G84" s="96"/>
      <c r="H84" s="96"/>
      <c r="I84" s="93"/>
      <c r="J84" s="94"/>
      <c r="K84" s="313">
        <v>0.05</v>
      </c>
      <c r="L84" s="851">
        <f>N78*K84</f>
        <v>5156.4255510737939</v>
      </c>
      <c r="M84" s="852"/>
      <c r="N84" s="57"/>
    </row>
    <row r="85" spans="1:14" ht="15" thickBot="1">
      <c r="B85" s="97" t="s">
        <v>1058</v>
      </c>
      <c r="C85" s="98"/>
      <c r="D85" s="98"/>
      <c r="E85" s="98"/>
      <c r="F85" s="98"/>
      <c r="G85" s="98"/>
      <c r="H85" s="98"/>
      <c r="I85" s="99"/>
      <c r="J85" s="100"/>
      <c r="K85" s="314">
        <v>0.05</v>
      </c>
      <c r="L85" s="853">
        <f>N78*K85</f>
        <v>5156.4255510737939</v>
      </c>
      <c r="M85" s="854"/>
      <c r="N85" s="57"/>
    </row>
    <row r="86" spans="1:14" ht="15" thickBot="1">
      <c r="B86" s="816" t="s">
        <v>1037</v>
      </c>
      <c r="C86" s="817"/>
      <c r="D86" s="817"/>
      <c r="E86" s="817"/>
      <c r="F86" s="817"/>
      <c r="G86" s="817"/>
      <c r="H86" s="817"/>
      <c r="I86" s="817"/>
      <c r="J86" s="817"/>
      <c r="K86" s="817"/>
      <c r="L86" s="817"/>
      <c r="M86" s="818"/>
      <c r="N86" s="58">
        <f>L83+L84+L85</f>
        <v>30938.553306442762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134067.06432791863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13086.539999999999</v>
      </c>
      <c r="L36" s="279"/>
      <c r="M36" s="280">
        <v>2.5</v>
      </c>
      <c r="N36" s="281">
        <f>K36/M36</f>
        <v>5234.616</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6000.6240780914995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60966.674999999996</v>
      </c>
      <c r="N48" s="281">
        <f>K48*M48</f>
        <v>79256.677499999991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37.26</v>
      </c>
      <c r="N49" s="281">
        <f>K49*M49</f>
        <v>894.24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80150.917499999996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103128.51102147588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20625.702204295176</v>
      </c>
      <c r="M83" s="852"/>
      <c r="N83" s="57"/>
    </row>
    <row r="84" spans="1:14">
      <c r="B84" s="95" t="s">
        <v>1057</v>
      </c>
      <c r="C84" s="96"/>
      <c r="D84" s="96"/>
      <c r="E84" s="96"/>
      <c r="F84" s="96"/>
      <c r="G84" s="96"/>
      <c r="H84" s="96"/>
      <c r="I84" s="93"/>
      <c r="J84" s="94"/>
      <c r="K84" s="313">
        <v>0.05</v>
      </c>
      <c r="L84" s="851">
        <f>N78*K84</f>
        <v>5156.4255510737939</v>
      </c>
      <c r="M84" s="852"/>
      <c r="N84" s="57"/>
    </row>
    <row r="85" spans="1:14" ht="15" thickBot="1">
      <c r="B85" s="97" t="s">
        <v>1058</v>
      </c>
      <c r="C85" s="98"/>
      <c r="D85" s="98"/>
      <c r="E85" s="98"/>
      <c r="F85" s="98"/>
      <c r="G85" s="98"/>
      <c r="H85" s="98"/>
      <c r="I85" s="99"/>
      <c r="J85" s="100"/>
      <c r="K85" s="314">
        <v>0.05</v>
      </c>
      <c r="L85" s="853">
        <f>N78*K85</f>
        <v>5156.4255510737939</v>
      </c>
      <c r="M85" s="854"/>
      <c r="N85" s="57"/>
    </row>
    <row r="86" spans="1:14" ht="15" thickBot="1">
      <c r="B86" s="816" t="s">
        <v>1037</v>
      </c>
      <c r="C86" s="817"/>
      <c r="D86" s="817"/>
      <c r="E86" s="817"/>
      <c r="F86" s="817"/>
      <c r="G86" s="817"/>
      <c r="H86" s="817"/>
      <c r="I86" s="817"/>
      <c r="J86" s="817"/>
      <c r="K86" s="817"/>
      <c r="L86" s="817"/>
      <c r="M86" s="818"/>
      <c r="N86" s="58">
        <f>L83+L84+L85</f>
        <v>30938.553306442762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134067.06432791863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30</v>
      </c>
      <c r="N36" s="281">
        <f>K36/M36</f>
        <v>2785.5373864499998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30</v>
      </c>
      <c r="N37" s="281">
        <f>K37/M37</f>
        <v>4333.333333333333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30</v>
      </c>
      <c r="N38" s="281">
        <f>K38/M38</f>
        <v>4377.2382908999998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8.5112008676833337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11504.620211551017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49452.5</v>
      </c>
      <c r="N48" s="281">
        <f>K48*M48</f>
        <v>61815.625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61815.625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3">
        <f>VLOOKUP(A59,TRANSPORTE!A5:D123,4,FALSE)</f>
        <v>1274.4676011956828</v>
      </c>
      <c r="M59" s="904"/>
      <c r="N59" s="296">
        <f>K59*L59</f>
        <v>1593.0845014946035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1593.0845014946035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851.12008676833329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75764.44979981397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15152.889959962795</v>
      </c>
      <c r="M83" s="852"/>
      <c r="N83" s="57"/>
    </row>
    <row r="84" spans="1:14">
      <c r="B84" s="95" t="s">
        <v>1057</v>
      </c>
      <c r="C84" s="96"/>
      <c r="D84" s="96"/>
      <c r="E84" s="96"/>
      <c r="F84" s="96"/>
      <c r="G84" s="96"/>
      <c r="H84" s="96"/>
      <c r="I84" s="93"/>
      <c r="J84" s="94"/>
      <c r="K84" s="313">
        <v>0.05</v>
      </c>
      <c r="L84" s="851">
        <f>N78*K84</f>
        <v>3788.2224899906987</v>
      </c>
      <c r="M84" s="852"/>
      <c r="N84" s="57"/>
    </row>
    <row r="85" spans="1:14" ht="15" thickBot="1">
      <c r="B85" s="97" t="s">
        <v>1058</v>
      </c>
      <c r="C85" s="98"/>
      <c r="D85" s="98"/>
      <c r="E85" s="98"/>
      <c r="F85" s="98"/>
      <c r="G85" s="98"/>
      <c r="H85" s="98"/>
      <c r="I85" s="99"/>
      <c r="J85" s="100"/>
      <c r="K85" s="314">
        <v>0.05</v>
      </c>
      <c r="L85" s="853">
        <f>N78*K85</f>
        <v>3788.2224899906987</v>
      </c>
      <c r="M85" s="854"/>
      <c r="N85" s="57"/>
    </row>
    <row r="86" spans="1:14" ht="15" thickBot="1">
      <c r="B86" s="816" t="s">
        <v>1037</v>
      </c>
      <c r="C86" s="817"/>
      <c r="D86" s="817"/>
      <c r="E86" s="817"/>
      <c r="F86" s="817"/>
      <c r="G86" s="817"/>
      <c r="H86" s="817"/>
      <c r="I86" s="817"/>
      <c r="J86" s="817"/>
      <c r="K86" s="817"/>
      <c r="L86" s="817"/>
      <c r="M86" s="818"/>
      <c r="N86" s="58">
        <f>L83+L84+L85</f>
        <v>22729.33493994419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98493.784739758165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30</v>
      </c>
      <c r="N36" s="281">
        <f>K36/M36</f>
        <v>2785.5373864499998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30</v>
      </c>
      <c r="N37" s="281">
        <f>K37/M37</f>
        <v>4333.333333333333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30</v>
      </c>
      <c r="N38" s="281">
        <f>K38/M38</f>
        <v>4377.2382908999998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8.5112008676833337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11504.620211551017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60966.674999999996</v>
      </c>
      <c r="N48" s="281">
        <f>K48*M48</f>
        <v>76208.34375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76208.34375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3">
        <f>VLOOKUP(A59,TRANSPORTE!A5:D123,4,FALSE)</f>
        <v>1274.4676011956828</v>
      </c>
      <c r="M59" s="904"/>
      <c r="N59" s="296">
        <f>K59*L59</f>
        <v>1593.0845014946035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1593.0845014946035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851.12008676833329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90157.16854981397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18031.433709962796</v>
      </c>
      <c r="M83" s="852"/>
      <c r="N83" s="57"/>
    </row>
    <row r="84" spans="1:14">
      <c r="B84" s="95" t="s">
        <v>1057</v>
      </c>
      <c r="C84" s="96"/>
      <c r="D84" s="96"/>
      <c r="E84" s="96"/>
      <c r="F84" s="96"/>
      <c r="G84" s="96"/>
      <c r="H84" s="96"/>
      <c r="I84" s="93"/>
      <c r="J84" s="94"/>
      <c r="K84" s="313">
        <v>0.05</v>
      </c>
      <c r="L84" s="851">
        <f>N78*K84</f>
        <v>4507.8584274906989</v>
      </c>
      <c r="M84" s="852"/>
      <c r="N84" s="57"/>
    </row>
    <row r="85" spans="1:14" ht="15" thickBot="1">
      <c r="B85" s="97" t="s">
        <v>1058</v>
      </c>
      <c r="C85" s="98"/>
      <c r="D85" s="98"/>
      <c r="E85" s="98"/>
      <c r="F85" s="98"/>
      <c r="G85" s="98"/>
      <c r="H85" s="98"/>
      <c r="I85" s="99"/>
      <c r="J85" s="100"/>
      <c r="K85" s="314">
        <v>0.05</v>
      </c>
      <c r="L85" s="853">
        <f>N78*K85</f>
        <v>4507.8584274906989</v>
      </c>
      <c r="M85" s="854"/>
      <c r="N85" s="57"/>
    </row>
    <row r="86" spans="1:14" ht="15" thickBot="1">
      <c r="B86" s="816" t="s">
        <v>1037</v>
      </c>
      <c r="C86" s="817"/>
      <c r="D86" s="817"/>
      <c r="E86" s="817"/>
      <c r="F86" s="817"/>
      <c r="G86" s="817"/>
      <c r="H86" s="817"/>
      <c r="I86" s="817"/>
      <c r="J86" s="817"/>
      <c r="K86" s="817"/>
      <c r="L86" s="817"/>
      <c r="M86" s="818"/>
      <c r="N86" s="58">
        <f>L83+L84+L85</f>
        <v>27047.15056494419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117204.31911475817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30</v>
      </c>
      <c r="N36" s="281">
        <f>K36/M36</f>
        <v>2785.5373864499998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30</v>
      </c>
      <c r="N37" s="281">
        <f>K37/M37</f>
        <v>4333.333333333333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30</v>
      </c>
      <c r="N38" s="281">
        <f>K38/M38</f>
        <v>4377.2382908999998</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8.5112008676833337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11504.620211551017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60966.674999999996</v>
      </c>
      <c r="N48" s="281">
        <f>K48*M48</f>
        <v>76208.34375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76208.34375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3">
        <f>VLOOKUP(A59,TRANSPORTE!A5:D123,4,FALSE)</f>
        <v>1274.4676011956828</v>
      </c>
      <c r="M59" s="904"/>
      <c r="N59" s="296">
        <f>K59*L59</f>
        <v>1593.0845014946035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1593.0845014946035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851.12008676833329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90157.16854981397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18031.433709962796</v>
      </c>
      <c r="M83" s="852"/>
      <c r="N83" s="57"/>
    </row>
    <row r="84" spans="1:14">
      <c r="B84" s="95" t="s">
        <v>1057</v>
      </c>
      <c r="C84" s="96"/>
      <c r="D84" s="96"/>
      <c r="E84" s="96"/>
      <c r="F84" s="96"/>
      <c r="G84" s="96"/>
      <c r="H84" s="96"/>
      <c r="I84" s="93"/>
      <c r="J84" s="94"/>
      <c r="K84" s="313">
        <v>0.05</v>
      </c>
      <c r="L84" s="851">
        <f>N78*K84</f>
        <v>4507.8584274906989</v>
      </c>
      <c r="M84" s="852"/>
      <c r="N84" s="57"/>
    </row>
    <row r="85" spans="1:14" ht="15" thickBot="1">
      <c r="B85" s="97" t="s">
        <v>1058</v>
      </c>
      <c r="C85" s="98"/>
      <c r="D85" s="98"/>
      <c r="E85" s="98"/>
      <c r="F85" s="98"/>
      <c r="G85" s="98"/>
      <c r="H85" s="98"/>
      <c r="I85" s="99"/>
      <c r="J85" s="100"/>
      <c r="K85" s="314">
        <v>0.05</v>
      </c>
      <c r="L85" s="853">
        <f>N78*K85</f>
        <v>4507.8584274906989</v>
      </c>
      <c r="M85" s="854"/>
      <c r="N85" s="57"/>
    </row>
    <row r="86" spans="1:14" ht="15" thickBot="1">
      <c r="B86" s="816" t="s">
        <v>1037</v>
      </c>
      <c r="C86" s="817"/>
      <c r="D86" s="817"/>
      <c r="E86" s="817"/>
      <c r="F86" s="817"/>
      <c r="G86" s="817"/>
      <c r="H86" s="817"/>
      <c r="I86" s="817"/>
      <c r="J86" s="817"/>
      <c r="K86" s="817"/>
      <c r="L86" s="817"/>
      <c r="M86" s="818"/>
      <c r="N86" s="58">
        <f>L83+L84+L85</f>
        <v>27047.15056494419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117204.31911475817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45</v>
      </c>
      <c r="N37" s="281">
        <f>K37/M37</f>
        <v>2888.8888888888887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7189.3862923006782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49452.5</v>
      </c>
      <c r="N48" s="281">
        <f>K48*M48</f>
        <v>64288.25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390</v>
      </c>
      <c r="N49" s="281">
        <f>K49*M49</f>
        <v>35100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99388.25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108801.85756503396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21760.371513006794</v>
      </c>
      <c r="M83" s="852"/>
      <c r="N83" s="57"/>
    </row>
    <row r="84" spans="1:14">
      <c r="B84" s="95" t="s">
        <v>1057</v>
      </c>
      <c r="C84" s="96"/>
      <c r="D84" s="96"/>
      <c r="E84" s="96"/>
      <c r="F84" s="96"/>
      <c r="G84" s="96"/>
      <c r="H84" s="96"/>
      <c r="I84" s="93"/>
      <c r="J84" s="94"/>
      <c r="K84" s="313">
        <v>0.05</v>
      </c>
      <c r="L84" s="851">
        <f>N78*K84</f>
        <v>5440.0928782516985</v>
      </c>
      <c r="M84" s="852"/>
      <c r="N84" s="57"/>
    </row>
    <row r="85" spans="1:14" ht="15" thickBot="1">
      <c r="B85" s="97" t="s">
        <v>1058</v>
      </c>
      <c r="C85" s="98"/>
      <c r="D85" s="98"/>
      <c r="E85" s="98"/>
      <c r="F85" s="98"/>
      <c r="G85" s="98"/>
      <c r="H85" s="98"/>
      <c r="I85" s="99"/>
      <c r="J85" s="100"/>
      <c r="K85" s="314">
        <v>0.05</v>
      </c>
      <c r="L85" s="853">
        <f>N78*K85</f>
        <v>5440.0928782516985</v>
      </c>
      <c r="M85" s="854"/>
      <c r="N85" s="57"/>
    </row>
    <row r="86" spans="1:14" ht="15" thickBot="1">
      <c r="B86" s="816" t="s">
        <v>1037</v>
      </c>
      <c r="C86" s="817"/>
      <c r="D86" s="817"/>
      <c r="E86" s="817"/>
      <c r="F86" s="817"/>
      <c r="G86" s="817"/>
      <c r="H86" s="817"/>
      <c r="I86" s="817"/>
      <c r="J86" s="817"/>
      <c r="K86" s="817"/>
      <c r="L86" s="817"/>
      <c r="M86" s="818"/>
      <c r="N86" s="58">
        <f>L83+L84+L85</f>
        <v>32640.557269510195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141442.41483454415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45</v>
      </c>
      <c r="N37" s="281">
        <f>K37/M37</f>
        <v>2888.8888888888887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7189.3862923006782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60966.674999999996</v>
      </c>
      <c r="N48" s="281">
        <f>K48*M48</f>
        <v>79256.677499999991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390</v>
      </c>
      <c r="N49" s="281">
        <f>K49*M49</f>
        <v>35100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114356.67749999999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123770.28506503395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24754.057013006794</v>
      </c>
      <c r="M83" s="852"/>
      <c r="N83" s="57"/>
    </row>
    <row r="84" spans="1:14">
      <c r="B84" s="95" t="s">
        <v>1057</v>
      </c>
      <c r="C84" s="96"/>
      <c r="D84" s="96"/>
      <c r="E84" s="96"/>
      <c r="F84" s="96"/>
      <c r="G84" s="96"/>
      <c r="H84" s="96"/>
      <c r="I84" s="93"/>
      <c r="J84" s="94"/>
      <c r="K84" s="313">
        <v>0.05</v>
      </c>
      <c r="L84" s="851">
        <f>N78*K84</f>
        <v>6188.5142532516984</v>
      </c>
      <c r="M84" s="852"/>
      <c r="N84" s="57"/>
    </row>
    <row r="85" spans="1:14" ht="15" thickBot="1">
      <c r="B85" s="97" t="s">
        <v>1058</v>
      </c>
      <c r="C85" s="98"/>
      <c r="D85" s="98"/>
      <c r="E85" s="98"/>
      <c r="F85" s="98"/>
      <c r="G85" s="98"/>
      <c r="H85" s="98"/>
      <c r="I85" s="99"/>
      <c r="J85" s="100"/>
      <c r="K85" s="314">
        <v>0.05</v>
      </c>
      <c r="L85" s="853">
        <f>N78*K85</f>
        <v>6188.5142532516984</v>
      </c>
      <c r="M85" s="854"/>
      <c r="N85" s="57"/>
    </row>
    <row r="86" spans="1:14" ht="15" thickBot="1">
      <c r="B86" s="816" t="s">
        <v>1037</v>
      </c>
      <c r="C86" s="817"/>
      <c r="D86" s="817"/>
      <c r="E86" s="817"/>
      <c r="F86" s="817"/>
      <c r="G86" s="817"/>
      <c r="H86" s="817"/>
      <c r="I86" s="817"/>
      <c r="J86" s="817"/>
      <c r="K86" s="817"/>
      <c r="L86" s="817"/>
      <c r="M86" s="818"/>
      <c r="N86" s="58">
        <f>L83+L84+L85</f>
        <v>37131.08551951019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160901.37058454414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45</v>
      </c>
      <c r="N37" s="281">
        <f>K37/M37</f>
        <v>2888.8888888888887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7189.3862923006782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49452.5</v>
      </c>
      <c r="N48" s="281">
        <f>K48*M48</f>
        <v>64288.25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390</v>
      </c>
      <c r="N49" s="281">
        <f>K49*M49</f>
        <v>35100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99388.25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108801.85756503396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21760.371513006794</v>
      </c>
      <c r="M83" s="852"/>
      <c r="N83" s="57"/>
    </row>
    <row r="84" spans="1:14">
      <c r="B84" s="95" t="s">
        <v>1057</v>
      </c>
      <c r="C84" s="96"/>
      <c r="D84" s="96"/>
      <c r="E84" s="96"/>
      <c r="F84" s="96"/>
      <c r="G84" s="96"/>
      <c r="H84" s="96"/>
      <c r="I84" s="93"/>
      <c r="J84" s="94"/>
      <c r="K84" s="313">
        <v>0.05</v>
      </c>
      <c r="L84" s="851">
        <f>N78*K84</f>
        <v>5440.0928782516985</v>
      </c>
      <c r="M84" s="852"/>
      <c r="N84" s="57"/>
    </row>
    <row r="85" spans="1:14" ht="15" thickBot="1">
      <c r="B85" s="97" t="s">
        <v>1058</v>
      </c>
      <c r="C85" s="98"/>
      <c r="D85" s="98"/>
      <c r="E85" s="98"/>
      <c r="F85" s="98"/>
      <c r="G85" s="98"/>
      <c r="H85" s="98"/>
      <c r="I85" s="99"/>
      <c r="J85" s="100"/>
      <c r="K85" s="314">
        <v>0.05</v>
      </c>
      <c r="L85" s="853">
        <f>N78*K85</f>
        <v>5440.0928782516985</v>
      </c>
      <c r="M85" s="854"/>
      <c r="N85" s="57"/>
    </row>
    <row r="86" spans="1:14" ht="15" thickBot="1">
      <c r="B86" s="816" t="s">
        <v>1037</v>
      </c>
      <c r="C86" s="817"/>
      <c r="D86" s="817"/>
      <c r="E86" s="817"/>
      <c r="F86" s="817"/>
      <c r="G86" s="817"/>
      <c r="H86" s="817"/>
      <c r="I86" s="817"/>
      <c r="J86" s="817"/>
      <c r="K86" s="817"/>
      <c r="L86" s="817"/>
      <c r="M86" s="818"/>
      <c r="N86" s="58">
        <f>L83+L84+L85</f>
        <v>32640.557269510195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141442.41483454415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45</v>
      </c>
      <c r="N37" s="281">
        <f>K37/M37</f>
        <v>2888.8888888888887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7189.3862923006782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60966.674999999996</v>
      </c>
      <c r="N48" s="281">
        <f>K48*M48</f>
        <v>79256.677499999991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390</v>
      </c>
      <c r="N49" s="281">
        <f>K49*M49</f>
        <v>35100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114356.67749999999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123770.28506503395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24754.057013006794</v>
      </c>
      <c r="M83" s="852"/>
      <c r="N83" s="57"/>
    </row>
    <row r="84" spans="1:14">
      <c r="B84" s="95" t="s">
        <v>1057</v>
      </c>
      <c r="C84" s="96"/>
      <c r="D84" s="96"/>
      <c r="E84" s="96"/>
      <c r="F84" s="96"/>
      <c r="G84" s="96"/>
      <c r="H84" s="96"/>
      <c r="I84" s="93"/>
      <c r="J84" s="94"/>
      <c r="K84" s="313">
        <v>0.05</v>
      </c>
      <c r="L84" s="851">
        <f>N78*K84</f>
        <v>6188.5142532516984</v>
      </c>
      <c r="M84" s="852"/>
      <c r="N84" s="57"/>
    </row>
    <row r="85" spans="1:14" ht="15" thickBot="1">
      <c r="B85" s="97" t="s">
        <v>1058</v>
      </c>
      <c r="C85" s="98"/>
      <c r="D85" s="98"/>
      <c r="E85" s="98"/>
      <c r="F85" s="98"/>
      <c r="G85" s="98"/>
      <c r="H85" s="98"/>
      <c r="I85" s="99"/>
      <c r="J85" s="100"/>
      <c r="K85" s="314">
        <v>0.05</v>
      </c>
      <c r="L85" s="853">
        <f>N78*K85</f>
        <v>6188.5142532516984</v>
      </c>
      <c r="M85" s="854"/>
      <c r="N85" s="57"/>
    </row>
    <row r="86" spans="1:14" ht="15" thickBot="1">
      <c r="B86" s="816" t="s">
        <v>1037</v>
      </c>
      <c r="C86" s="817"/>
      <c r="D86" s="817"/>
      <c r="E86" s="817"/>
      <c r="F86" s="817"/>
      <c r="G86" s="817"/>
      <c r="H86" s="817"/>
      <c r="I86" s="817"/>
      <c r="J86" s="817"/>
      <c r="K86" s="817"/>
      <c r="L86" s="817"/>
      <c r="M86" s="818"/>
      <c r="N86" s="58">
        <f>L83+L84+L85</f>
        <v>37131.08551951019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160901.37058454414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45</v>
      </c>
      <c r="N37" s="281">
        <f>K37/M37</f>
        <v>2888.8888888888887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7189.3862923006782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49452.5</v>
      </c>
      <c r="N48" s="281">
        <f>K48*M48</f>
        <v>64288.25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64288.25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73701.857565033963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14740.371513006794</v>
      </c>
      <c r="M83" s="852"/>
      <c r="N83" s="57"/>
    </row>
    <row r="84" spans="1:14">
      <c r="B84" s="95" t="s">
        <v>1057</v>
      </c>
      <c r="C84" s="96"/>
      <c r="D84" s="96"/>
      <c r="E84" s="96"/>
      <c r="F84" s="96"/>
      <c r="G84" s="96"/>
      <c r="H84" s="96"/>
      <c r="I84" s="93"/>
      <c r="J84" s="94"/>
      <c r="K84" s="313">
        <v>0.05</v>
      </c>
      <c r="L84" s="851">
        <f>N78*K84</f>
        <v>3685.0928782516985</v>
      </c>
      <c r="M84" s="852"/>
      <c r="N84" s="57"/>
    </row>
    <row r="85" spans="1:14" ht="15" thickBot="1">
      <c r="B85" s="97" t="s">
        <v>1058</v>
      </c>
      <c r="C85" s="98"/>
      <c r="D85" s="98"/>
      <c r="E85" s="98"/>
      <c r="F85" s="98"/>
      <c r="G85" s="98"/>
      <c r="H85" s="98"/>
      <c r="I85" s="99"/>
      <c r="J85" s="100"/>
      <c r="K85" s="314">
        <v>0.05</v>
      </c>
      <c r="L85" s="853">
        <f>N78*K85</f>
        <v>3685.0928782516985</v>
      </c>
      <c r="M85" s="854"/>
      <c r="N85" s="57"/>
    </row>
    <row r="86" spans="1:14" ht="15" thickBot="1">
      <c r="B86" s="816" t="s">
        <v>1037</v>
      </c>
      <c r="C86" s="817"/>
      <c r="D86" s="817"/>
      <c r="E86" s="817"/>
      <c r="F86" s="817"/>
      <c r="G86" s="817"/>
      <c r="H86" s="817"/>
      <c r="I86" s="817"/>
      <c r="J86" s="817"/>
      <c r="K86" s="817"/>
      <c r="L86" s="817"/>
      <c r="M86" s="818"/>
      <c r="N86" s="58">
        <f>L83+L84+L85</f>
        <v>22110.557269510195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95812.41483454415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45</v>
      </c>
      <c r="N37" s="281">
        <f>K37/M37</f>
        <v>2888.8888888888887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7189.3862923006782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60966.674999999996</v>
      </c>
      <c r="N48" s="281">
        <f>K48*M48</f>
        <v>79256.677499999991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79256.677499999991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88670.285065033953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17734.05701300679</v>
      </c>
      <c r="M83" s="852"/>
      <c r="N83" s="57"/>
    </row>
    <row r="84" spans="1:14">
      <c r="B84" s="95" t="s">
        <v>1057</v>
      </c>
      <c r="C84" s="96"/>
      <c r="D84" s="96"/>
      <c r="E84" s="96"/>
      <c r="F84" s="96"/>
      <c r="G84" s="96"/>
      <c r="H84" s="96"/>
      <c r="I84" s="93"/>
      <c r="J84" s="94"/>
      <c r="K84" s="313">
        <v>0.05</v>
      </c>
      <c r="L84" s="851">
        <f>N78*K84</f>
        <v>4433.5142532516975</v>
      </c>
      <c r="M84" s="852"/>
      <c r="N84" s="57"/>
    </row>
    <row r="85" spans="1:14" ht="15" thickBot="1">
      <c r="B85" s="97" t="s">
        <v>1058</v>
      </c>
      <c r="C85" s="98"/>
      <c r="D85" s="98"/>
      <c r="E85" s="98"/>
      <c r="F85" s="98"/>
      <c r="G85" s="98"/>
      <c r="H85" s="98"/>
      <c r="I85" s="99"/>
      <c r="J85" s="100"/>
      <c r="K85" s="314">
        <v>0.05</v>
      </c>
      <c r="L85" s="853">
        <f>N78*K85</f>
        <v>4433.5142532516975</v>
      </c>
      <c r="M85" s="854"/>
      <c r="N85" s="57"/>
    </row>
    <row r="86" spans="1:14" ht="15" thickBot="1">
      <c r="B86" s="816" t="s">
        <v>1037</v>
      </c>
      <c r="C86" s="817"/>
      <c r="D86" s="817"/>
      <c r="E86" s="817"/>
      <c r="F86" s="817"/>
      <c r="G86" s="817"/>
      <c r="H86" s="817"/>
      <c r="I86" s="817"/>
      <c r="J86" s="817"/>
      <c r="K86" s="817"/>
      <c r="L86" s="817"/>
      <c r="M86" s="818"/>
      <c r="N86" s="58">
        <f>L83+L84+L85</f>
        <v>26601.085519510187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115271.37058454414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45</v>
      </c>
      <c r="N37" s="281">
        <f>K37/M37</f>
        <v>2888.8888888888887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7189.3862923006782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49452.5</v>
      </c>
      <c r="N48" s="281">
        <f>K48*M48</f>
        <v>64288.25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64288.25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73701.857565033963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14740.371513006794</v>
      </c>
      <c r="M83" s="852"/>
      <c r="N83" s="57"/>
    </row>
    <row r="84" spans="1:14">
      <c r="B84" s="95" t="s">
        <v>1057</v>
      </c>
      <c r="C84" s="96"/>
      <c r="D84" s="96"/>
      <c r="E84" s="96"/>
      <c r="F84" s="96"/>
      <c r="G84" s="96"/>
      <c r="H84" s="96"/>
      <c r="I84" s="93"/>
      <c r="J84" s="94"/>
      <c r="K84" s="313">
        <v>0.05</v>
      </c>
      <c r="L84" s="851">
        <f>N78*K84</f>
        <v>3685.0928782516985</v>
      </c>
      <c r="M84" s="852"/>
      <c r="N84" s="57"/>
    </row>
    <row r="85" spans="1:14" ht="15" thickBot="1">
      <c r="B85" s="97" t="s">
        <v>1058</v>
      </c>
      <c r="C85" s="98"/>
      <c r="D85" s="98"/>
      <c r="E85" s="98"/>
      <c r="F85" s="98"/>
      <c r="G85" s="98"/>
      <c r="H85" s="98"/>
      <c r="I85" s="99"/>
      <c r="J85" s="100"/>
      <c r="K85" s="314">
        <v>0.05</v>
      </c>
      <c r="L85" s="853">
        <f>N78*K85</f>
        <v>3685.0928782516985</v>
      </c>
      <c r="M85" s="854"/>
      <c r="N85" s="57"/>
    </row>
    <row r="86" spans="1:14" ht="15" thickBot="1">
      <c r="B86" s="816" t="s">
        <v>1037</v>
      </c>
      <c r="C86" s="817"/>
      <c r="D86" s="817"/>
      <c r="E86" s="817"/>
      <c r="F86" s="817"/>
      <c r="G86" s="817"/>
      <c r="H86" s="817"/>
      <c r="I86" s="817"/>
      <c r="J86" s="817"/>
      <c r="K86" s="817"/>
      <c r="L86" s="817"/>
      <c r="M86" s="818"/>
      <c r="N86" s="58">
        <f>L83+L84+L85</f>
        <v>22110.557269510195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95812.41483454415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45</v>
      </c>
      <c r="N37" s="281">
        <f>K37/M37</f>
        <v>2888.8888888888887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7189.3862923006782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60966.674999999996</v>
      </c>
      <c r="N48" s="281">
        <f>K48*M48</f>
        <v>79256.677499999991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79256.677499999991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88670.285065033953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17734.05701300679</v>
      </c>
      <c r="M83" s="852"/>
      <c r="N83" s="57"/>
    </row>
    <row r="84" spans="1:14">
      <c r="B84" s="95" t="s">
        <v>1057</v>
      </c>
      <c r="C84" s="96"/>
      <c r="D84" s="96"/>
      <c r="E84" s="96"/>
      <c r="F84" s="96"/>
      <c r="G84" s="96"/>
      <c r="H84" s="96"/>
      <c r="I84" s="93"/>
      <c r="J84" s="94"/>
      <c r="K84" s="313">
        <v>0.05</v>
      </c>
      <c r="L84" s="851">
        <f>N78*K84</f>
        <v>4433.5142532516975</v>
      </c>
      <c r="M84" s="852"/>
      <c r="N84" s="57"/>
    </row>
    <row r="85" spans="1:14" ht="15" thickBot="1">
      <c r="B85" s="97" t="s">
        <v>1058</v>
      </c>
      <c r="C85" s="98"/>
      <c r="D85" s="98"/>
      <c r="E85" s="98"/>
      <c r="F85" s="98"/>
      <c r="G85" s="98"/>
      <c r="H85" s="98"/>
      <c r="I85" s="99"/>
      <c r="J85" s="100"/>
      <c r="K85" s="314">
        <v>0.05</v>
      </c>
      <c r="L85" s="853">
        <f>N78*K85</f>
        <v>4433.5142532516975</v>
      </c>
      <c r="M85" s="854"/>
      <c r="N85" s="57"/>
    </row>
    <row r="86" spans="1:14" ht="15" thickBot="1">
      <c r="B86" s="816" t="s">
        <v>1037</v>
      </c>
      <c r="C86" s="817"/>
      <c r="D86" s="817"/>
      <c r="E86" s="817"/>
      <c r="F86" s="817"/>
      <c r="G86" s="817"/>
      <c r="H86" s="817"/>
      <c r="I86" s="817"/>
      <c r="J86" s="817"/>
      <c r="K86" s="817"/>
      <c r="L86" s="817"/>
      <c r="M86" s="818"/>
      <c r="N86" s="58">
        <f>L83+L84+L85</f>
        <v>26601.085519510187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115271.37058454414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390</v>
      </c>
      <c r="N48" s="281">
        <f>K48*M48</f>
        <v>390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390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78</v>
      </c>
      <c r="M83" s="852"/>
      <c r="N83" s="57"/>
    </row>
    <row r="84" spans="1:14">
      <c r="B84" s="95" t="s">
        <v>1057</v>
      </c>
      <c r="C84" s="96"/>
      <c r="D84" s="96"/>
      <c r="E84" s="96"/>
      <c r="F84" s="96"/>
      <c r="G84" s="96"/>
      <c r="H84" s="96"/>
      <c r="I84" s="93"/>
      <c r="J84" s="94"/>
      <c r="K84" s="313">
        <v>0.05</v>
      </c>
      <c r="L84" s="851">
        <f>N78*K84</f>
        <v>19.5</v>
      </c>
      <c r="M84" s="852"/>
      <c r="N84" s="57"/>
    </row>
    <row r="85" spans="1:14" ht="15" thickBot="1">
      <c r="B85" s="97" t="s">
        <v>1058</v>
      </c>
      <c r="C85" s="98"/>
      <c r="D85" s="98"/>
      <c r="E85" s="98"/>
      <c r="F85" s="98"/>
      <c r="G85" s="98"/>
      <c r="H85" s="98"/>
      <c r="I85" s="99"/>
      <c r="J85" s="100"/>
      <c r="K85" s="314">
        <v>0.05</v>
      </c>
      <c r="L85" s="853">
        <f>N78*K85</f>
        <v>19.5</v>
      </c>
      <c r="M85" s="854"/>
      <c r="N85" s="57"/>
    </row>
    <row r="86" spans="1:14" ht="15" thickBot="1">
      <c r="B86" s="816" t="s">
        <v>1037</v>
      </c>
      <c r="C86" s="817"/>
      <c r="D86" s="817"/>
      <c r="E86" s="817"/>
      <c r="F86" s="817"/>
      <c r="G86" s="817"/>
      <c r="H86" s="817"/>
      <c r="I86" s="817"/>
      <c r="J86" s="817"/>
      <c r="K86" s="817"/>
      <c r="L86" s="817"/>
      <c r="M86" s="818"/>
      <c r="N86" s="58">
        <f>L83+L84+L85</f>
        <v>117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45</v>
      </c>
      <c r="N37" s="281">
        <f>K37/M37</f>
        <v>2888.8888888888887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7189.3862923006782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60966.674999999996</v>
      </c>
      <c r="N48" s="281">
        <f>K48*M48</f>
        <v>79256.677499999991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390</v>
      </c>
      <c r="N49" s="281">
        <f>K49*M49</f>
        <v>35100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114356.67749999999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123770.28506503395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24754.057013006794</v>
      </c>
      <c r="M83" s="852"/>
      <c r="N83" s="57"/>
    </row>
    <row r="84" spans="1:14">
      <c r="B84" s="95" t="s">
        <v>1057</v>
      </c>
      <c r="C84" s="96"/>
      <c r="D84" s="96"/>
      <c r="E84" s="96"/>
      <c r="F84" s="96"/>
      <c r="G84" s="96"/>
      <c r="H84" s="96"/>
      <c r="I84" s="93"/>
      <c r="J84" s="94"/>
      <c r="K84" s="313">
        <v>0.05</v>
      </c>
      <c r="L84" s="851">
        <f>N78*K84</f>
        <v>6188.5142532516984</v>
      </c>
      <c r="M84" s="852"/>
      <c r="N84" s="57"/>
    </row>
    <row r="85" spans="1:14" ht="15" thickBot="1">
      <c r="B85" s="97" t="s">
        <v>1058</v>
      </c>
      <c r="C85" s="98"/>
      <c r="D85" s="98"/>
      <c r="E85" s="98"/>
      <c r="F85" s="98"/>
      <c r="G85" s="98"/>
      <c r="H85" s="98"/>
      <c r="I85" s="99"/>
      <c r="J85" s="100"/>
      <c r="K85" s="314">
        <v>0.05</v>
      </c>
      <c r="L85" s="853">
        <f>N78*K85</f>
        <v>6188.5142532516984</v>
      </c>
      <c r="M85" s="854"/>
      <c r="N85" s="57"/>
    </row>
    <row r="86" spans="1:14" ht="15" thickBot="1">
      <c r="B86" s="816" t="s">
        <v>1037</v>
      </c>
      <c r="C86" s="817"/>
      <c r="D86" s="817"/>
      <c r="E86" s="817"/>
      <c r="F86" s="817"/>
      <c r="G86" s="817"/>
      <c r="H86" s="817"/>
      <c r="I86" s="817"/>
      <c r="J86" s="817"/>
      <c r="K86" s="817"/>
      <c r="L86" s="817"/>
      <c r="M86" s="818"/>
      <c r="N86" s="58">
        <f>L83+L84+L85</f>
        <v>37131.08551951019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160901.37058454414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45</v>
      </c>
      <c r="N37" s="281">
        <f>K37/M37</f>
        <v>2888.8888888888887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7189.3862923006782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60966.674999999996</v>
      </c>
      <c r="N48" s="281">
        <f>K48*M48</f>
        <v>79256.677499999991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390</v>
      </c>
      <c r="N49" s="281">
        <f>K49*M49</f>
        <v>35100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114356.67749999999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123770.28506503395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24754.057013006794</v>
      </c>
      <c r="M83" s="852"/>
      <c r="N83" s="57"/>
    </row>
    <row r="84" spans="1:14">
      <c r="B84" s="95" t="s">
        <v>1057</v>
      </c>
      <c r="C84" s="96"/>
      <c r="D84" s="96"/>
      <c r="E84" s="96"/>
      <c r="F84" s="96"/>
      <c r="G84" s="96"/>
      <c r="H84" s="96"/>
      <c r="I84" s="93"/>
      <c r="J84" s="94"/>
      <c r="K84" s="313">
        <v>0.05</v>
      </c>
      <c r="L84" s="851">
        <f>N78*K84</f>
        <v>6188.5142532516984</v>
      </c>
      <c r="M84" s="852"/>
      <c r="N84" s="57"/>
    </row>
    <row r="85" spans="1:14" ht="15" thickBot="1">
      <c r="B85" s="97" t="s">
        <v>1058</v>
      </c>
      <c r="C85" s="98"/>
      <c r="D85" s="98"/>
      <c r="E85" s="98"/>
      <c r="F85" s="98"/>
      <c r="G85" s="98"/>
      <c r="H85" s="98"/>
      <c r="I85" s="99"/>
      <c r="J85" s="100"/>
      <c r="K85" s="314">
        <v>0.05</v>
      </c>
      <c r="L85" s="853">
        <f>N78*K85</f>
        <v>6188.5142532516984</v>
      </c>
      <c r="M85" s="854"/>
      <c r="N85" s="57"/>
    </row>
    <row r="86" spans="1:14" ht="15" thickBot="1">
      <c r="B86" s="816" t="s">
        <v>1037</v>
      </c>
      <c r="C86" s="817"/>
      <c r="D86" s="817"/>
      <c r="E86" s="817"/>
      <c r="F86" s="817"/>
      <c r="G86" s="817"/>
      <c r="H86" s="817"/>
      <c r="I86" s="817"/>
      <c r="J86" s="817"/>
      <c r="K86" s="817"/>
      <c r="L86" s="817"/>
      <c r="M86" s="818"/>
      <c r="N86" s="58">
        <f>L83+L84+L85</f>
        <v>37131.08551951019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160901.37058454414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45</v>
      </c>
      <c r="N37" s="281">
        <f>K37/M37</f>
        <v>2888.8888888888887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7189.3862923006782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60966.674999999996</v>
      </c>
      <c r="N48" s="281">
        <f>K48*M48</f>
        <v>79256.677499999991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79256.677499999991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88670.285065033953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17734.05701300679</v>
      </c>
      <c r="M83" s="852"/>
      <c r="N83" s="57"/>
    </row>
    <row r="84" spans="1:14">
      <c r="B84" s="95" t="s">
        <v>1057</v>
      </c>
      <c r="C84" s="96"/>
      <c r="D84" s="96"/>
      <c r="E84" s="96"/>
      <c r="F84" s="96"/>
      <c r="G84" s="96"/>
      <c r="H84" s="96"/>
      <c r="I84" s="93"/>
      <c r="J84" s="94"/>
      <c r="K84" s="313">
        <v>0.05</v>
      </c>
      <c r="L84" s="851">
        <f>N78*K84</f>
        <v>4433.5142532516975</v>
      </c>
      <c r="M84" s="852"/>
      <c r="N84" s="57"/>
    </row>
    <row r="85" spans="1:14" ht="15" thickBot="1">
      <c r="B85" s="97" t="s">
        <v>1058</v>
      </c>
      <c r="C85" s="98"/>
      <c r="D85" s="98"/>
      <c r="E85" s="98"/>
      <c r="F85" s="98"/>
      <c r="G85" s="98"/>
      <c r="H85" s="98"/>
      <c r="I85" s="99"/>
      <c r="J85" s="100"/>
      <c r="K85" s="314">
        <v>0.05</v>
      </c>
      <c r="L85" s="853">
        <f>N78*K85</f>
        <v>4433.5142532516975</v>
      </c>
      <c r="M85" s="854"/>
      <c r="N85" s="57"/>
    </row>
    <row r="86" spans="1:14" ht="15" thickBot="1">
      <c r="B86" s="816" t="s">
        <v>1037</v>
      </c>
      <c r="C86" s="817"/>
      <c r="D86" s="817"/>
      <c r="E86" s="817"/>
      <c r="F86" s="817"/>
      <c r="G86" s="817"/>
      <c r="H86" s="817"/>
      <c r="I86" s="817"/>
      <c r="J86" s="817"/>
      <c r="K86" s="817"/>
      <c r="L86" s="817"/>
      <c r="M86" s="818"/>
      <c r="N86" s="58">
        <f>L83+L84+L85</f>
        <v>26601.085519510187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115271.37058454414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45</v>
      </c>
      <c r="N36" s="281">
        <f>K36/M36</f>
        <v>1376.6644088999999</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130000</v>
      </c>
      <c r="L37" s="279"/>
      <c r="M37" s="280">
        <v>45</v>
      </c>
      <c r="N37" s="281">
        <f>K37/M37</f>
        <v>2888.8888888888887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131317.14872699999</v>
      </c>
      <c r="L38" s="279"/>
      <c r="M38" s="280">
        <v>45</v>
      </c>
      <c r="N38" s="281">
        <f>K38/M38</f>
        <v>2918.1588606</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7189.3862923006782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60966.674999999996</v>
      </c>
      <c r="N48" s="281">
        <f>K48*M48</f>
        <v>79256.677499999991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79256.677499999991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1274.4676011956828</v>
      </c>
      <c r="M59" s="904"/>
      <c r="N59" s="296">
        <f>K59*L59</f>
        <v>1656.8078815543877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88670.285065033953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17734.05701300679</v>
      </c>
      <c r="M83" s="852"/>
      <c r="N83" s="57"/>
    </row>
    <row r="84" spans="1:14">
      <c r="B84" s="95" t="s">
        <v>1057</v>
      </c>
      <c r="C84" s="96"/>
      <c r="D84" s="96"/>
      <c r="E84" s="96"/>
      <c r="F84" s="96"/>
      <c r="G84" s="96"/>
      <c r="H84" s="96"/>
      <c r="I84" s="93"/>
      <c r="J84" s="94"/>
      <c r="K84" s="313">
        <v>0.05</v>
      </c>
      <c r="L84" s="851">
        <f>N78*K84</f>
        <v>4433.5142532516975</v>
      </c>
      <c r="M84" s="852"/>
      <c r="N84" s="57"/>
    </row>
    <row r="85" spans="1:14" ht="15" thickBot="1">
      <c r="B85" s="97" t="s">
        <v>1058</v>
      </c>
      <c r="C85" s="98"/>
      <c r="D85" s="98"/>
      <c r="E85" s="98"/>
      <c r="F85" s="98"/>
      <c r="G85" s="98"/>
      <c r="H85" s="98"/>
      <c r="I85" s="99"/>
      <c r="J85" s="100"/>
      <c r="K85" s="314">
        <v>0.05</v>
      </c>
      <c r="L85" s="853">
        <f>N78*K85</f>
        <v>4433.5142532516975</v>
      </c>
      <c r="M85" s="854"/>
      <c r="N85" s="57"/>
    </row>
    <row r="86" spans="1:14" ht="15" thickBot="1">
      <c r="B86" s="816" t="s">
        <v>1037</v>
      </c>
      <c r="C86" s="817"/>
      <c r="D86" s="817"/>
      <c r="E86" s="817"/>
      <c r="F86" s="817"/>
      <c r="G86" s="817"/>
      <c r="H86" s="817"/>
      <c r="I86" s="817"/>
      <c r="J86" s="817"/>
      <c r="K86" s="817"/>
      <c r="L86" s="817"/>
      <c r="M86" s="818"/>
      <c r="N86" s="58">
        <f>L83+L84+L85</f>
        <v>26601.085519510187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115271.37058454414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390</v>
      </c>
      <c r="N48" s="281">
        <f>K48*M48</f>
        <v>390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390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78</v>
      </c>
      <c r="M83" s="852"/>
      <c r="N83" s="57"/>
    </row>
    <row r="84" spans="1:14">
      <c r="B84" s="95" t="s">
        <v>1057</v>
      </c>
      <c r="C84" s="96"/>
      <c r="D84" s="96"/>
      <c r="E84" s="96"/>
      <c r="F84" s="96"/>
      <c r="G84" s="96"/>
      <c r="H84" s="96"/>
      <c r="I84" s="93"/>
      <c r="J84" s="94"/>
      <c r="K84" s="313">
        <v>0.05</v>
      </c>
      <c r="L84" s="851">
        <f>N78*K84</f>
        <v>19.5</v>
      </c>
      <c r="M84" s="852"/>
      <c r="N84" s="57"/>
    </row>
    <row r="85" spans="1:14" ht="15" thickBot="1">
      <c r="B85" s="97" t="s">
        <v>1058</v>
      </c>
      <c r="C85" s="98"/>
      <c r="D85" s="98"/>
      <c r="E85" s="98"/>
      <c r="F85" s="98"/>
      <c r="G85" s="98"/>
      <c r="H85" s="98"/>
      <c r="I85" s="99"/>
      <c r="J85" s="100"/>
      <c r="K85" s="314">
        <v>0.05</v>
      </c>
      <c r="L85" s="853">
        <f>N78*K85</f>
        <v>19.5</v>
      </c>
      <c r="M85" s="854"/>
      <c r="N85" s="57"/>
    </row>
    <row r="86" spans="1:14" ht="15" thickBot="1">
      <c r="B86" s="816" t="s">
        <v>1037</v>
      </c>
      <c r="C86" s="817"/>
      <c r="D86" s="817"/>
      <c r="E86" s="817"/>
      <c r="F86" s="817"/>
      <c r="G86" s="817"/>
      <c r="H86" s="817"/>
      <c r="I86" s="817"/>
      <c r="J86" s="817"/>
      <c r="K86" s="817"/>
      <c r="L86" s="817"/>
      <c r="M86" s="818"/>
      <c r="N86" s="58">
        <f>L83+L84+L85</f>
        <v>117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461"/>
      <c r="L30" s="792" t="s">
        <v>1029</v>
      </c>
      <c r="M30" s="793"/>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8628.69</v>
      </c>
      <c r="N48" s="281">
        <f>K48*M48</f>
        <v>8628.69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8628.69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8628.69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1725.7380000000003</v>
      </c>
      <c r="M83" s="852"/>
      <c r="N83" s="57"/>
    </row>
    <row r="84" spans="1:14">
      <c r="B84" s="95" t="s">
        <v>1057</v>
      </c>
      <c r="C84" s="96"/>
      <c r="D84" s="96"/>
      <c r="E84" s="96"/>
      <c r="F84" s="96"/>
      <c r="G84" s="96"/>
      <c r="H84" s="96"/>
      <c r="I84" s="93"/>
      <c r="J84" s="94"/>
      <c r="K84" s="313">
        <v>0.05</v>
      </c>
      <c r="L84" s="851">
        <f>N78*K84</f>
        <v>431.43450000000007</v>
      </c>
      <c r="M84" s="852"/>
      <c r="N84" s="57"/>
    </row>
    <row r="85" spans="1:14" ht="15" thickBot="1">
      <c r="B85" s="97" t="s">
        <v>1058</v>
      </c>
      <c r="C85" s="98"/>
      <c r="D85" s="98"/>
      <c r="E85" s="98"/>
      <c r="F85" s="98"/>
      <c r="G85" s="98"/>
      <c r="H85" s="98"/>
      <c r="I85" s="99"/>
      <c r="J85" s="100"/>
      <c r="K85" s="314">
        <v>0.05</v>
      </c>
      <c r="L85" s="853">
        <f>N78*K85</f>
        <v>431.43450000000007</v>
      </c>
      <c r="M85" s="854"/>
      <c r="N85" s="57"/>
    </row>
    <row r="86" spans="1:14" ht="15" thickBot="1">
      <c r="B86" s="816" t="s">
        <v>1037</v>
      </c>
      <c r="C86" s="817"/>
      <c r="D86" s="817"/>
      <c r="E86" s="817"/>
      <c r="F86" s="817"/>
      <c r="G86" s="817"/>
      <c r="H86" s="817"/>
      <c r="I86" s="817"/>
      <c r="J86" s="817"/>
      <c r="K86" s="817"/>
      <c r="L86" s="817"/>
      <c r="M86" s="818"/>
      <c r="N86" s="58">
        <f>L83+L84+L85</f>
        <v>2588.6070000000009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11217.297000000002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1250.69</v>
      </c>
      <c r="N48" s="281">
        <f>K48*M48</f>
        <v>1250.69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1250.69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1250.69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250.13800000000003</v>
      </c>
      <c r="M83" s="852"/>
      <c r="N83" s="57"/>
    </row>
    <row r="84" spans="1:14">
      <c r="B84" s="95" t="s">
        <v>1057</v>
      </c>
      <c r="C84" s="96"/>
      <c r="D84" s="96"/>
      <c r="E84" s="96"/>
      <c r="F84" s="96"/>
      <c r="G84" s="96"/>
      <c r="H84" s="96"/>
      <c r="I84" s="93"/>
      <c r="J84" s="94"/>
      <c r="K84" s="313">
        <v>0.05</v>
      </c>
      <c r="L84" s="851">
        <f>N78*K84</f>
        <v>62.534500000000008</v>
      </c>
      <c r="M84" s="852"/>
      <c r="N84" s="57"/>
    </row>
    <row r="85" spans="1:14" ht="15" thickBot="1">
      <c r="B85" s="97" t="s">
        <v>1058</v>
      </c>
      <c r="C85" s="98"/>
      <c r="D85" s="98"/>
      <c r="E85" s="98"/>
      <c r="F85" s="98"/>
      <c r="G85" s="98"/>
      <c r="H85" s="98"/>
      <c r="I85" s="99"/>
      <c r="J85" s="100"/>
      <c r="K85" s="314">
        <v>0.05</v>
      </c>
      <c r="L85" s="853">
        <f>N78*K85</f>
        <v>62.534500000000008</v>
      </c>
      <c r="M85" s="854"/>
      <c r="N85" s="57"/>
    </row>
    <row r="86" spans="1:14" ht="15" thickBot="1">
      <c r="B86" s="816" t="s">
        <v>1037</v>
      </c>
      <c r="C86" s="817"/>
      <c r="D86" s="817"/>
      <c r="E86" s="817"/>
      <c r="F86" s="817"/>
      <c r="G86" s="817"/>
      <c r="H86" s="817"/>
      <c r="I86" s="817"/>
      <c r="J86" s="817"/>
      <c r="K86" s="817"/>
      <c r="L86" s="817"/>
      <c r="M86" s="818"/>
      <c r="N86" s="58">
        <f>L83+L84+L85</f>
        <v>375.20699999999999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1625.8969999999999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1392.3</v>
      </c>
      <c r="N48" s="281">
        <f>K48*M48</f>
        <v>1392.3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1392.3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1392.3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278.45999999999998</v>
      </c>
      <c r="M83" s="852"/>
      <c r="N83" s="57"/>
    </row>
    <row r="84" spans="1:14">
      <c r="B84" s="95" t="s">
        <v>1057</v>
      </c>
      <c r="C84" s="96"/>
      <c r="D84" s="96"/>
      <c r="E84" s="96"/>
      <c r="F84" s="96"/>
      <c r="G84" s="96"/>
      <c r="H84" s="96"/>
      <c r="I84" s="93"/>
      <c r="J84" s="94"/>
      <c r="K84" s="313">
        <v>0.05</v>
      </c>
      <c r="L84" s="851">
        <f>N78*K84</f>
        <v>69.614999999999995</v>
      </c>
      <c r="M84" s="852"/>
      <c r="N84" s="57"/>
    </row>
    <row r="85" spans="1:14" ht="15" thickBot="1">
      <c r="B85" s="97" t="s">
        <v>1058</v>
      </c>
      <c r="C85" s="98"/>
      <c r="D85" s="98"/>
      <c r="E85" s="98"/>
      <c r="F85" s="98"/>
      <c r="G85" s="98"/>
      <c r="H85" s="98"/>
      <c r="I85" s="99"/>
      <c r="J85" s="100"/>
      <c r="K85" s="314">
        <v>0.05</v>
      </c>
      <c r="L85" s="853">
        <f>N78*K85</f>
        <v>69.614999999999995</v>
      </c>
      <c r="M85" s="854"/>
      <c r="N85" s="57"/>
    </row>
    <row r="86" spans="1:14" ht="15" thickBot="1">
      <c r="B86" s="816" t="s">
        <v>1037</v>
      </c>
      <c r="C86" s="817"/>
      <c r="D86" s="817"/>
      <c r="E86" s="817"/>
      <c r="F86" s="817"/>
      <c r="G86" s="817"/>
      <c r="H86" s="817"/>
      <c r="I86" s="817"/>
      <c r="J86" s="817"/>
      <c r="K86" s="817"/>
      <c r="L86" s="817"/>
      <c r="M86" s="818"/>
      <c r="N86" s="58">
        <f>L83+L84+L85</f>
        <v>417.69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1809.99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1606.5</v>
      </c>
      <c r="N48" s="281">
        <f>K48*M48</f>
        <v>1606.5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1606.5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321.3</v>
      </c>
      <c r="M83" s="852"/>
      <c r="N83" s="57"/>
    </row>
    <row r="84" spans="1:14">
      <c r="B84" s="95" t="s">
        <v>1057</v>
      </c>
      <c r="C84" s="96"/>
      <c r="D84" s="96"/>
      <c r="E84" s="96"/>
      <c r="F84" s="96"/>
      <c r="G84" s="96"/>
      <c r="H84" s="96"/>
      <c r="I84" s="93"/>
      <c r="J84" s="94"/>
      <c r="K84" s="313">
        <v>0.05</v>
      </c>
      <c r="L84" s="851">
        <f>N78*K84</f>
        <v>80.325000000000003</v>
      </c>
      <c r="M84" s="852"/>
      <c r="N84" s="57"/>
    </row>
    <row r="85" spans="1:14" ht="15" thickBot="1">
      <c r="B85" s="97" t="s">
        <v>1058</v>
      </c>
      <c r="C85" s="98"/>
      <c r="D85" s="98"/>
      <c r="E85" s="98"/>
      <c r="F85" s="98"/>
      <c r="G85" s="98"/>
      <c r="H85" s="98"/>
      <c r="I85" s="99"/>
      <c r="J85" s="100"/>
      <c r="K85" s="314">
        <v>0.05</v>
      </c>
      <c r="L85" s="853">
        <f>N78*K85</f>
        <v>80.325000000000003</v>
      </c>
      <c r="M85" s="854"/>
      <c r="N85" s="57"/>
    </row>
    <row r="86" spans="1:14" ht="15" thickBot="1">
      <c r="B86" s="816" t="s">
        <v>1037</v>
      </c>
      <c r="C86" s="817"/>
      <c r="D86" s="817"/>
      <c r="E86" s="817"/>
      <c r="F86" s="817"/>
      <c r="G86" s="817"/>
      <c r="H86" s="817"/>
      <c r="I86" s="817"/>
      <c r="J86" s="817"/>
      <c r="K86" s="817"/>
      <c r="L86" s="817"/>
      <c r="M86" s="818"/>
      <c r="N86" s="58">
        <f>L83+L84+L85</f>
        <v>481.95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2088.4499999999998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1929.0886767839843</v>
      </c>
      <c r="N48" s="281">
        <f>K48*M48</f>
        <v>1929.0886767839843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1929.0886767839843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1929.0886767839843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385.8177353567969</v>
      </c>
      <c r="M83" s="852"/>
      <c r="N83" s="57"/>
    </row>
    <row r="84" spans="1:14">
      <c r="B84" s="95" t="s">
        <v>1057</v>
      </c>
      <c r="C84" s="96"/>
      <c r="D84" s="96"/>
      <c r="E84" s="96"/>
      <c r="F84" s="96"/>
      <c r="G84" s="96"/>
      <c r="H84" s="96"/>
      <c r="I84" s="93"/>
      <c r="J84" s="94"/>
      <c r="K84" s="313">
        <v>0.05</v>
      </c>
      <c r="L84" s="851">
        <f>N78*K84</f>
        <v>96.454433839199226</v>
      </c>
      <c r="M84" s="852"/>
      <c r="N84" s="57"/>
    </row>
    <row r="85" spans="1:14" ht="15" thickBot="1">
      <c r="B85" s="97" t="s">
        <v>1058</v>
      </c>
      <c r="C85" s="98"/>
      <c r="D85" s="98"/>
      <c r="E85" s="98"/>
      <c r="F85" s="98"/>
      <c r="G85" s="98"/>
      <c r="H85" s="98"/>
      <c r="I85" s="99"/>
      <c r="J85" s="100"/>
      <c r="K85" s="314">
        <v>0.05</v>
      </c>
      <c r="L85" s="853">
        <f>N78*K85</f>
        <v>96.454433839199226</v>
      </c>
      <c r="M85" s="854"/>
      <c r="N85" s="57"/>
    </row>
    <row r="86" spans="1:14" ht="15" thickBot="1">
      <c r="B86" s="816" t="s">
        <v>1037</v>
      </c>
      <c r="C86" s="817"/>
      <c r="D86" s="817"/>
      <c r="E86" s="817"/>
      <c r="F86" s="817"/>
      <c r="G86" s="817"/>
      <c r="H86" s="817"/>
      <c r="I86" s="817"/>
      <c r="J86" s="817"/>
      <c r="K86" s="817"/>
      <c r="L86" s="817"/>
      <c r="M86" s="818"/>
      <c r="N86" s="58">
        <f>L83+L84+L85</f>
        <v>578.72660303519535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2507.8152798191795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1666</v>
      </c>
      <c r="N48" s="281">
        <f>K48*M48</f>
        <v>1666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1666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333.20000000000005</v>
      </c>
      <c r="M83" s="852"/>
      <c r="N83" s="57"/>
    </row>
    <row r="84" spans="1:14">
      <c r="B84" s="95" t="s">
        <v>1057</v>
      </c>
      <c r="C84" s="96"/>
      <c r="D84" s="96"/>
      <c r="E84" s="96"/>
      <c r="F84" s="96"/>
      <c r="G84" s="96"/>
      <c r="H84" s="96"/>
      <c r="I84" s="93"/>
      <c r="J84" s="94"/>
      <c r="K84" s="313">
        <v>0.05</v>
      </c>
      <c r="L84" s="851">
        <f>N78*K84</f>
        <v>83.300000000000011</v>
      </c>
      <c r="M84" s="852"/>
      <c r="N84" s="57"/>
    </row>
    <row r="85" spans="1:14" ht="15" thickBot="1">
      <c r="B85" s="97" t="s">
        <v>1058</v>
      </c>
      <c r="C85" s="98"/>
      <c r="D85" s="98"/>
      <c r="E85" s="98"/>
      <c r="F85" s="98"/>
      <c r="G85" s="98"/>
      <c r="H85" s="98"/>
      <c r="I85" s="99"/>
      <c r="J85" s="100"/>
      <c r="K85" s="314">
        <v>0.05</v>
      </c>
      <c r="L85" s="853">
        <f>N78*K85</f>
        <v>83.300000000000011</v>
      </c>
      <c r="M85" s="854"/>
      <c r="N85" s="57"/>
    </row>
    <row r="86" spans="1:14" ht="15" thickBot="1">
      <c r="B86" s="816" t="s">
        <v>1037</v>
      </c>
      <c r="C86" s="817"/>
      <c r="D86" s="817"/>
      <c r="E86" s="817"/>
      <c r="F86" s="817"/>
      <c r="G86" s="817"/>
      <c r="H86" s="817"/>
      <c r="I86" s="817"/>
      <c r="J86" s="817"/>
      <c r="K86" s="817"/>
      <c r="L86" s="817"/>
      <c r="M86" s="818"/>
      <c r="N86" s="58">
        <f>L83+L84+L85</f>
        <v>499.80000000000007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2165.8000000000002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1606.5</v>
      </c>
      <c r="N48" s="281">
        <f>K48*M48</f>
        <v>1606.5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1606.5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321.3</v>
      </c>
      <c r="M83" s="852"/>
      <c r="N83" s="57"/>
    </row>
    <row r="84" spans="1:14">
      <c r="B84" s="95" t="s">
        <v>1057</v>
      </c>
      <c r="C84" s="96"/>
      <c r="D84" s="96"/>
      <c r="E84" s="96"/>
      <c r="F84" s="96"/>
      <c r="G84" s="96"/>
      <c r="H84" s="96"/>
      <c r="I84" s="93"/>
      <c r="J84" s="94"/>
      <c r="K84" s="313">
        <v>0.05</v>
      </c>
      <c r="L84" s="851">
        <f>N78*K84</f>
        <v>80.325000000000003</v>
      </c>
      <c r="M84" s="852"/>
      <c r="N84" s="57"/>
    </row>
    <row r="85" spans="1:14" ht="15" thickBot="1">
      <c r="B85" s="97" t="s">
        <v>1058</v>
      </c>
      <c r="C85" s="98"/>
      <c r="D85" s="98"/>
      <c r="E85" s="98"/>
      <c r="F85" s="98"/>
      <c r="G85" s="98"/>
      <c r="H85" s="98"/>
      <c r="I85" s="99"/>
      <c r="J85" s="100"/>
      <c r="K85" s="314">
        <v>0.05</v>
      </c>
      <c r="L85" s="853">
        <f>N78*K85</f>
        <v>80.325000000000003</v>
      </c>
      <c r="M85" s="854"/>
      <c r="N85" s="57"/>
    </row>
    <row r="86" spans="1:14" ht="15" thickBot="1">
      <c r="B86" s="816" t="s">
        <v>1037</v>
      </c>
      <c r="C86" s="817"/>
      <c r="D86" s="817"/>
      <c r="E86" s="817"/>
      <c r="F86" s="817"/>
      <c r="G86" s="817"/>
      <c r="H86" s="817"/>
      <c r="I86" s="817"/>
      <c r="J86" s="817"/>
      <c r="K86" s="817"/>
      <c r="L86" s="817"/>
      <c r="M86" s="818"/>
      <c r="N86" s="58">
        <f>L83+L84+L85</f>
        <v>481.95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2088.4499999999998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2337.1036461218027</v>
      </c>
      <c r="N48" s="281">
        <f>K48*M48</f>
        <v>2337.1036461218027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2337.1036461218027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2337.1036461218027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467.42072922436057</v>
      </c>
      <c r="M83" s="852"/>
      <c r="N83" s="57"/>
    </row>
    <row r="84" spans="1:14">
      <c r="B84" s="95" t="s">
        <v>1057</v>
      </c>
      <c r="C84" s="96"/>
      <c r="D84" s="96"/>
      <c r="E84" s="96"/>
      <c r="F84" s="96"/>
      <c r="G84" s="96"/>
      <c r="H84" s="96"/>
      <c r="I84" s="93"/>
      <c r="J84" s="94"/>
      <c r="K84" s="313">
        <v>0.05</v>
      </c>
      <c r="L84" s="851">
        <f>N78*K84</f>
        <v>116.85518230609014</v>
      </c>
      <c r="M84" s="852"/>
      <c r="N84" s="57"/>
    </row>
    <row r="85" spans="1:14" ht="15" thickBot="1">
      <c r="B85" s="97" t="s">
        <v>1058</v>
      </c>
      <c r="C85" s="98"/>
      <c r="D85" s="98"/>
      <c r="E85" s="98"/>
      <c r="F85" s="98"/>
      <c r="G85" s="98"/>
      <c r="H85" s="98"/>
      <c r="I85" s="99"/>
      <c r="J85" s="100"/>
      <c r="K85" s="314">
        <v>0.05</v>
      </c>
      <c r="L85" s="853">
        <f>N78*K85</f>
        <v>116.85518230609014</v>
      </c>
      <c r="M85" s="854"/>
      <c r="N85" s="57"/>
    </row>
    <row r="86" spans="1:14" ht="15" thickBot="1">
      <c r="B86" s="816" t="s">
        <v>1037</v>
      </c>
      <c r="C86" s="817"/>
      <c r="D86" s="817"/>
      <c r="E86" s="817"/>
      <c r="F86" s="817"/>
      <c r="G86" s="817"/>
      <c r="H86" s="817"/>
      <c r="I86" s="817"/>
      <c r="J86" s="817"/>
      <c r="K86" s="817"/>
      <c r="L86" s="817"/>
      <c r="M86" s="818"/>
      <c r="N86" s="58">
        <f>L83+L84+L85</f>
        <v>701.1310938365408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3038.2347399583437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2585.1526186632218</v>
      </c>
      <c r="N48" s="281">
        <f>K48*M48</f>
        <v>2585.1526186632218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2585.1526186632218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2585.1526186632218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517.03052373264438</v>
      </c>
      <c r="M83" s="852"/>
      <c r="N83" s="57"/>
    </row>
    <row r="84" spans="1:14">
      <c r="B84" s="95" t="s">
        <v>1057</v>
      </c>
      <c r="C84" s="96"/>
      <c r="D84" s="96"/>
      <c r="E84" s="96"/>
      <c r="F84" s="96"/>
      <c r="G84" s="96"/>
      <c r="H84" s="96"/>
      <c r="I84" s="93"/>
      <c r="J84" s="94"/>
      <c r="K84" s="313">
        <v>0.05</v>
      </c>
      <c r="L84" s="851">
        <f>N78*K84</f>
        <v>129.2576309331611</v>
      </c>
      <c r="M84" s="852"/>
      <c r="N84" s="57"/>
    </row>
    <row r="85" spans="1:14" ht="15" thickBot="1">
      <c r="B85" s="97" t="s">
        <v>1058</v>
      </c>
      <c r="C85" s="98"/>
      <c r="D85" s="98"/>
      <c r="E85" s="98"/>
      <c r="F85" s="98"/>
      <c r="G85" s="98"/>
      <c r="H85" s="98"/>
      <c r="I85" s="99"/>
      <c r="J85" s="100"/>
      <c r="K85" s="314">
        <v>0.05</v>
      </c>
      <c r="L85" s="853">
        <f>N78*K85</f>
        <v>129.2576309331611</v>
      </c>
      <c r="M85" s="854"/>
      <c r="N85" s="57"/>
    </row>
    <row r="86" spans="1:14" ht="15" thickBot="1">
      <c r="B86" s="816" t="s">
        <v>1037</v>
      </c>
      <c r="C86" s="817"/>
      <c r="D86" s="817"/>
      <c r="E86" s="817"/>
      <c r="F86" s="817"/>
      <c r="G86" s="817"/>
      <c r="H86" s="817"/>
      <c r="I86" s="817"/>
      <c r="J86" s="817"/>
      <c r="K86" s="817"/>
      <c r="L86" s="817"/>
      <c r="M86" s="818"/>
      <c r="N86" s="58">
        <f>L83+L84+L85</f>
        <v>775.54578559896652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3360.6984042621884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2592.7560087181137</v>
      </c>
      <c r="N48" s="281">
        <f>K48*M48</f>
        <v>2592.7560087181137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2592.7560087181137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2592.7560087181137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518.55120174362276</v>
      </c>
      <c r="M83" s="852"/>
      <c r="N83" s="57"/>
    </row>
    <row r="84" spans="1:14">
      <c r="B84" s="95" t="s">
        <v>1057</v>
      </c>
      <c r="C84" s="96"/>
      <c r="D84" s="96"/>
      <c r="E84" s="96"/>
      <c r="F84" s="96"/>
      <c r="G84" s="96"/>
      <c r="H84" s="96"/>
      <c r="I84" s="93"/>
      <c r="J84" s="94"/>
      <c r="K84" s="313">
        <v>0.05</v>
      </c>
      <c r="L84" s="851">
        <f>N78*K84</f>
        <v>129.63780043590569</v>
      </c>
      <c r="M84" s="852"/>
      <c r="N84" s="57"/>
    </row>
    <row r="85" spans="1:14" ht="15" thickBot="1">
      <c r="B85" s="97" t="s">
        <v>1058</v>
      </c>
      <c r="C85" s="98"/>
      <c r="D85" s="98"/>
      <c r="E85" s="98"/>
      <c r="F85" s="98"/>
      <c r="G85" s="98"/>
      <c r="H85" s="98"/>
      <c r="I85" s="99"/>
      <c r="J85" s="100"/>
      <c r="K85" s="314">
        <v>0.05</v>
      </c>
      <c r="L85" s="853">
        <f>N78*K85</f>
        <v>129.63780043590569</v>
      </c>
      <c r="M85" s="854"/>
      <c r="N85" s="57"/>
    </row>
    <row r="86" spans="1:14" ht="15" thickBot="1">
      <c r="B86" s="816" t="s">
        <v>1037</v>
      </c>
      <c r="C86" s="817"/>
      <c r="D86" s="817"/>
      <c r="E86" s="817"/>
      <c r="F86" s="817"/>
      <c r="G86" s="817"/>
      <c r="H86" s="817"/>
      <c r="I86" s="817"/>
      <c r="J86" s="817"/>
      <c r="K86" s="817"/>
      <c r="L86" s="817"/>
      <c r="M86" s="818"/>
      <c r="N86" s="58">
        <f>L83+L84+L85</f>
        <v>777.82680261543408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3370.5828113335479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2358.3434933257986</v>
      </c>
      <c r="N48" s="281">
        <f>K48*M48</f>
        <v>2358.3434933257986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2358.3434933257986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2358.3434933257986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471.66869866515975</v>
      </c>
      <c r="M83" s="852"/>
      <c r="N83" s="57"/>
    </row>
    <row r="84" spans="1:14">
      <c r="B84" s="95" t="s">
        <v>1057</v>
      </c>
      <c r="C84" s="96"/>
      <c r="D84" s="96"/>
      <c r="E84" s="96"/>
      <c r="F84" s="96"/>
      <c r="G84" s="96"/>
      <c r="H84" s="96"/>
      <c r="I84" s="93"/>
      <c r="J84" s="94"/>
      <c r="K84" s="313">
        <v>0.05</v>
      </c>
      <c r="L84" s="851">
        <f>N78*K84</f>
        <v>117.91717466628994</v>
      </c>
      <c r="M84" s="852"/>
      <c r="N84" s="57"/>
    </row>
    <row r="85" spans="1:14" ht="15" thickBot="1">
      <c r="B85" s="97" t="s">
        <v>1058</v>
      </c>
      <c r="C85" s="98"/>
      <c r="D85" s="98"/>
      <c r="E85" s="98"/>
      <c r="F85" s="98"/>
      <c r="G85" s="98"/>
      <c r="H85" s="98"/>
      <c r="I85" s="99"/>
      <c r="J85" s="100"/>
      <c r="K85" s="314">
        <v>0.05</v>
      </c>
      <c r="L85" s="853">
        <f>N78*K85</f>
        <v>117.91717466628994</v>
      </c>
      <c r="M85" s="854"/>
      <c r="N85" s="57"/>
    </row>
    <row r="86" spans="1:14" ht="15" thickBot="1">
      <c r="B86" s="816" t="s">
        <v>1037</v>
      </c>
      <c r="C86" s="817"/>
      <c r="D86" s="817"/>
      <c r="E86" s="817"/>
      <c r="F86" s="817"/>
      <c r="G86" s="817"/>
      <c r="H86" s="817"/>
      <c r="I86" s="817"/>
      <c r="J86" s="817"/>
      <c r="K86" s="817"/>
      <c r="L86" s="817"/>
      <c r="M86" s="818"/>
      <c r="N86" s="58">
        <f>L83+L84+L85</f>
        <v>707.5030479977396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3065.8465413235381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2383.6881268421048</v>
      </c>
      <c r="N48" s="281">
        <f>K48*M48</f>
        <v>2383.6881268421048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2383.6881268421048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2383.6881268421048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476.73762536842099</v>
      </c>
      <c r="M83" s="852"/>
      <c r="N83" s="57"/>
    </row>
    <row r="84" spans="1:14">
      <c r="B84" s="95" t="s">
        <v>1057</v>
      </c>
      <c r="C84" s="96"/>
      <c r="D84" s="96"/>
      <c r="E84" s="96"/>
      <c r="F84" s="96"/>
      <c r="G84" s="96"/>
      <c r="H84" s="96"/>
      <c r="I84" s="93"/>
      <c r="J84" s="94"/>
      <c r="K84" s="313">
        <v>0.05</v>
      </c>
      <c r="L84" s="851">
        <f>N78*K84</f>
        <v>119.18440634210525</v>
      </c>
      <c r="M84" s="852"/>
      <c r="N84" s="57"/>
    </row>
    <row r="85" spans="1:14" ht="15" thickBot="1">
      <c r="B85" s="97" t="s">
        <v>1058</v>
      </c>
      <c r="C85" s="98"/>
      <c r="D85" s="98"/>
      <c r="E85" s="98"/>
      <c r="F85" s="98"/>
      <c r="G85" s="98"/>
      <c r="H85" s="98"/>
      <c r="I85" s="99"/>
      <c r="J85" s="100"/>
      <c r="K85" s="314">
        <v>0.05</v>
      </c>
      <c r="L85" s="853">
        <f>N78*K85</f>
        <v>119.18440634210525</v>
      </c>
      <c r="M85" s="854"/>
      <c r="N85" s="57"/>
    </row>
    <row r="86" spans="1:14" ht="15" thickBot="1">
      <c r="B86" s="816" t="s">
        <v>1037</v>
      </c>
      <c r="C86" s="817"/>
      <c r="D86" s="817"/>
      <c r="E86" s="817"/>
      <c r="F86" s="817"/>
      <c r="G86" s="817"/>
      <c r="H86" s="817"/>
      <c r="I86" s="817"/>
      <c r="J86" s="817"/>
      <c r="K86" s="817"/>
      <c r="L86" s="817"/>
      <c r="M86" s="818"/>
      <c r="N86" s="58">
        <f>L83+L84+L85</f>
        <v>715.10643805263146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3098.7945648947361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2383.6881268421048</v>
      </c>
      <c r="N48" s="281">
        <f>K48*M48</f>
        <v>2383.6881268421048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2383.6881268421048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2383.6881268421048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476.73762536842099</v>
      </c>
      <c r="M83" s="852"/>
      <c r="N83" s="57"/>
    </row>
    <row r="84" spans="1:14">
      <c r="B84" s="95" t="s">
        <v>1057</v>
      </c>
      <c r="C84" s="96"/>
      <c r="D84" s="96"/>
      <c r="E84" s="96"/>
      <c r="F84" s="96"/>
      <c r="G84" s="96"/>
      <c r="H84" s="96"/>
      <c r="I84" s="93"/>
      <c r="J84" s="94"/>
      <c r="K84" s="313">
        <v>0.05</v>
      </c>
      <c r="L84" s="851">
        <f>N78*K84</f>
        <v>119.18440634210525</v>
      </c>
      <c r="M84" s="852"/>
      <c r="N84" s="57"/>
    </row>
    <row r="85" spans="1:14" ht="15" thickBot="1">
      <c r="B85" s="97" t="s">
        <v>1058</v>
      </c>
      <c r="C85" s="98"/>
      <c r="D85" s="98"/>
      <c r="E85" s="98"/>
      <c r="F85" s="98"/>
      <c r="G85" s="98"/>
      <c r="H85" s="98"/>
      <c r="I85" s="99"/>
      <c r="J85" s="100"/>
      <c r="K85" s="314">
        <v>0.05</v>
      </c>
      <c r="L85" s="853">
        <f>N78*K85</f>
        <v>119.18440634210525</v>
      </c>
      <c r="M85" s="854"/>
      <c r="N85" s="57"/>
    </row>
    <row r="86" spans="1:14" ht="15" thickBot="1">
      <c r="B86" s="816" t="s">
        <v>1037</v>
      </c>
      <c r="C86" s="817"/>
      <c r="D86" s="817"/>
      <c r="E86" s="817"/>
      <c r="F86" s="817"/>
      <c r="G86" s="817"/>
      <c r="H86" s="817"/>
      <c r="I86" s="817"/>
      <c r="J86" s="817"/>
      <c r="K86" s="817"/>
      <c r="L86" s="817"/>
      <c r="M86" s="818"/>
      <c r="N86" s="58">
        <f>L83+L84+L85</f>
        <v>715.10643805263146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3098.7945648947361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2409.1160355828215</v>
      </c>
      <c r="N48" s="281">
        <f>K48*M48</f>
        <v>2409.1160355828215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2409.1160355828215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2409.1160355828215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481.82320711656433</v>
      </c>
      <c r="M83" s="852"/>
      <c r="N83" s="57"/>
    </row>
    <row r="84" spans="1:14">
      <c r="B84" s="95" t="s">
        <v>1057</v>
      </c>
      <c r="C84" s="96"/>
      <c r="D84" s="96"/>
      <c r="E84" s="96"/>
      <c r="F84" s="96"/>
      <c r="G84" s="96"/>
      <c r="H84" s="96"/>
      <c r="I84" s="93"/>
      <c r="J84" s="94"/>
      <c r="K84" s="313">
        <v>0.05</v>
      </c>
      <c r="L84" s="851">
        <f>N78*K84</f>
        <v>120.45580177914108</v>
      </c>
      <c r="M84" s="852"/>
      <c r="N84" s="57"/>
    </row>
    <row r="85" spans="1:14" ht="15" thickBot="1">
      <c r="B85" s="97" t="s">
        <v>1058</v>
      </c>
      <c r="C85" s="98"/>
      <c r="D85" s="98"/>
      <c r="E85" s="98"/>
      <c r="F85" s="98"/>
      <c r="G85" s="98"/>
      <c r="H85" s="98"/>
      <c r="I85" s="99"/>
      <c r="J85" s="100"/>
      <c r="K85" s="314">
        <v>0.05</v>
      </c>
      <c r="L85" s="853">
        <f>N78*K85</f>
        <v>120.45580177914108</v>
      </c>
      <c r="M85" s="854"/>
      <c r="N85" s="57"/>
    </row>
    <row r="86" spans="1:14" ht="15" thickBot="1">
      <c r="B86" s="816" t="s">
        <v>1037</v>
      </c>
      <c r="C86" s="817"/>
      <c r="D86" s="817"/>
      <c r="E86" s="817"/>
      <c r="F86" s="817"/>
      <c r="G86" s="817"/>
      <c r="H86" s="817"/>
      <c r="I86" s="817"/>
      <c r="J86" s="817"/>
      <c r="K86" s="817"/>
      <c r="L86" s="817"/>
      <c r="M86" s="818"/>
      <c r="N86" s="58">
        <f>L83+L84+L85</f>
        <v>722.73481067484647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3131.8508462576679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2556.3683563125596</v>
      </c>
      <c r="N48" s="281">
        <f>K48*M48</f>
        <v>2556.3683563125596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2556.3683563125596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2556.3683563125596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511.27367126251193</v>
      </c>
      <c r="M83" s="852"/>
      <c r="N83" s="57"/>
    </row>
    <row r="84" spans="1:14">
      <c r="B84" s="95" t="s">
        <v>1057</v>
      </c>
      <c r="C84" s="96"/>
      <c r="D84" s="96"/>
      <c r="E84" s="96"/>
      <c r="F84" s="96"/>
      <c r="G84" s="96"/>
      <c r="H84" s="96"/>
      <c r="I84" s="93"/>
      <c r="J84" s="94"/>
      <c r="K84" s="313">
        <v>0.05</v>
      </c>
      <c r="L84" s="851">
        <f>N78*K84</f>
        <v>127.81841781562798</v>
      </c>
      <c r="M84" s="852"/>
      <c r="N84" s="57"/>
    </row>
    <row r="85" spans="1:14" ht="15" thickBot="1">
      <c r="B85" s="97" t="s">
        <v>1058</v>
      </c>
      <c r="C85" s="98"/>
      <c r="D85" s="98"/>
      <c r="E85" s="98"/>
      <c r="F85" s="98"/>
      <c r="G85" s="98"/>
      <c r="H85" s="98"/>
      <c r="I85" s="99"/>
      <c r="J85" s="100"/>
      <c r="K85" s="314">
        <v>0.05</v>
      </c>
      <c r="L85" s="853">
        <f>N78*K85</f>
        <v>127.81841781562798</v>
      </c>
      <c r="M85" s="854"/>
      <c r="N85" s="57"/>
    </row>
    <row r="86" spans="1:14" ht="15" thickBot="1">
      <c r="B86" s="816" t="s">
        <v>1037</v>
      </c>
      <c r="C86" s="817"/>
      <c r="D86" s="817"/>
      <c r="E86" s="817"/>
      <c r="F86" s="817"/>
      <c r="G86" s="817"/>
      <c r="H86" s="817"/>
      <c r="I86" s="817"/>
      <c r="J86" s="817"/>
      <c r="K86" s="817"/>
      <c r="L86" s="817"/>
      <c r="M86" s="818"/>
      <c r="N86" s="58">
        <f>L83+L84+L85</f>
        <v>766.91050689376789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3323.2788632063275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3381.3361772683238</v>
      </c>
      <c r="N48" s="281">
        <f>K48*M48</f>
        <v>3381.3361772683238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3381.3361772683238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3381.3361772683238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676.26723545366485</v>
      </c>
      <c r="M83" s="852"/>
      <c r="N83" s="57"/>
    </row>
    <row r="84" spans="1:14">
      <c r="B84" s="95" t="s">
        <v>1057</v>
      </c>
      <c r="C84" s="96"/>
      <c r="D84" s="96"/>
      <c r="E84" s="96"/>
      <c r="F84" s="96"/>
      <c r="G84" s="96"/>
      <c r="H84" s="96"/>
      <c r="I84" s="93"/>
      <c r="J84" s="94"/>
      <c r="K84" s="313">
        <v>0.05</v>
      </c>
      <c r="L84" s="851">
        <f>N78*K84</f>
        <v>169.06680886341621</v>
      </c>
      <c r="M84" s="852"/>
      <c r="N84" s="57"/>
    </row>
    <row r="85" spans="1:14" ht="15" thickBot="1">
      <c r="B85" s="97" t="s">
        <v>1058</v>
      </c>
      <c r="C85" s="98"/>
      <c r="D85" s="98"/>
      <c r="E85" s="98"/>
      <c r="F85" s="98"/>
      <c r="G85" s="98"/>
      <c r="H85" s="98"/>
      <c r="I85" s="99"/>
      <c r="J85" s="100"/>
      <c r="K85" s="314">
        <v>0.05</v>
      </c>
      <c r="L85" s="853">
        <f>N78*K85</f>
        <v>169.06680886341621</v>
      </c>
      <c r="M85" s="854"/>
      <c r="N85" s="57"/>
    </row>
    <row r="86" spans="1:14" ht="15" thickBot="1">
      <c r="B86" s="816" t="s">
        <v>1037</v>
      </c>
      <c r="C86" s="817"/>
      <c r="D86" s="817"/>
      <c r="E86" s="817"/>
      <c r="F86" s="817"/>
      <c r="G86" s="817"/>
      <c r="H86" s="817"/>
      <c r="I86" s="817"/>
      <c r="J86" s="817"/>
      <c r="K86" s="817"/>
      <c r="L86" s="817"/>
      <c r="M86" s="818"/>
      <c r="N86" s="58">
        <f>L83+L84+L85</f>
        <v>1014.4008531804973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4395.7370304488213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1904</v>
      </c>
      <c r="N48" s="281">
        <f>K48*M48</f>
        <v>1904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1904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1904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380.8</v>
      </c>
      <c r="M83" s="852"/>
      <c r="N83" s="57"/>
    </row>
    <row r="84" spans="1:14">
      <c r="B84" s="95" t="s">
        <v>1057</v>
      </c>
      <c r="C84" s="96"/>
      <c r="D84" s="96"/>
      <c r="E84" s="96"/>
      <c r="F84" s="96"/>
      <c r="G84" s="96"/>
      <c r="H84" s="96"/>
      <c r="I84" s="93"/>
      <c r="J84" s="94"/>
      <c r="K84" s="313">
        <v>0.05</v>
      </c>
      <c r="L84" s="851">
        <f>N78*K84</f>
        <v>95.2</v>
      </c>
      <c r="M84" s="852"/>
      <c r="N84" s="57"/>
    </row>
    <row r="85" spans="1:14" ht="15" thickBot="1">
      <c r="B85" s="97" t="s">
        <v>1058</v>
      </c>
      <c r="C85" s="98"/>
      <c r="D85" s="98"/>
      <c r="E85" s="98"/>
      <c r="F85" s="98"/>
      <c r="G85" s="98"/>
      <c r="H85" s="98"/>
      <c r="I85" s="99"/>
      <c r="J85" s="100"/>
      <c r="K85" s="314">
        <v>0.05</v>
      </c>
      <c r="L85" s="853">
        <f>N78*K85</f>
        <v>95.2</v>
      </c>
      <c r="M85" s="854"/>
      <c r="N85" s="57"/>
    </row>
    <row r="86" spans="1:14" ht="15" thickBot="1">
      <c r="B86" s="816" t="s">
        <v>1037</v>
      </c>
      <c r="C86" s="817"/>
      <c r="D86" s="817"/>
      <c r="E86" s="817"/>
      <c r="F86" s="817"/>
      <c r="G86" s="817"/>
      <c r="H86" s="817"/>
      <c r="I86" s="817"/>
      <c r="J86" s="817"/>
      <c r="K86" s="817"/>
      <c r="L86" s="817"/>
      <c r="M86" s="818"/>
      <c r="N86" s="58">
        <f>L83+L84+L85</f>
        <v>571.20000000000005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2475.1999999999998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500</v>
      </c>
      <c r="N36" s="281">
        <f>K36/M36</f>
        <v>167.13224318699997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500</v>
      </c>
      <c r="N37" s="281">
        <f>K37/M37</f>
        <v>138.48016761899999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306.12308285806097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975.8</v>
      </c>
      <c r="N48" s="281">
        <f>K48*M48</f>
        <v>975.8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975.8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4" ht="15" thickBot="1">
      <c r="B65" s="905" t="s">
        <v>1037</v>
      </c>
      <c r="C65" s="859"/>
      <c r="D65" s="859"/>
      <c r="E65" s="859"/>
      <c r="F65" s="859"/>
      <c r="G65" s="859"/>
      <c r="H65" s="859"/>
      <c r="I65" s="859"/>
      <c r="J65" s="859"/>
      <c r="K65" s="859"/>
      <c r="L65" s="859"/>
      <c r="M65" s="860"/>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55" t="s">
        <v>1047</v>
      </c>
      <c r="C69" s="856"/>
      <c r="D69" s="856"/>
      <c r="E69" s="856"/>
      <c r="F69" s="856"/>
      <c r="G69" s="856"/>
      <c r="H69" s="856"/>
      <c r="I69" s="79" t="s">
        <v>1048</v>
      </c>
      <c r="J69" s="81" t="s">
        <v>1494</v>
      </c>
      <c r="K69" s="80" t="s">
        <v>1050</v>
      </c>
      <c r="L69" s="857" t="s">
        <v>1034</v>
      </c>
      <c r="M69" s="858"/>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92"/>
      <c r="C74" s="893"/>
      <c r="D74" s="893"/>
      <c r="E74" s="893"/>
      <c r="F74" s="893"/>
      <c r="G74" s="893"/>
      <c r="H74" s="893"/>
      <c r="I74" s="132"/>
      <c r="J74" s="132"/>
      <c r="K74" s="132"/>
      <c r="L74" s="906"/>
      <c r="M74" s="906"/>
      <c r="N74" s="51"/>
    </row>
    <row r="75" spans="1:14" ht="15" thickBot="1">
      <c r="B75" s="905" t="s">
        <v>1037</v>
      </c>
      <c r="C75" s="859"/>
      <c r="D75" s="859"/>
      <c r="E75" s="859"/>
      <c r="F75" s="859"/>
      <c r="G75" s="859"/>
      <c r="H75" s="859"/>
      <c r="I75" s="859"/>
      <c r="J75" s="859"/>
      <c r="K75" s="859"/>
      <c r="L75" s="859"/>
      <c r="M75" s="860"/>
      <c r="N75" s="310">
        <f>SUM(N70:N74)</f>
        <v>51.067205206099999</v>
      </c>
    </row>
    <row r="76" spans="1:14" ht="15" thickBot="1">
      <c r="B76" s="39"/>
      <c r="C76" s="40"/>
      <c r="D76" s="40"/>
      <c r="E76" s="40"/>
      <c r="F76" s="40"/>
      <c r="G76" s="40"/>
      <c r="H76" s="40"/>
      <c r="I76" s="40"/>
      <c r="J76" s="40"/>
      <c r="K76" s="40"/>
      <c r="L76" s="40"/>
      <c r="M76" s="40"/>
      <c r="N76" s="41"/>
    </row>
    <row r="77" spans="1:14" ht="15" thickBot="1">
      <c r="B77" s="816" t="s">
        <v>1051</v>
      </c>
      <c r="C77" s="817"/>
      <c r="D77" s="817"/>
      <c r="E77" s="817"/>
      <c r="F77" s="817"/>
      <c r="G77" s="817"/>
      <c r="H77" s="817"/>
      <c r="I77" s="817"/>
      <c r="J77" s="817"/>
      <c r="K77" s="817"/>
      <c r="L77" s="817"/>
      <c r="M77" s="818"/>
      <c r="N77" s="105">
        <f>N43+N54+N65+N75</f>
        <v>1332.9902880641609</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266.59805761283218</v>
      </c>
      <c r="M82" s="852"/>
      <c r="N82" s="57"/>
    </row>
    <row r="83" spans="1:14">
      <c r="B83" s="95" t="s">
        <v>1057</v>
      </c>
      <c r="C83" s="96"/>
      <c r="D83" s="96"/>
      <c r="E83" s="96"/>
      <c r="F83" s="96"/>
      <c r="G83" s="96"/>
      <c r="H83" s="96"/>
      <c r="I83" s="93"/>
      <c r="J83" s="94"/>
      <c r="K83" s="313">
        <v>0.05</v>
      </c>
      <c r="L83" s="851">
        <f>N77*K83</f>
        <v>66.649514403208045</v>
      </c>
      <c r="M83" s="852"/>
      <c r="N83" s="57"/>
    </row>
    <row r="84" spans="1:14" ht="15" thickBot="1">
      <c r="B84" s="97" t="s">
        <v>1058</v>
      </c>
      <c r="C84" s="98"/>
      <c r="D84" s="98"/>
      <c r="E84" s="98"/>
      <c r="F84" s="98"/>
      <c r="G84" s="98"/>
      <c r="H84" s="98"/>
      <c r="I84" s="99"/>
      <c r="J84" s="100"/>
      <c r="K84" s="314">
        <v>0.05</v>
      </c>
      <c r="L84" s="853">
        <f>N77*K84</f>
        <v>66.649514403208045</v>
      </c>
      <c r="M84" s="854"/>
      <c r="N84" s="57"/>
    </row>
    <row r="85" spans="1:14" ht="15" thickBot="1">
      <c r="B85" s="816" t="s">
        <v>1037</v>
      </c>
      <c r="C85" s="817"/>
      <c r="D85" s="817"/>
      <c r="E85" s="817"/>
      <c r="F85" s="817"/>
      <c r="G85" s="817"/>
      <c r="H85" s="817"/>
      <c r="I85" s="817"/>
      <c r="J85" s="817"/>
      <c r="K85" s="817"/>
      <c r="L85" s="817"/>
      <c r="M85" s="818"/>
      <c r="N85" s="58">
        <f>L82+L83+L84</f>
        <v>399.8970864192483</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1732.8873744834093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500</v>
      </c>
      <c r="N36" s="281">
        <f>K36/M36</f>
        <v>167.13224318699997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500</v>
      </c>
      <c r="N37" s="281">
        <f>K37/M37</f>
        <v>138.48016761899999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306.12308285806097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1053.1499999999999</v>
      </c>
      <c r="N48" s="281">
        <f>K48*M48</f>
        <v>1053.1499999999999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1053.1499999999999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1410.3402880641609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282.06805761283221</v>
      </c>
      <c r="M83" s="852"/>
      <c r="N83" s="57"/>
    </row>
    <row r="84" spans="1:14">
      <c r="B84" s="95" t="s">
        <v>1057</v>
      </c>
      <c r="C84" s="96"/>
      <c r="D84" s="96"/>
      <c r="E84" s="96"/>
      <c r="F84" s="96"/>
      <c r="G84" s="96"/>
      <c r="H84" s="96"/>
      <c r="I84" s="93"/>
      <c r="J84" s="94"/>
      <c r="K84" s="313">
        <v>0.05</v>
      </c>
      <c r="L84" s="851">
        <f>N78*K84</f>
        <v>70.517014403208051</v>
      </c>
      <c r="M84" s="852"/>
      <c r="N84" s="57"/>
    </row>
    <row r="85" spans="1:14" ht="15" thickBot="1">
      <c r="B85" s="97" t="s">
        <v>1058</v>
      </c>
      <c r="C85" s="98"/>
      <c r="D85" s="98"/>
      <c r="E85" s="98"/>
      <c r="F85" s="98"/>
      <c r="G85" s="98"/>
      <c r="H85" s="98"/>
      <c r="I85" s="99"/>
      <c r="J85" s="100"/>
      <c r="K85" s="314">
        <v>0.05</v>
      </c>
      <c r="L85" s="853">
        <f>N78*K85</f>
        <v>70.517014403208051</v>
      </c>
      <c r="M85" s="854"/>
      <c r="N85" s="57"/>
    </row>
    <row r="86" spans="1:14" ht="15" thickBot="1">
      <c r="B86" s="816" t="s">
        <v>1037</v>
      </c>
      <c r="C86" s="817"/>
      <c r="D86" s="817"/>
      <c r="E86" s="817"/>
      <c r="F86" s="817"/>
      <c r="G86" s="817"/>
      <c r="H86" s="817"/>
      <c r="I86" s="817"/>
      <c r="J86" s="817"/>
      <c r="K86" s="817"/>
      <c r="L86" s="817"/>
      <c r="M86" s="818"/>
      <c r="N86" s="58">
        <f>L83+L84+L85</f>
        <v>423.10208641924834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1833.4423744834091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500</v>
      </c>
      <c r="N36" s="281">
        <f>K36/M36</f>
        <v>167.13224318699997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500</v>
      </c>
      <c r="N37" s="281">
        <f>K37/M37</f>
        <v>138.48016761899999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306.12308285806097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9044</v>
      </c>
      <c r="N48" s="281">
        <f>K48*M48</f>
        <v>2713.2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2713.2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3070.3902880641608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614.07805761283225</v>
      </c>
      <c r="M83" s="852"/>
      <c r="N83" s="57"/>
    </row>
    <row r="84" spans="1:14">
      <c r="B84" s="95" t="s">
        <v>1057</v>
      </c>
      <c r="C84" s="96"/>
      <c r="D84" s="96"/>
      <c r="E84" s="96"/>
      <c r="F84" s="96"/>
      <c r="G84" s="96"/>
      <c r="H84" s="96"/>
      <c r="I84" s="93"/>
      <c r="J84" s="94"/>
      <c r="K84" s="313">
        <v>0.05</v>
      </c>
      <c r="L84" s="851">
        <f>N78*K84</f>
        <v>153.51951440320806</v>
      </c>
      <c r="M84" s="852"/>
      <c r="N84" s="57"/>
    </row>
    <row r="85" spans="1:14" ht="15" thickBot="1">
      <c r="B85" s="97" t="s">
        <v>1058</v>
      </c>
      <c r="C85" s="98"/>
      <c r="D85" s="98"/>
      <c r="E85" s="98"/>
      <c r="F85" s="98"/>
      <c r="G85" s="98"/>
      <c r="H85" s="98"/>
      <c r="I85" s="99"/>
      <c r="J85" s="100"/>
      <c r="K85" s="314">
        <v>0.05</v>
      </c>
      <c r="L85" s="853">
        <f>N78*K85</f>
        <v>153.51951440320806</v>
      </c>
      <c r="M85" s="854"/>
      <c r="N85" s="57"/>
    </row>
    <row r="86" spans="1:14" ht="15" thickBot="1">
      <c r="B86" s="816" t="s">
        <v>1037</v>
      </c>
      <c r="C86" s="817"/>
      <c r="D86" s="817"/>
      <c r="E86" s="817"/>
      <c r="F86" s="817"/>
      <c r="G86" s="817"/>
      <c r="H86" s="817"/>
      <c r="I86" s="817"/>
      <c r="J86" s="817"/>
      <c r="K86" s="817"/>
      <c r="L86" s="817"/>
      <c r="M86" s="818"/>
      <c r="N86" s="58">
        <f>L83+L84+L85</f>
        <v>921.11708641924838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3991.507374483409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948" t="str">
        <f>VLOOKUP(A36,EQUIPOS!A6:D154,3,FALSE)</f>
        <v>Carrotanque Irrigador de asfalto, 1000 GALONES DE CAPACIDAD</v>
      </c>
      <c r="C36" s="949"/>
      <c r="D36" s="949"/>
      <c r="E36" s="949"/>
      <c r="F36" s="949"/>
      <c r="G36" s="949"/>
      <c r="H36" s="950"/>
      <c r="I36" s="276"/>
      <c r="J36" s="277"/>
      <c r="K36" s="278">
        <f>VLOOKUP(A36,EQUIPOS!A6:D163,4,FALSE)</f>
        <v>83566.121593499993</v>
      </c>
      <c r="L36" s="279"/>
      <c r="M36" s="280">
        <v>500</v>
      </c>
      <c r="N36" s="281">
        <f>K36/M36</f>
        <v>167.13224318699997</v>
      </c>
    </row>
    <row r="37" spans="1:14">
      <c r="A37" s="119" t="s">
        <v>176</v>
      </c>
      <c r="B37" s="948" t="str">
        <f>VLOOKUP(A37,EQUIPOS!A7:D154,3,FALSE)</f>
        <v xml:space="preserve">Compresor (barrido y soplado)
</v>
      </c>
      <c r="C37" s="949"/>
      <c r="D37" s="949"/>
      <c r="E37" s="949"/>
      <c r="F37" s="949"/>
      <c r="G37" s="949"/>
      <c r="H37" s="950"/>
      <c r="I37" s="276"/>
      <c r="J37" s="277"/>
      <c r="K37" s="278">
        <f>VLOOKUP(A37,EQUIPOS!A7:D164,4,FALSE)</f>
        <v>69240.083809499993</v>
      </c>
      <c r="L37" s="279"/>
      <c r="M37" s="280">
        <v>500</v>
      </c>
      <c r="N37" s="281">
        <f>K37/M37</f>
        <v>138.48016761899999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306.12308285806097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1053.1499999999999</v>
      </c>
      <c r="N48" s="281">
        <f>K48*M48</f>
        <v>473.91749999999996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473.91749999999996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831.1077880641609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166.22155761283219</v>
      </c>
      <c r="M83" s="852"/>
      <c r="N83" s="57"/>
    </row>
    <row r="84" spans="1:14">
      <c r="B84" s="95" t="s">
        <v>1057</v>
      </c>
      <c r="C84" s="96"/>
      <c r="D84" s="96"/>
      <c r="E84" s="96"/>
      <c r="F84" s="96"/>
      <c r="G84" s="96"/>
      <c r="H84" s="96"/>
      <c r="I84" s="93"/>
      <c r="J84" s="94"/>
      <c r="K84" s="313">
        <v>0.05</v>
      </c>
      <c r="L84" s="851">
        <f>N78*K84</f>
        <v>41.555389403208046</v>
      </c>
      <c r="M84" s="852"/>
      <c r="N84" s="57"/>
    </row>
    <row r="85" spans="1:14" ht="15" thickBot="1">
      <c r="B85" s="97" t="s">
        <v>1058</v>
      </c>
      <c r="C85" s="98"/>
      <c r="D85" s="98"/>
      <c r="E85" s="98"/>
      <c r="F85" s="98"/>
      <c r="G85" s="98"/>
      <c r="H85" s="98"/>
      <c r="I85" s="99"/>
      <c r="J85" s="100"/>
      <c r="K85" s="314">
        <v>0.05</v>
      </c>
      <c r="L85" s="853">
        <f>N78*K85</f>
        <v>41.555389403208046</v>
      </c>
      <c r="M85" s="854"/>
      <c r="N85" s="57"/>
    </row>
    <row r="86" spans="1:14" ht="15" thickBot="1">
      <c r="B86" s="816" t="s">
        <v>1037</v>
      </c>
      <c r="C86" s="817"/>
      <c r="D86" s="817"/>
      <c r="E86" s="817"/>
      <c r="F86" s="817"/>
      <c r="G86" s="817"/>
      <c r="H86" s="817"/>
      <c r="I86" s="817"/>
      <c r="J86" s="817"/>
      <c r="K86" s="817"/>
      <c r="L86" s="817"/>
      <c r="M86" s="818"/>
      <c r="N86" s="58">
        <f>L83+L84+L85</f>
        <v>249.33233641924826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1080.4401244834091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500</v>
      </c>
      <c r="N36" s="281">
        <f>K36/M36</f>
        <v>167.13224318699997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500</v>
      </c>
      <c r="N37" s="281">
        <f>K37/M37</f>
        <v>138.48016761899999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306.12308285806097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1844.5</v>
      </c>
      <c r="N48" s="281">
        <f>K48*M48</f>
        <v>830.02499999999998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830.02499999999998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1187.2152880641609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237.44305761283218</v>
      </c>
      <c r="M83" s="852"/>
      <c r="N83" s="57"/>
    </row>
    <row r="84" spans="1:14">
      <c r="B84" s="95" t="s">
        <v>1057</v>
      </c>
      <c r="C84" s="96"/>
      <c r="D84" s="96"/>
      <c r="E84" s="96"/>
      <c r="F84" s="96"/>
      <c r="G84" s="96"/>
      <c r="H84" s="96"/>
      <c r="I84" s="93"/>
      <c r="J84" s="94"/>
      <c r="K84" s="313">
        <v>0.05</v>
      </c>
      <c r="L84" s="851">
        <f>N78*K84</f>
        <v>59.360764403208044</v>
      </c>
      <c r="M84" s="852"/>
      <c r="N84" s="57"/>
    </row>
    <row r="85" spans="1:14" ht="15" thickBot="1">
      <c r="B85" s="97" t="s">
        <v>1058</v>
      </c>
      <c r="C85" s="98"/>
      <c r="D85" s="98"/>
      <c r="E85" s="98"/>
      <c r="F85" s="98"/>
      <c r="G85" s="98"/>
      <c r="H85" s="98"/>
      <c r="I85" s="99"/>
      <c r="J85" s="100"/>
      <c r="K85" s="314">
        <v>0.05</v>
      </c>
      <c r="L85" s="853">
        <f>N78*K85</f>
        <v>59.360764403208044</v>
      </c>
      <c r="M85" s="854"/>
      <c r="N85" s="57"/>
    </row>
    <row r="86" spans="1:14" ht="15" thickBot="1">
      <c r="B86" s="816" t="s">
        <v>1037</v>
      </c>
      <c r="C86" s="817"/>
      <c r="D86" s="817"/>
      <c r="E86" s="817"/>
      <c r="F86" s="817"/>
      <c r="G86" s="817"/>
      <c r="H86" s="817"/>
      <c r="I86" s="817"/>
      <c r="J86" s="817"/>
      <c r="K86" s="817"/>
      <c r="L86" s="817"/>
      <c r="M86" s="818"/>
      <c r="N86" s="58">
        <f>L83+L84+L85</f>
        <v>356.16458641924828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1543.3798744834091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500</v>
      </c>
      <c r="N36" s="281">
        <f>K36/M36</f>
        <v>167.13224318699997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500</v>
      </c>
      <c r="N37" s="281">
        <f>K37/M37</f>
        <v>138.48016761899999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306.12308285806097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1606.5</v>
      </c>
      <c r="N48" s="281">
        <f>K48*M48</f>
        <v>722.92500000000007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722.92500000000007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1080.1152880641609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216.02305761283219</v>
      </c>
      <c r="M83" s="852"/>
      <c r="N83" s="57"/>
    </row>
    <row r="84" spans="1:14">
      <c r="B84" s="95" t="s">
        <v>1057</v>
      </c>
      <c r="C84" s="96"/>
      <c r="D84" s="96"/>
      <c r="E84" s="96"/>
      <c r="F84" s="96"/>
      <c r="G84" s="96"/>
      <c r="H84" s="96"/>
      <c r="I84" s="93"/>
      <c r="J84" s="94"/>
      <c r="K84" s="313">
        <v>0.05</v>
      </c>
      <c r="L84" s="851">
        <f>N78*K84</f>
        <v>54.005764403208047</v>
      </c>
      <c r="M84" s="852"/>
      <c r="N84" s="57"/>
    </row>
    <row r="85" spans="1:14" ht="15" thickBot="1">
      <c r="B85" s="97" t="s">
        <v>1058</v>
      </c>
      <c r="C85" s="98"/>
      <c r="D85" s="98"/>
      <c r="E85" s="98"/>
      <c r="F85" s="98"/>
      <c r="G85" s="98"/>
      <c r="H85" s="98"/>
      <c r="I85" s="99"/>
      <c r="J85" s="100"/>
      <c r="K85" s="314">
        <v>0.05</v>
      </c>
      <c r="L85" s="853">
        <f>N78*K85</f>
        <v>54.005764403208047</v>
      </c>
      <c r="M85" s="854"/>
      <c r="N85" s="57"/>
    </row>
    <row r="86" spans="1:14" ht="15" thickBot="1">
      <c r="B86" s="816" t="s">
        <v>1037</v>
      </c>
      <c r="C86" s="817"/>
      <c r="D86" s="817"/>
      <c r="E86" s="817"/>
      <c r="F86" s="817"/>
      <c r="G86" s="817"/>
      <c r="H86" s="817"/>
      <c r="I86" s="817"/>
      <c r="J86" s="817"/>
      <c r="K86" s="817"/>
      <c r="L86" s="817"/>
      <c r="M86" s="818"/>
      <c r="N86" s="58">
        <f>L83+L84+L85</f>
        <v>324.03458641924828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1404.1498744834093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500</v>
      </c>
      <c r="N36" s="281">
        <f>K36/M36</f>
        <v>167.13224318699997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500</v>
      </c>
      <c r="N37" s="281">
        <f>K37/M37</f>
        <v>138.48016761899999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306.12308285806097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1963.5</v>
      </c>
      <c r="N48" s="281">
        <f>K48*M48</f>
        <v>883.57500000000005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883.57500000000005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1240.765288064161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248.15305761283221</v>
      </c>
      <c r="M83" s="852"/>
      <c r="N83" s="57"/>
    </row>
    <row r="84" spans="1:14">
      <c r="B84" s="95" t="s">
        <v>1057</v>
      </c>
      <c r="C84" s="96"/>
      <c r="D84" s="96"/>
      <c r="E84" s="96"/>
      <c r="F84" s="96"/>
      <c r="G84" s="96"/>
      <c r="H84" s="96"/>
      <c r="I84" s="93"/>
      <c r="J84" s="94"/>
      <c r="K84" s="313">
        <v>0.05</v>
      </c>
      <c r="L84" s="851">
        <f>N78*K84</f>
        <v>62.038264403208053</v>
      </c>
      <c r="M84" s="852"/>
      <c r="N84" s="57"/>
    </row>
    <row r="85" spans="1:14" ht="15" thickBot="1">
      <c r="B85" s="97" t="s">
        <v>1058</v>
      </c>
      <c r="C85" s="98"/>
      <c r="D85" s="98"/>
      <c r="E85" s="98"/>
      <c r="F85" s="98"/>
      <c r="G85" s="98"/>
      <c r="H85" s="98"/>
      <c r="I85" s="99"/>
      <c r="J85" s="100"/>
      <c r="K85" s="314">
        <v>0.05</v>
      </c>
      <c r="L85" s="853">
        <f>N78*K85</f>
        <v>62.038264403208053</v>
      </c>
      <c r="M85" s="854"/>
      <c r="N85" s="57"/>
    </row>
    <row r="86" spans="1:14" ht="15" thickBot="1">
      <c r="B86" s="816" t="s">
        <v>1037</v>
      </c>
      <c r="C86" s="817"/>
      <c r="D86" s="817"/>
      <c r="E86" s="817"/>
      <c r="F86" s="817"/>
      <c r="G86" s="817"/>
      <c r="H86" s="817"/>
      <c r="I86" s="817"/>
      <c r="J86" s="817"/>
      <c r="K86" s="817"/>
      <c r="L86" s="817"/>
      <c r="M86" s="818"/>
      <c r="N86" s="58">
        <f>L83+L84+L85</f>
        <v>372.22958641924834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1612.9948744834094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400</v>
      </c>
      <c r="N36" s="281">
        <f>K36/M36</f>
        <v>208.91530398374999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400</v>
      </c>
      <c r="N37" s="281">
        <f>K37/M37</f>
        <v>298.44782839124997</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69240.083809499993</v>
      </c>
      <c r="L38" s="279"/>
      <c r="M38" s="280">
        <v>400</v>
      </c>
      <c r="N38" s="281">
        <f>K38/M38</f>
        <v>173.10020952374998</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66255.840054</v>
      </c>
      <c r="L39" s="870">
        <v>400</v>
      </c>
      <c r="M39" s="871"/>
      <c r="N39" s="281">
        <f>K39/L39</f>
        <v>165.63960013499999</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0.957510097614375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847.0604521313644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1844.5</v>
      </c>
      <c r="N48" s="281">
        <f>K48*M48</f>
        <v>3375.4349999999999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67072.762269938641</v>
      </c>
      <c r="N49" s="281">
        <f>K49*M49</f>
        <v>1274.3824831288341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4649.8174831288343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3">
        <f>VLOOKUP(A58,TRANSPORTE!A5:D117,4,FALSE)</f>
        <v>1274.4676011956828</v>
      </c>
      <c r="M58" s="904"/>
      <c r="N58" s="296">
        <f>K58*L58</f>
        <v>24.214884422717972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24.214884422717972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95.751009761437501</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5616.843829444354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1123.3687658888709</v>
      </c>
      <c r="M82" s="852"/>
      <c r="N82" s="57"/>
    </row>
    <row r="83" spans="1:14">
      <c r="B83" s="95" t="s">
        <v>1057</v>
      </c>
      <c r="C83" s="96"/>
      <c r="D83" s="96"/>
      <c r="E83" s="96"/>
      <c r="F83" s="96"/>
      <c r="G83" s="96"/>
      <c r="H83" s="96"/>
      <c r="I83" s="93"/>
      <c r="J83" s="94"/>
      <c r="K83" s="313">
        <v>0.05</v>
      </c>
      <c r="L83" s="851">
        <f>N77*K83</f>
        <v>280.84219147221773</v>
      </c>
      <c r="M83" s="852"/>
      <c r="N83" s="57"/>
    </row>
    <row r="84" spans="1:14" ht="15" thickBot="1">
      <c r="B84" s="97" t="s">
        <v>1058</v>
      </c>
      <c r="C84" s="98"/>
      <c r="D84" s="98"/>
      <c r="E84" s="98"/>
      <c r="F84" s="98"/>
      <c r="G84" s="98"/>
      <c r="H84" s="98"/>
      <c r="I84" s="99"/>
      <c r="J84" s="100"/>
      <c r="K84" s="314">
        <v>0.05</v>
      </c>
      <c r="L84" s="853">
        <f>N77*K84</f>
        <v>280.84219147221773</v>
      </c>
      <c r="M84" s="854"/>
      <c r="N84" s="57"/>
    </row>
    <row r="85" spans="1:14" ht="15" thickBot="1">
      <c r="B85" s="816" t="s">
        <v>1037</v>
      </c>
      <c r="C85" s="817"/>
      <c r="D85" s="817"/>
      <c r="E85" s="817"/>
      <c r="F85" s="817"/>
      <c r="G85" s="817"/>
      <c r="H85" s="817"/>
      <c r="I85" s="817"/>
      <c r="J85" s="817"/>
      <c r="K85" s="817"/>
      <c r="L85" s="817"/>
      <c r="M85" s="818"/>
      <c r="N85" s="58">
        <f>L82+L83+L84</f>
        <v>1685.0531488333065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7301.8969782776603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400</v>
      </c>
      <c r="N36" s="281">
        <f>K36/M36</f>
        <v>208.91530398374999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400</v>
      </c>
      <c r="N37" s="281">
        <f>K37/M37</f>
        <v>298.44782839124997</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69240.083809499993</v>
      </c>
      <c r="L38" s="279"/>
      <c r="M38" s="280">
        <v>400</v>
      </c>
      <c r="N38" s="281">
        <f>K38/M38</f>
        <v>173.10020952374998</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66255.840054</v>
      </c>
      <c r="L39" s="870">
        <v>400</v>
      </c>
      <c r="M39" s="871"/>
      <c r="N39" s="281">
        <f>K39/L39</f>
        <v>165.63960013499999</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0.957510097614375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847.0604521313644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1844.5</v>
      </c>
      <c r="N48" s="281">
        <f>K48*M48</f>
        <v>2766.75</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67072.762269938641</v>
      </c>
      <c r="N49" s="281">
        <f>K49*M49</f>
        <v>871.94590950920224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3638.6959095092025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3">
        <f>VLOOKUP(A58,TRANSPORTE!A5:D117,4,FALSE)</f>
        <v>1274.4676011956828</v>
      </c>
      <c r="M58" s="904"/>
      <c r="N58" s="296">
        <f>K58*L58</f>
        <v>16.568078815543878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16.568078815543878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95.751009761437501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4598.0754502175487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919.61509004350978</v>
      </c>
      <c r="M83" s="852"/>
      <c r="N83" s="57"/>
    </row>
    <row r="84" spans="1:14">
      <c r="B84" s="95" t="s">
        <v>1057</v>
      </c>
      <c r="C84" s="96"/>
      <c r="D84" s="96"/>
      <c r="E84" s="96"/>
      <c r="F84" s="96"/>
      <c r="G84" s="96"/>
      <c r="H84" s="96"/>
      <c r="I84" s="93"/>
      <c r="J84" s="94"/>
      <c r="K84" s="313">
        <v>0.05</v>
      </c>
      <c r="L84" s="851">
        <f>N78*K84</f>
        <v>229.90377251087745</v>
      </c>
      <c r="M84" s="852"/>
      <c r="N84" s="57"/>
    </row>
    <row r="85" spans="1:14" ht="15" thickBot="1">
      <c r="B85" s="97" t="s">
        <v>1058</v>
      </c>
      <c r="C85" s="98"/>
      <c r="D85" s="98"/>
      <c r="E85" s="98"/>
      <c r="F85" s="98"/>
      <c r="G85" s="98"/>
      <c r="H85" s="98"/>
      <c r="I85" s="99"/>
      <c r="J85" s="100"/>
      <c r="K85" s="314">
        <v>0.05</v>
      </c>
      <c r="L85" s="853">
        <f>N78*K85</f>
        <v>229.90377251087745</v>
      </c>
      <c r="M85" s="854"/>
      <c r="N85" s="57"/>
    </row>
    <row r="86" spans="1:14" ht="15" thickBot="1">
      <c r="B86" s="816" t="s">
        <v>1037</v>
      </c>
      <c r="C86" s="817"/>
      <c r="D86" s="817"/>
      <c r="E86" s="817"/>
      <c r="F86" s="817"/>
      <c r="G86" s="817"/>
      <c r="H86" s="817"/>
      <c r="I86" s="817"/>
      <c r="J86" s="817"/>
      <c r="K86" s="817"/>
      <c r="L86" s="817"/>
      <c r="M86" s="818"/>
      <c r="N86" s="58">
        <f>L83+L84+L85</f>
        <v>1379.4226350652646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5977.498085282813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400</v>
      </c>
      <c r="N36" s="281">
        <f>K36/M36</f>
        <v>208.91530398374999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400</v>
      </c>
      <c r="N37" s="281">
        <f>K37/M37</f>
        <v>298.44782839124997</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69240.083809499993</v>
      </c>
      <c r="L38" s="279"/>
      <c r="M38" s="280">
        <v>400</v>
      </c>
      <c r="N38" s="281">
        <f>K38/M38</f>
        <v>173.10020952374998</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66255.840054</v>
      </c>
      <c r="L39" s="870">
        <v>400</v>
      </c>
      <c r="M39" s="871"/>
      <c r="N39" s="281">
        <f>K39/L39</f>
        <v>165.63960013499999</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0.957510097614375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847.0604521313644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1844.5</v>
      </c>
      <c r="N48" s="281">
        <f>K48*M48</f>
        <v>3375.4349999999999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67072.762269938641</v>
      </c>
      <c r="N49" s="281">
        <f>K49*M49</f>
        <v>1274.3824831288341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4649.8174831288343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3">
        <f>VLOOKUP(A58,TRANSPORTE!A5:D117,4,FALSE)</f>
        <v>1274.4676011956828</v>
      </c>
      <c r="M58" s="904"/>
      <c r="N58" s="296">
        <f>K58*L58</f>
        <v>24.214884422717972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24.214884422717972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SUM(N69:N75)</f>
        <v>95.751009761437501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5616.843829444354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1123.3687658888709</v>
      </c>
      <c r="M83" s="852"/>
      <c r="N83" s="57"/>
    </row>
    <row r="84" spans="1:14">
      <c r="B84" s="95" t="s">
        <v>1057</v>
      </c>
      <c r="C84" s="96"/>
      <c r="D84" s="96"/>
      <c r="E84" s="96"/>
      <c r="F84" s="96"/>
      <c r="G84" s="96"/>
      <c r="H84" s="96"/>
      <c r="I84" s="93"/>
      <c r="J84" s="94"/>
      <c r="K84" s="313">
        <v>0.05</v>
      </c>
      <c r="L84" s="851">
        <f>N78*K84</f>
        <v>280.84219147221773</v>
      </c>
      <c r="M84" s="852"/>
      <c r="N84" s="57"/>
    </row>
    <row r="85" spans="1:14" ht="15" thickBot="1">
      <c r="B85" s="97" t="s">
        <v>1058</v>
      </c>
      <c r="C85" s="98"/>
      <c r="D85" s="98"/>
      <c r="E85" s="98"/>
      <c r="F85" s="98"/>
      <c r="G85" s="98"/>
      <c r="H85" s="98"/>
      <c r="I85" s="99"/>
      <c r="J85" s="100"/>
      <c r="K85" s="314">
        <v>0.05</v>
      </c>
      <c r="L85" s="853">
        <f>N78*K85</f>
        <v>280.84219147221773</v>
      </c>
      <c r="M85" s="854"/>
      <c r="N85" s="57"/>
    </row>
    <row r="86" spans="1:14" ht="15" thickBot="1">
      <c r="B86" s="816" t="s">
        <v>1037</v>
      </c>
      <c r="C86" s="817"/>
      <c r="D86" s="817"/>
      <c r="E86" s="817"/>
      <c r="F86" s="817"/>
      <c r="G86" s="817"/>
      <c r="H86" s="817"/>
      <c r="I86" s="817"/>
      <c r="J86" s="817"/>
      <c r="K86" s="817"/>
      <c r="L86" s="817"/>
      <c r="M86" s="818"/>
      <c r="N86" s="58">
        <f>L83+L84+L85</f>
        <v>1685.0531488333065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7301.8969782776603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400</v>
      </c>
      <c r="N36" s="281">
        <f>K36/M36</f>
        <v>208.91530398374999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400</v>
      </c>
      <c r="N37" s="281">
        <f>K37/M37</f>
        <v>298.44782839124997</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69240.083809499993</v>
      </c>
      <c r="L38" s="279"/>
      <c r="M38" s="280">
        <v>400</v>
      </c>
      <c r="N38" s="281">
        <f>K38/M38</f>
        <v>173.10020952374998</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66255.840054</v>
      </c>
      <c r="L39" s="870">
        <v>400</v>
      </c>
      <c r="M39" s="871"/>
      <c r="N39" s="281">
        <f>K39/L39</f>
        <v>165.63960013499999</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0.957510097614375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847.0604521313644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67072.762269938641</v>
      </c>
      <c r="N48" s="281">
        <f>K48*M48</f>
        <v>871.94590950920224</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1844.5</v>
      </c>
      <c r="N49" s="281">
        <f>K49*M49</f>
        <v>2766.75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3638.6959095092025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3">
        <f>VLOOKUP(A58,TRANSPORTE!A5:D117,4,FALSE)</f>
        <v>1274.4676011956828</v>
      </c>
      <c r="M58" s="904"/>
      <c r="N58" s="296">
        <f>K58*L58</f>
        <v>16.568078815543878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16.568078815543878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95.751009761437501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4598.0754502175487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919.61509004350978</v>
      </c>
      <c r="M83" s="852"/>
      <c r="N83" s="57"/>
    </row>
    <row r="84" spans="1:14">
      <c r="B84" s="95" t="s">
        <v>1057</v>
      </c>
      <c r="C84" s="96"/>
      <c r="D84" s="96"/>
      <c r="E84" s="96"/>
      <c r="F84" s="96"/>
      <c r="G84" s="96"/>
      <c r="H84" s="96"/>
      <c r="I84" s="93"/>
      <c r="J84" s="94"/>
      <c r="K84" s="313">
        <v>0.05</v>
      </c>
      <c r="L84" s="851">
        <f>N78*K84</f>
        <v>229.90377251087745</v>
      </c>
      <c r="M84" s="852"/>
      <c r="N84" s="57"/>
    </row>
    <row r="85" spans="1:14" ht="15" thickBot="1">
      <c r="B85" s="97" t="s">
        <v>1058</v>
      </c>
      <c r="C85" s="98"/>
      <c r="D85" s="98"/>
      <c r="E85" s="98"/>
      <c r="F85" s="98"/>
      <c r="G85" s="98"/>
      <c r="H85" s="98"/>
      <c r="I85" s="99"/>
      <c r="J85" s="100"/>
      <c r="K85" s="314">
        <v>0.05</v>
      </c>
      <c r="L85" s="853">
        <f>N78*K85</f>
        <v>229.90377251087745</v>
      </c>
      <c r="M85" s="854"/>
      <c r="N85" s="57"/>
    </row>
    <row r="86" spans="1:14" ht="15" thickBot="1">
      <c r="B86" s="816" t="s">
        <v>1037</v>
      </c>
      <c r="C86" s="817"/>
      <c r="D86" s="817"/>
      <c r="E86" s="817"/>
      <c r="F86" s="817"/>
      <c r="G86" s="817"/>
      <c r="H86" s="817"/>
      <c r="I86" s="817"/>
      <c r="J86" s="817"/>
      <c r="K86" s="817"/>
      <c r="L86" s="817"/>
      <c r="M86" s="818"/>
      <c r="N86" s="58">
        <f>L83+L84+L85</f>
        <v>1379.4226350652646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5977.498085282813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92">
        <v>275</v>
      </c>
      <c r="N36" s="281">
        <f>K36/M36</f>
        <v>303.87680579454542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92">
        <f>M36</f>
        <v>275</v>
      </c>
      <c r="N37" s="281">
        <f>K37/M37</f>
        <v>434.10593220545451</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69240.083809499993</v>
      </c>
      <c r="L38" s="279"/>
      <c r="M38" s="292">
        <v>275</v>
      </c>
      <c r="N38" s="281">
        <f>K38/M38</f>
        <v>251.78212294363632</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66255.840054</v>
      </c>
      <c r="L39" s="946">
        <v>275</v>
      </c>
      <c r="M39" s="947"/>
      <c r="N39" s="281">
        <f>K39/L39</f>
        <v>240.93032746909091</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1232.0879303728934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54908.424380690973</v>
      </c>
      <c r="N48" s="281">
        <f>K48*M48</f>
        <v>1372.7106095172744</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58194.175082983522</v>
      </c>
      <c r="N49" s="281">
        <f>K49*M49</f>
        <v>756.52427607878576</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1844.5</v>
      </c>
      <c r="N50" s="281">
        <f>K50*M50</f>
        <v>7820.68</v>
      </c>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9949.9148855960593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3">
        <f>VLOOKUP(A58,TRANSPORTE!A5:D117,4,FALSE)</f>
        <v>1274.4676011956828</v>
      </c>
      <c r="M58" s="904"/>
      <c r="N58" s="296">
        <f>K58*L58</f>
        <v>48.429768845435945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48.429768845435945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SUM(N69:N75)</f>
        <v>139.27419601663635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11369.706780831026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2273.9413561662054</v>
      </c>
      <c r="M83" s="852"/>
      <c r="N83" s="57"/>
    </row>
    <row r="84" spans="1:14">
      <c r="B84" s="95" t="s">
        <v>1057</v>
      </c>
      <c r="C84" s="96"/>
      <c r="D84" s="96"/>
      <c r="E84" s="96"/>
      <c r="F84" s="96"/>
      <c r="G84" s="96"/>
      <c r="H84" s="96"/>
      <c r="I84" s="93"/>
      <c r="J84" s="94"/>
      <c r="K84" s="313">
        <v>0.05</v>
      </c>
      <c r="L84" s="851">
        <f>N78*K84</f>
        <v>568.48533904155136</v>
      </c>
      <c r="M84" s="852"/>
      <c r="N84" s="57"/>
    </row>
    <row r="85" spans="1:14" ht="15" thickBot="1">
      <c r="B85" s="97" t="s">
        <v>1058</v>
      </c>
      <c r="C85" s="98"/>
      <c r="D85" s="98"/>
      <c r="E85" s="98"/>
      <c r="F85" s="98"/>
      <c r="G85" s="98"/>
      <c r="H85" s="98"/>
      <c r="I85" s="99"/>
      <c r="J85" s="100"/>
      <c r="K85" s="314">
        <v>0.05</v>
      </c>
      <c r="L85" s="853">
        <f>N78*K85</f>
        <v>568.48533904155136</v>
      </c>
      <c r="M85" s="854"/>
      <c r="N85" s="57"/>
    </row>
    <row r="86" spans="1:14" ht="15" thickBot="1">
      <c r="B86" s="816" t="s">
        <v>1037</v>
      </c>
      <c r="C86" s="817"/>
      <c r="D86" s="817"/>
      <c r="E86" s="817"/>
      <c r="F86" s="817"/>
      <c r="G86" s="817"/>
      <c r="H86" s="817"/>
      <c r="I86" s="817"/>
      <c r="J86" s="817"/>
      <c r="K86" s="817"/>
      <c r="L86" s="817"/>
      <c r="M86" s="818"/>
      <c r="N86" s="58">
        <f>L83+L84+L85</f>
        <v>3410.9120342493084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14780.618815080334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92">
        <v>275</v>
      </c>
      <c r="N36" s="281">
        <f>K36/M36</f>
        <v>303.87680579454542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92">
        <v>275</v>
      </c>
      <c r="N37" s="281">
        <f>K37/M37</f>
        <v>434.10593220545451</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69240.083809499993</v>
      </c>
      <c r="L38" s="279"/>
      <c r="M38" s="292">
        <v>275</v>
      </c>
      <c r="N38" s="281">
        <f>K38/M38</f>
        <v>251.78212294363632</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66255.840054</v>
      </c>
      <c r="L39" s="946">
        <v>275</v>
      </c>
      <c r="M39" s="947"/>
      <c r="N39" s="281">
        <f>K39/L39</f>
        <v>240.93032746909091</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1232.0879303728934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54908.424380690973</v>
      </c>
      <c r="N48" s="281">
        <f>K48*M48</f>
        <v>1043.2600632331284</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58194.175082983522</v>
      </c>
      <c r="N49" s="281">
        <f>K49*M49</f>
        <v>581.9417508298352</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1844.5</v>
      </c>
      <c r="N50" s="281">
        <f>K50*M50</f>
        <v>5976.18</v>
      </c>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7601.3818140629637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3">
        <f>VLOOKUP(A58,TRANSPORTE!A5:D117,4,FALSE)</f>
        <v>1274.4676011956828</v>
      </c>
      <c r="M58" s="904"/>
      <c r="N58" s="296">
        <f>K58*L58</f>
        <v>36.959560434674806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36.959560434674806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139.27419601663635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9009.703500887168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1801.9407001774337</v>
      </c>
      <c r="M83" s="852"/>
      <c r="N83" s="57"/>
    </row>
    <row r="84" spans="1:14">
      <c r="B84" s="95" t="s">
        <v>1057</v>
      </c>
      <c r="C84" s="96"/>
      <c r="D84" s="96"/>
      <c r="E84" s="96"/>
      <c r="F84" s="96"/>
      <c r="G84" s="96"/>
      <c r="H84" s="96"/>
      <c r="I84" s="93"/>
      <c r="J84" s="94"/>
      <c r="K84" s="313">
        <v>0.05</v>
      </c>
      <c r="L84" s="851">
        <f>N78*K84</f>
        <v>450.48517504435841</v>
      </c>
      <c r="M84" s="852"/>
      <c r="N84" s="57"/>
    </row>
    <row r="85" spans="1:14" ht="15" thickBot="1">
      <c r="B85" s="97" t="s">
        <v>1058</v>
      </c>
      <c r="C85" s="98"/>
      <c r="D85" s="98"/>
      <c r="E85" s="98"/>
      <c r="F85" s="98"/>
      <c r="G85" s="98"/>
      <c r="H85" s="98"/>
      <c r="I85" s="99"/>
      <c r="J85" s="100"/>
      <c r="K85" s="314">
        <v>0.05</v>
      </c>
      <c r="L85" s="853">
        <f>N78*K85</f>
        <v>450.48517504435841</v>
      </c>
      <c r="M85" s="854"/>
      <c r="N85" s="57"/>
    </row>
    <row r="86" spans="1:14" ht="15" thickBot="1">
      <c r="B86" s="816" t="s">
        <v>1037</v>
      </c>
      <c r="C86" s="817"/>
      <c r="D86" s="817"/>
      <c r="E86" s="817"/>
      <c r="F86" s="817"/>
      <c r="G86" s="817"/>
      <c r="H86" s="817"/>
      <c r="I86" s="817"/>
      <c r="J86" s="817"/>
      <c r="K86" s="817"/>
      <c r="L86" s="817"/>
      <c r="M86" s="818"/>
      <c r="N86" s="58">
        <f>L83+L84+L85</f>
        <v>2702.9110502661506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11712.614551153318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275</v>
      </c>
      <c r="N36" s="281">
        <f>K36/M36</f>
        <v>303.87680579454542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275</v>
      </c>
      <c r="N37" s="281">
        <f>K37/M37</f>
        <v>434.10593220545451</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69240.083809499993</v>
      </c>
      <c r="L38" s="279"/>
      <c r="M38" s="280">
        <v>275</v>
      </c>
      <c r="N38" s="281">
        <f>K38/M38</f>
        <v>251.78212294363632</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66255.840054</v>
      </c>
      <c r="L39" s="870">
        <v>275</v>
      </c>
      <c r="M39" s="871"/>
      <c r="N39" s="281">
        <f>K39/L39</f>
        <v>240.93032746909091</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1232.0879303728934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54908.424380690973</v>
      </c>
      <c r="N48" s="281">
        <f>K48*M48</f>
        <v>1372.7106095172744</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58194.175082983522</v>
      </c>
      <c r="N49" s="281">
        <f>K49*M49</f>
        <v>756.52427607878576</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1963.5</v>
      </c>
      <c r="N50" s="281">
        <f>K50*M50</f>
        <v>8325.24</v>
      </c>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10454.474885596061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3">
        <f>VLOOKUP(A58,TRANSPORTE!A5:D117,4,FALSE)</f>
        <v>1274.4676011956828</v>
      </c>
      <c r="M58" s="904"/>
      <c r="N58" s="296">
        <f>K58*L58</f>
        <v>48.429768845435945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48.429768845435945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139.27419601663635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11874.266780831027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2374.8533561662057</v>
      </c>
      <c r="M83" s="852"/>
      <c r="N83" s="57"/>
    </row>
    <row r="84" spans="1:14">
      <c r="B84" s="95" t="s">
        <v>1057</v>
      </c>
      <c r="C84" s="96"/>
      <c r="D84" s="96"/>
      <c r="E84" s="96"/>
      <c r="F84" s="96"/>
      <c r="G84" s="96"/>
      <c r="H84" s="96"/>
      <c r="I84" s="93"/>
      <c r="J84" s="94"/>
      <c r="K84" s="313">
        <v>0.05</v>
      </c>
      <c r="L84" s="851">
        <f>N78*K84</f>
        <v>593.71333904155142</v>
      </c>
      <c r="M84" s="852"/>
      <c r="N84" s="57"/>
    </row>
    <row r="85" spans="1:14" ht="15" thickBot="1">
      <c r="B85" s="97" t="s">
        <v>1058</v>
      </c>
      <c r="C85" s="98"/>
      <c r="D85" s="98"/>
      <c r="E85" s="98"/>
      <c r="F85" s="98"/>
      <c r="G85" s="98"/>
      <c r="H85" s="98"/>
      <c r="I85" s="99"/>
      <c r="J85" s="100"/>
      <c r="K85" s="314">
        <v>0.05</v>
      </c>
      <c r="L85" s="853">
        <f>N78*K85</f>
        <v>593.71333904155142</v>
      </c>
      <c r="M85" s="854"/>
      <c r="N85" s="57"/>
    </row>
    <row r="86" spans="1:14" ht="15" thickBot="1">
      <c r="B86" s="816" t="s">
        <v>1037</v>
      </c>
      <c r="C86" s="817"/>
      <c r="D86" s="817"/>
      <c r="E86" s="817"/>
      <c r="F86" s="817"/>
      <c r="G86" s="817"/>
      <c r="H86" s="817"/>
      <c r="I86" s="817"/>
      <c r="J86" s="817"/>
      <c r="K86" s="817"/>
      <c r="L86" s="817"/>
      <c r="M86" s="818"/>
      <c r="N86" s="58">
        <f>L83+L84+L85</f>
        <v>3562.2800342493088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15436.546815080335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275</v>
      </c>
      <c r="N36" s="281">
        <f>K36/M36</f>
        <v>303.87680579454542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275</v>
      </c>
      <c r="N37" s="281">
        <f>K37/M37</f>
        <v>434.10593220545451</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69240.083809499993</v>
      </c>
      <c r="L38" s="279"/>
      <c r="M38" s="280">
        <v>275</v>
      </c>
      <c r="N38" s="281">
        <f>K38/M38</f>
        <v>251.78212294363632</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66255.840054</v>
      </c>
      <c r="L39" s="870">
        <v>275</v>
      </c>
      <c r="M39" s="871"/>
      <c r="N39" s="281">
        <f>K39/L39</f>
        <v>240.93032746909091</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1232.0879303728934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54908.424380690973</v>
      </c>
      <c r="N48" s="281">
        <f>K48*M48</f>
        <v>1043.2600632331284</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58194.175082983522</v>
      </c>
      <c r="N49" s="281">
        <f>K49*M49</f>
        <v>581.9417508298352</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1963.5</v>
      </c>
      <c r="N50" s="281">
        <f>K50*M50</f>
        <v>6361.7400000000007</v>
      </c>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7986.9418140629641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3">
        <f>VLOOKUP(A58,TRANSPORTE!A5:D117,4,FALSE)</f>
        <v>1274.4676011956828</v>
      </c>
      <c r="M58" s="904"/>
      <c r="N58" s="296">
        <f>K58*L58</f>
        <v>36.959560434674806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36.959560434674806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139.27419601663635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9395.2635008871694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1879.052700177434</v>
      </c>
      <c r="M83" s="852"/>
      <c r="N83" s="57"/>
    </row>
    <row r="84" spans="1:14">
      <c r="B84" s="95" t="s">
        <v>1057</v>
      </c>
      <c r="C84" s="96"/>
      <c r="D84" s="96"/>
      <c r="E84" s="96"/>
      <c r="F84" s="96"/>
      <c r="G84" s="96"/>
      <c r="H84" s="96"/>
      <c r="I84" s="93"/>
      <c r="J84" s="94"/>
      <c r="K84" s="313">
        <v>0.05</v>
      </c>
      <c r="L84" s="851">
        <f>N78*K84</f>
        <v>469.76317504435849</v>
      </c>
      <c r="M84" s="852"/>
      <c r="N84" s="57"/>
    </row>
    <row r="85" spans="1:14" ht="15" thickBot="1">
      <c r="B85" s="97" t="s">
        <v>1058</v>
      </c>
      <c r="C85" s="98"/>
      <c r="D85" s="98"/>
      <c r="E85" s="98"/>
      <c r="F85" s="98"/>
      <c r="G85" s="98"/>
      <c r="H85" s="98"/>
      <c r="I85" s="99"/>
      <c r="J85" s="100"/>
      <c r="K85" s="314">
        <v>0.05</v>
      </c>
      <c r="L85" s="853">
        <f>N78*K85</f>
        <v>469.76317504435849</v>
      </c>
      <c r="M85" s="854"/>
      <c r="N85" s="57"/>
    </row>
    <row r="86" spans="1:14" ht="15" thickBot="1">
      <c r="B86" s="816" t="s">
        <v>1037</v>
      </c>
      <c r="C86" s="817"/>
      <c r="D86" s="817"/>
      <c r="E86" s="817"/>
      <c r="F86" s="817"/>
      <c r="G86" s="817"/>
      <c r="H86" s="817"/>
      <c r="I86" s="817"/>
      <c r="J86" s="817"/>
      <c r="K86" s="817"/>
      <c r="L86" s="817"/>
      <c r="M86" s="818"/>
      <c r="N86" s="58">
        <f>L83+L84+L85</f>
        <v>2818.5790502661507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12213.842551153321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418</v>
      </c>
      <c r="N36" s="281">
        <f>K36/M36</f>
        <v>199.918951180622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418</v>
      </c>
      <c r="N37" s="281">
        <f>K37/M37</f>
        <v>285.59600802990428</v>
      </c>
    </row>
    <row r="38" spans="1:14">
      <c r="A38" t="s">
        <v>225</v>
      </c>
      <c r="B38" s="865" t="str">
        <f>VLOOKUP(A38,EQUIPOS!A8:D154,3,FALSE)</f>
        <v>Esparcidor de gravilla, Ancho de esparcimiento 3100mm, Velocidad de trabajo 10—20km2/h</v>
      </c>
      <c r="C38" s="866"/>
      <c r="D38" s="866"/>
      <c r="E38" s="866"/>
      <c r="F38" s="866"/>
      <c r="G38" s="866"/>
      <c r="H38" s="867"/>
      <c r="I38" s="276"/>
      <c r="J38" s="277"/>
      <c r="K38" s="278">
        <f>VLOOKUP(A38,EQUIPOS!A8:D165,4,FALSE)</f>
        <v>66255.840054</v>
      </c>
      <c r="L38" s="279"/>
      <c r="M38" s="280">
        <v>418</v>
      </c>
      <c r="N38" s="281">
        <f>K38/M38</f>
        <v>158.50679438755981</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0.91627760537260772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644.93803120345865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35000</v>
      </c>
      <c r="N48" s="281">
        <f>K48*M48</f>
        <v>350</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1844.5</v>
      </c>
      <c r="N49" s="281">
        <f>K49*M49</f>
        <v>2305.625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2655.625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3">
        <f>VLOOKUP(A58,TRANSPORTE!A5:D117,4,FALSE)</f>
        <v>1274.4676011956828</v>
      </c>
      <c r="M58" s="904"/>
      <c r="N58" s="296">
        <f>K58*L58</f>
        <v>12.744676011956829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12.744676011956829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91.62776053726077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3404.9354677526762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680.98709355053529</v>
      </c>
      <c r="M83" s="852"/>
      <c r="N83" s="57"/>
    </row>
    <row r="84" spans="1:14">
      <c r="B84" s="95" t="s">
        <v>1057</v>
      </c>
      <c r="C84" s="96"/>
      <c r="D84" s="96"/>
      <c r="E84" s="96"/>
      <c r="F84" s="96"/>
      <c r="G84" s="96"/>
      <c r="H84" s="96"/>
      <c r="I84" s="93"/>
      <c r="J84" s="94"/>
      <c r="K84" s="313">
        <v>0.05</v>
      </c>
      <c r="L84" s="851">
        <f>N78*K84</f>
        <v>170.24677338763382</v>
      </c>
      <c r="M84" s="852"/>
      <c r="N84" s="57"/>
    </row>
    <row r="85" spans="1:14" ht="15" thickBot="1">
      <c r="B85" s="97" t="s">
        <v>1058</v>
      </c>
      <c r="C85" s="98"/>
      <c r="D85" s="98"/>
      <c r="E85" s="98"/>
      <c r="F85" s="98"/>
      <c r="G85" s="98"/>
      <c r="H85" s="98"/>
      <c r="I85" s="99"/>
      <c r="J85" s="100"/>
      <c r="K85" s="314">
        <v>0.05</v>
      </c>
      <c r="L85" s="853">
        <f>N78*K85</f>
        <v>170.24677338763382</v>
      </c>
      <c r="M85" s="854"/>
      <c r="N85" s="57"/>
    </row>
    <row r="86" spans="1:14" ht="15" thickBot="1">
      <c r="B86" s="816" t="s">
        <v>1037</v>
      </c>
      <c r="C86" s="817"/>
      <c r="D86" s="817"/>
      <c r="E86" s="817"/>
      <c r="F86" s="817"/>
      <c r="G86" s="817"/>
      <c r="H86" s="817"/>
      <c r="I86" s="817"/>
      <c r="J86" s="817"/>
      <c r="K86" s="817"/>
      <c r="L86" s="817"/>
      <c r="M86" s="818"/>
      <c r="N86" s="58">
        <f>L83+L84+L85</f>
        <v>1021.4806403258028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4426.4161080784788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83566.121593499993</v>
      </c>
      <c r="L36" s="279"/>
      <c r="M36" s="280">
        <v>418</v>
      </c>
      <c r="N36" s="281">
        <f>K36/M36</f>
        <v>199.918951180622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418</v>
      </c>
      <c r="N37" s="281">
        <f>K37/M37</f>
        <v>285.59600802990428</v>
      </c>
    </row>
    <row r="38" spans="1:14">
      <c r="A38" t="s">
        <v>225</v>
      </c>
      <c r="B38" s="865" t="str">
        <f>VLOOKUP(A38,EQUIPOS!A8:D154,3,FALSE)</f>
        <v>Esparcidor de gravilla, Ancho de esparcimiento 3100mm, Velocidad de trabajo 10—20km2/h</v>
      </c>
      <c r="C38" s="866"/>
      <c r="D38" s="866"/>
      <c r="E38" s="866"/>
      <c r="F38" s="866"/>
      <c r="G38" s="866"/>
      <c r="H38" s="867"/>
      <c r="I38" s="276"/>
      <c r="J38" s="277"/>
      <c r="K38" s="278">
        <f>VLOOKUP(A38,EQUIPOS!A8:D165,4,FALSE)</f>
        <v>66255.840054</v>
      </c>
      <c r="L38" s="279"/>
      <c r="M38" s="280">
        <v>418</v>
      </c>
      <c r="N38" s="281">
        <f>K38/M38</f>
        <v>158.50679438755981</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0.91627760537260772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644.93803120345865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35000</v>
      </c>
      <c r="N48" s="281">
        <f>K48*M48</f>
        <v>350</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1053.1499999999999</v>
      </c>
      <c r="N49" s="281">
        <f>K49*M49</f>
        <v>1316.4374999999998</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98"/>
      <c r="C52" s="899"/>
      <c r="D52" s="899"/>
      <c r="E52" s="899"/>
      <c r="F52" s="899"/>
      <c r="G52" s="899"/>
      <c r="H52" s="899"/>
      <c r="I52" s="869"/>
      <c r="J52" s="48"/>
      <c r="K52" s="50"/>
      <c r="L52" s="900"/>
      <c r="M52" s="901"/>
      <c r="N52" s="51"/>
    </row>
    <row r="53" spans="1:72" ht="15" thickBot="1">
      <c r="B53" s="816" t="s">
        <v>1037</v>
      </c>
      <c r="C53" s="817"/>
      <c r="D53" s="817"/>
      <c r="E53" s="817"/>
      <c r="F53" s="817"/>
      <c r="G53" s="817"/>
      <c r="H53" s="817"/>
      <c r="I53" s="817"/>
      <c r="J53" s="817"/>
      <c r="K53" s="817"/>
      <c r="L53" s="817"/>
      <c r="M53" s="818"/>
      <c r="N53" s="403">
        <f>SUM(N48:N52)</f>
        <v>1666.4374999999998</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902" t="s">
        <v>1045</v>
      </c>
      <c r="M57" s="881"/>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3">
        <f>VLOOKUP(A58,TRANSPORTE!A5:D117,4,FALSE)</f>
        <v>1274.4676011956828</v>
      </c>
      <c r="M58" s="904"/>
      <c r="N58" s="296">
        <f>K58*L58</f>
        <v>12.744676011956829</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94"/>
      <c r="M63" s="895"/>
      <c r="N63" s="133"/>
    </row>
    <row r="64" spans="1:72" ht="15" thickBot="1">
      <c r="B64" s="905" t="s">
        <v>1037</v>
      </c>
      <c r="C64" s="859"/>
      <c r="D64" s="859"/>
      <c r="E64" s="859"/>
      <c r="F64" s="859"/>
      <c r="G64" s="859"/>
      <c r="H64" s="859"/>
      <c r="I64" s="859"/>
      <c r="J64" s="859"/>
      <c r="K64" s="859"/>
      <c r="L64" s="859"/>
      <c r="M64" s="860"/>
      <c r="N64" s="110">
        <f>N58+N59+N60+N61+N62</f>
        <v>12.744676011956829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91.62776053726077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2415.7479677526758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483.1495935505352</v>
      </c>
      <c r="M83" s="852"/>
      <c r="N83" s="57"/>
    </row>
    <row r="84" spans="1:14">
      <c r="B84" s="95" t="s">
        <v>1057</v>
      </c>
      <c r="C84" s="96"/>
      <c r="D84" s="96"/>
      <c r="E84" s="96"/>
      <c r="F84" s="96"/>
      <c r="G84" s="96"/>
      <c r="H84" s="96"/>
      <c r="I84" s="93"/>
      <c r="J84" s="94"/>
      <c r="K84" s="313">
        <v>0.05</v>
      </c>
      <c r="L84" s="851">
        <f>N78*K84</f>
        <v>120.7873983876338</v>
      </c>
      <c r="M84" s="852"/>
      <c r="N84" s="57"/>
    </row>
    <row r="85" spans="1:14" ht="15" thickBot="1">
      <c r="B85" s="97" t="s">
        <v>1058</v>
      </c>
      <c r="C85" s="98"/>
      <c r="D85" s="98"/>
      <c r="E85" s="98"/>
      <c r="F85" s="98"/>
      <c r="G85" s="98"/>
      <c r="H85" s="98"/>
      <c r="I85" s="99"/>
      <c r="J85" s="100"/>
      <c r="K85" s="314">
        <v>0.05</v>
      </c>
      <c r="L85" s="853">
        <f>N78*K85</f>
        <v>120.7873983876338</v>
      </c>
      <c r="M85" s="854"/>
      <c r="N85" s="57"/>
    </row>
    <row r="86" spans="1:14" ht="15" thickBot="1">
      <c r="B86" s="816" t="s">
        <v>1037</v>
      </c>
      <c r="C86" s="817"/>
      <c r="D86" s="817"/>
      <c r="E86" s="817"/>
      <c r="F86" s="817"/>
      <c r="G86" s="817"/>
      <c r="H86" s="817"/>
      <c r="I86" s="817"/>
      <c r="J86" s="817"/>
      <c r="K86" s="817"/>
      <c r="L86" s="817"/>
      <c r="M86" s="818"/>
      <c r="N86" s="58">
        <f>L83+L84+L85</f>
        <v>724.72439032580291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3140.4723580784785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113410.64384549999</v>
      </c>
      <c r="L36" s="279"/>
      <c r="M36" s="280">
        <v>600</v>
      </c>
      <c r="N36" s="281">
        <f>K36/M36</f>
        <v>189.01773974249997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600</v>
      </c>
      <c r="N37" s="281">
        <f>K37/M37</f>
        <v>115.40013968249998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305.05621949007622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69126.763783338698</v>
      </c>
      <c r="N48" s="281">
        <f>K48*M48</f>
        <v>864.08454729173377</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1606.5</v>
      </c>
      <c r="N49" s="281">
        <f>K49*M49</f>
        <v>2349.5062500000004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3213.5907972917339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3">
        <f>VLOOKUP(A58,TRANSPORTE!A5:D117,4,FALSE)</f>
        <v>1274.4676011956828</v>
      </c>
      <c r="M58" s="904"/>
      <c r="N58" s="296">
        <f>K58*L58</f>
        <v>15.930845014946037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15.930845014946037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3598.4118683043812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719.68237366087624</v>
      </c>
      <c r="M83" s="852"/>
      <c r="N83" s="57"/>
    </row>
    <row r="84" spans="1:14">
      <c r="B84" s="95" t="s">
        <v>1057</v>
      </c>
      <c r="C84" s="96"/>
      <c r="D84" s="96"/>
      <c r="E84" s="96"/>
      <c r="F84" s="96"/>
      <c r="G84" s="96"/>
      <c r="H84" s="96"/>
      <c r="I84" s="93"/>
      <c r="J84" s="94"/>
      <c r="K84" s="313">
        <v>0.05</v>
      </c>
      <c r="L84" s="851">
        <f>N78*K84</f>
        <v>179.92059341521906</v>
      </c>
      <c r="M84" s="852"/>
      <c r="N84" s="57"/>
    </row>
    <row r="85" spans="1:14" ht="15" thickBot="1">
      <c r="B85" s="97" t="s">
        <v>1058</v>
      </c>
      <c r="C85" s="98"/>
      <c r="D85" s="98"/>
      <c r="E85" s="98"/>
      <c r="F85" s="98"/>
      <c r="G85" s="98"/>
      <c r="H85" s="98"/>
      <c r="I85" s="99"/>
      <c r="J85" s="100"/>
      <c r="K85" s="314">
        <v>0.05</v>
      </c>
      <c r="L85" s="853">
        <f>N78*K85</f>
        <v>179.92059341521906</v>
      </c>
      <c r="M85" s="854"/>
      <c r="N85" s="57"/>
    </row>
    <row r="86" spans="1:14" ht="15" thickBot="1">
      <c r="B86" s="816" t="s">
        <v>1037</v>
      </c>
      <c r="C86" s="817"/>
      <c r="D86" s="817"/>
      <c r="E86" s="817"/>
      <c r="F86" s="817"/>
      <c r="G86" s="817"/>
      <c r="H86" s="817"/>
      <c r="I86" s="817"/>
      <c r="J86" s="817"/>
      <c r="K86" s="817"/>
      <c r="L86" s="817"/>
      <c r="M86" s="818"/>
      <c r="N86" s="58">
        <f>L83+L84+L85</f>
        <v>1079.5235604913144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4677.9354287956958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113410.64384549999</v>
      </c>
      <c r="L36" s="279"/>
      <c r="M36" s="280">
        <v>600</v>
      </c>
      <c r="N36" s="281">
        <f>K36/M36</f>
        <v>189.01773974249997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600</v>
      </c>
      <c r="N37" s="281">
        <f>K37/M37</f>
        <v>115.40013968249998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305.05621949007622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52798.766663744304</v>
      </c>
      <c r="N48" s="281">
        <f>K48*M48</f>
        <v>501.58828330557088</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1606.5</v>
      </c>
      <c r="N49" s="281">
        <f>K49*M49</f>
        <v>2266.3698749999999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2767.9581583055706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3">
        <f>VLOOKUP(A58,TRANSPORTE!A5:D117,4,FALSE)</f>
        <v>1274.4676011956828</v>
      </c>
      <c r="M58" s="904"/>
      <c r="N58" s="296">
        <f>K58*L58</f>
        <v>12.107442211358986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12.107442211358986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3148.9558265146306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629.79116530292617</v>
      </c>
      <c r="M83" s="852"/>
      <c r="N83" s="57"/>
    </row>
    <row r="84" spans="1:14">
      <c r="B84" s="95" t="s">
        <v>1057</v>
      </c>
      <c r="C84" s="96"/>
      <c r="D84" s="96"/>
      <c r="E84" s="96"/>
      <c r="F84" s="96"/>
      <c r="G84" s="96"/>
      <c r="H84" s="96"/>
      <c r="I84" s="93"/>
      <c r="J84" s="94"/>
      <c r="K84" s="313">
        <v>0.05</v>
      </c>
      <c r="L84" s="851">
        <f>N78*K84</f>
        <v>157.44779132573154</v>
      </c>
      <c r="M84" s="852"/>
      <c r="N84" s="57"/>
    </row>
    <row r="85" spans="1:14" ht="15" thickBot="1">
      <c r="B85" s="97" t="s">
        <v>1058</v>
      </c>
      <c r="C85" s="98"/>
      <c r="D85" s="98"/>
      <c r="E85" s="98"/>
      <c r="F85" s="98"/>
      <c r="G85" s="98"/>
      <c r="H85" s="98"/>
      <c r="I85" s="99"/>
      <c r="J85" s="100"/>
      <c r="K85" s="314">
        <v>0.05</v>
      </c>
      <c r="L85" s="853">
        <f>N78*K85</f>
        <v>157.44779132573154</v>
      </c>
      <c r="M85" s="854"/>
      <c r="N85" s="57"/>
    </row>
    <row r="86" spans="1:14" ht="15" thickBot="1">
      <c r="B86" s="816" t="s">
        <v>1037</v>
      </c>
      <c r="C86" s="817"/>
      <c r="D86" s="817"/>
      <c r="E86" s="817"/>
      <c r="F86" s="817"/>
      <c r="G86" s="817"/>
      <c r="H86" s="817"/>
      <c r="I86" s="817"/>
      <c r="J86" s="817"/>
      <c r="K86" s="817"/>
      <c r="L86" s="817"/>
      <c r="M86" s="818"/>
      <c r="N86" s="58">
        <f>L83+L84+L85</f>
        <v>944.68674795438915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4093.6425744690196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113410.64384549999</v>
      </c>
      <c r="L36" s="279"/>
      <c r="M36" s="280">
        <v>600</v>
      </c>
      <c r="N36" s="281">
        <f>K36/M36</f>
        <v>189.01773974249997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600</v>
      </c>
      <c r="N37" s="281">
        <f>K37/M37</f>
        <v>115.40013968249998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305.05621949007622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69126.763783338698</v>
      </c>
      <c r="N48" s="281">
        <f>K48*M48</f>
        <v>656.70425594171763</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1606.5</v>
      </c>
      <c r="N49" s="281">
        <f>K49*M49</f>
        <v>2747.1149999999998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3403.8192559417175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3">
        <f>VLOOKUP(A59,TRANSPORTE!A5:D117,4,FALSE)</f>
        <v>1274.4676011956828</v>
      </c>
      <c r="M59" s="904"/>
      <c r="N59" s="296">
        <f>K59*L59</f>
        <v>12.107442211358986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12.107442211358986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3784.8169241507776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756.96338483015552</v>
      </c>
      <c r="M83" s="852"/>
      <c r="N83" s="57"/>
    </row>
    <row r="84" spans="1:14">
      <c r="B84" s="95" t="s">
        <v>1057</v>
      </c>
      <c r="C84" s="96"/>
      <c r="D84" s="96"/>
      <c r="E84" s="96"/>
      <c r="F84" s="96"/>
      <c r="G84" s="96"/>
      <c r="H84" s="96"/>
      <c r="I84" s="93"/>
      <c r="J84" s="94"/>
      <c r="K84" s="313">
        <v>0.05</v>
      </c>
      <c r="L84" s="851">
        <f>N78*K84</f>
        <v>189.24084620753888</v>
      </c>
      <c r="M84" s="852"/>
      <c r="N84" s="57"/>
    </row>
    <row r="85" spans="1:14" ht="15" thickBot="1">
      <c r="B85" s="97" t="s">
        <v>1058</v>
      </c>
      <c r="C85" s="98"/>
      <c r="D85" s="98"/>
      <c r="E85" s="98"/>
      <c r="F85" s="98"/>
      <c r="G85" s="98"/>
      <c r="H85" s="98"/>
      <c r="I85" s="99"/>
      <c r="J85" s="100"/>
      <c r="K85" s="314">
        <v>0.05</v>
      </c>
      <c r="L85" s="853">
        <f>N78*K85</f>
        <v>189.24084620753888</v>
      </c>
      <c r="M85" s="854"/>
      <c r="N85" s="57"/>
    </row>
    <row r="86" spans="1:14" ht="15" thickBot="1">
      <c r="B86" s="816" t="s">
        <v>1037</v>
      </c>
      <c r="C86" s="817"/>
      <c r="D86" s="817"/>
      <c r="E86" s="817"/>
      <c r="F86" s="817"/>
      <c r="G86" s="817"/>
      <c r="H86" s="817"/>
      <c r="I86" s="817"/>
      <c r="J86" s="817"/>
      <c r="K86" s="817"/>
      <c r="L86" s="817"/>
      <c r="M86" s="818"/>
      <c r="N86" s="58">
        <f>L83+L84+L85</f>
        <v>1135.4450772452333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4920.2620013960113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113410.64384549999</v>
      </c>
      <c r="L36" s="279"/>
      <c r="M36" s="280">
        <v>600</v>
      </c>
      <c r="N36" s="281">
        <f>K36/M36</f>
        <v>189.01773974249997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600</v>
      </c>
      <c r="N37" s="281">
        <f>K37/M37</f>
        <v>115.40013968249998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305.05621949007622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69126.763783338698</v>
      </c>
      <c r="N48" s="281">
        <f>K48*M48</f>
        <v>328.35212797085882</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1606.5</v>
      </c>
      <c r="N49" s="281">
        <f>K49*M49</f>
        <v>1716.9468749999999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2045.2990029708587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3">
        <f>VLOOKUP(A58,TRANSPORTE!A5:D117,4,FALSE)</f>
        <v>1274.4676011956828</v>
      </c>
      <c r="M58" s="904"/>
      <c r="N58" s="296">
        <f>K58*L58</f>
        <v>6.0537211056794931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6.0537211056794931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2420.2429500742392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484.04859001484783</v>
      </c>
      <c r="M83" s="852"/>
      <c r="N83" s="57"/>
    </row>
    <row r="84" spans="1:14">
      <c r="B84" s="95" t="s">
        <v>1057</v>
      </c>
      <c r="C84" s="96"/>
      <c r="D84" s="96"/>
      <c r="E84" s="96"/>
      <c r="F84" s="96"/>
      <c r="G84" s="96"/>
      <c r="H84" s="96"/>
      <c r="I84" s="93"/>
      <c r="J84" s="94"/>
      <c r="K84" s="313">
        <v>0.05</v>
      </c>
      <c r="L84" s="851">
        <f>N78*K84</f>
        <v>121.01214750371196</v>
      </c>
      <c r="M84" s="852"/>
      <c r="N84" s="57"/>
    </row>
    <row r="85" spans="1:14" ht="15" thickBot="1">
      <c r="B85" s="97" t="s">
        <v>1058</v>
      </c>
      <c r="C85" s="98"/>
      <c r="D85" s="98"/>
      <c r="E85" s="98"/>
      <c r="F85" s="98"/>
      <c r="G85" s="98"/>
      <c r="H85" s="98"/>
      <c r="I85" s="99"/>
      <c r="J85" s="100"/>
      <c r="K85" s="314">
        <v>0.05</v>
      </c>
      <c r="L85" s="853">
        <f>N78*K85</f>
        <v>121.01214750371196</v>
      </c>
      <c r="M85" s="854"/>
      <c r="N85" s="57"/>
    </row>
    <row r="86" spans="1:14" ht="15" thickBot="1">
      <c r="B86" s="816" t="s">
        <v>1037</v>
      </c>
      <c r="C86" s="817"/>
      <c r="D86" s="817"/>
      <c r="E86" s="817"/>
      <c r="F86" s="817"/>
      <c r="G86" s="817"/>
      <c r="H86" s="817"/>
      <c r="I86" s="817"/>
      <c r="J86" s="817"/>
      <c r="K86" s="817"/>
      <c r="L86" s="817"/>
      <c r="M86" s="818"/>
      <c r="N86" s="58">
        <f>L83+L84+L85</f>
        <v>726.07288502227175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3146.3158350965109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113410.64384549999</v>
      </c>
      <c r="L36" s="279"/>
      <c r="M36" s="280">
        <v>600</v>
      </c>
      <c r="N36" s="281">
        <f>K36/M36</f>
        <v>189.01773974249997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600</v>
      </c>
      <c r="N37" s="281">
        <f>K37/M37</f>
        <v>115.40013968249998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305.05621949007622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69126.763783338698</v>
      </c>
      <c r="N48" s="281">
        <f>K48*M48</f>
        <v>864.08454729173377</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1666</v>
      </c>
      <c r="N49" s="281">
        <f>K49*M49</f>
        <v>2436.5250000000001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3300.6095472917341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3">
        <f>VLOOKUP(A58,TRANSPORTE!A5:D117,4,FALSE)</f>
        <v>1274.4676011956828</v>
      </c>
      <c r="M58" s="904"/>
      <c r="N58" s="296">
        <f>K58*L58</f>
        <v>15.930845014946037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15.930845014946037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3685.4306183043814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737.0861236608763</v>
      </c>
      <c r="M83" s="852"/>
      <c r="N83" s="57"/>
    </row>
    <row r="84" spans="1:14">
      <c r="B84" s="95" t="s">
        <v>1057</v>
      </c>
      <c r="C84" s="96"/>
      <c r="D84" s="96"/>
      <c r="E84" s="96"/>
      <c r="F84" s="96"/>
      <c r="G84" s="96"/>
      <c r="H84" s="96"/>
      <c r="I84" s="93"/>
      <c r="J84" s="94"/>
      <c r="K84" s="313">
        <v>0.05</v>
      </c>
      <c r="L84" s="851">
        <f>N78*K84</f>
        <v>184.27153091521907</v>
      </c>
      <c r="M84" s="852"/>
      <c r="N84" s="57"/>
    </row>
    <row r="85" spans="1:14" ht="15" thickBot="1">
      <c r="B85" s="97" t="s">
        <v>1058</v>
      </c>
      <c r="C85" s="98"/>
      <c r="D85" s="98"/>
      <c r="E85" s="98"/>
      <c r="F85" s="98"/>
      <c r="G85" s="98"/>
      <c r="H85" s="98"/>
      <c r="I85" s="99"/>
      <c r="J85" s="100"/>
      <c r="K85" s="314">
        <v>0.05</v>
      </c>
      <c r="L85" s="853">
        <f>N78*K85</f>
        <v>184.27153091521907</v>
      </c>
      <c r="M85" s="854"/>
      <c r="N85" s="57"/>
    </row>
    <row r="86" spans="1:14" ht="15" thickBot="1">
      <c r="B86" s="816" t="s">
        <v>1037</v>
      </c>
      <c r="C86" s="817"/>
      <c r="D86" s="817"/>
      <c r="E86" s="817"/>
      <c r="F86" s="817"/>
      <c r="G86" s="817"/>
      <c r="H86" s="817"/>
      <c r="I86" s="817"/>
      <c r="J86" s="817"/>
      <c r="K86" s="817"/>
      <c r="L86" s="817"/>
      <c r="M86" s="818"/>
      <c r="N86" s="58">
        <f>L83+L84+L85</f>
        <v>1105.6291854913145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4791.0598037956961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113410.64384549999</v>
      </c>
      <c r="L36" s="279"/>
      <c r="M36" s="280">
        <v>600</v>
      </c>
      <c r="N36" s="281">
        <f>K36/M36</f>
        <v>189.01773974249997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600</v>
      </c>
      <c r="N37" s="281">
        <f>K37/M37</f>
        <v>115.40013968249998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305.05621949007622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52798.766663744304</v>
      </c>
      <c r="N48" s="281">
        <f>K48*M48</f>
        <v>501.58828330557088</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1666</v>
      </c>
      <c r="N49" s="281">
        <f>K49*M49</f>
        <v>2350.3094999999998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2851.8977833055706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3">
        <f>VLOOKUP(A58,TRANSPORTE!A5:D117,4,FALSE)</f>
        <v>1274.4676011956828</v>
      </c>
      <c r="M58" s="904"/>
      <c r="N58" s="296">
        <f>K58*L58</f>
        <v>12.107442211358986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12.107442211358986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3232.8954515146306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646.57909030292615</v>
      </c>
      <c r="M83" s="852"/>
      <c r="N83" s="57"/>
    </row>
    <row r="84" spans="1:14">
      <c r="B84" s="95" t="s">
        <v>1057</v>
      </c>
      <c r="C84" s="96"/>
      <c r="D84" s="96"/>
      <c r="E84" s="96"/>
      <c r="F84" s="96"/>
      <c r="G84" s="96"/>
      <c r="H84" s="96"/>
      <c r="I84" s="93"/>
      <c r="J84" s="94"/>
      <c r="K84" s="313">
        <v>0.05</v>
      </c>
      <c r="L84" s="851">
        <f>N78*K84</f>
        <v>161.64477257573154</v>
      </c>
      <c r="M84" s="852"/>
      <c r="N84" s="57"/>
    </row>
    <row r="85" spans="1:14" ht="15" thickBot="1">
      <c r="B85" s="97" t="s">
        <v>1058</v>
      </c>
      <c r="C85" s="98"/>
      <c r="D85" s="98"/>
      <c r="E85" s="98"/>
      <c r="F85" s="98"/>
      <c r="G85" s="98"/>
      <c r="H85" s="98"/>
      <c r="I85" s="99"/>
      <c r="J85" s="100"/>
      <c r="K85" s="314">
        <v>0.05</v>
      </c>
      <c r="L85" s="853">
        <f>N78*K85</f>
        <v>161.64477257573154</v>
      </c>
      <c r="M85" s="854"/>
      <c r="N85" s="57"/>
    </row>
    <row r="86" spans="1:14" ht="15" thickBot="1">
      <c r="B86" s="816" t="s">
        <v>1037</v>
      </c>
      <c r="C86" s="817"/>
      <c r="D86" s="817"/>
      <c r="E86" s="817"/>
      <c r="F86" s="817"/>
      <c r="G86" s="817"/>
      <c r="H86" s="817"/>
      <c r="I86" s="817"/>
      <c r="J86" s="817"/>
      <c r="K86" s="817"/>
      <c r="L86" s="817"/>
      <c r="M86" s="818"/>
      <c r="N86" s="58">
        <f>L83+L84+L85</f>
        <v>969.86863545438916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4202.7640869690194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113410.64384549999</v>
      </c>
      <c r="L36" s="279"/>
      <c r="M36" s="280">
        <v>600</v>
      </c>
      <c r="N36" s="281">
        <f>K36/M36</f>
        <v>189.01773974249997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600</v>
      </c>
      <c r="N37" s="281">
        <f>K37/M37</f>
        <v>115.40013968249998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305.05621949007622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69126.763783338698</v>
      </c>
      <c r="N48" s="281">
        <f>K48*M48</f>
        <v>656.70425594171763</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1666</v>
      </c>
      <c r="N49" s="281">
        <f>K49*M49</f>
        <v>2848.86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3505.5642559417179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3">
        <f>VLOOKUP(A58,TRANSPORTE!A5:D117,4,FALSE)</f>
        <v>1274.4676011956828</v>
      </c>
      <c r="M58" s="904"/>
      <c r="N58" s="296">
        <f>K58*L58</f>
        <v>12.107442211358986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12.107442211358986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3886.5619241507779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777.31238483015568</v>
      </c>
      <c r="M83" s="852"/>
      <c r="N83" s="57"/>
    </row>
    <row r="84" spans="1:14">
      <c r="B84" s="95" t="s">
        <v>1057</v>
      </c>
      <c r="C84" s="96"/>
      <c r="D84" s="96"/>
      <c r="E84" s="96"/>
      <c r="F84" s="96"/>
      <c r="G84" s="96"/>
      <c r="H84" s="96"/>
      <c r="I84" s="93"/>
      <c r="J84" s="94"/>
      <c r="K84" s="313">
        <v>0.05</v>
      </c>
      <c r="L84" s="851">
        <f>N78*K84</f>
        <v>194.32809620753892</v>
      </c>
      <c r="M84" s="852"/>
      <c r="N84" s="57"/>
    </row>
    <row r="85" spans="1:14" ht="15" thickBot="1">
      <c r="B85" s="97" t="s">
        <v>1058</v>
      </c>
      <c r="C85" s="98"/>
      <c r="D85" s="98"/>
      <c r="E85" s="98"/>
      <c r="F85" s="98"/>
      <c r="G85" s="98"/>
      <c r="H85" s="98"/>
      <c r="I85" s="99"/>
      <c r="J85" s="100"/>
      <c r="K85" s="314">
        <v>0.05</v>
      </c>
      <c r="L85" s="853">
        <f>N78*K85</f>
        <v>194.32809620753892</v>
      </c>
      <c r="M85" s="854"/>
      <c r="N85" s="57"/>
    </row>
    <row r="86" spans="1:14" ht="15" thickBot="1">
      <c r="B86" s="816" t="s">
        <v>1037</v>
      </c>
      <c r="C86" s="817"/>
      <c r="D86" s="817"/>
      <c r="E86" s="817"/>
      <c r="F86" s="817"/>
      <c r="G86" s="817"/>
      <c r="H86" s="817"/>
      <c r="I86" s="817"/>
      <c r="J86" s="817"/>
      <c r="K86" s="817"/>
      <c r="L86" s="817"/>
      <c r="M86" s="818"/>
      <c r="N86" s="58">
        <f>L83+L84+L85</f>
        <v>1165.9685772452335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5052.5305013960115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113410.64384549999</v>
      </c>
      <c r="L36" s="279"/>
      <c r="M36" s="280">
        <v>600</v>
      </c>
      <c r="N36" s="281">
        <f>K36/M36</f>
        <v>189.01773974249997</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600</v>
      </c>
      <c r="N37" s="281">
        <f>K37/M37</f>
        <v>115.40013968249998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305.05621949007622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69126.763783338698</v>
      </c>
      <c r="N48" s="281">
        <f>K48*M48</f>
        <v>328.35212797085882</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1666</v>
      </c>
      <c r="N49" s="281">
        <f>K49*M49</f>
        <v>1780.5374999999997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2108.8896279708583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3">
        <f>VLOOKUP(A58,TRANSPORTE!A5:D117,4,FALSE)</f>
        <v>1274.4676011956828</v>
      </c>
      <c r="M58" s="904"/>
      <c r="N58" s="296">
        <f>K58*L58</f>
        <v>6.0537211056794931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6.0537211056794931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2483.833575074239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496.76671501484782</v>
      </c>
      <c r="M83" s="852"/>
      <c r="N83" s="57"/>
    </row>
    <row r="84" spans="1:14">
      <c r="B84" s="95" t="s">
        <v>1057</v>
      </c>
      <c r="C84" s="96"/>
      <c r="D84" s="96"/>
      <c r="E84" s="96"/>
      <c r="F84" s="96"/>
      <c r="G84" s="96"/>
      <c r="H84" s="96"/>
      <c r="I84" s="93"/>
      <c r="J84" s="94"/>
      <c r="K84" s="313">
        <v>0.05</v>
      </c>
      <c r="L84" s="851">
        <f>N78*K84</f>
        <v>124.19167875371195</v>
      </c>
      <c r="M84" s="852"/>
      <c r="N84" s="57"/>
    </row>
    <row r="85" spans="1:14" ht="15" thickBot="1">
      <c r="B85" s="97" t="s">
        <v>1058</v>
      </c>
      <c r="C85" s="98"/>
      <c r="D85" s="98"/>
      <c r="E85" s="98"/>
      <c r="F85" s="98"/>
      <c r="G85" s="98"/>
      <c r="H85" s="98"/>
      <c r="I85" s="99"/>
      <c r="J85" s="100"/>
      <c r="K85" s="314">
        <v>0.05</v>
      </c>
      <c r="L85" s="853">
        <f>N78*K85</f>
        <v>124.19167875371195</v>
      </c>
      <c r="M85" s="854"/>
      <c r="N85" s="57"/>
    </row>
    <row r="86" spans="1:14" ht="15" thickBot="1">
      <c r="B86" s="816" t="s">
        <v>1037</v>
      </c>
      <c r="C86" s="817"/>
      <c r="D86" s="817"/>
      <c r="E86" s="817"/>
      <c r="F86" s="817"/>
      <c r="G86" s="817"/>
      <c r="H86" s="817"/>
      <c r="I86" s="817"/>
      <c r="J86" s="817"/>
      <c r="K86" s="817"/>
      <c r="L86" s="817"/>
      <c r="M86" s="818"/>
      <c r="N86" s="58">
        <f>L83+L84+L85</f>
        <v>745.15007252227167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3228.9836475965108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290</v>
      </c>
      <c r="B37" s="865" t="str">
        <f>VLOOKUP(A37,EQUIPOS!A7:D154,3,FALSE)</f>
        <v>Planta trituradora</v>
      </c>
      <c r="C37" s="866"/>
      <c r="D37" s="866"/>
      <c r="E37" s="866"/>
      <c r="F37" s="866"/>
      <c r="G37" s="866"/>
      <c r="H37" s="867"/>
      <c r="I37" s="276"/>
      <c r="J37" s="277"/>
      <c r="K37" s="278">
        <f>VLOOKUP(A37,EQUIPOS!A7:D164,4,FALSE)</f>
        <v>429766.54064099997</v>
      </c>
      <c r="L37" s="279"/>
      <c r="M37" s="280">
        <v>30</v>
      </c>
      <c r="N37" s="281">
        <f t="shared" ref="N37:N43" si="0">K37/M37</f>
        <v>14325.551354699999</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89053.044097499995</v>
      </c>
      <c r="L38" s="279"/>
      <c r="M38" s="280">
        <v>9</v>
      </c>
      <c r="N38" s="281">
        <f t="shared" si="0"/>
        <v>9894.7826774999994</v>
      </c>
    </row>
    <row r="39" spans="1:14">
      <c r="A39" t="s">
        <v>173</v>
      </c>
      <c r="B39" s="865" t="str">
        <f>VLOOKUP(A39,EQUIPOS!A9:D154,3,FALSE)</f>
        <v>Compactador neumático de Potencia 70 HP, peso de 13 ton</v>
      </c>
      <c r="C39" s="866"/>
      <c r="D39" s="866"/>
      <c r="E39" s="866"/>
      <c r="F39" s="866"/>
      <c r="G39" s="866"/>
      <c r="H39" s="867"/>
      <c r="I39" s="276"/>
      <c r="J39" s="277"/>
      <c r="K39" s="278">
        <f>VLOOKUP(A39,EQUIPOS!A9:D166,4,FALSE)</f>
        <v>119379.13135649999</v>
      </c>
      <c r="L39" s="279"/>
      <c r="M39" s="280">
        <v>9</v>
      </c>
      <c r="N39" s="281">
        <f t="shared" si="0"/>
        <v>13264.347928499999</v>
      </c>
    </row>
    <row r="40" spans="1:14">
      <c r="A40" t="s">
        <v>286</v>
      </c>
      <c r="B40" s="865" t="str">
        <f>VLOOKUP(A40,EQUIPOS!A10:D154,3,FALSE)</f>
        <v>Planta de asfalto en frio</v>
      </c>
      <c r="C40" s="866"/>
      <c r="D40" s="866"/>
      <c r="E40" s="866"/>
      <c r="F40" s="866"/>
      <c r="G40" s="866"/>
      <c r="H40" s="867"/>
      <c r="I40" s="276"/>
      <c r="J40" s="277"/>
      <c r="K40" s="278">
        <f>VLOOKUP(A40,EQUIPOS!A10:D167,4,FALSE)</f>
        <v>214883.27032049999</v>
      </c>
      <c r="L40" s="279"/>
      <c r="M40" s="280">
        <v>9</v>
      </c>
      <c r="N40" s="281">
        <f t="shared" si="0"/>
        <v>23875.918924499998</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9</v>
      </c>
      <c r="N42" s="281">
        <f t="shared" si="0"/>
        <v>22549.472549999995</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9</v>
      </c>
      <c r="N43" s="281">
        <f t="shared" si="0"/>
        <v>9285.1246214999992</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N77*M46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104264.50746486567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20923.805298676132</v>
      </c>
      <c r="N53" s="281">
        <f>K53*M53</f>
        <v>29293.327418146582</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37.26</v>
      </c>
      <c r="N54" s="281">
        <f>K54*M54</f>
        <v>931.5</v>
      </c>
    </row>
    <row r="55" spans="1:14" ht="15" thickBot="1">
      <c r="B55" s="49"/>
      <c r="C55" s="290"/>
      <c r="D55" s="290"/>
      <c r="E55" s="290"/>
      <c r="F55" s="290"/>
      <c r="G55" s="290"/>
      <c r="H55" s="290"/>
      <c r="I55" s="277"/>
      <c r="J55" s="233"/>
      <c r="K55" s="291"/>
      <c r="L55" s="276"/>
      <c r="M55" s="292"/>
      <c r="N55" s="293"/>
    </row>
    <row r="56" spans="1:14" ht="15" thickBot="1">
      <c r="B56" s="816" t="s">
        <v>1037</v>
      </c>
      <c r="C56" s="817"/>
      <c r="D56" s="817"/>
      <c r="E56" s="817"/>
      <c r="F56" s="817"/>
      <c r="G56" s="817"/>
      <c r="H56" s="817"/>
      <c r="I56" s="817"/>
      <c r="J56" s="817"/>
      <c r="K56" s="817"/>
      <c r="L56" s="817"/>
      <c r="M56" s="818"/>
      <c r="N56" s="403">
        <f>SUM(N53:N55)</f>
        <v>30224.827418146582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3">
        <f>VLOOKUP(A61,TRANSPORTE!A5:D117,4,FALSE)</f>
        <v>1274.4676011956828</v>
      </c>
      <c r="M61" s="904"/>
      <c r="N61" s="296">
        <f>K61*L61</f>
        <v>1593.0845014946035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3">
        <f>VLOOKUP(A62,TRANSPORTE!A6:D117,4,FALSE)</f>
        <v>1274.4676011956828</v>
      </c>
      <c r="M62" s="904"/>
      <c r="N62" s="296">
        <f>K62*L62</f>
        <v>1784.2546416739558</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3377.3391431685595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SUM(N72:N76)</f>
        <v>9220.4676066569446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N48+N56+N67+N77</f>
        <v>147087.14163283777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29417.428326567555</v>
      </c>
      <c r="M84" s="852"/>
      <c r="N84" s="57"/>
    </row>
    <row r="85" spans="1:14">
      <c r="B85" s="95" t="s">
        <v>1057</v>
      </c>
      <c r="C85" s="96"/>
      <c r="D85" s="96"/>
      <c r="E85" s="96"/>
      <c r="F85" s="96"/>
      <c r="G85" s="96"/>
      <c r="H85" s="96"/>
      <c r="I85" s="93"/>
      <c r="J85" s="94"/>
      <c r="K85" s="313">
        <v>0.05</v>
      </c>
      <c r="L85" s="851">
        <f>N79*K85</f>
        <v>7354.3570816418887</v>
      </c>
      <c r="M85" s="852"/>
      <c r="N85" s="57"/>
    </row>
    <row r="86" spans="1:14" ht="15" thickBot="1">
      <c r="B86" s="97" t="s">
        <v>1058</v>
      </c>
      <c r="C86" s="98"/>
      <c r="D86" s="98"/>
      <c r="E86" s="98"/>
      <c r="F86" s="98"/>
      <c r="G86" s="98"/>
      <c r="H86" s="98"/>
      <c r="I86" s="99"/>
      <c r="J86" s="100"/>
      <c r="K86" s="314">
        <v>0.05</v>
      </c>
      <c r="L86" s="853">
        <f>N79*K86</f>
        <v>7354.3570816418887</v>
      </c>
      <c r="M86" s="854"/>
      <c r="N86" s="57"/>
    </row>
    <row r="87" spans="1:14" ht="15" thickBot="1">
      <c r="B87" s="816" t="s">
        <v>1037</v>
      </c>
      <c r="C87" s="817"/>
      <c r="D87" s="817"/>
      <c r="E87" s="817"/>
      <c r="F87" s="817"/>
      <c r="G87" s="817"/>
      <c r="H87" s="817"/>
      <c r="I87" s="817"/>
      <c r="J87" s="817"/>
      <c r="K87" s="817"/>
      <c r="L87" s="817"/>
      <c r="M87" s="818"/>
      <c r="N87" s="58">
        <f>L84+L85+L86</f>
        <v>44126.142489851329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191213.2841226891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19" t="s">
        <v>2324</v>
      </c>
      <c r="C106" s="820"/>
      <c r="D106" s="820"/>
      <c r="E106" s="820"/>
      <c r="F106" s="820"/>
      <c r="G106" s="820"/>
      <c r="H106" s="820"/>
      <c r="I106" s="820"/>
      <c r="J106" s="820"/>
      <c r="K106" s="820"/>
      <c r="L106" s="820"/>
      <c r="M106" s="820"/>
      <c r="N106" s="821"/>
    </row>
    <row r="107" spans="2:14" ht="15" customHeight="1">
      <c r="B107" s="819"/>
      <c r="C107" s="820"/>
      <c r="D107" s="820"/>
      <c r="E107" s="820"/>
      <c r="F107" s="820"/>
      <c r="G107" s="820"/>
      <c r="H107" s="820"/>
      <c r="I107" s="820"/>
      <c r="J107" s="820"/>
      <c r="K107" s="820"/>
      <c r="L107" s="820"/>
      <c r="M107" s="820"/>
      <c r="N107" s="821"/>
    </row>
    <row r="108" spans="2:14" ht="30" customHeight="1">
      <c r="B108" s="822" t="s">
        <v>2325</v>
      </c>
      <c r="C108" s="823"/>
      <c r="D108" s="823"/>
      <c r="E108" s="823"/>
      <c r="F108" s="823"/>
      <c r="G108" s="823"/>
      <c r="H108" s="823"/>
      <c r="I108" s="823"/>
      <c r="J108" s="823"/>
      <c r="K108" s="823"/>
      <c r="L108" s="823"/>
      <c r="M108" s="823"/>
      <c r="N108" s="824"/>
    </row>
    <row r="109" spans="2:14">
      <c r="B109" s="822"/>
      <c r="C109" s="823"/>
      <c r="D109" s="823"/>
      <c r="E109" s="823"/>
      <c r="F109" s="823"/>
      <c r="G109" s="823"/>
      <c r="H109" s="823"/>
      <c r="I109" s="823"/>
      <c r="J109" s="823"/>
      <c r="K109" s="823"/>
      <c r="L109" s="823"/>
      <c r="M109" s="823"/>
      <c r="N109" s="82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2"/>
      <c r="K119" s="882"/>
      <c r="L119" s="882"/>
      <c r="M119" s="882"/>
      <c r="N119" s="883"/>
    </row>
    <row r="120" spans="2:14" ht="15" thickBot="1">
      <c r="B120" s="270" t="s">
        <v>2327</v>
      </c>
      <c r="C120" s="402"/>
      <c r="D120" s="402"/>
      <c r="E120" s="63"/>
      <c r="F120" s="63"/>
      <c r="G120" s="63"/>
      <c r="H120" s="63"/>
      <c r="I120" s="63"/>
      <c r="J120" s="884"/>
      <c r="K120" s="884"/>
      <c r="L120" s="884"/>
      <c r="M120" s="884"/>
      <c r="N120" s="885"/>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168</v>
      </c>
      <c r="B37" s="865" t="str">
        <f>VLOOKUP(A37,EQUIPOS!A7:D154,3,FALSE)</f>
        <v>Compactador tipo  POTENCIA: 105 HP, PESO: 6 ton</v>
      </c>
      <c r="C37" s="866"/>
      <c r="D37" s="866"/>
      <c r="E37" s="866"/>
      <c r="F37" s="866"/>
      <c r="G37" s="866"/>
      <c r="H37" s="867"/>
      <c r="I37" s="276"/>
      <c r="J37" s="277"/>
      <c r="K37" s="278">
        <f>VLOOKUP(A37,EQUIPOS!A7:D164,4,FALSE)</f>
        <v>89053.044097499995</v>
      </c>
      <c r="L37" s="279"/>
      <c r="M37" s="280">
        <v>9</v>
      </c>
      <c r="N37" s="281">
        <f t="shared" ref="N37:N43" si="0">K37/M37</f>
        <v>9894.7826774999994</v>
      </c>
    </row>
    <row r="38" spans="1:14">
      <c r="A38" t="s">
        <v>173</v>
      </c>
      <c r="B38" s="865" t="str">
        <f>VLOOKUP(A38,EQUIPOS!A8:D154,3,FALSE)</f>
        <v>Compactador neumático de Potencia 70 HP, peso de 13 ton</v>
      </c>
      <c r="C38" s="866"/>
      <c r="D38" s="866"/>
      <c r="E38" s="866"/>
      <c r="F38" s="866"/>
      <c r="G38" s="866"/>
      <c r="H38" s="867"/>
      <c r="I38" s="276"/>
      <c r="J38" s="277"/>
      <c r="K38" s="278">
        <f>VLOOKUP(A38,EQUIPOS!A8:D165,4,FALSE)</f>
        <v>119379.13135649999</v>
      </c>
      <c r="L38" s="279"/>
      <c r="M38" s="280">
        <v>9</v>
      </c>
      <c r="N38" s="281">
        <f t="shared" si="0"/>
        <v>13264.347928499999</v>
      </c>
    </row>
    <row r="39" spans="1:14">
      <c r="A39" t="s">
        <v>286</v>
      </c>
      <c r="B39" s="865" t="str">
        <f>VLOOKUP(A39,EQUIPOS!A9:D154,3,FALSE)</f>
        <v>Planta de asfalto en frio</v>
      </c>
      <c r="C39" s="866"/>
      <c r="D39" s="866"/>
      <c r="E39" s="866"/>
      <c r="F39" s="866"/>
      <c r="G39" s="866"/>
      <c r="H39" s="867"/>
      <c r="I39" s="276"/>
      <c r="J39" s="277"/>
      <c r="K39" s="278">
        <f>VLOOKUP(A39,EQUIPOS!A9:D166,4,FALSE)</f>
        <v>214883.27032049999</v>
      </c>
      <c r="L39" s="279"/>
      <c r="M39" s="280">
        <v>9</v>
      </c>
      <c r="N39" s="281">
        <f t="shared" si="0"/>
        <v>23875.918924499998</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9</v>
      </c>
      <c r="N42" s="281">
        <f t="shared" si="0"/>
        <v>22549.472549999995</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9</v>
      </c>
      <c r="N43" s="281">
        <f t="shared" si="0"/>
        <v>9285.1246214999992</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922.04676066569448</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104264.50746486567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3">
        <f>VLOOKUP(A65,TRANSPORTE!A6:D117,4,FALSE)</f>
        <v>1274.4676011956828</v>
      </c>
      <c r="M65" s="904"/>
      <c r="N65" s="296">
        <f>K65*L65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9220.4676066569446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147087.14163283777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29417.428326567555</v>
      </c>
      <c r="M88" s="852"/>
      <c r="N88" s="57"/>
    </row>
    <row r="89" spans="1:14">
      <c r="B89" s="95" t="s">
        <v>1057</v>
      </c>
      <c r="C89" s="96"/>
      <c r="D89" s="96"/>
      <c r="E89" s="96"/>
      <c r="F89" s="96"/>
      <c r="G89" s="96"/>
      <c r="H89" s="96"/>
      <c r="I89" s="93"/>
      <c r="J89" s="94"/>
      <c r="K89" s="313">
        <v>0.05</v>
      </c>
      <c r="L89" s="851">
        <f>N83*K89</f>
        <v>7354.3570816418887</v>
      </c>
      <c r="M89" s="852"/>
      <c r="N89" s="57"/>
    </row>
    <row r="90" spans="1:14" ht="15" thickBot="1">
      <c r="B90" s="97" t="s">
        <v>1058</v>
      </c>
      <c r="C90" s="98"/>
      <c r="D90" s="98"/>
      <c r="E90" s="98"/>
      <c r="F90" s="98"/>
      <c r="G90" s="98"/>
      <c r="H90" s="98"/>
      <c r="I90" s="99"/>
      <c r="J90" s="100"/>
      <c r="K90" s="314">
        <v>0.05</v>
      </c>
      <c r="L90" s="853">
        <f>N83*K90</f>
        <v>7354.3570816418887</v>
      </c>
      <c r="M90" s="854"/>
      <c r="N90" s="57"/>
    </row>
    <row r="91" spans="1:14" ht="15" thickBot="1">
      <c r="B91" s="816" t="s">
        <v>1037</v>
      </c>
      <c r="C91" s="817"/>
      <c r="D91" s="817"/>
      <c r="E91" s="817"/>
      <c r="F91" s="817"/>
      <c r="G91" s="817"/>
      <c r="H91" s="817"/>
      <c r="I91" s="817"/>
      <c r="J91" s="817"/>
      <c r="K91" s="817"/>
      <c r="L91" s="817"/>
      <c r="M91" s="818"/>
      <c r="N91" s="58">
        <f>L88+L89+L90</f>
        <v>44126.142489851329</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191213.2841226891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168</v>
      </c>
      <c r="B37" s="865" t="str">
        <f>VLOOKUP(A37,EQUIPOS!A7:D154,3,FALSE)</f>
        <v>Compactador tipo  POTENCIA: 105 HP, PESO: 6 ton</v>
      </c>
      <c r="C37" s="866"/>
      <c r="D37" s="866"/>
      <c r="E37" s="866"/>
      <c r="F37" s="866"/>
      <c r="G37" s="866"/>
      <c r="H37" s="867"/>
      <c r="I37" s="276"/>
      <c r="J37" s="277"/>
      <c r="K37" s="278">
        <f>VLOOKUP(A37,EQUIPOS!A7:D164,4,FALSE)</f>
        <v>89053.044097499995</v>
      </c>
      <c r="L37" s="279"/>
      <c r="M37" s="280">
        <v>9</v>
      </c>
      <c r="N37" s="281">
        <f t="shared" ref="N37:N43" si="0">K37/M37</f>
        <v>9894.7826774999994</v>
      </c>
    </row>
    <row r="38" spans="1:14">
      <c r="A38" t="s">
        <v>173</v>
      </c>
      <c r="B38" s="865" t="str">
        <f>VLOOKUP(A38,EQUIPOS!A8:D154,3,FALSE)</f>
        <v>Compactador neumático de Potencia 70 HP, peso de 13 ton</v>
      </c>
      <c r="C38" s="866"/>
      <c r="D38" s="866"/>
      <c r="E38" s="866"/>
      <c r="F38" s="866"/>
      <c r="G38" s="866"/>
      <c r="H38" s="867"/>
      <c r="I38" s="276"/>
      <c r="J38" s="277"/>
      <c r="K38" s="278">
        <f>VLOOKUP(A38,EQUIPOS!A8:D165,4,FALSE)</f>
        <v>119379.13135649999</v>
      </c>
      <c r="L38" s="279"/>
      <c r="M38" s="280">
        <v>9</v>
      </c>
      <c r="N38" s="281">
        <f t="shared" si="0"/>
        <v>13264.347928499999</v>
      </c>
    </row>
    <row r="39" spans="1:14">
      <c r="A39" t="s">
        <v>286</v>
      </c>
      <c r="B39" s="865" t="str">
        <f>VLOOKUP(A39,EQUIPOS!A9:D154,3,FALSE)</f>
        <v>Planta de asfalto en frio</v>
      </c>
      <c r="C39" s="866"/>
      <c r="D39" s="866"/>
      <c r="E39" s="866"/>
      <c r="F39" s="866"/>
      <c r="G39" s="866"/>
      <c r="H39" s="867"/>
      <c r="I39" s="276"/>
      <c r="J39" s="277"/>
      <c r="K39" s="278">
        <f>VLOOKUP(A39,EQUIPOS!A9:D166,4,FALSE)</f>
        <v>214883.27032049999</v>
      </c>
      <c r="L39" s="279"/>
      <c r="M39" s="280">
        <v>9</v>
      </c>
      <c r="N39" s="281">
        <f t="shared" si="0"/>
        <v>23875.918924499998</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9</v>
      </c>
      <c r="N42" s="281">
        <f t="shared" si="0"/>
        <v>22549.472549999995</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9</v>
      </c>
      <c r="N43" s="281">
        <f t="shared" si="0"/>
        <v>9285.1246214999992</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922.04676066569448</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104264.50746486567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20">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3">
        <f>VLOOKUP(A64,TRANSPORTE!A5:D117,4,FALSE)</f>
        <v>1274.4676011956828</v>
      </c>
      <c r="M64" s="904"/>
      <c r="N64" s="296">
        <f>K64*L64</f>
        <v>1784.2546416739558</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3">
        <f>VLOOKUP(A65,TRANSPORTE!A6:D117,4,FALSE)</f>
        <v>1274.4676011956828</v>
      </c>
      <c r="M65" s="904"/>
      <c r="N65" s="296">
        <f>K65*L65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9220.4676066569446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147087.14163283777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29417.428326567555</v>
      </c>
      <c r="M88" s="852"/>
      <c r="N88" s="57"/>
    </row>
    <row r="89" spans="1:14">
      <c r="B89" s="95" t="s">
        <v>1057</v>
      </c>
      <c r="C89" s="96"/>
      <c r="D89" s="96"/>
      <c r="E89" s="96"/>
      <c r="F89" s="96"/>
      <c r="G89" s="96"/>
      <c r="H89" s="96"/>
      <c r="I89" s="93"/>
      <c r="J89" s="94"/>
      <c r="K89" s="313">
        <v>0.05</v>
      </c>
      <c r="L89" s="851">
        <f>N83*K89</f>
        <v>7354.3570816418887</v>
      </c>
      <c r="M89" s="852"/>
      <c r="N89" s="57"/>
    </row>
    <row r="90" spans="1:14" ht="15" thickBot="1">
      <c r="B90" s="97" t="s">
        <v>1058</v>
      </c>
      <c r="C90" s="98"/>
      <c r="D90" s="98"/>
      <c r="E90" s="98"/>
      <c r="F90" s="98"/>
      <c r="G90" s="98"/>
      <c r="H90" s="98"/>
      <c r="I90" s="99"/>
      <c r="J90" s="100"/>
      <c r="K90" s="314">
        <v>0.05</v>
      </c>
      <c r="L90" s="853">
        <f>N83*K90</f>
        <v>7354.3570816418887</v>
      </c>
      <c r="M90" s="854"/>
      <c r="N90" s="57"/>
    </row>
    <row r="91" spans="1:14" ht="15" thickBot="1">
      <c r="B91" s="816" t="s">
        <v>1037</v>
      </c>
      <c r="C91" s="817"/>
      <c r="D91" s="817"/>
      <c r="E91" s="817"/>
      <c r="F91" s="817"/>
      <c r="G91" s="817"/>
      <c r="H91" s="817"/>
      <c r="I91" s="817"/>
      <c r="J91" s="817"/>
      <c r="K91" s="817"/>
      <c r="L91" s="817"/>
      <c r="M91" s="818"/>
      <c r="N91" s="58">
        <f>L88+L89+L90</f>
        <v>44126.142489851329</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58">
        <f>N83+N91</f>
        <v>191213.2841226891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168</v>
      </c>
      <c r="B37" s="865" t="str">
        <f>VLOOKUP(A37,EQUIPOS!A7:D154,3,FALSE)</f>
        <v>Compactador tipo  POTENCIA: 105 HP, PESO: 6 ton</v>
      </c>
      <c r="C37" s="866"/>
      <c r="D37" s="866"/>
      <c r="E37" s="866"/>
      <c r="F37" s="866"/>
      <c r="G37" s="866"/>
      <c r="H37" s="867"/>
      <c r="I37" s="276"/>
      <c r="J37" s="277"/>
      <c r="K37" s="278">
        <f>VLOOKUP(A37,EQUIPOS!A7:D164,4,FALSE)</f>
        <v>89053.044097499995</v>
      </c>
      <c r="L37" s="279"/>
      <c r="M37" s="280">
        <v>7</v>
      </c>
      <c r="N37" s="281">
        <f t="shared" ref="N37:N43" si="0">K37/M37</f>
        <v>12721.8634425</v>
      </c>
    </row>
    <row r="38" spans="1:14">
      <c r="A38" t="s">
        <v>173</v>
      </c>
      <c r="B38" s="865" t="str">
        <f>VLOOKUP(A38,EQUIPOS!A8:D154,3,FALSE)</f>
        <v>Compactador neumático de Potencia 70 HP, peso de 13 ton</v>
      </c>
      <c r="C38" s="866"/>
      <c r="D38" s="866"/>
      <c r="E38" s="866"/>
      <c r="F38" s="866"/>
      <c r="G38" s="866"/>
      <c r="H38" s="867"/>
      <c r="I38" s="276"/>
      <c r="J38" s="277"/>
      <c r="K38" s="278">
        <f>VLOOKUP(A38,EQUIPOS!A8:D165,4,FALSE)</f>
        <v>119379.13135649999</v>
      </c>
      <c r="L38" s="279"/>
      <c r="M38" s="280">
        <v>7</v>
      </c>
      <c r="N38" s="281">
        <f t="shared" si="0"/>
        <v>17054.16162235714</v>
      </c>
    </row>
    <row r="39" spans="1:14">
      <c r="A39" t="s">
        <v>286</v>
      </c>
      <c r="B39" s="865" t="str">
        <f>VLOOKUP(A39,EQUIPOS!A9:D154,3,FALSE)</f>
        <v>Planta de asfalto en frio</v>
      </c>
      <c r="C39" s="866"/>
      <c r="D39" s="866"/>
      <c r="E39" s="866"/>
      <c r="F39" s="866"/>
      <c r="G39" s="866"/>
      <c r="H39" s="867"/>
      <c r="I39" s="276"/>
      <c r="J39" s="277"/>
      <c r="K39" s="278">
        <f>VLOOKUP(A39,EQUIPOS!A9:D166,4,FALSE)</f>
        <v>214883.27032049999</v>
      </c>
      <c r="L39" s="279"/>
      <c r="M39" s="280">
        <v>9</v>
      </c>
      <c r="N39" s="281">
        <f t="shared" si="0"/>
        <v>23875.918924499998</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7</v>
      </c>
      <c r="N42" s="281">
        <f t="shared" si="0"/>
        <v>28992.178992857138</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9</v>
      </c>
      <c r="N43" s="281">
        <f t="shared" si="0"/>
        <v>9285.1246214999992</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1053.7677264750794</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117455.82933238936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1274.4676011956828</v>
      </c>
      <c r="N65" s="421">
        <f>K65*M65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10537.677264750793</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161595.67315845529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32319.13463169106</v>
      </c>
      <c r="M88" s="852"/>
      <c r="N88" s="57"/>
    </row>
    <row r="89" spans="1:14">
      <c r="B89" s="95" t="s">
        <v>1057</v>
      </c>
      <c r="C89" s="96"/>
      <c r="D89" s="96"/>
      <c r="E89" s="96"/>
      <c r="F89" s="96"/>
      <c r="G89" s="96"/>
      <c r="H89" s="96"/>
      <c r="I89" s="93"/>
      <c r="J89" s="94"/>
      <c r="K89" s="313">
        <v>0.05</v>
      </c>
      <c r="L89" s="851">
        <f>N83*K89</f>
        <v>8079.7836579227651</v>
      </c>
      <c r="M89" s="852"/>
      <c r="N89" s="57"/>
    </row>
    <row r="90" spans="1:14" ht="15" thickBot="1">
      <c r="B90" s="97" t="s">
        <v>1058</v>
      </c>
      <c r="C90" s="98"/>
      <c r="D90" s="98"/>
      <c r="E90" s="98"/>
      <c r="F90" s="98"/>
      <c r="G90" s="98"/>
      <c r="H90" s="98"/>
      <c r="I90" s="99"/>
      <c r="J90" s="100"/>
      <c r="K90" s="314">
        <v>0.05</v>
      </c>
      <c r="L90" s="853">
        <f>N83*K90</f>
        <v>8079.7836579227651</v>
      </c>
      <c r="M90" s="854"/>
      <c r="N90" s="57"/>
    </row>
    <row r="91" spans="1:14" ht="15" thickBot="1">
      <c r="B91" s="816" t="s">
        <v>1037</v>
      </c>
      <c r="C91" s="817"/>
      <c r="D91" s="817"/>
      <c r="E91" s="817"/>
      <c r="F91" s="817"/>
      <c r="G91" s="817"/>
      <c r="H91" s="817"/>
      <c r="I91" s="817"/>
      <c r="J91" s="817"/>
      <c r="K91" s="817"/>
      <c r="L91" s="817"/>
      <c r="M91" s="818"/>
      <c r="N91" s="58">
        <f>L88+L89+L90</f>
        <v>48478.701947536589</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210074.37510599187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9</v>
      </c>
      <c r="N37" s="281">
        <f t="shared" ref="N37:N43" si="0">K37/M37</f>
        <v>13264.347928499999</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89053.044097499995</v>
      </c>
      <c r="L38" s="279"/>
      <c r="M38" s="280">
        <v>9</v>
      </c>
      <c r="N38" s="281">
        <f t="shared" si="0"/>
        <v>9894.7826774999994</v>
      </c>
    </row>
    <row r="39" spans="1:14">
      <c r="A39" t="s">
        <v>286</v>
      </c>
      <c r="B39" s="865" t="str">
        <f>VLOOKUP(A39,EQUIPOS!A9:D154,3,FALSE)</f>
        <v>Planta de asfalto en frio</v>
      </c>
      <c r="C39" s="866"/>
      <c r="D39" s="866"/>
      <c r="E39" s="866"/>
      <c r="F39" s="866"/>
      <c r="G39" s="866"/>
      <c r="H39" s="867"/>
      <c r="I39" s="276"/>
      <c r="J39" s="277"/>
      <c r="K39" s="278">
        <f>VLOOKUP(A39,EQUIPOS!A9:D166,4,FALSE)</f>
        <v>214883.27032049999</v>
      </c>
      <c r="L39" s="279"/>
      <c r="M39" s="280">
        <v>9</v>
      </c>
      <c r="N39" s="281">
        <f t="shared" si="0"/>
        <v>23875.918924499998</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9</v>
      </c>
      <c r="N42" s="281">
        <f t="shared" si="0"/>
        <v>22549.472549999995</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9</v>
      </c>
      <c r="N43" s="281">
        <f t="shared" si="0"/>
        <v>9285.1246214999992</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66"/>
      <c r="F46" s="866"/>
      <c r="G46" s="866"/>
      <c r="H46" s="867"/>
      <c r="I46" s="42"/>
      <c r="J46" s="43"/>
      <c r="K46" s="283"/>
      <c r="L46" s="285"/>
      <c r="M46" s="286"/>
      <c r="N46" s="287"/>
    </row>
    <row r="47" spans="1:14">
      <c r="B47" s="873" t="s">
        <v>1036</v>
      </c>
      <c r="C47" s="951"/>
      <c r="D47" s="951"/>
      <c r="E47" s="44"/>
      <c r="F47" s="45"/>
      <c r="G47" s="45"/>
      <c r="H47" s="46"/>
      <c r="I47" s="42"/>
      <c r="J47" s="43"/>
      <c r="K47" s="288"/>
      <c r="L47" s="285"/>
      <c r="M47" s="410">
        <v>0.1</v>
      </c>
      <c r="N47" s="353">
        <f>N81*M47</f>
        <v>922.04676066569448</v>
      </c>
    </row>
    <row r="48" spans="1:14" ht="15" thickBot="1">
      <c r="B48" s="952"/>
      <c r="C48" s="953"/>
      <c r="D48" s="953"/>
      <c r="E48" s="953"/>
      <c r="F48" s="953"/>
      <c r="G48" s="953"/>
      <c r="H48" s="954"/>
      <c r="I48" s="875"/>
      <c r="J48" s="876"/>
      <c r="K48" s="47"/>
      <c r="L48" s="877"/>
      <c r="M48" s="955"/>
      <c r="N48" s="111"/>
    </row>
    <row r="49" spans="1:14" ht="15" thickBot="1">
      <c r="B49" s="816" t="s">
        <v>1037</v>
      </c>
      <c r="C49" s="817"/>
      <c r="D49" s="817"/>
      <c r="E49" s="817"/>
      <c r="F49" s="817"/>
      <c r="G49" s="817"/>
      <c r="H49" s="817"/>
      <c r="I49" s="817"/>
      <c r="J49" s="817"/>
      <c r="K49" s="817"/>
      <c r="L49" s="817"/>
      <c r="M49" s="818"/>
      <c r="N49" s="403">
        <f>SUM(N36:N48)</f>
        <v>104264.50746486567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3">
        <f>VLOOKUP(A65,TRANSPORTE!A6:D117,4,FALSE)</f>
        <v>1274.4676011956828</v>
      </c>
      <c r="M65" s="904"/>
      <c r="N65" s="296">
        <f>K65*L65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9220.4676066569446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147087.14163283777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29417.428326567555</v>
      </c>
      <c r="M88" s="852"/>
      <c r="N88" s="57"/>
    </row>
    <row r="89" spans="1:14">
      <c r="B89" s="95" t="s">
        <v>1057</v>
      </c>
      <c r="C89" s="96"/>
      <c r="D89" s="96"/>
      <c r="E89" s="96"/>
      <c r="F89" s="96"/>
      <c r="G89" s="96"/>
      <c r="H89" s="96"/>
      <c r="I89" s="93"/>
      <c r="J89" s="94"/>
      <c r="K89" s="313">
        <v>0.05</v>
      </c>
      <c r="L89" s="851">
        <f>N83*K89</f>
        <v>7354.3570816418887</v>
      </c>
      <c r="M89" s="852"/>
      <c r="N89" s="57"/>
    </row>
    <row r="90" spans="1:14" ht="15" thickBot="1">
      <c r="B90" s="97" t="s">
        <v>1058</v>
      </c>
      <c r="C90" s="98"/>
      <c r="D90" s="98"/>
      <c r="E90" s="98"/>
      <c r="F90" s="98"/>
      <c r="G90" s="98"/>
      <c r="H90" s="98"/>
      <c r="I90" s="99"/>
      <c r="J90" s="100"/>
      <c r="K90" s="314">
        <v>0.05</v>
      </c>
      <c r="L90" s="853">
        <f>N83*K90</f>
        <v>7354.3570816418887</v>
      </c>
      <c r="M90" s="854"/>
      <c r="N90" s="57"/>
    </row>
    <row r="91" spans="1:14" ht="15" thickBot="1">
      <c r="B91" s="816" t="s">
        <v>1037</v>
      </c>
      <c r="C91" s="817"/>
      <c r="D91" s="817"/>
      <c r="E91" s="817"/>
      <c r="F91" s="817"/>
      <c r="G91" s="817"/>
      <c r="H91" s="817"/>
      <c r="I91" s="817"/>
      <c r="J91" s="817"/>
      <c r="K91" s="817"/>
      <c r="L91" s="817"/>
      <c r="M91" s="818"/>
      <c r="N91" s="58">
        <f>L88+L89+L90</f>
        <v>44126.142489851329</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191213.2841226891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9</v>
      </c>
      <c r="N37" s="281">
        <f t="shared" ref="N37:N43" si="0">K37/M37</f>
        <v>13264.347928499999</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89053.044097499995</v>
      </c>
      <c r="L38" s="279"/>
      <c r="M38" s="280">
        <v>9</v>
      </c>
      <c r="N38" s="281">
        <f t="shared" si="0"/>
        <v>9894.7826774999994</v>
      </c>
    </row>
    <row r="39" spans="1:14">
      <c r="A39" t="s">
        <v>286</v>
      </c>
      <c r="B39" s="865" t="str">
        <f>VLOOKUP(A39,EQUIPOS!A9:D154,3,FALSE)</f>
        <v>Planta de asfalto en frio</v>
      </c>
      <c r="C39" s="866"/>
      <c r="D39" s="866"/>
      <c r="E39" s="866"/>
      <c r="F39" s="866"/>
      <c r="G39" s="866"/>
      <c r="H39" s="867"/>
      <c r="I39" s="276"/>
      <c r="J39" s="277"/>
      <c r="K39" s="278">
        <f>VLOOKUP(A39,EQUIPOS!A9:D166,4,FALSE)</f>
        <v>214883.27032049999</v>
      </c>
      <c r="L39" s="279"/>
      <c r="M39" s="280">
        <v>9</v>
      </c>
      <c r="N39" s="281">
        <f t="shared" si="0"/>
        <v>23875.918924499998</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9</v>
      </c>
      <c r="N42" s="281">
        <f t="shared" si="0"/>
        <v>22549.472549999995</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9</v>
      </c>
      <c r="N43" s="281">
        <f t="shared" si="0"/>
        <v>9285.1246214999992</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104264.50746486567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20923.805298676132</v>
      </c>
      <c r="N53" s="281">
        <f>K53*M53</f>
        <v>29293.327418146582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37.26</v>
      </c>
      <c r="N54" s="281">
        <f>K54*M54</f>
        <v>931.5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30224.827418146582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1274.4676011956828</v>
      </c>
      <c r="M63" s="904"/>
      <c r="N63" s="296">
        <f>K63*L63</f>
        <v>1784.2546416739558</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3">
        <f>VLOOKUP(A64,TRANSPORTE!A6:D117,4,FALSE)</f>
        <v>1274.4676011956828</v>
      </c>
      <c r="M64" s="904"/>
      <c r="N64" s="296">
        <f>K64*L64</f>
        <v>1593.0845014946035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3377.3391431685595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147087.14163283777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29417.428326567555</v>
      </c>
      <c r="M87" s="852"/>
      <c r="N87" s="57"/>
    </row>
    <row r="88" spans="1:14">
      <c r="B88" s="95" t="s">
        <v>1057</v>
      </c>
      <c r="C88" s="96"/>
      <c r="D88" s="96"/>
      <c r="E88" s="96"/>
      <c r="F88" s="96"/>
      <c r="G88" s="96"/>
      <c r="H88" s="96"/>
      <c r="I88" s="93"/>
      <c r="J88" s="94"/>
      <c r="K88" s="313">
        <v>0.05</v>
      </c>
      <c r="L88" s="851">
        <f>N82*K88</f>
        <v>7354.3570816418887</v>
      </c>
      <c r="M88" s="852"/>
      <c r="N88" s="57"/>
    </row>
    <row r="89" spans="1:14" ht="15" thickBot="1">
      <c r="B89" s="97" t="s">
        <v>1058</v>
      </c>
      <c r="C89" s="98"/>
      <c r="D89" s="98"/>
      <c r="E89" s="98"/>
      <c r="F89" s="98"/>
      <c r="G89" s="98"/>
      <c r="H89" s="98"/>
      <c r="I89" s="99"/>
      <c r="J89" s="100"/>
      <c r="K89" s="314">
        <v>0.05</v>
      </c>
      <c r="L89" s="853">
        <f>N82*K89</f>
        <v>7354.3570816418887</v>
      </c>
      <c r="M89" s="854"/>
      <c r="N89" s="57"/>
    </row>
    <row r="90" spans="1:14" ht="15" thickBot="1">
      <c r="B90" s="816" t="s">
        <v>1037</v>
      </c>
      <c r="C90" s="817"/>
      <c r="D90" s="817"/>
      <c r="E90" s="817"/>
      <c r="F90" s="817"/>
      <c r="G90" s="817"/>
      <c r="H90" s="817"/>
      <c r="I90" s="817"/>
      <c r="J90" s="817"/>
      <c r="K90" s="817"/>
      <c r="L90" s="817"/>
      <c r="M90" s="818"/>
      <c r="N90" s="58">
        <f>L87+L88+L89</f>
        <v>44126.142489851329</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191213.2841226891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9</v>
      </c>
      <c r="N37" s="281">
        <f t="shared" ref="N37:N43" si="0">K37/M37</f>
        <v>13264.347928499999</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89053.044097499995</v>
      </c>
      <c r="L38" s="279"/>
      <c r="M38" s="280">
        <v>9</v>
      </c>
      <c r="N38" s="281">
        <f t="shared" si="0"/>
        <v>9894.7826774999994</v>
      </c>
    </row>
    <row r="39" spans="1:14">
      <c r="A39" t="s">
        <v>286</v>
      </c>
      <c r="B39" s="865" t="str">
        <f>VLOOKUP(A39,EQUIPOS!A9:D154,3,FALSE)</f>
        <v>Planta de asfalto en frio</v>
      </c>
      <c r="C39" s="866"/>
      <c r="D39" s="866"/>
      <c r="E39" s="866"/>
      <c r="F39" s="866"/>
      <c r="G39" s="866"/>
      <c r="H39" s="867"/>
      <c r="I39" s="276"/>
      <c r="J39" s="277"/>
      <c r="K39" s="278">
        <f>VLOOKUP(A39,EQUIPOS!A9:D166,4,FALSE)</f>
        <v>214883.27032049999</v>
      </c>
      <c r="L39" s="279"/>
      <c r="M39" s="280">
        <v>9</v>
      </c>
      <c r="N39" s="281">
        <f t="shared" si="0"/>
        <v>23875.918924499998</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9</v>
      </c>
      <c r="N42" s="281">
        <f t="shared" si="0"/>
        <v>22549.472549999995</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9</v>
      </c>
      <c r="N43" s="281">
        <f t="shared" si="0"/>
        <v>9285.1246214999992</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66"/>
      <c r="F46" s="866"/>
      <c r="G46" s="866"/>
      <c r="H46" s="867"/>
      <c r="I46" s="42"/>
      <c r="J46" s="43"/>
      <c r="K46" s="283"/>
      <c r="L46" s="285"/>
      <c r="M46" s="286"/>
      <c r="N46" s="287"/>
    </row>
    <row r="47" spans="1:14">
      <c r="B47" s="873" t="s">
        <v>1036</v>
      </c>
      <c r="C47" s="951"/>
      <c r="D47" s="951"/>
      <c r="E47" s="44"/>
      <c r="F47" s="45"/>
      <c r="G47" s="45"/>
      <c r="H47" s="46"/>
      <c r="I47" s="42"/>
      <c r="J47" s="43"/>
      <c r="K47" s="288"/>
      <c r="L47" s="285"/>
      <c r="M47" s="410">
        <v>0.1</v>
      </c>
      <c r="N47" s="353">
        <f>N81*M47</f>
        <v>922.04676066569448</v>
      </c>
    </row>
    <row r="48" spans="1:14" ht="15" thickBot="1">
      <c r="B48" s="952"/>
      <c r="C48" s="953"/>
      <c r="D48" s="953"/>
      <c r="E48" s="953"/>
      <c r="F48" s="953"/>
      <c r="G48" s="953"/>
      <c r="H48" s="954"/>
      <c r="I48" s="875"/>
      <c r="J48" s="876"/>
      <c r="K48" s="47"/>
      <c r="L48" s="877"/>
      <c r="M48" s="955"/>
      <c r="N48" s="111"/>
    </row>
    <row r="49" spans="1:14" ht="15" thickBot="1">
      <c r="B49" s="816" t="s">
        <v>1037</v>
      </c>
      <c r="C49" s="817"/>
      <c r="D49" s="817"/>
      <c r="E49" s="817"/>
      <c r="F49" s="817"/>
      <c r="G49" s="817"/>
      <c r="H49" s="817"/>
      <c r="I49" s="817"/>
      <c r="J49" s="817"/>
      <c r="K49" s="817"/>
      <c r="L49" s="817"/>
      <c r="M49" s="818"/>
      <c r="N49" s="403">
        <f>SUM(N36:N48)</f>
        <v>104264.50746486567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3">
        <f>VLOOKUP(A65,TRANSPORTE!A6:D117,4,FALSE)</f>
        <v>1274.4676011956828</v>
      </c>
      <c r="M65" s="904"/>
      <c r="N65" s="296">
        <f>K65*L65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9220.4676066569446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147087.14163283777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29417.428326567555</v>
      </c>
      <c r="M88" s="852"/>
      <c r="N88" s="57"/>
    </row>
    <row r="89" spans="1:14">
      <c r="B89" s="95" t="s">
        <v>1057</v>
      </c>
      <c r="C89" s="96"/>
      <c r="D89" s="96"/>
      <c r="E89" s="96"/>
      <c r="F89" s="96"/>
      <c r="G89" s="96"/>
      <c r="H89" s="96"/>
      <c r="I89" s="93"/>
      <c r="J89" s="94"/>
      <c r="K89" s="313">
        <v>0.05</v>
      </c>
      <c r="L89" s="851">
        <f>N83*K89</f>
        <v>7354.3570816418887</v>
      </c>
      <c r="M89" s="852"/>
      <c r="N89" s="57"/>
    </row>
    <row r="90" spans="1:14" ht="15" thickBot="1">
      <c r="B90" s="97" t="s">
        <v>1058</v>
      </c>
      <c r="C90" s="98"/>
      <c r="D90" s="98"/>
      <c r="E90" s="98"/>
      <c r="F90" s="98"/>
      <c r="G90" s="98"/>
      <c r="H90" s="98"/>
      <c r="I90" s="99"/>
      <c r="J90" s="100"/>
      <c r="K90" s="314">
        <v>0.05</v>
      </c>
      <c r="L90" s="853">
        <f>N83*K90</f>
        <v>7354.3570816418887</v>
      </c>
      <c r="M90" s="854"/>
      <c r="N90" s="57"/>
    </row>
    <row r="91" spans="1:14" ht="15" thickBot="1">
      <c r="B91" s="816" t="s">
        <v>1037</v>
      </c>
      <c r="C91" s="817"/>
      <c r="D91" s="817"/>
      <c r="E91" s="817"/>
      <c r="F91" s="817"/>
      <c r="G91" s="817"/>
      <c r="H91" s="817"/>
      <c r="I91" s="817"/>
      <c r="J91" s="817"/>
      <c r="K91" s="817"/>
      <c r="L91" s="817"/>
      <c r="M91" s="818"/>
      <c r="N91" s="58">
        <f>L88+L89+L90</f>
        <v>44126.142489851329</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191213.2841226891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customHeight="1" thickBot="1">
      <c r="A31" t="s">
        <v>1929</v>
      </c>
      <c r="B31" s="86" t="s">
        <v>1151</v>
      </c>
      <c r="C31" s="956" t="s">
        <v>1664</v>
      </c>
      <c r="D31" s="956"/>
      <c r="E31" s="956"/>
      <c r="F31" s="957"/>
      <c r="G31" s="957"/>
      <c r="H31" s="957"/>
      <c r="I31" s="957"/>
      <c r="J31" s="957"/>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7</v>
      </c>
      <c r="N37" s="281">
        <f t="shared" ref="N37:N43" si="0">K37/M37</f>
        <v>17054.16162235714</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89053.044097499995</v>
      </c>
      <c r="L38" s="279"/>
      <c r="M38" s="280">
        <v>7</v>
      </c>
      <c r="N38" s="281">
        <f t="shared" si="0"/>
        <v>12721.8634425</v>
      </c>
    </row>
    <row r="39" spans="1:14">
      <c r="A39" t="s">
        <v>286</v>
      </c>
      <c r="B39" s="865" t="str">
        <f>VLOOKUP(A39,EQUIPOS!A9:D154,3,FALSE)</f>
        <v>Planta de asfalto en frio</v>
      </c>
      <c r="C39" s="866"/>
      <c r="D39" s="866"/>
      <c r="E39" s="866"/>
      <c r="F39" s="866"/>
      <c r="G39" s="866"/>
      <c r="H39" s="867"/>
      <c r="I39" s="276"/>
      <c r="J39" s="277"/>
      <c r="K39" s="278">
        <f>VLOOKUP(A39,EQUIPOS!A9:D166,4,FALSE)</f>
        <v>214883.27032049999</v>
      </c>
      <c r="L39" s="279"/>
      <c r="M39" s="280">
        <v>9</v>
      </c>
      <c r="N39" s="281">
        <f t="shared" si="0"/>
        <v>23875.918924499998</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7</v>
      </c>
      <c r="N42" s="281">
        <f t="shared" si="0"/>
        <v>28992.178992857138</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9</v>
      </c>
      <c r="N43" s="281">
        <f t="shared" si="0"/>
        <v>9285.1246214999992</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1053.7677264750794</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117455.82933238936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20923.805298676132</v>
      </c>
      <c r="N53" s="281">
        <f>K53*M53</f>
        <v>29293.327418146582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37.26</v>
      </c>
      <c r="N54" s="281">
        <f>K54*M54</f>
        <v>931.5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30224.827418146582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1274.4676011956828</v>
      </c>
      <c r="M63" s="904"/>
      <c r="N63" s="296">
        <f>K63*L63</f>
        <v>1784.2546416739558</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3">
        <f>VLOOKUP(A64,TRANSPORTE!A6:D117,4,FALSE)</f>
        <v>1274.4676011956828</v>
      </c>
      <c r="M64" s="904"/>
      <c r="N64" s="296">
        <f>K64*L64</f>
        <v>1593.0845014946035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3377.3391431685595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10537.677264750793</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161595.67315845529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32319.13463169106</v>
      </c>
      <c r="M87" s="852"/>
      <c r="N87" s="57"/>
    </row>
    <row r="88" spans="1:14">
      <c r="B88" s="95" t="s">
        <v>1057</v>
      </c>
      <c r="C88" s="96"/>
      <c r="D88" s="96"/>
      <c r="E88" s="96"/>
      <c r="F88" s="96"/>
      <c r="G88" s="96"/>
      <c r="H88" s="96"/>
      <c r="I88" s="93"/>
      <c r="J88" s="94"/>
      <c r="K88" s="313">
        <v>0.05</v>
      </c>
      <c r="L88" s="851">
        <f>N82*K88</f>
        <v>8079.7836579227651</v>
      </c>
      <c r="M88" s="852"/>
      <c r="N88" s="57"/>
    </row>
    <row r="89" spans="1:14" ht="15" thickBot="1">
      <c r="B89" s="97" t="s">
        <v>1058</v>
      </c>
      <c r="C89" s="98"/>
      <c r="D89" s="98"/>
      <c r="E89" s="98"/>
      <c r="F89" s="98"/>
      <c r="G89" s="98"/>
      <c r="H89" s="98"/>
      <c r="I89" s="99"/>
      <c r="J89" s="100"/>
      <c r="K89" s="314">
        <v>0.05</v>
      </c>
      <c r="L89" s="853">
        <f>N82*K89</f>
        <v>8079.7836579227651</v>
      </c>
      <c r="M89" s="854"/>
      <c r="N89" s="57"/>
    </row>
    <row r="90" spans="1:14" ht="15" thickBot="1">
      <c r="B90" s="816" t="s">
        <v>1037</v>
      </c>
      <c r="C90" s="817"/>
      <c r="D90" s="817"/>
      <c r="E90" s="817"/>
      <c r="F90" s="817"/>
      <c r="G90" s="817"/>
      <c r="H90" s="817"/>
      <c r="I90" s="817"/>
      <c r="J90" s="817"/>
      <c r="K90" s="817"/>
      <c r="L90" s="817"/>
      <c r="M90" s="818"/>
      <c r="N90" s="58">
        <f>L87+L88+L89</f>
        <v>48478.701947536589</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210074.37510599187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65"/>
      <c r="C47" s="866"/>
      <c r="D47" s="866"/>
      <c r="E47" s="866"/>
      <c r="F47" s="866"/>
      <c r="G47" s="866"/>
      <c r="H47" s="867"/>
      <c r="I47" s="868"/>
      <c r="J47" s="869"/>
      <c r="K47" s="278"/>
      <c r="L47" s="870"/>
      <c r="M47" s="871"/>
      <c r="N47" s="281"/>
    </row>
    <row r="48" spans="1:14">
      <c r="B48" s="865"/>
      <c r="C48" s="866"/>
      <c r="D48" s="866"/>
      <c r="E48" s="872"/>
      <c r="F48" s="866"/>
      <c r="G48" s="866"/>
      <c r="H48" s="867"/>
      <c r="I48" s="42"/>
      <c r="J48" s="43"/>
      <c r="K48" s="283"/>
      <c r="L48" s="285"/>
      <c r="M48" s="286"/>
      <c r="N48" s="287"/>
    </row>
    <row r="49" spans="1:14">
      <c r="B49" s="873" t="s">
        <v>1036</v>
      </c>
      <c r="C49" s="874"/>
      <c r="D49" s="874"/>
      <c r="E49" s="44"/>
      <c r="F49" s="45"/>
      <c r="G49" s="45"/>
      <c r="H49" s="46"/>
      <c r="I49" s="42"/>
      <c r="J49" s="43"/>
      <c r="K49" s="288"/>
      <c r="L49" s="285"/>
      <c r="M49" s="410">
        <v>0.1</v>
      </c>
      <c r="N49" s="353">
        <f>N83*M49</f>
        <v>829.84208459912497</v>
      </c>
    </row>
    <row r="50" spans="1:14" ht="15" thickBot="1">
      <c r="B50" s="865"/>
      <c r="C50" s="866"/>
      <c r="D50" s="866"/>
      <c r="E50" s="866"/>
      <c r="F50" s="866"/>
      <c r="G50" s="866"/>
      <c r="H50" s="867"/>
      <c r="I50" s="875"/>
      <c r="J50" s="876"/>
      <c r="K50" s="47"/>
      <c r="L50" s="877"/>
      <c r="M50" s="878"/>
      <c r="N50" s="111"/>
    </row>
    <row r="51" spans="1:14" ht="15" thickBot="1">
      <c r="B51" s="816" t="s">
        <v>1037</v>
      </c>
      <c r="C51" s="817"/>
      <c r="D51" s="817"/>
      <c r="E51" s="817"/>
      <c r="F51" s="817"/>
      <c r="G51" s="817"/>
      <c r="H51" s="817"/>
      <c r="I51" s="817"/>
      <c r="J51" s="817"/>
      <c r="K51" s="817"/>
      <c r="L51" s="817"/>
      <c r="M51" s="818"/>
      <c r="N51" s="403">
        <f>SUM(N36:N50)</f>
        <v>128347.67116319911</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1" t="s">
        <v>1028</v>
      </c>
      <c r="C55" s="862"/>
      <c r="D55" s="862"/>
      <c r="E55" s="862"/>
      <c r="F55" s="862"/>
      <c r="G55" s="862"/>
      <c r="H55" s="862"/>
      <c r="I55" s="896"/>
      <c r="J55" s="324" t="s">
        <v>1029</v>
      </c>
      <c r="K55" s="91" t="s">
        <v>1030</v>
      </c>
      <c r="L55" s="897" t="s">
        <v>1039</v>
      </c>
      <c r="M55" s="896"/>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20923.805298676132</v>
      </c>
      <c r="N56" s="281">
        <f>K56*M56</f>
        <v>29293.327418146582</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37.26</v>
      </c>
      <c r="N57" s="281">
        <f>K57*M57</f>
        <v>931.5</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98"/>
      <c r="C60" s="899"/>
      <c r="D60" s="899"/>
      <c r="E60" s="899"/>
      <c r="F60" s="899"/>
      <c r="G60" s="899"/>
      <c r="H60" s="899"/>
      <c r="I60" s="869"/>
      <c r="J60" s="48"/>
      <c r="K60" s="50"/>
      <c r="L60" s="900"/>
      <c r="M60" s="901"/>
      <c r="N60" s="51"/>
    </row>
    <row r="61" spans="1:14" ht="15" thickBot="1">
      <c r="B61" s="816" t="s">
        <v>1037</v>
      </c>
      <c r="C61" s="817"/>
      <c r="D61" s="817"/>
      <c r="E61" s="817"/>
      <c r="F61" s="817"/>
      <c r="G61" s="817"/>
      <c r="H61" s="817"/>
      <c r="I61" s="817"/>
      <c r="J61" s="817"/>
      <c r="K61" s="817"/>
      <c r="L61" s="817"/>
      <c r="M61" s="818"/>
      <c r="N61" s="403">
        <f>SUM(N56:N60)</f>
        <v>30224.827418146582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2" t="s">
        <v>1045</v>
      </c>
      <c r="M65" s="881"/>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3">
        <f>VLOOKUP(A66,TRANSPORTE!A5:D117,4,FALSE)</f>
        <v>1274.4676011956828</v>
      </c>
      <c r="M66" s="904"/>
      <c r="N66" s="296">
        <f>K66*L66</f>
        <v>1784.2546416739558</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3">
        <f>VLOOKUP(A67,TRANSPORTE!A6:D117,4,FALSE)</f>
        <v>1274.4676011956828</v>
      </c>
      <c r="M67" s="904"/>
      <c r="N67" s="296">
        <f>K67*L67</f>
        <v>1593.0845014946035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4"/>
      <c r="M71" s="895"/>
      <c r="N71" s="133"/>
    </row>
    <row r="72" spans="1:15" ht="15" thickBot="1">
      <c r="B72" s="905" t="s">
        <v>1037</v>
      </c>
      <c r="C72" s="859"/>
      <c r="D72" s="859"/>
      <c r="E72" s="859"/>
      <c r="F72" s="859"/>
      <c r="G72" s="859"/>
      <c r="H72" s="859"/>
      <c r="I72" s="859"/>
      <c r="J72" s="859"/>
      <c r="K72" s="859"/>
      <c r="L72" s="859"/>
      <c r="M72" s="860"/>
      <c r="N72" s="110">
        <f>N66+N67+N68+N69+N70</f>
        <v>3377.3391431685595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5" t="s">
        <v>1047</v>
      </c>
      <c r="C76" s="856"/>
      <c r="D76" s="856"/>
      <c r="E76" s="856"/>
      <c r="F76" s="856"/>
      <c r="G76" s="856"/>
      <c r="H76" s="856"/>
      <c r="I76" s="79" t="s">
        <v>1048</v>
      </c>
      <c r="J76" s="81" t="s">
        <v>1494</v>
      </c>
      <c r="K76" s="80" t="s">
        <v>1050</v>
      </c>
      <c r="L76" s="857" t="s">
        <v>1034</v>
      </c>
      <c r="M76" s="858"/>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2"/>
      <c r="C82" s="893"/>
      <c r="D82" s="893"/>
      <c r="E82" s="893"/>
      <c r="F82" s="893"/>
      <c r="G82" s="893"/>
      <c r="H82" s="893"/>
      <c r="I82" s="132"/>
      <c r="J82" s="132"/>
      <c r="K82" s="132"/>
      <c r="L82" s="906"/>
      <c r="M82" s="906"/>
      <c r="N82" s="51"/>
    </row>
    <row r="83" spans="1:14" ht="15" thickBot="1">
      <c r="B83" s="905" t="s">
        <v>1037</v>
      </c>
      <c r="C83" s="859"/>
      <c r="D83" s="859"/>
      <c r="E83" s="859"/>
      <c r="F83" s="859"/>
      <c r="G83" s="859"/>
      <c r="H83" s="859"/>
      <c r="I83" s="859"/>
      <c r="J83" s="859"/>
      <c r="K83" s="859"/>
      <c r="L83" s="859"/>
      <c r="M83" s="860"/>
      <c r="N83" s="310">
        <f>SUM(N77:N82)</f>
        <v>8298.4208459912497</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N51+N61+N72+N83</f>
        <v>170248.25857050551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34049.651714101106</v>
      </c>
      <c r="M90" s="852"/>
      <c r="N90" s="57"/>
    </row>
    <row r="91" spans="1:14">
      <c r="B91" s="95" t="s">
        <v>1057</v>
      </c>
      <c r="C91" s="96"/>
      <c r="D91" s="96"/>
      <c r="E91" s="96"/>
      <c r="F91" s="96"/>
      <c r="G91" s="96"/>
      <c r="H91" s="96"/>
      <c r="I91" s="93"/>
      <c r="J91" s="94"/>
      <c r="K91" s="313">
        <v>0.05</v>
      </c>
      <c r="L91" s="851">
        <f>N85*K91</f>
        <v>8512.4129285252766</v>
      </c>
      <c r="M91" s="852"/>
      <c r="N91" s="57"/>
    </row>
    <row r="92" spans="1:14" ht="15" thickBot="1">
      <c r="B92" s="97" t="s">
        <v>1058</v>
      </c>
      <c r="C92" s="98"/>
      <c r="D92" s="98"/>
      <c r="E92" s="98"/>
      <c r="F92" s="98"/>
      <c r="G92" s="98"/>
      <c r="H92" s="98"/>
      <c r="I92" s="99"/>
      <c r="J92" s="100"/>
      <c r="K92" s="314">
        <v>0.05</v>
      </c>
      <c r="L92" s="853">
        <f>N85*K92</f>
        <v>8512.4129285252766</v>
      </c>
      <c r="M92" s="854"/>
      <c r="N92" s="57"/>
    </row>
    <row r="93" spans="1:14" ht="15" thickBot="1">
      <c r="B93" s="816" t="s">
        <v>1037</v>
      </c>
      <c r="C93" s="817"/>
      <c r="D93" s="817"/>
      <c r="E93" s="817"/>
      <c r="F93" s="817"/>
      <c r="G93" s="817"/>
      <c r="H93" s="817"/>
      <c r="I93" s="817"/>
      <c r="J93" s="817"/>
      <c r="K93" s="817"/>
      <c r="L93" s="817"/>
      <c r="M93" s="818"/>
      <c r="N93" s="58">
        <f>L90+L91+L92</f>
        <v>51074.477571151663</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N85+N93</f>
        <v>221322.73614165717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9" t="s">
        <v>2324</v>
      </c>
      <c r="C112" s="820"/>
      <c r="D112" s="820"/>
      <c r="E112" s="820"/>
      <c r="F112" s="820"/>
      <c r="G112" s="820"/>
      <c r="H112" s="820"/>
      <c r="I112" s="820"/>
      <c r="J112" s="820"/>
      <c r="K112" s="820"/>
      <c r="L112" s="820"/>
      <c r="M112" s="820"/>
      <c r="N112" s="821"/>
    </row>
    <row r="113" spans="2:14" ht="15" customHeight="1">
      <c r="B113" s="819"/>
      <c r="C113" s="820"/>
      <c r="D113" s="820"/>
      <c r="E113" s="820"/>
      <c r="F113" s="820"/>
      <c r="G113" s="820"/>
      <c r="H113" s="820"/>
      <c r="I113" s="820"/>
      <c r="J113" s="820"/>
      <c r="K113" s="820"/>
      <c r="L113" s="820"/>
      <c r="M113" s="820"/>
      <c r="N113" s="821"/>
    </row>
    <row r="114" spans="2:14" ht="30" customHeight="1">
      <c r="B114" s="822" t="s">
        <v>2325</v>
      </c>
      <c r="C114" s="823"/>
      <c r="D114" s="823"/>
      <c r="E114" s="823"/>
      <c r="F114" s="823"/>
      <c r="G114" s="823"/>
      <c r="H114" s="823"/>
      <c r="I114" s="823"/>
      <c r="J114" s="823"/>
      <c r="K114" s="823"/>
      <c r="L114" s="823"/>
      <c r="M114" s="823"/>
      <c r="N114" s="824"/>
    </row>
    <row r="115" spans="2:14">
      <c r="B115" s="822"/>
      <c r="C115" s="823"/>
      <c r="D115" s="823"/>
      <c r="E115" s="823"/>
      <c r="F115" s="823"/>
      <c r="G115" s="823"/>
      <c r="H115" s="823"/>
      <c r="I115" s="823"/>
      <c r="J115" s="823"/>
      <c r="K115" s="823"/>
      <c r="L115" s="823"/>
      <c r="M115" s="823"/>
      <c r="N115" s="82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2"/>
      <c r="K125" s="882"/>
      <c r="L125" s="882"/>
      <c r="M125" s="882"/>
      <c r="N125" s="883"/>
    </row>
    <row r="126" spans="2:14" ht="15" thickBot="1">
      <c r="B126" s="270" t="s">
        <v>2327</v>
      </c>
      <c r="C126" s="402"/>
      <c r="D126" s="402"/>
      <c r="E126" s="63"/>
      <c r="F126" s="63"/>
      <c r="G126" s="63"/>
      <c r="H126" s="63"/>
      <c r="I126" s="63"/>
      <c r="J126" s="884"/>
      <c r="K126" s="884"/>
      <c r="L126" s="884"/>
      <c r="M126" s="884"/>
      <c r="N126" s="885"/>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128347.67116319911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3">
        <f>VLOOKUP(A65,TRANSPORTE!A6:D117,4,FALSE)</f>
        <v>1274.4676011956828</v>
      </c>
      <c r="M65" s="904"/>
      <c r="N65" s="296">
        <f>K65*L65</f>
        <v>1593.0845014946035</v>
      </c>
    </row>
    <row r="66" spans="1:15">
      <c r="B66" s="52"/>
      <c r="C66" s="53"/>
      <c r="D66" s="53"/>
      <c r="E66" s="53"/>
      <c r="F66" s="53"/>
      <c r="G66" s="53"/>
      <c r="H66" s="297"/>
      <c r="I66" s="288"/>
      <c r="J66" s="288"/>
      <c r="K66" s="288"/>
      <c r="L66" s="903"/>
      <c r="M66" s="904"/>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170248.25857050551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34049.651714101106</v>
      </c>
      <c r="M88" s="852"/>
      <c r="N88" s="57"/>
    </row>
    <row r="89" spans="1:14">
      <c r="B89" s="95" t="s">
        <v>1057</v>
      </c>
      <c r="C89" s="96"/>
      <c r="D89" s="96"/>
      <c r="E89" s="96"/>
      <c r="F89" s="96"/>
      <c r="G89" s="96"/>
      <c r="H89" s="96"/>
      <c r="I89" s="93"/>
      <c r="J89" s="94"/>
      <c r="K89" s="313">
        <v>0.05</v>
      </c>
      <c r="L89" s="851">
        <f>N83*K89</f>
        <v>8512.4129285252766</v>
      </c>
      <c r="M89" s="852"/>
      <c r="N89" s="57"/>
    </row>
    <row r="90" spans="1:14" ht="15" thickBot="1">
      <c r="B90" s="97" t="s">
        <v>1058</v>
      </c>
      <c r="C90" s="98"/>
      <c r="D90" s="98"/>
      <c r="E90" s="98"/>
      <c r="F90" s="98"/>
      <c r="G90" s="98"/>
      <c r="H90" s="98"/>
      <c r="I90" s="99"/>
      <c r="J90" s="100"/>
      <c r="K90" s="314">
        <v>0.05</v>
      </c>
      <c r="L90" s="853">
        <f>N83*K90</f>
        <v>8512.4129285252766</v>
      </c>
      <c r="M90" s="854"/>
      <c r="N90" s="57"/>
    </row>
    <row r="91" spans="1:14" ht="15" thickBot="1">
      <c r="B91" s="816" t="s">
        <v>1037</v>
      </c>
      <c r="C91" s="817"/>
      <c r="D91" s="817"/>
      <c r="E91" s="817"/>
      <c r="F91" s="817"/>
      <c r="G91" s="817"/>
      <c r="H91" s="817"/>
      <c r="I91" s="817"/>
      <c r="J91" s="817"/>
      <c r="K91" s="817"/>
      <c r="L91" s="817"/>
      <c r="M91" s="818"/>
      <c r="N91" s="58">
        <f>L88+L89+L90</f>
        <v>51074.477571151663</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221322.73614165717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128347.67116319911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3">
        <f>VLOOKUP(A65,TRANSPORTE!A6:D117,4,FALSE)</f>
        <v>1274.4676011956828</v>
      </c>
      <c r="M65" s="904"/>
      <c r="N65" s="296">
        <f>K65*L65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170248.25857050551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34049.651714101106</v>
      </c>
      <c r="M88" s="852"/>
      <c r="N88" s="57"/>
    </row>
    <row r="89" spans="1:14">
      <c r="B89" s="95" t="s">
        <v>1057</v>
      </c>
      <c r="C89" s="96"/>
      <c r="D89" s="96"/>
      <c r="E89" s="96"/>
      <c r="F89" s="96"/>
      <c r="G89" s="96"/>
      <c r="H89" s="96"/>
      <c r="I89" s="93"/>
      <c r="J89" s="94"/>
      <c r="K89" s="313">
        <v>0.05</v>
      </c>
      <c r="L89" s="851">
        <f>N83*K89</f>
        <v>8512.4129285252766</v>
      </c>
      <c r="M89" s="852"/>
      <c r="N89" s="57"/>
    </row>
    <row r="90" spans="1:14" ht="15" thickBot="1">
      <c r="B90" s="97" t="s">
        <v>1058</v>
      </c>
      <c r="C90" s="98"/>
      <c r="D90" s="98"/>
      <c r="E90" s="98"/>
      <c r="F90" s="98"/>
      <c r="G90" s="98"/>
      <c r="H90" s="98"/>
      <c r="I90" s="99"/>
      <c r="J90" s="100"/>
      <c r="K90" s="314">
        <v>0.05</v>
      </c>
      <c r="L90" s="853">
        <f>N83*K90</f>
        <v>8512.4129285252766</v>
      </c>
      <c r="M90" s="854"/>
      <c r="N90" s="57"/>
    </row>
    <row r="91" spans="1:14" ht="15" thickBot="1">
      <c r="B91" s="816" t="s">
        <v>1037</v>
      </c>
      <c r="C91" s="817"/>
      <c r="D91" s="817"/>
      <c r="E91" s="817"/>
      <c r="F91" s="817"/>
      <c r="G91" s="817"/>
      <c r="H91" s="817"/>
      <c r="I91" s="817"/>
      <c r="J91" s="817"/>
      <c r="K91" s="817"/>
      <c r="L91" s="817"/>
      <c r="M91" s="818"/>
      <c r="N91" s="58">
        <f>L88+L89+L90</f>
        <v>51074.477571151663</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221322.73614165717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ht="15" customHeight="1">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128347.67116319911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20923.805298676132</v>
      </c>
      <c r="N53" s="281">
        <f>K53*M53</f>
        <v>29293.327418146582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37.26</v>
      </c>
      <c r="N54" s="281">
        <f>K54*M54</f>
        <v>931.5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30224.827418146582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1274.4676011956828</v>
      </c>
      <c r="M63" s="904"/>
      <c r="N63" s="296">
        <f>K63*L63</f>
        <v>1784.2546416739558</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3">
        <f>VLOOKUP(A64,TRANSPORTE!A6:D117,4,FALSE)</f>
        <v>1274.4676011956828</v>
      </c>
      <c r="M64" s="904"/>
      <c r="N64" s="296">
        <f>K64*L64</f>
        <v>1593.0845014946035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3377.3391431685595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170248.25857050551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34049.651714101106</v>
      </c>
      <c r="M87" s="852"/>
      <c r="N87" s="57"/>
    </row>
    <row r="88" spans="1:14">
      <c r="B88" s="95" t="s">
        <v>1057</v>
      </c>
      <c r="C88" s="96"/>
      <c r="D88" s="96"/>
      <c r="E88" s="96"/>
      <c r="F88" s="96"/>
      <c r="G88" s="96"/>
      <c r="H88" s="96"/>
      <c r="I88" s="93"/>
      <c r="J88" s="94"/>
      <c r="K88" s="313">
        <v>0.05</v>
      </c>
      <c r="L88" s="851">
        <f>N82*K88</f>
        <v>8512.4129285252766</v>
      </c>
      <c r="M88" s="852"/>
      <c r="N88" s="57"/>
    </row>
    <row r="89" spans="1:14" ht="15" thickBot="1">
      <c r="B89" s="97" t="s">
        <v>1058</v>
      </c>
      <c r="C89" s="98"/>
      <c r="D89" s="98"/>
      <c r="E89" s="98"/>
      <c r="F89" s="98"/>
      <c r="G89" s="98"/>
      <c r="H89" s="98"/>
      <c r="I89" s="99"/>
      <c r="J89" s="100"/>
      <c r="K89" s="314">
        <v>0.05</v>
      </c>
      <c r="L89" s="853">
        <f>N82*K89</f>
        <v>8512.4129285252766</v>
      </c>
      <c r="M89" s="854"/>
      <c r="N89" s="57"/>
    </row>
    <row r="90" spans="1:14" ht="15" thickBot="1">
      <c r="B90" s="816" t="s">
        <v>1037</v>
      </c>
      <c r="C90" s="817"/>
      <c r="D90" s="817"/>
      <c r="E90" s="817"/>
      <c r="F90" s="817"/>
      <c r="G90" s="817"/>
      <c r="H90" s="817"/>
      <c r="I90" s="817"/>
      <c r="J90" s="817"/>
      <c r="K90" s="817"/>
      <c r="L90" s="817"/>
      <c r="M90" s="818"/>
      <c r="N90" s="58">
        <f>L87+L88+L89</f>
        <v>51074.477571151663</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221322.73614165717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128347.67116319911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20923.805298676132</v>
      </c>
      <c r="N53" s="281">
        <f>K53*M53</f>
        <v>29293.327418146582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37.26</v>
      </c>
      <c r="N54" s="281">
        <f>K54*M54</f>
        <v>931.5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30224.827418146582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1274.4676011956828</v>
      </c>
      <c r="M63" s="904"/>
      <c r="N63" s="296">
        <f>K63*L63</f>
        <v>1784.2546416739558</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3">
        <f>VLOOKUP(A64,TRANSPORTE!A6:D117,4,FALSE)</f>
        <v>1274.4676011956828</v>
      </c>
      <c r="M64" s="904"/>
      <c r="N64" s="296">
        <f>K64*L64</f>
        <v>1593.0845014946035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3377.3391431685595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170248.25857050551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34049.651714101106</v>
      </c>
      <c r="M87" s="852"/>
      <c r="N87" s="57"/>
    </row>
    <row r="88" spans="1:14">
      <c r="B88" s="95" t="s">
        <v>1057</v>
      </c>
      <c r="C88" s="96"/>
      <c r="D88" s="96"/>
      <c r="E88" s="96"/>
      <c r="F88" s="96"/>
      <c r="G88" s="96"/>
      <c r="H88" s="96"/>
      <c r="I88" s="93"/>
      <c r="J88" s="94"/>
      <c r="K88" s="313">
        <v>0.05</v>
      </c>
      <c r="L88" s="851">
        <f>N82*K88</f>
        <v>8512.4129285252766</v>
      </c>
      <c r="M88" s="852"/>
      <c r="N88" s="57"/>
    </row>
    <row r="89" spans="1:14" ht="15" thickBot="1">
      <c r="B89" s="97" t="s">
        <v>1058</v>
      </c>
      <c r="C89" s="98"/>
      <c r="D89" s="98"/>
      <c r="E89" s="98"/>
      <c r="F89" s="98"/>
      <c r="G89" s="98"/>
      <c r="H89" s="98"/>
      <c r="I89" s="99"/>
      <c r="J89" s="100"/>
      <c r="K89" s="314">
        <v>0.05</v>
      </c>
      <c r="L89" s="853">
        <f>N82*K89</f>
        <v>8512.4129285252766</v>
      </c>
      <c r="M89" s="854"/>
      <c r="N89" s="57"/>
    </row>
    <row r="90" spans="1:14" ht="15" thickBot="1">
      <c r="B90" s="816" t="s">
        <v>1037</v>
      </c>
      <c r="C90" s="817"/>
      <c r="D90" s="817"/>
      <c r="E90" s="817"/>
      <c r="F90" s="817"/>
      <c r="G90" s="817"/>
      <c r="H90" s="817"/>
      <c r="I90" s="817"/>
      <c r="J90" s="817"/>
      <c r="K90" s="817"/>
      <c r="L90" s="817"/>
      <c r="M90" s="818"/>
      <c r="N90" s="58">
        <f>L87+L88+L89</f>
        <v>51074.477571151663</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221322.73614165717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128347.67116319911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3">
        <f>VLOOKUP(A65,TRANSPORTE!A6:D117,4,FALSE)</f>
        <v>1274.4676011956828</v>
      </c>
      <c r="M65" s="904"/>
      <c r="N65" s="296">
        <f>K65*L65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170248.25857050551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34049.651714101106</v>
      </c>
      <c r="M88" s="852"/>
      <c r="N88" s="57"/>
    </row>
    <row r="89" spans="1:14">
      <c r="B89" s="95" t="s">
        <v>1057</v>
      </c>
      <c r="C89" s="96"/>
      <c r="D89" s="96"/>
      <c r="E89" s="96"/>
      <c r="F89" s="96"/>
      <c r="G89" s="96"/>
      <c r="H89" s="96"/>
      <c r="I89" s="93"/>
      <c r="J89" s="94"/>
      <c r="K89" s="313">
        <v>0.05</v>
      </c>
      <c r="L89" s="851">
        <f>N83*K89</f>
        <v>8512.4129285252766</v>
      </c>
      <c r="M89" s="852"/>
      <c r="N89" s="57"/>
    </row>
    <row r="90" spans="1:14" ht="15" thickBot="1">
      <c r="B90" s="97" t="s">
        <v>1058</v>
      </c>
      <c r="C90" s="98"/>
      <c r="D90" s="98"/>
      <c r="E90" s="98"/>
      <c r="F90" s="98"/>
      <c r="G90" s="98"/>
      <c r="H90" s="98"/>
      <c r="I90" s="99"/>
      <c r="J90" s="100"/>
      <c r="K90" s="314">
        <v>0.05</v>
      </c>
      <c r="L90" s="853">
        <f>N83*K90</f>
        <v>8512.4129285252766</v>
      </c>
      <c r="M90" s="854"/>
      <c r="N90" s="57"/>
    </row>
    <row r="91" spans="1:14" ht="15" thickBot="1">
      <c r="B91" s="816" t="s">
        <v>1037</v>
      </c>
      <c r="C91" s="817"/>
      <c r="D91" s="817"/>
      <c r="E91" s="817"/>
      <c r="F91" s="817"/>
      <c r="G91" s="817"/>
      <c r="H91" s="817"/>
      <c r="I91" s="817"/>
      <c r="J91" s="817"/>
      <c r="K91" s="817"/>
      <c r="L91" s="817"/>
      <c r="M91" s="818"/>
      <c r="N91" s="58">
        <f>L88+L89+L90</f>
        <v>51074.477571151663</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221322.73614165717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128347.67116319911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3">
        <f>VLOOKUP(A65,TRANSPORTE!A6:D117,4,FALSE)</f>
        <v>1274.4676011956828</v>
      </c>
      <c r="M65" s="904"/>
      <c r="N65" s="296">
        <f>K65*L65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170248.25857050551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34049.651714101106</v>
      </c>
      <c r="M88" s="852"/>
      <c r="N88" s="57"/>
    </row>
    <row r="89" spans="1:14">
      <c r="B89" s="95" t="s">
        <v>1057</v>
      </c>
      <c r="C89" s="96"/>
      <c r="D89" s="96"/>
      <c r="E89" s="96"/>
      <c r="F89" s="96"/>
      <c r="G89" s="96"/>
      <c r="H89" s="96"/>
      <c r="I89" s="93"/>
      <c r="J89" s="94"/>
      <c r="K89" s="313">
        <v>0.05</v>
      </c>
      <c r="L89" s="851">
        <f>N83*K89</f>
        <v>8512.4129285252766</v>
      </c>
      <c r="M89" s="852"/>
      <c r="N89" s="57"/>
    </row>
    <row r="90" spans="1:14" ht="15" thickBot="1">
      <c r="B90" s="97" t="s">
        <v>1058</v>
      </c>
      <c r="C90" s="98"/>
      <c r="D90" s="98"/>
      <c r="E90" s="98"/>
      <c r="F90" s="98"/>
      <c r="G90" s="98"/>
      <c r="H90" s="98"/>
      <c r="I90" s="99"/>
      <c r="J90" s="100"/>
      <c r="K90" s="314">
        <v>0.05</v>
      </c>
      <c r="L90" s="853">
        <f>N83*K90</f>
        <v>8512.4129285252766</v>
      </c>
      <c r="M90" s="854"/>
      <c r="N90" s="57"/>
    </row>
    <row r="91" spans="1:14" ht="15" thickBot="1">
      <c r="B91" s="816" t="s">
        <v>1037</v>
      </c>
      <c r="C91" s="817"/>
      <c r="D91" s="817"/>
      <c r="E91" s="817"/>
      <c r="F91" s="817"/>
      <c r="G91" s="817"/>
      <c r="H91" s="817"/>
      <c r="I91" s="817"/>
      <c r="J91" s="817"/>
      <c r="K91" s="817"/>
      <c r="L91" s="817"/>
      <c r="M91" s="818"/>
      <c r="N91" s="58">
        <f>L88+L89+L90</f>
        <v>51074.477571151663</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221322.73614165717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128347.67116319911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1377</v>
      </c>
      <c r="B65" s="52" t="str">
        <f>VLOOKUP(A65,TRANSPORTE!A6:D117,3,FALSE)</f>
        <v>Transporte de mezcla</v>
      </c>
      <c r="C65" s="53"/>
      <c r="D65" s="53"/>
      <c r="E65" s="53"/>
      <c r="F65" s="53"/>
      <c r="G65" s="53"/>
      <c r="H65" s="320" t="s">
        <v>1552</v>
      </c>
      <c r="I65" s="288">
        <v>1.25</v>
      </c>
      <c r="J65" s="295">
        <v>1</v>
      </c>
      <c r="K65" s="288">
        <f>I65*J65</f>
        <v>1.25</v>
      </c>
      <c r="L65" s="903">
        <f>VLOOKUP(A65,TRANSPORTE!A6:D117,4,FALSE)</f>
        <v>1274.4676011956828</v>
      </c>
      <c r="M65" s="904"/>
      <c r="N65" s="296">
        <f>K65*L65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170248.25857050551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34049.651714101106</v>
      </c>
      <c r="M88" s="852"/>
      <c r="N88" s="57"/>
    </row>
    <row r="89" spans="1:14">
      <c r="B89" s="95" t="s">
        <v>1057</v>
      </c>
      <c r="C89" s="96"/>
      <c r="D89" s="96"/>
      <c r="E89" s="96"/>
      <c r="F89" s="96"/>
      <c r="G89" s="96"/>
      <c r="H89" s="96"/>
      <c r="I89" s="93"/>
      <c r="J89" s="94"/>
      <c r="K89" s="313">
        <v>0.05</v>
      </c>
      <c r="L89" s="851">
        <f>N83*K89</f>
        <v>8512.4129285252766</v>
      </c>
      <c r="M89" s="852"/>
      <c r="N89" s="57"/>
    </row>
    <row r="90" spans="1:14" ht="15" thickBot="1">
      <c r="B90" s="97" t="s">
        <v>1058</v>
      </c>
      <c r="C90" s="98"/>
      <c r="D90" s="98"/>
      <c r="E90" s="98"/>
      <c r="F90" s="98"/>
      <c r="G90" s="98"/>
      <c r="H90" s="98"/>
      <c r="I90" s="99"/>
      <c r="J90" s="100"/>
      <c r="K90" s="314">
        <v>0.05</v>
      </c>
      <c r="L90" s="853">
        <f>N83*K90</f>
        <v>8512.4129285252766</v>
      </c>
      <c r="M90" s="854"/>
      <c r="N90" s="57"/>
    </row>
    <row r="91" spans="1:14" ht="15" thickBot="1">
      <c r="B91" s="816" t="s">
        <v>1037</v>
      </c>
      <c r="C91" s="817"/>
      <c r="D91" s="817"/>
      <c r="E91" s="817"/>
      <c r="F91" s="817"/>
      <c r="G91" s="817"/>
      <c r="H91" s="817"/>
      <c r="I91" s="817"/>
      <c r="J91" s="817"/>
      <c r="K91" s="817"/>
      <c r="L91" s="817"/>
      <c r="M91" s="818"/>
      <c r="N91" s="58">
        <f>L88+L89+L90</f>
        <v>51074.477571151663</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221322.73614165717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8</v>
      </c>
      <c r="N37" s="281">
        <f t="shared" ref="N37:N43" si="0">K37/M37</f>
        <v>14922.391419562498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8</v>
      </c>
      <c r="N38" s="281">
        <f t="shared" si="0"/>
        <v>15395.624999999998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8</v>
      </c>
      <c r="N39" s="281">
        <f t="shared" si="0"/>
        <v>62674.330607999989</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8</v>
      </c>
      <c r="N42" s="281">
        <f t="shared" si="0"/>
        <v>25368.156618749996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8</v>
      </c>
      <c r="N43" s="281">
        <f t="shared" si="0"/>
        <v>10445.765199187499</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154201.12960836568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20923.805298676132</v>
      </c>
      <c r="N53" s="281">
        <f>K53*M53</f>
        <v>29293.327418146582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37.26</v>
      </c>
      <c r="N54" s="281">
        <f>K54*M54</f>
        <v>931.5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30224.827418146582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1274.4676011956828</v>
      </c>
      <c r="M63" s="904"/>
      <c r="N63" s="296">
        <f>K63*L63</f>
        <v>1784.2546416739558</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3">
        <f>VLOOKUP(A64,TRANSPORTE!A6:D117,4,FALSE)</f>
        <v>1274.4676011956828</v>
      </c>
      <c r="M64" s="904"/>
      <c r="N64" s="296">
        <f>K64*L64</f>
        <v>1593.0845014946035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3377.3391431685595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197023.76377633776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39404.752755267553</v>
      </c>
      <c r="M87" s="852"/>
      <c r="N87" s="57"/>
    </row>
    <row r="88" spans="1:14">
      <c r="B88" s="95" t="s">
        <v>1057</v>
      </c>
      <c r="C88" s="96"/>
      <c r="D88" s="96"/>
      <c r="E88" s="96"/>
      <c r="F88" s="96"/>
      <c r="G88" s="96"/>
      <c r="H88" s="96"/>
      <c r="I88" s="93"/>
      <c r="J88" s="94"/>
      <c r="K88" s="313">
        <v>0.05</v>
      </c>
      <c r="L88" s="851">
        <f>N82*K88</f>
        <v>9851.1881888168882</v>
      </c>
      <c r="M88" s="852"/>
      <c r="N88" s="57"/>
    </row>
    <row r="89" spans="1:14" ht="15" thickBot="1">
      <c r="B89" s="97" t="s">
        <v>1058</v>
      </c>
      <c r="C89" s="98"/>
      <c r="D89" s="98"/>
      <c r="E89" s="98"/>
      <c r="F89" s="98"/>
      <c r="G89" s="98"/>
      <c r="H89" s="98"/>
      <c r="I89" s="99"/>
      <c r="J89" s="100"/>
      <c r="K89" s="314">
        <v>0.05</v>
      </c>
      <c r="L89" s="853">
        <f>N82*K89</f>
        <v>9851.1881888168882</v>
      </c>
      <c r="M89" s="854"/>
      <c r="N89" s="57"/>
    </row>
    <row r="90" spans="1:14" ht="15" thickBot="1">
      <c r="B90" s="816" t="s">
        <v>1037</v>
      </c>
      <c r="C90" s="817"/>
      <c r="D90" s="817"/>
      <c r="E90" s="817"/>
      <c r="F90" s="817"/>
      <c r="G90" s="817"/>
      <c r="H90" s="817"/>
      <c r="I90" s="817"/>
      <c r="J90" s="817"/>
      <c r="K90" s="817"/>
      <c r="L90" s="817"/>
      <c r="M90" s="818"/>
      <c r="N90" s="58">
        <f>L87+L88+L89</f>
        <v>59107.129132901326</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256130.89290923908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8</v>
      </c>
      <c r="N37" s="281">
        <f t="shared" ref="N37:N43" si="0">K37/M37</f>
        <v>14922.391419562498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8</v>
      </c>
      <c r="N38" s="281">
        <f t="shared" si="0"/>
        <v>15395.624999999998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8</v>
      </c>
      <c r="N39" s="281">
        <f t="shared" si="0"/>
        <v>62674.330607999989</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8</v>
      </c>
      <c r="N42" s="281">
        <f t="shared" si="0"/>
        <v>25368.156618749996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8</v>
      </c>
      <c r="N43" s="281">
        <f t="shared" si="0"/>
        <v>10445.765199187499</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154201.12960836568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20923.805298676132</v>
      </c>
      <c r="N53" s="281">
        <f>K53*M53</f>
        <v>29293.327418146582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37.26</v>
      </c>
      <c r="N54" s="281">
        <f>K54*M54</f>
        <v>931.5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30224.827418146582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1274.4676011956828</v>
      </c>
      <c r="M63" s="904"/>
      <c r="N63" s="296">
        <f>K63*L63</f>
        <v>1784.2546416739558</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3">
        <f>VLOOKUP(A64,TRANSPORTE!A6:D117,4,FALSE)</f>
        <v>1274.4676011956828</v>
      </c>
      <c r="M64" s="904"/>
      <c r="N64" s="296">
        <f>K64*L64</f>
        <v>1593.0845014946035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3377.3391431685595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133"/>
    </row>
    <row r="80" spans="1:15" ht="15" thickBot="1">
      <c r="B80" s="905" t="s">
        <v>1037</v>
      </c>
      <c r="C80" s="859"/>
      <c r="D80" s="859"/>
      <c r="E80" s="859"/>
      <c r="F80" s="859"/>
      <c r="G80" s="859"/>
      <c r="H80" s="859"/>
      <c r="I80" s="859"/>
      <c r="J80" s="859"/>
      <c r="K80" s="859"/>
      <c r="L80" s="859"/>
      <c r="M80" s="860"/>
      <c r="N80" s="469">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197023.76377633776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39404.752755267553</v>
      </c>
      <c r="M87" s="852"/>
      <c r="N87" s="57"/>
    </row>
    <row r="88" spans="1:14">
      <c r="B88" s="95" t="s">
        <v>1057</v>
      </c>
      <c r="C88" s="96"/>
      <c r="D88" s="96"/>
      <c r="E88" s="96"/>
      <c r="F88" s="96"/>
      <c r="G88" s="96"/>
      <c r="H88" s="96"/>
      <c r="I88" s="93"/>
      <c r="J88" s="94"/>
      <c r="K88" s="313">
        <v>0.05</v>
      </c>
      <c r="L88" s="851">
        <f>N82*K88</f>
        <v>9851.1881888168882</v>
      </c>
      <c r="M88" s="852"/>
      <c r="N88" s="57"/>
    </row>
    <row r="89" spans="1:14" ht="15" thickBot="1">
      <c r="B89" s="97" t="s">
        <v>1058</v>
      </c>
      <c r="C89" s="98"/>
      <c r="D89" s="98"/>
      <c r="E89" s="98"/>
      <c r="F89" s="98"/>
      <c r="G89" s="98"/>
      <c r="H89" s="98"/>
      <c r="I89" s="99"/>
      <c r="J89" s="100"/>
      <c r="K89" s="314">
        <v>0.05</v>
      </c>
      <c r="L89" s="853">
        <f>N82*K89</f>
        <v>9851.1881888168882</v>
      </c>
      <c r="M89" s="854"/>
      <c r="N89" s="57"/>
    </row>
    <row r="90" spans="1:14" ht="15" thickBot="1">
      <c r="B90" s="816" t="s">
        <v>1037</v>
      </c>
      <c r="C90" s="817"/>
      <c r="D90" s="817"/>
      <c r="E90" s="817"/>
      <c r="F90" s="817"/>
      <c r="G90" s="817"/>
      <c r="H90" s="817"/>
      <c r="I90" s="817"/>
      <c r="J90" s="817"/>
      <c r="K90" s="817"/>
      <c r="L90" s="817"/>
      <c r="M90" s="818"/>
      <c r="N90" s="58">
        <f>L87+L88+L89</f>
        <v>59107.129132901326</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256130.89290923908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8</v>
      </c>
      <c r="N37" s="281">
        <f t="shared" ref="N37:N43" si="0">K37/M37</f>
        <v>14922.391419562498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8</v>
      </c>
      <c r="N38" s="281">
        <f t="shared" si="0"/>
        <v>15395.624999999998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8</v>
      </c>
      <c r="N39" s="281">
        <f t="shared" si="0"/>
        <v>62674.330607999989</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8</v>
      </c>
      <c r="N42" s="281">
        <f t="shared" si="0"/>
        <v>25368.156618749996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8</v>
      </c>
      <c r="N43" s="281">
        <f t="shared" si="0"/>
        <v>10445.765199187499</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154201.12960836568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20923.805298676132</v>
      </c>
      <c r="N53" s="281">
        <f>K53*M53</f>
        <v>29293.327418146582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37.26</v>
      </c>
      <c r="N54" s="281">
        <f>K54*M54</f>
        <v>931.5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30224.827418146582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1274.4676011956828</v>
      </c>
      <c r="M63" s="904"/>
      <c r="N63" s="296">
        <f>K63*L63</f>
        <v>1784.2546416739558</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3">
        <f>VLOOKUP(A64,TRANSPORTE!A6:D117,4,FALSE)</f>
        <v>1274.4676011956828</v>
      </c>
      <c r="M64" s="904"/>
      <c r="N64" s="296">
        <f>K64*L64</f>
        <v>1593.0845014946035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3377.3391431685595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197023.76377633776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39404.752755267553</v>
      </c>
      <c r="M87" s="852"/>
      <c r="N87" s="57"/>
    </row>
    <row r="88" spans="1:14">
      <c r="B88" s="95" t="s">
        <v>1057</v>
      </c>
      <c r="C88" s="96"/>
      <c r="D88" s="96"/>
      <c r="E88" s="96"/>
      <c r="F88" s="96"/>
      <c r="G88" s="96"/>
      <c r="H88" s="96"/>
      <c r="I88" s="93"/>
      <c r="J88" s="94"/>
      <c r="K88" s="313">
        <v>0.05</v>
      </c>
      <c r="L88" s="851">
        <f>N82*K88</f>
        <v>9851.1881888168882</v>
      </c>
      <c r="M88" s="852"/>
      <c r="N88" s="57"/>
    </row>
    <row r="89" spans="1:14" ht="15" thickBot="1">
      <c r="B89" s="97" t="s">
        <v>1058</v>
      </c>
      <c r="C89" s="98"/>
      <c r="D89" s="98"/>
      <c r="E89" s="98"/>
      <c r="F89" s="98"/>
      <c r="G89" s="98"/>
      <c r="H89" s="98"/>
      <c r="I89" s="99"/>
      <c r="J89" s="100"/>
      <c r="K89" s="314">
        <v>0.05</v>
      </c>
      <c r="L89" s="853">
        <f>N82*K89</f>
        <v>9851.1881888168882</v>
      </c>
      <c r="M89" s="854"/>
      <c r="N89" s="57"/>
    </row>
    <row r="90" spans="1:14" ht="15" thickBot="1">
      <c r="B90" s="816" t="s">
        <v>1037</v>
      </c>
      <c r="C90" s="817"/>
      <c r="D90" s="817"/>
      <c r="E90" s="817"/>
      <c r="F90" s="817"/>
      <c r="G90" s="817"/>
      <c r="H90" s="817"/>
      <c r="I90" s="817"/>
      <c r="J90" s="817"/>
      <c r="K90" s="817"/>
      <c r="L90" s="817"/>
      <c r="M90" s="818"/>
      <c r="N90" s="58">
        <f>L87+L88+L89</f>
        <v>59107.129132901326</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256130.89290923908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128347.67116319911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20923.805298676132</v>
      </c>
      <c r="N53" s="281">
        <f>K53*M53</f>
        <v>29293.327418146582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37.26</v>
      </c>
      <c r="N54" s="281">
        <f>K54*M54</f>
        <v>931.5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30224.827418146582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1274.4676011956828</v>
      </c>
      <c r="M63" s="904"/>
      <c r="N63" s="296">
        <f>K63*L63</f>
        <v>1784.2546416739558</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3">
        <f>VLOOKUP(A64,TRANSPORTE!A6:D117,4,FALSE)</f>
        <v>1274.4676011956828</v>
      </c>
      <c r="M64" s="904"/>
      <c r="N64" s="296">
        <f>K64*L64</f>
        <v>1593.0845014946035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3377.3391431685595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170248.25857050551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34049.651714101106</v>
      </c>
      <c r="M87" s="852"/>
      <c r="N87" s="57"/>
    </row>
    <row r="88" spans="1:14">
      <c r="B88" s="95" t="s">
        <v>1057</v>
      </c>
      <c r="C88" s="96"/>
      <c r="D88" s="96"/>
      <c r="E88" s="96"/>
      <c r="F88" s="96"/>
      <c r="G88" s="96"/>
      <c r="H88" s="96"/>
      <c r="I88" s="93"/>
      <c r="J88" s="94"/>
      <c r="K88" s="313">
        <v>0.05</v>
      </c>
      <c r="L88" s="851">
        <f>N82*K88</f>
        <v>8512.4129285252766</v>
      </c>
      <c r="M88" s="852"/>
      <c r="N88" s="57"/>
    </row>
    <row r="89" spans="1:14" ht="15" thickBot="1">
      <c r="B89" s="97" t="s">
        <v>1058</v>
      </c>
      <c r="C89" s="98"/>
      <c r="D89" s="98"/>
      <c r="E89" s="98"/>
      <c r="F89" s="98"/>
      <c r="G89" s="98"/>
      <c r="H89" s="98"/>
      <c r="I89" s="99"/>
      <c r="J89" s="100"/>
      <c r="K89" s="314">
        <v>0.05</v>
      </c>
      <c r="L89" s="853">
        <f>N82*K89</f>
        <v>8512.4129285252766</v>
      </c>
      <c r="M89" s="854"/>
      <c r="N89" s="57"/>
    </row>
    <row r="90" spans="1:14" ht="15" thickBot="1">
      <c r="B90" s="816" t="s">
        <v>1037</v>
      </c>
      <c r="C90" s="817"/>
      <c r="D90" s="817"/>
      <c r="E90" s="817"/>
      <c r="F90" s="817"/>
      <c r="G90" s="817"/>
      <c r="H90" s="817"/>
      <c r="I90" s="817"/>
      <c r="J90" s="817"/>
      <c r="K90" s="817"/>
      <c r="L90" s="817"/>
      <c r="M90" s="818"/>
      <c r="N90" s="58">
        <f>L87+L88+L89</f>
        <v>51074.477571151663</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221322.73614165717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128347.67116319911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3">
        <f>VLOOKUP(A65,TRANSPORTE!A6:D117,4,FALSE)</f>
        <v>1274.4676011956828</v>
      </c>
      <c r="M65" s="904"/>
      <c r="N65" s="296">
        <f>K65*L65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133"/>
    </row>
    <row r="81" spans="1:14" ht="15" thickBot="1">
      <c r="B81" s="905" t="s">
        <v>1037</v>
      </c>
      <c r="C81" s="859"/>
      <c r="D81" s="859"/>
      <c r="E81" s="859"/>
      <c r="F81" s="859"/>
      <c r="G81" s="859"/>
      <c r="H81" s="859"/>
      <c r="I81" s="859"/>
      <c r="J81" s="859"/>
      <c r="K81" s="859"/>
      <c r="L81" s="859"/>
      <c r="M81" s="860"/>
      <c r="N81" s="469">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170248.25857050551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34049.651714101106</v>
      </c>
      <c r="M88" s="852"/>
      <c r="N88" s="57"/>
    </row>
    <row r="89" spans="1:14">
      <c r="B89" s="95" t="s">
        <v>1057</v>
      </c>
      <c r="C89" s="96"/>
      <c r="D89" s="96"/>
      <c r="E89" s="96"/>
      <c r="F89" s="96"/>
      <c r="G89" s="96"/>
      <c r="H89" s="96"/>
      <c r="I89" s="93"/>
      <c r="J89" s="94"/>
      <c r="K89" s="313">
        <v>0.05</v>
      </c>
      <c r="L89" s="851">
        <f>N83*K89</f>
        <v>8512.4129285252766</v>
      </c>
      <c r="M89" s="852"/>
      <c r="N89" s="57"/>
    </row>
    <row r="90" spans="1:14" ht="15" thickBot="1">
      <c r="B90" s="97" t="s">
        <v>1058</v>
      </c>
      <c r="C90" s="98"/>
      <c r="D90" s="98"/>
      <c r="E90" s="98"/>
      <c r="F90" s="98"/>
      <c r="G90" s="98"/>
      <c r="H90" s="98"/>
      <c r="I90" s="99"/>
      <c r="J90" s="100"/>
      <c r="K90" s="314">
        <v>0.05</v>
      </c>
      <c r="L90" s="853">
        <f>N83*K90</f>
        <v>8512.4129285252766</v>
      </c>
      <c r="M90" s="854"/>
      <c r="N90" s="57"/>
    </row>
    <row r="91" spans="1:14" ht="15" thickBot="1">
      <c r="B91" s="816" t="s">
        <v>1037</v>
      </c>
      <c r="C91" s="817"/>
      <c r="D91" s="817"/>
      <c r="E91" s="817"/>
      <c r="F91" s="817"/>
      <c r="G91" s="817"/>
      <c r="H91" s="817"/>
      <c r="I91" s="817"/>
      <c r="J91" s="817"/>
      <c r="K91" s="817"/>
      <c r="L91" s="817"/>
      <c r="M91" s="818"/>
      <c r="N91" s="58">
        <f>L88+L89+L90</f>
        <v>51074.477571151663</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221322.73614165717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128347.67116319911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20923.805298676132</v>
      </c>
      <c r="N53" s="281">
        <f>K53*M53</f>
        <v>29293.327418146582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37.26</v>
      </c>
      <c r="N54" s="281">
        <f>K54*M54</f>
        <v>931.5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30224.827418146582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1274.4676011956828</v>
      </c>
      <c r="M63" s="904"/>
      <c r="N63" s="296">
        <f>K63*L63</f>
        <v>1784.2546416739558</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3">
        <f>VLOOKUP(A64,TRANSPORTE!A6:D117,4,FALSE)</f>
        <v>1274.4676011956828</v>
      </c>
      <c r="M64" s="904"/>
      <c r="N64" s="296">
        <f>K64*L64</f>
        <v>1593.0845014946035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3377.3391431685595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170248.25857050551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34049.651714101106</v>
      </c>
      <c r="M87" s="852"/>
      <c r="N87" s="57"/>
    </row>
    <row r="88" spans="1:14">
      <c r="B88" s="95" t="s">
        <v>1057</v>
      </c>
      <c r="C88" s="96"/>
      <c r="D88" s="96"/>
      <c r="E88" s="96"/>
      <c r="F88" s="96"/>
      <c r="G88" s="96"/>
      <c r="H88" s="96"/>
      <c r="I88" s="93"/>
      <c r="J88" s="94"/>
      <c r="K88" s="313">
        <v>0.05</v>
      </c>
      <c r="L88" s="851">
        <f>N82*K88</f>
        <v>8512.4129285252766</v>
      </c>
      <c r="M88" s="852"/>
      <c r="N88" s="57"/>
    </row>
    <row r="89" spans="1:14" ht="15" thickBot="1">
      <c r="B89" s="97" t="s">
        <v>1058</v>
      </c>
      <c r="C89" s="98"/>
      <c r="D89" s="98"/>
      <c r="E89" s="98"/>
      <c r="F89" s="98"/>
      <c r="G89" s="98"/>
      <c r="H89" s="98"/>
      <c r="I89" s="99"/>
      <c r="J89" s="100"/>
      <c r="K89" s="314">
        <v>0.05</v>
      </c>
      <c r="L89" s="853">
        <f>N82*K89</f>
        <v>8512.4129285252766</v>
      </c>
      <c r="M89" s="854"/>
      <c r="N89" s="57"/>
    </row>
    <row r="90" spans="1:14" ht="15" thickBot="1">
      <c r="B90" s="816" t="s">
        <v>1037</v>
      </c>
      <c r="C90" s="817"/>
      <c r="D90" s="817"/>
      <c r="E90" s="817"/>
      <c r="F90" s="817"/>
      <c r="G90" s="817"/>
      <c r="H90" s="817"/>
      <c r="I90" s="817"/>
      <c r="J90" s="817"/>
      <c r="K90" s="817"/>
      <c r="L90" s="817"/>
      <c r="M90" s="818"/>
      <c r="N90" s="58">
        <f>L87+L88+L89</f>
        <v>51074.477571151663</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221322.73614165717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8</v>
      </c>
      <c r="N37" s="281">
        <f t="shared" ref="N37:N43" si="0">K37/M37</f>
        <v>14922.391419562498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8</v>
      </c>
      <c r="N38" s="281">
        <f t="shared" si="0"/>
        <v>15395.624999999998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8</v>
      </c>
      <c r="N39" s="281">
        <f t="shared" si="0"/>
        <v>62674.330607999989</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8</v>
      </c>
      <c r="N42" s="281">
        <f t="shared" si="0"/>
        <v>25368.156618749996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8</v>
      </c>
      <c r="N43" s="281">
        <f t="shared" si="0"/>
        <v>10445.765199187499</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154201.12960836568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20923.805298676132</v>
      </c>
      <c r="N53" s="281">
        <f>K53*M53</f>
        <v>29293.327418146582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37.26</v>
      </c>
      <c r="N54" s="281">
        <f>K54*M54</f>
        <v>931.5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30224.827418146582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1274.4676011956828</v>
      </c>
      <c r="M63" s="904"/>
      <c r="N63" s="296">
        <f>K63*L63</f>
        <v>1784.2546416739558</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3">
        <f>VLOOKUP(A64,TRANSPORTE!A6:D117,4,FALSE)</f>
        <v>1274.4676011956828</v>
      </c>
      <c r="M64" s="904"/>
      <c r="N64" s="296">
        <f>K64*L64</f>
        <v>1593.0845014946035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3377.3391431685595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197023.76377633776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39404.752755267553</v>
      </c>
      <c r="M87" s="852"/>
      <c r="N87" s="57"/>
    </row>
    <row r="88" spans="1:14">
      <c r="B88" s="95" t="s">
        <v>1057</v>
      </c>
      <c r="C88" s="96"/>
      <c r="D88" s="96"/>
      <c r="E88" s="96"/>
      <c r="F88" s="96"/>
      <c r="G88" s="96"/>
      <c r="H88" s="96"/>
      <c r="I88" s="93"/>
      <c r="J88" s="94"/>
      <c r="K88" s="313">
        <v>0.05</v>
      </c>
      <c r="L88" s="851">
        <f>N82*K88</f>
        <v>9851.1881888168882</v>
      </c>
      <c r="M88" s="852"/>
      <c r="N88" s="57"/>
    </row>
    <row r="89" spans="1:14" ht="15" thickBot="1">
      <c r="B89" s="97" t="s">
        <v>1058</v>
      </c>
      <c r="C89" s="98"/>
      <c r="D89" s="98"/>
      <c r="E89" s="98"/>
      <c r="F89" s="98"/>
      <c r="G89" s="98"/>
      <c r="H89" s="98"/>
      <c r="I89" s="99"/>
      <c r="J89" s="100"/>
      <c r="K89" s="314">
        <v>0.05</v>
      </c>
      <c r="L89" s="853">
        <f>N82*K89</f>
        <v>9851.1881888168882</v>
      </c>
      <c r="M89" s="854"/>
      <c r="N89" s="57"/>
    </row>
    <row r="90" spans="1:14" ht="15" thickBot="1">
      <c r="B90" s="816" t="s">
        <v>1037</v>
      </c>
      <c r="C90" s="817"/>
      <c r="D90" s="817"/>
      <c r="E90" s="817"/>
      <c r="F90" s="817"/>
      <c r="G90" s="817"/>
      <c r="H90" s="817"/>
      <c r="I90" s="817"/>
      <c r="J90" s="817"/>
      <c r="K90" s="817"/>
      <c r="L90" s="817"/>
      <c r="M90" s="818"/>
      <c r="N90" s="58">
        <f>L87+L88+L89</f>
        <v>59107.129132901326</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256130.89290923908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128347.67116319911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3">
        <f>VLOOKUP(A65,TRANSPORTE!A6:D117,4,FALSE)</f>
        <v>1274.4676011956828</v>
      </c>
      <c r="M65" s="904"/>
      <c r="N65" s="296">
        <f>K65*L65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170248.25857050551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34049.651714101106</v>
      </c>
      <c r="M88" s="852"/>
      <c r="N88" s="57"/>
    </row>
    <row r="89" spans="1:14">
      <c r="B89" s="95" t="s">
        <v>1057</v>
      </c>
      <c r="C89" s="96"/>
      <c r="D89" s="96"/>
      <c r="E89" s="96"/>
      <c r="F89" s="96"/>
      <c r="G89" s="96"/>
      <c r="H89" s="96"/>
      <c r="I89" s="93"/>
      <c r="J89" s="94"/>
      <c r="K89" s="313">
        <v>0.05</v>
      </c>
      <c r="L89" s="851">
        <f>N83*K89</f>
        <v>8512.4129285252766</v>
      </c>
      <c r="M89" s="852"/>
      <c r="N89" s="57"/>
    </row>
    <row r="90" spans="1:14" ht="15" thickBot="1">
      <c r="B90" s="97" t="s">
        <v>1058</v>
      </c>
      <c r="C90" s="98"/>
      <c r="D90" s="98"/>
      <c r="E90" s="98"/>
      <c r="F90" s="98"/>
      <c r="G90" s="98"/>
      <c r="H90" s="98"/>
      <c r="I90" s="99"/>
      <c r="J90" s="100"/>
      <c r="K90" s="314">
        <v>0.05</v>
      </c>
      <c r="L90" s="853">
        <f>N83*K90</f>
        <v>8512.4129285252766</v>
      </c>
      <c r="M90" s="854"/>
      <c r="N90" s="57"/>
    </row>
    <row r="91" spans="1:14" ht="15" thickBot="1">
      <c r="B91" s="816" t="s">
        <v>1037</v>
      </c>
      <c r="C91" s="817"/>
      <c r="D91" s="817"/>
      <c r="E91" s="817"/>
      <c r="F91" s="817"/>
      <c r="G91" s="817"/>
      <c r="H91" s="817"/>
      <c r="I91" s="817"/>
      <c r="J91" s="817"/>
      <c r="K91" s="817"/>
      <c r="L91" s="817"/>
      <c r="M91" s="818"/>
      <c r="N91" s="58">
        <f>L88+L89+L90</f>
        <v>51074.477571151663</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221322.73614165717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128347.67116319911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3">
        <f>VLOOKUP(A65,TRANSPORTE!A6:D117,4,FALSE)</f>
        <v>1274.4676011956828</v>
      </c>
      <c r="M65" s="904"/>
      <c r="N65" s="296">
        <f>K65*L65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170248.25857050551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34049.651714101106</v>
      </c>
      <c r="M88" s="852"/>
      <c r="N88" s="57"/>
    </row>
    <row r="89" spans="1:14">
      <c r="B89" s="95" t="s">
        <v>1057</v>
      </c>
      <c r="C89" s="96"/>
      <c r="D89" s="96"/>
      <c r="E89" s="96"/>
      <c r="F89" s="96"/>
      <c r="G89" s="96"/>
      <c r="H89" s="96"/>
      <c r="I89" s="93"/>
      <c r="J89" s="94"/>
      <c r="K89" s="313">
        <v>0.05</v>
      </c>
      <c r="L89" s="851">
        <f>N83*K89</f>
        <v>8512.4129285252766</v>
      </c>
      <c r="M89" s="852"/>
      <c r="N89" s="57"/>
    </row>
    <row r="90" spans="1:14" ht="15" thickBot="1">
      <c r="B90" s="97" t="s">
        <v>1058</v>
      </c>
      <c r="C90" s="98"/>
      <c r="D90" s="98"/>
      <c r="E90" s="98"/>
      <c r="F90" s="98"/>
      <c r="G90" s="98"/>
      <c r="H90" s="98"/>
      <c r="I90" s="99"/>
      <c r="J90" s="100"/>
      <c r="K90" s="314">
        <v>0.05</v>
      </c>
      <c r="L90" s="853">
        <f>N83*K90</f>
        <v>8512.4129285252766</v>
      </c>
      <c r="M90" s="854"/>
      <c r="N90" s="57"/>
    </row>
    <row r="91" spans="1:14" ht="15" thickBot="1">
      <c r="B91" s="816" t="s">
        <v>1037</v>
      </c>
      <c r="C91" s="817"/>
      <c r="D91" s="817"/>
      <c r="E91" s="817"/>
      <c r="F91" s="817"/>
      <c r="G91" s="817"/>
      <c r="H91" s="817"/>
      <c r="I91" s="817"/>
      <c r="J91" s="817"/>
      <c r="K91" s="817"/>
      <c r="L91" s="817"/>
      <c r="M91" s="818"/>
      <c r="N91" s="58">
        <f>L88+L89+L90</f>
        <v>51074.477571151663</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221322.73614165717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128347.67116319911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20923.805298676132</v>
      </c>
      <c r="N53" s="281">
        <f>K53*M53</f>
        <v>29293.327418146582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37.26</v>
      </c>
      <c r="N54" s="281">
        <f>K54*M54</f>
        <v>931.5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30224.827418146582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1274.4676011956828</v>
      </c>
      <c r="M63" s="904"/>
      <c r="N63" s="296">
        <f>K63*L63</f>
        <v>1784.2546416739558</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3">
        <f>VLOOKUP(A64,TRANSPORTE!A6:D117,4,FALSE)</f>
        <v>1274.4676011956828</v>
      </c>
      <c r="M64" s="904"/>
      <c r="N64" s="296">
        <f>K64*L64</f>
        <v>1593.0845014946035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3377.3391431685595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170248.25857050551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34049.651714101106</v>
      </c>
      <c r="M87" s="852"/>
      <c r="N87" s="57"/>
    </row>
    <row r="88" spans="1:14">
      <c r="B88" s="95" t="s">
        <v>1057</v>
      </c>
      <c r="C88" s="96"/>
      <c r="D88" s="96"/>
      <c r="E88" s="96"/>
      <c r="F88" s="96"/>
      <c r="G88" s="96"/>
      <c r="H88" s="96"/>
      <c r="I88" s="93"/>
      <c r="J88" s="94"/>
      <c r="K88" s="313">
        <v>0.05</v>
      </c>
      <c r="L88" s="851">
        <f>N82*K88</f>
        <v>8512.4129285252766</v>
      </c>
      <c r="M88" s="852"/>
      <c r="N88" s="57"/>
    </row>
    <row r="89" spans="1:14" ht="15" thickBot="1">
      <c r="B89" s="97" t="s">
        <v>1058</v>
      </c>
      <c r="C89" s="98"/>
      <c r="D89" s="98"/>
      <c r="E89" s="98"/>
      <c r="F89" s="98"/>
      <c r="G89" s="98"/>
      <c r="H89" s="98"/>
      <c r="I89" s="99"/>
      <c r="J89" s="100"/>
      <c r="K89" s="314">
        <v>0.05</v>
      </c>
      <c r="L89" s="853">
        <f>N82*K89</f>
        <v>8512.4129285252766</v>
      </c>
      <c r="M89" s="854"/>
      <c r="N89" s="57"/>
    </row>
    <row r="90" spans="1:14" ht="15" thickBot="1">
      <c r="B90" s="816" t="s">
        <v>1037</v>
      </c>
      <c r="C90" s="817"/>
      <c r="D90" s="817"/>
      <c r="E90" s="817"/>
      <c r="F90" s="817"/>
      <c r="G90" s="817"/>
      <c r="H90" s="817"/>
      <c r="I90" s="817"/>
      <c r="J90" s="817"/>
      <c r="K90" s="817"/>
      <c r="L90" s="817"/>
      <c r="M90" s="818"/>
      <c r="N90" s="58">
        <f>L87+L88+L89</f>
        <v>51074.477571151663</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221322.73614165717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161162.71332749998</v>
      </c>
      <c r="L36" s="279"/>
      <c r="M36" s="280">
        <v>30</v>
      </c>
      <c r="N36" s="281">
        <f>K36/M36</f>
        <v>5372.0904442499996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123164.99999999999</v>
      </c>
      <c r="L38" s="279"/>
      <c r="M38" s="280">
        <v>10</v>
      </c>
      <c r="N38" s="281">
        <f t="shared" si="0"/>
        <v>12316.499999999998</v>
      </c>
    </row>
    <row r="39" spans="1:14">
      <c r="A39" t="s">
        <v>284</v>
      </c>
      <c r="B39" s="865" t="str">
        <f>VLOOKUP(A39,EQUIPOS!A9:D154,3,FALSE)</f>
        <v>Planta de asfalto en caliente</v>
      </c>
      <c r="C39" s="866"/>
      <c r="D39" s="866"/>
      <c r="E39" s="866"/>
      <c r="F39" s="866"/>
      <c r="G39" s="866"/>
      <c r="H39" s="867"/>
      <c r="I39" s="276"/>
      <c r="J39" s="277"/>
      <c r="K39" s="278">
        <f>VLOOKUP(A39,EQUIPOS!A9:D166,4,FALSE)</f>
        <v>501394.64486399991</v>
      </c>
      <c r="L39" s="279"/>
      <c r="M39" s="280">
        <v>10</v>
      </c>
      <c r="N39" s="281">
        <f t="shared" si="0"/>
        <v>50139.464486399993</v>
      </c>
    </row>
    <row r="40" spans="1:14">
      <c r="A40" t="s">
        <v>290</v>
      </c>
      <c r="B40" s="865" t="str">
        <f>VLOOKUP(A40,EQUIPOS!A10:D154,3,FALSE)</f>
        <v>Planta trituradora</v>
      </c>
      <c r="C40" s="866"/>
      <c r="D40" s="866"/>
      <c r="E40" s="866"/>
      <c r="F40" s="866"/>
      <c r="G40" s="866"/>
      <c r="H40" s="867"/>
      <c r="I40" s="276"/>
      <c r="J40" s="277"/>
      <c r="K40" s="278">
        <f>VLOOKUP(A40,EQUIPOS!A10:D167,4,FALSE)</f>
        <v>429766.54064099997</v>
      </c>
      <c r="L40" s="279"/>
      <c r="M40" s="280">
        <v>30</v>
      </c>
      <c r="N40" s="281">
        <f t="shared" si="0"/>
        <v>14325.551354699999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143255.16609749998</v>
      </c>
      <c r="L41" s="279"/>
      <c r="M41" s="280">
        <v>30</v>
      </c>
      <c r="N41" s="281">
        <f t="shared" si="0"/>
        <v>4775.1722032499993</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202945.25294999997</v>
      </c>
      <c r="L42" s="279"/>
      <c r="M42" s="280">
        <v>10</v>
      </c>
      <c r="N42" s="281">
        <f t="shared" si="0"/>
        <v>20294.525294999996</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128347.67116319911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20923.805298676132</v>
      </c>
      <c r="N54" s="281">
        <f>K54*M54</f>
        <v>29293.327418146582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37.26</v>
      </c>
      <c r="N55" s="281">
        <f>K55*M55</f>
        <v>931.5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30224.827418146582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1274.4676011956828</v>
      </c>
      <c r="M64" s="904"/>
      <c r="N64" s="296">
        <f>K64*L64</f>
        <v>1784.2546416739558</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3">
        <f>VLOOKUP(A65,TRANSPORTE!A6:D117,4,FALSE)</f>
        <v>1274.4676011956828</v>
      </c>
      <c r="M65" s="904"/>
      <c r="N65" s="296">
        <f>K65*L65</f>
        <v>1593.0845014946035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3377.3391431685595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170248.25857050551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34049.651714101106</v>
      </c>
      <c r="M88" s="852"/>
      <c r="N88" s="57"/>
    </row>
    <row r="89" spans="1:14">
      <c r="B89" s="95" t="s">
        <v>1057</v>
      </c>
      <c r="C89" s="96"/>
      <c r="D89" s="96"/>
      <c r="E89" s="96"/>
      <c r="F89" s="96"/>
      <c r="G89" s="96"/>
      <c r="H89" s="96"/>
      <c r="I89" s="93"/>
      <c r="J89" s="94"/>
      <c r="K89" s="313">
        <v>0.05</v>
      </c>
      <c r="L89" s="851">
        <f>N83*K89</f>
        <v>8512.4129285252766</v>
      </c>
      <c r="M89" s="852"/>
      <c r="N89" s="57"/>
    </row>
    <row r="90" spans="1:14" ht="15" thickBot="1">
      <c r="B90" s="97" t="s">
        <v>1058</v>
      </c>
      <c r="C90" s="98"/>
      <c r="D90" s="98"/>
      <c r="E90" s="98"/>
      <c r="F90" s="98"/>
      <c r="G90" s="98"/>
      <c r="H90" s="98"/>
      <c r="I90" s="99"/>
      <c r="J90" s="100"/>
      <c r="K90" s="314">
        <v>0.05</v>
      </c>
      <c r="L90" s="853">
        <f>N83*K90</f>
        <v>8512.4129285252766</v>
      </c>
      <c r="M90" s="854"/>
      <c r="N90" s="57"/>
    </row>
    <row r="91" spans="1:14" ht="15" thickBot="1">
      <c r="B91" s="816" t="s">
        <v>1037</v>
      </c>
      <c r="C91" s="817"/>
      <c r="D91" s="817"/>
      <c r="E91" s="817"/>
      <c r="F91" s="817"/>
      <c r="G91" s="817"/>
      <c r="H91" s="817"/>
      <c r="I91" s="817"/>
      <c r="J91" s="817"/>
      <c r="K91" s="817"/>
      <c r="L91" s="817"/>
      <c r="M91" s="818"/>
      <c r="N91" s="58">
        <f>L88+L89+L90</f>
        <v>51074.477571151663</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221322.73614165717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148</v>
      </c>
      <c r="B36" s="865" t="str">
        <f>VLOOKUP(A36,EQUIPOS!A6:D154,3,FALSE)</f>
        <v>Cargador : Potencia en el volante 110 hp, Clasificación de RPM del motor 2300.</v>
      </c>
      <c r="C36" s="866"/>
      <c r="D36" s="866"/>
      <c r="E36" s="866"/>
      <c r="F36" s="866"/>
      <c r="G36" s="866"/>
      <c r="H36" s="867"/>
      <c r="I36" s="276"/>
      <c r="J36" s="277"/>
      <c r="K36" s="278">
        <f>VLOOKUP(A36,EQUIPOS!A6:D163,4,FALSE)</f>
        <v>131317.14872699999</v>
      </c>
      <c r="L36" s="279"/>
      <c r="M36" s="280">
        <v>30</v>
      </c>
      <c r="N36" s="281">
        <f>K36/M36</f>
        <v>4377.2382908999998</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119379.13135649999</v>
      </c>
      <c r="L37" s="279"/>
      <c r="M37" s="280">
        <v>10</v>
      </c>
      <c r="N37" s="281">
        <f t="shared" ref="N37:N43" si="0">K37/M37</f>
        <v>11937.913135649998</v>
      </c>
    </row>
    <row r="38" spans="1:14">
      <c r="A38" t="s">
        <v>284</v>
      </c>
      <c r="B38" s="865" t="str">
        <f>VLOOKUP(A38,EQUIPOS!A8:D154,3,FALSE)</f>
        <v>Planta de asfalto en caliente</v>
      </c>
      <c r="C38" s="866"/>
      <c r="D38" s="866"/>
      <c r="E38" s="866"/>
      <c r="F38" s="866"/>
      <c r="G38" s="866"/>
      <c r="H38" s="867"/>
      <c r="I38" s="276"/>
      <c r="J38" s="277"/>
      <c r="K38" s="278">
        <f>VLOOKUP(A38,EQUIPOS!A8:D165,4,FALSE)</f>
        <v>501394.64486399991</v>
      </c>
      <c r="L38" s="279"/>
      <c r="M38" s="280">
        <v>10</v>
      </c>
      <c r="N38" s="281">
        <f t="shared" si="0"/>
        <v>50139.464486399993</v>
      </c>
    </row>
    <row r="39" spans="1:14">
      <c r="A39" t="s">
        <v>290</v>
      </c>
      <c r="B39" s="865" t="str">
        <f>VLOOKUP(A39,EQUIPOS!A9:D154,3,FALSE)</f>
        <v>Planta trituradora</v>
      </c>
      <c r="C39" s="866"/>
      <c r="D39" s="866"/>
      <c r="E39" s="866"/>
      <c r="F39" s="866"/>
      <c r="G39" s="866"/>
      <c r="H39" s="867"/>
      <c r="I39" s="276"/>
      <c r="J39" s="277"/>
      <c r="K39" s="278">
        <f>VLOOKUP(A39,EQUIPOS!A9:D166,4,FALSE)</f>
        <v>429766.54064099997</v>
      </c>
      <c r="L39" s="279"/>
      <c r="M39" s="280">
        <v>30</v>
      </c>
      <c r="N39" s="281">
        <f t="shared" si="0"/>
        <v>14325.551354699999</v>
      </c>
    </row>
    <row r="40" spans="1:14">
      <c r="A40" t="s">
        <v>316</v>
      </c>
      <c r="B40" s="865" t="str">
        <f>VLOOKUP(A40,EQUIPOS!A10:D154,3,FALSE)</f>
        <v>Retroexcavadora Tipo E-200 o  Equivalente</v>
      </c>
      <c r="C40" s="866"/>
      <c r="D40" s="866"/>
      <c r="E40" s="866"/>
      <c r="F40" s="866"/>
      <c r="G40" s="866"/>
      <c r="H40" s="867"/>
      <c r="I40" s="276"/>
      <c r="J40" s="277"/>
      <c r="K40" s="278">
        <f>VLOOKUP(A40,EQUIPOS!A10:D167,4,FALSE)</f>
        <v>178066.47895199998</v>
      </c>
      <c r="L40" s="279"/>
      <c r="M40" s="280">
        <v>30</v>
      </c>
      <c r="N40" s="281">
        <f t="shared" si="0"/>
        <v>5935.5492983999993</v>
      </c>
    </row>
    <row r="41" spans="1:14">
      <c r="A41" t="s">
        <v>358</v>
      </c>
      <c r="B41" s="865" t="str">
        <f>VLOOKUP(A41,EQUIPOS!A11:D155,3,FALSE)</f>
        <v xml:space="preserve">Terminadora de asfalto (Finisher), potencia en el volante 174 HP, R=20M3/H, velocidad de desplazamiento 114 m/min
</v>
      </c>
      <c r="C41" s="866"/>
      <c r="D41" s="866"/>
      <c r="E41" s="866"/>
      <c r="F41" s="866"/>
      <c r="G41" s="866"/>
      <c r="H41" s="867"/>
      <c r="I41" s="276"/>
      <c r="J41" s="277"/>
      <c r="K41" s="278">
        <f>VLOOKUP(A41,EQUIPOS!A11:D168,4,FALSE)</f>
        <v>202945.25294999997</v>
      </c>
      <c r="L41" s="279"/>
      <c r="M41" s="280">
        <v>10</v>
      </c>
      <c r="N41" s="281">
        <f t="shared" si="0"/>
        <v>20294.525294999996</v>
      </c>
    </row>
    <row r="42" spans="1:14">
      <c r="A42" t="s">
        <v>166</v>
      </c>
      <c r="B42" s="865" t="str">
        <f>VLOOKUP(A42,EQUIPOS!A12:D156,3,FALSE)</f>
        <v>Compactador de Rodillo POTENCIA: 99HP, PESO: 8 ton</v>
      </c>
      <c r="C42" s="866"/>
      <c r="D42" s="866"/>
      <c r="E42" s="866"/>
      <c r="F42" s="866"/>
      <c r="G42" s="866"/>
      <c r="H42" s="867"/>
      <c r="I42" s="276"/>
      <c r="J42" s="277"/>
      <c r="K42" s="278">
        <f>VLOOKUP(A42,EQUIPOS!A12:D169,4,FALSE)</f>
        <v>123164.99999999999</v>
      </c>
      <c r="L42" s="279"/>
      <c r="M42" s="280">
        <v>10</v>
      </c>
      <c r="N42" s="281">
        <f t="shared" si="0"/>
        <v>12316.499999999998</v>
      </c>
    </row>
    <row r="43" spans="1:14">
      <c r="A43" t="s">
        <v>373</v>
      </c>
      <c r="B43" s="865" t="str">
        <f>VLOOKUP(A43,EQUIPOS!A13:D157,3,FALSE)</f>
        <v>Volqueta 6 m3</v>
      </c>
      <c r="C43" s="866"/>
      <c r="D43" s="866"/>
      <c r="E43" s="866"/>
      <c r="F43" s="866"/>
      <c r="G43" s="866"/>
      <c r="H43" s="867"/>
      <c r="I43" s="276"/>
      <c r="J43" s="277"/>
      <c r="K43" s="278">
        <f>VLOOKUP(A43,EQUIPOS!A13:D170,4,FALSE)</f>
        <v>83566.121593499993</v>
      </c>
      <c r="L43" s="279"/>
      <c r="M43" s="280">
        <v>10</v>
      </c>
      <c r="N43" s="281">
        <f t="shared" si="0"/>
        <v>8356.6121593499993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1085.1781106296251</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128768.53213102961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20923.805298676132</v>
      </c>
      <c r="N53" s="281">
        <f>K53*M53</f>
        <v>29293.327418146582</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29293.327418146582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1274.4676011956828</v>
      </c>
      <c r="M63" s="904"/>
      <c r="N63" s="296">
        <f>K63*L63</f>
        <v>1784.2546416739558</v>
      </c>
    </row>
    <row r="64" spans="1:14">
      <c r="A64" t="s">
        <v>1377</v>
      </c>
      <c r="B64" s="52" t="str">
        <f>VLOOKUP(A64,TRANSPORTE!A6:D117,3,FALSE)</f>
        <v>Transporte de mezcla</v>
      </c>
      <c r="C64" s="53"/>
      <c r="D64" s="53"/>
      <c r="E64" s="53"/>
      <c r="F64" s="53"/>
      <c r="G64" s="53"/>
      <c r="H64" s="320" t="s">
        <v>1552</v>
      </c>
      <c r="I64" s="288">
        <v>1.25</v>
      </c>
      <c r="J64" s="295">
        <v>1</v>
      </c>
      <c r="K64" s="288">
        <f>I64*J64</f>
        <v>1.25</v>
      </c>
      <c r="L64" s="903">
        <f>VLOOKUP(A64,TRANSPORTE!A6:D117,4,FALSE)</f>
        <v>1274.4676011956828</v>
      </c>
      <c r="M64" s="904"/>
      <c r="N64" s="296">
        <f>K64*L64</f>
        <v>1593.0845014946035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3377.3391431685595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10851.78110629625</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172290.979798641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34458.195959728204</v>
      </c>
      <c r="M87" s="852"/>
      <c r="N87" s="57"/>
    </row>
    <row r="88" spans="1:14">
      <c r="B88" s="95" t="s">
        <v>1057</v>
      </c>
      <c r="C88" s="96"/>
      <c r="D88" s="96"/>
      <c r="E88" s="96"/>
      <c r="F88" s="96"/>
      <c r="G88" s="96"/>
      <c r="H88" s="96"/>
      <c r="I88" s="93"/>
      <c r="J88" s="94"/>
      <c r="K88" s="313">
        <v>0.05</v>
      </c>
      <c r="L88" s="851">
        <f>N82*K88</f>
        <v>8614.548989932051</v>
      </c>
      <c r="M88" s="852"/>
      <c r="N88" s="57"/>
    </row>
    <row r="89" spans="1:14" ht="15" thickBot="1">
      <c r="B89" s="97" t="s">
        <v>1058</v>
      </c>
      <c r="C89" s="98"/>
      <c r="D89" s="98"/>
      <c r="E89" s="98"/>
      <c r="F89" s="98"/>
      <c r="G89" s="98"/>
      <c r="H89" s="98"/>
      <c r="I89" s="99"/>
      <c r="J89" s="100"/>
      <c r="K89" s="314">
        <v>0.05</v>
      </c>
      <c r="L89" s="853">
        <f>N82*K89</f>
        <v>8614.548989932051</v>
      </c>
      <c r="M89" s="854"/>
      <c r="N89" s="57"/>
    </row>
    <row r="90" spans="1:14" ht="15" thickBot="1">
      <c r="B90" s="816" t="s">
        <v>1037</v>
      </c>
      <c r="C90" s="817"/>
      <c r="D90" s="817"/>
      <c r="E90" s="817"/>
      <c r="F90" s="817"/>
      <c r="G90" s="817"/>
      <c r="H90" s="817"/>
      <c r="I90" s="817"/>
      <c r="J90" s="817"/>
      <c r="K90" s="817"/>
      <c r="L90" s="817"/>
      <c r="M90" s="818"/>
      <c r="N90" s="58">
        <f>L87+L88+L89</f>
        <v>51687.293939592309</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223978.27373823331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117</v>
      </c>
      <c r="B36" s="865" t="str">
        <f>VLOOKUP(A36,EQUIPOS!A6:D154,3,FALSE)</f>
        <v xml:space="preserve">Barredora mecánica de cepillo de 3658 mm ; 6 m3 </v>
      </c>
      <c r="C36" s="866"/>
      <c r="D36" s="866"/>
      <c r="E36" s="866"/>
      <c r="F36" s="866"/>
      <c r="G36" s="866"/>
      <c r="H36" s="867"/>
      <c r="I36" s="276"/>
      <c r="J36" s="277"/>
      <c r="K36" s="278">
        <f>VLOOKUP(A36,EQUIPOS!A6:D163,4,FALSE)</f>
        <v>66852.063395999998</v>
      </c>
      <c r="L36" s="279"/>
      <c r="M36" s="280">
        <v>150</v>
      </c>
      <c r="N36" s="281">
        <f>K36/M36</f>
        <v>445.68042263999996</v>
      </c>
    </row>
    <row r="37" spans="1:14">
      <c r="A37" s="119" t="s">
        <v>148</v>
      </c>
      <c r="B37" s="865" t="str">
        <f>VLOOKUP(A37,EQUIPOS!A7:D154,3,FALSE)</f>
        <v>Cargador : Potencia en el volante 110 hp, Clasificación de RPM del motor 2300.</v>
      </c>
      <c r="C37" s="866"/>
      <c r="D37" s="866"/>
      <c r="E37" s="866"/>
      <c r="F37" s="866"/>
      <c r="G37" s="866"/>
      <c r="H37" s="867"/>
      <c r="I37" s="276"/>
      <c r="J37" s="277"/>
      <c r="K37" s="278">
        <f>VLOOKUP(A37,EQUIPOS!A7:D164,4,FALSE)</f>
        <v>131317.14872699999</v>
      </c>
      <c r="L37" s="279"/>
      <c r="M37" s="280">
        <v>150</v>
      </c>
      <c r="N37" s="281">
        <f>K37/M37</f>
        <v>875.44765817999996</v>
      </c>
    </row>
    <row r="38" spans="1:14">
      <c r="A38" t="s">
        <v>236</v>
      </c>
      <c r="B38" s="865" t="str">
        <f>VLOOKUP(A38,EQUIPOS!A8:D154,3,FALSE)</f>
        <v>Fresadora de pavimento, potencia 255 HP, peso 19 Ton, PROFUNDIDAD DE CORTE 305 mm</v>
      </c>
      <c r="C38" s="866"/>
      <c r="D38" s="866"/>
      <c r="E38" s="866"/>
      <c r="F38" s="866"/>
      <c r="G38" s="866"/>
      <c r="H38" s="867"/>
      <c r="I38" s="276"/>
      <c r="J38" s="277"/>
      <c r="K38" s="278">
        <f>VLOOKUP(A38,EQUIPOS!A8:D165,4,FALSE)</f>
        <v>55424.249999999993</v>
      </c>
      <c r="L38" s="279"/>
      <c r="M38" s="280">
        <v>150</v>
      </c>
      <c r="N38" s="281">
        <f>K38/M38</f>
        <v>369.49499999999995</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1.7022401735366666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1692.3253209935365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3">
        <f>VLOOKUP(A58,TRANSPORTE!A5:D117,4,FALSE)</f>
        <v>1274.4676011956828</v>
      </c>
      <c r="M58" s="904"/>
      <c r="N58" s="296">
        <f>K58*L58</f>
        <v>165.68078815543876</v>
      </c>
    </row>
    <row r="59" spans="1:14">
      <c r="B59" s="52"/>
      <c r="C59" s="53"/>
      <c r="D59" s="53"/>
      <c r="E59" s="53"/>
      <c r="F59" s="53"/>
      <c r="G59" s="53"/>
      <c r="H59" s="320"/>
      <c r="I59" s="288"/>
      <c r="J59" s="295"/>
      <c r="K59" s="288"/>
      <c r="L59" s="903"/>
      <c r="M59" s="904"/>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165.68078815543876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170.22401735366665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2028.2301265026417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405.64602530052838</v>
      </c>
      <c r="M82" s="852"/>
      <c r="N82" s="57"/>
    </row>
    <row r="83" spans="1:14">
      <c r="B83" s="95" t="s">
        <v>1057</v>
      </c>
      <c r="C83" s="96"/>
      <c r="D83" s="96"/>
      <c r="E83" s="96"/>
      <c r="F83" s="96"/>
      <c r="G83" s="96"/>
      <c r="H83" s="96"/>
      <c r="I83" s="93"/>
      <c r="J83" s="94"/>
      <c r="K83" s="313">
        <v>0.05</v>
      </c>
      <c r="L83" s="851">
        <f>N77*K83</f>
        <v>101.41150632513209</v>
      </c>
      <c r="M83" s="852"/>
      <c r="N83" s="57"/>
    </row>
    <row r="84" spans="1:14" ht="15" thickBot="1">
      <c r="B84" s="97" t="s">
        <v>1058</v>
      </c>
      <c r="C84" s="98"/>
      <c r="D84" s="98"/>
      <c r="E84" s="98"/>
      <c r="F84" s="98"/>
      <c r="G84" s="98"/>
      <c r="H84" s="98"/>
      <c r="I84" s="99"/>
      <c r="J84" s="100"/>
      <c r="K84" s="314">
        <v>0.05</v>
      </c>
      <c r="L84" s="853">
        <f>N77*K84</f>
        <v>101.41150632513209</v>
      </c>
      <c r="M84" s="854"/>
      <c r="N84" s="57"/>
    </row>
    <row r="85" spans="1:14" ht="15" thickBot="1">
      <c r="B85" s="816" t="s">
        <v>1037</v>
      </c>
      <c r="C85" s="817"/>
      <c r="D85" s="817"/>
      <c r="E85" s="817"/>
      <c r="F85" s="817"/>
      <c r="G85" s="817"/>
      <c r="H85" s="817"/>
      <c r="I85" s="817"/>
      <c r="J85" s="817"/>
      <c r="K85" s="817"/>
      <c r="L85" s="817"/>
      <c r="M85" s="818"/>
      <c r="N85" s="58">
        <f>L82+L83+L84</f>
        <v>608.46903795079254</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2636.6991644534342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117</v>
      </c>
      <c r="B36" s="865" t="str">
        <f>VLOOKUP(A36,EQUIPOS!A6:D154,3,FALSE)</f>
        <v xml:space="preserve">Barredora mecánica de cepillo de 3658 mm ; 6 m3 </v>
      </c>
      <c r="C36" s="866"/>
      <c r="D36" s="866"/>
      <c r="E36" s="866"/>
      <c r="F36" s="866"/>
      <c r="G36" s="866"/>
      <c r="H36" s="867"/>
      <c r="I36" s="276"/>
      <c r="J36" s="277"/>
      <c r="K36" s="278">
        <f>VLOOKUP(A36,EQUIPOS!A6:D163,4,FALSE)</f>
        <v>66852.063395999998</v>
      </c>
      <c r="L36" s="279"/>
      <c r="M36" s="280">
        <v>300</v>
      </c>
      <c r="N36" s="281">
        <f>K36/M36</f>
        <v>222.84021131999998</v>
      </c>
    </row>
    <row r="37" spans="1:14">
      <c r="A37" s="119" t="s">
        <v>148</v>
      </c>
      <c r="B37" s="865" t="str">
        <f>VLOOKUP(A37,EQUIPOS!A7:D154,3,FALSE)</f>
        <v>Cargador : Potencia en el volante 110 hp, Clasificación de RPM del motor 2300.</v>
      </c>
      <c r="C37" s="866"/>
      <c r="D37" s="866"/>
      <c r="E37" s="866"/>
      <c r="F37" s="866"/>
      <c r="G37" s="866"/>
      <c r="H37" s="867"/>
      <c r="I37" s="276"/>
      <c r="J37" s="277"/>
      <c r="K37" s="278">
        <f>VLOOKUP(A37,EQUIPOS!A7:D164,4,FALSE)</f>
        <v>131317.14872699999</v>
      </c>
      <c r="L37" s="279"/>
      <c r="M37" s="280">
        <v>300</v>
      </c>
      <c r="N37" s="281">
        <f>K37/M37</f>
        <v>437.72382908999998</v>
      </c>
    </row>
    <row r="38" spans="1:14">
      <c r="A38" t="s">
        <v>236</v>
      </c>
      <c r="B38" s="865" t="str">
        <f>VLOOKUP(A38,EQUIPOS!A8:D154,3,FALSE)</f>
        <v>Fresadora de pavimento, potencia 255 HP, peso 19 Ton, PROFUNDIDAD DE CORTE 305 mm</v>
      </c>
      <c r="C38" s="866"/>
      <c r="D38" s="866"/>
      <c r="E38" s="866"/>
      <c r="F38" s="866"/>
      <c r="G38" s="866"/>
      <c r="H38" s="867"/>
      <c r="I38" s="276"/>
      <c r="J38" s="277"/>
      <c r="K38" s="278">
        <f>VLOOKUP(A38,EQUIPOS!A8:D165,4,FALSE)</f>
        <v>55424.249999999993</v>
      </c>
      <c r="L38" s="279"/>
      <c r="M38" s="280">
        <v>300</v>
      </c>
      <c r="N38" s="281">
        <f>K38/M38</f>
        <v>184.74749999999997</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0.85112008676833328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846.16266049676824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3">
        <f>VLOOKUP(A58,TRANSPORTE!A5:D117,4,FALSE)</f>
        <v>1274.4676011956828</v>
      </c>
      <c r="M58" s="904"/>
      <c r="N58" s="296">
        <f>K58*L58</f>
        <v>82.840394077719381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82.840394077719381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85.112008676833327</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1014.1150632513209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202.82301265026419</v>
      </c>
      <c r="M82" s="852"/>
      <c r="N82" s="57"/>
    </row>
    <row r="83" spans="1:14">
      <c r="B83" s="95" t="s">
        <v>1057</v>
      </c>
      <c r="C83" s="96"/>
      <c r="D83" s="96"/>
      <c r="E83" s="96"/>
      <c r="F83" s="96"/>
      <c r="G83" s="96"/>
      <c r="H83" s="96"/>
      <c r="I83" s="93"/>
      <c r="J83" s="94"/>
      <c r="K83" s="313">
        <v>0.05</v>
      </c>
      <c r="L83" s="851">
        <f>N77*K83</f>
        <v>50.705753162566047</v>
      </c>
      <c r="M83" s="852"/>
      <c r="N83" s="57"/>
    </row>
    <row r="84" spans="1:14" ht="15" thickBot="1">
      <c r="B84" s="97" t="s">
        <v>1058</v>
      </c>
      <c r="C84" s="98"/>
      <c r="D84" s="98"/>
      <c r="E84" s="98"/>
      <c r="F84" s="98"/>
      <c r="G84" s="98"/>
      <c r="H84" s="98"/>
      <c r="I84" s="99"/>
      <c r="J84" s="100"/>
      <c r="K84" s="314">
        <v>0.05</v>
      </c>
      <c r="L84" s="853">
        <f>N77*K84</f>
        <v>50.705753162566047</v>
      </c>
      <c r="M84" s="854"/>
      <c r="N84" s="57"/>
    </row>
    <row r="85" spans="1:14" ht="15" thickBot="1">
      <c r="B85" s="816" t="s">
        <v>1037</v>
      </c>
      <c r="C85" s="817"/>
      <c r="D85" s="817"/>
      <c r="E85" s="817"/>
      <c r="F85" s="817"/>
      <c r="G85" s="817"/>
      <c r="H85" s="817"/>
      <c r="I85" s="817"/>
      <c r="J85" s="817"/>
      <c r="K85" s="817"/>
      <c r="L85" s="817"/>
      <c r="M85" s="818"/>
      <c r="N85" s="58">
        <f>L82+L83+L84</f>
        <v>304.23451897539627</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1318.3495822267171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18</v>
      </c>
      <c r="N36" s="281">
        <f>K36/M36</f>
        <v>3441.6610222499999</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83566.121593499993</v>
      </c>
      <c r="L37" s="279"/>
      <c r="M37" s="280">
        <v>18</v>
      </c>
      <c r="N37" s="281">
        <f>K37/M37</f>
        <v>4642.5623107499996</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160114.5</v>
      </c>
      <c r="L38" s="279"/>
      <c r="M38" s="280">
        <v>18</v>
      </c>
      <c r="N38" s="281">
        <f>K38/M38</f>
        <v>8895.25</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478712.09915549995</v>
      </c>
      <c r="L39" s="870">
        <v>18</v>
      </c>
      <c r="M39" s="871"/>
      <c r="N39" s="281">
        <f>K39/L39</f>
        <v>26595.116619749999</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131317.14872699999</v>
      </c>
      <c r="L40" s="285"/>
      <c r="M40" s="286">
        <v>18</v>
      </c>
      <c r="N40" s="281">
        <f>K40/M40</f>
        <v>7295.3971514999994</v>
      </c>
    </row>
    <row r="41" spans="1:14">
      <c r="B41" s="873" t="s">
        <v>1036</v>
      </c>
      <c r="C41" s="874"/>
      <c r="D41" s="874"/>
      <c r="E41" s="44"/>
      <c r="F41" s="45"/>
      <c r="G41" s="45"/>
      <c r="H41" s="46"/>
      <c r="I41" s="42"/>
      <c r="J41" s="43"/>
      <c r="K41" s="288"/>
      <c r="L41" s="285"/>
      <c r="M41" s="410">
        <v>0.01</v>
      </c>
      <c r="N41" s="353">
        <f>N75*M41</f>
        <v>28.370669558944442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50898.357773808944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25000</v>
      </c>
      <c r="N48" s="281">
        <f>K48*M48</f>
        <v>875.00000000000011</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67620.206353890841</v>
      </c>
      <c r="N49" s="281">
        <f>K49*M49</f>
        <v>16905.05158847271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17780.05158847271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3">
        <f>VLOOKUP(A58,TRANSPORTE!A5:D117,4,FALSE)</f>
        <v>1274.4676011956828</v>
      </c>
      <c r="M58" s="904"/>
      <c r="N58" s="296">
        <f>K58*L58</f>
        <v>363.22326634076967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363.22326634076967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2837.0669558944442</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71878.699584516871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14375.739916903374</v>
      </c>
      <c r="M82" s="852"/>
      <c r="N82" s="57"/>
    </row>
    <row r="83" spans="1:14">
      <c r="B83" s="95" t="s">
        <v>1057</v>
      </c>
      <c r="C83" s="96"/>
      <c r="D83" s="96"/>
      <c r="E83" s="96"/>
      <c r="F83" s="96"/>
      <c r="G83" s="96"/>
      <c r="H83" s="96"/>
      <c r="I83" s="93"/>
      <c r="J83" s="94"/>
      <c r="K83" s="313">
        <v>0.05</v>
      </c>
      <c r="L83" s="851">
        <f>N77*K83</f>
        <v>3593.9349792258436</v>
      </c>
      <c r="M83" s="852"/>
      <c r="N83" s="57"/>
    </row>
    <row r="84" spans="1:14" ht="15" thickBot="1">
      <c r="B84" s="97" t="s">
        <v>1058</v>
      </c>
      <c r="C84" s="98"/>
      <c r="D84" s="98"/>
      <c r="E84" s="98"/>
      <c r="F84" s="98"/>
      <c r="G84" s="98"/>
      <c r="H84" s="98"/>
      <c r="I84" s="99"/>
      <c r="J84" s="100"/>
      <c r="K84" s="314">
        <v>0.05</v>
      </c>
      <c r="L84" s="853">
        <f>N77*K84</f>
        <v>3593.9349792258436</v>
      </c>
      <c r="M84" s="854"/>
      <c r="N84" s="57"/>
    </row>
    <row r="85" spans="1:14" ht="15" thickBot="1">
      <c r="B85" s="816" t="s">
        <v>1037</v>
      </c>
      <c r="C85" s="817"/>
      <c r="D85" s="817"/>
      <c r="E85" s="817"/>
      <c r="F85" s="817"/>
      <c r="G85" s="817"/>
      <c r="H85" s="817"/>
      <c r="I85" s="817"/>
      <c r="J85" s="817"/>
      <c r="K85" s="817"/>
      <c r="L85" s="817"/>
      <c r="M85" s="818"/>
      <c r="N85" s="58">
        <f>L82+L83+L84</f>
        <v>21563.609875355061</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93442.309459871933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12</v>
      </c>
      <c r="N36" s="281">
        <f>K36/M36</f>
        <v>5162.4915333749996</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83566.121593499993</v>
      </c>
      <c r="L37" s="279"/>
      <c r="M37" s="280">
        <v>12</v>
      </c>
      <c r="N37" s="281">
        <f>K37/M37</f>
        <v>6963.8434661249994</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160114.5</v>
      </c>
      <c r="L38" s="279"/>
      <c r="M38" s="280">
        <v>12</v>
      </c>
      <c r="N38" s="281">
        <f>K38/M38</f>
        <v>13342.875</v>
      </c>
    </row>
    <row r="39" spans="1:14">
      <c r="A39" s="119" t="s">
        <v>299</v>
      </c>
      <c r="B39" s="865" t="str">
        <f>VLOOKUP(A39,EQUIPOS!A7:D154,3,FALSE)</f>
        <v xml:space="preserve">Recicladora, potencia 430HP </v>
      </c>
      <c r="C39" s="866"/>
      <c r="D39" s="866"/>
      <c r="E39" s="866"/>
      <c r="F39" s="866"/>
      <c r="G39" s="866"/>
      <c r="H39" s="867"/>
      <c r="I39" s="276"/>
      <c r="J39" s="277"/>
      <c r="K39" s="278">
        <f>VLOOKUP(A39,EQUIPOS!A7:D164,4,FALSE)</f>
        <v>478712.09915549995</v>
      </c>
      <c r="L39" s="279"/>
      <c r="M39" s="280">
        <v>12</v>
      </c>
      <c r="N39" s="281">
        <f>K39/M39</f>
        <v>39892.674929624998</v>
      </c>
    </row>
    <row r="40" spans="1:14">
      <c r="A40" t="s">
        <v>365</v>
      </c>
      <c r="B40" s="865" t="str">
        <f>VLOOKUP(A40,EQUIPOS!A8:D154,3,FALSE)</f>
        <v xml:space="preserve">Vibrocompatador, potencia 153 HP, peso 10 Ton. </v>
      </c>
      <c r="C40" s="866"/>
      <c r="D40" s="866"/>
      <c r="E40" s="866"/>
      <c r="F40" s="866"/>
      <c r="G40" s="866"/>
      <c r="H40" s="867"/>
      <c r="I40" s="276"/>
      <c r="J40" s="277"/>
      <c r="K40" s="278">
        <f>VLOOKUP(A40,EQUIPOS!A8:D165,4,FALSE)</f>
        <v>131317.14872699999</v>
      </c>
      <c r="L40" s="279"/>
      <c r="M40" s="280">
        <v>12</v>
      </c>
      <c r="N40" s="281">
        <f>K40/M40</f>
        <v>10943.09572725</v>
      </c>
    </row>
    <row r="41" spans="1:14">
      <c r="B41" s="865"/>
      <c r="C41" s="866"/>
      <c r="D41" s="866"/>
      <c r="E41" s="866"/>
      <c r="F41" s="866"/>
      <c r="G41" s="866"/>
      <c r="H41" s="867"/>
      <c r="I41" s="868"/>
      <c r="J41" s="869"/>
      <c r="K41" s="278"/>
      <c r="L41" s="870"/>
      <c r="M41" s="871"/>
      <c r="N41" s="281"/>
    </row>
    <row r="42" spans="1:14">
      <c r="B42" s="865"/>
      <c r="C42" s="866"/>
      <c r="D42" s="866"/>
      <c r="E42" s="872"/>
      <c r="F42" s="866"/>
      <c r="G42" s="866"/>
      <c r="H42" s="867"/>
      <c r="I42" s="42"/>
      <c r="J42" s="43"/>
      <c r="K42" s="283"/>
      <c r="L42" s="285"/>
      <c r="M42" s="286"/>
      <c r="N42" s="287"/>
    </row>
    <row r="43" spans="1:14">
      <c r="B43" s="873" t="s">
        <v>1036</v>
      </c>
      <c r="C43" s="951"/>
      <c r="D43" s="951"/>
      <c r="E43" s="44"/>
      <c r="F43" s="45"/>
      <c r="G43" s="45"/>
      <c r="H43" s="46"/>
      <c r="I43" s="42"/>
      <c r="J43" s="43"/>
      <c r="K43" s="288"/>
      <c r="L43" s="285"/>
      <c r="M43" s="410">
        <v>0.1</v>
      </c>
      <c r="N43" s="353">
        <f>N77*M43</f>
        <v>425.56004338416665</v>
      </c>
    </row>
    <row r="44" spans="1:14" ht="15" thickBot="1">
      <c r="B44" s="865"/>
      <c r="C44" s="866"/>
      <c r="D44" s="866"/>
      <c r="E44" s="866"/>
      <c r="F44" s="866"/>
      <c r="G44" s="866"/>
      <c r="H44" s="867"/>
      <c r="I44" s="875"/>
      <c r="J44" s="876"/>
      <c r="K44" s="47"/>
      <c r="L44" s="877"/>
      <c r="M44" s="878"/>
      <c r="N44" s="111"/>
    </row>
    <row r="45" spans="1:14" ht="15" thickBot="1">
      <c r="B45" s="816" t="s">
        <v>1037</v>
      </c>
      <c r="C45" s="817"/>
      <c r="D45" s="817"/>
      <c r="E45" s="817"/>
      <c r="F45" s="817"/>
      <c r="G45" s="817"/>
      <c r="H45" s="817"/>
      <c r="I45" s="817"/>
      <c r="J45" s="817"/>
      <c r="K45" s="817"/>
      <c r="L45" s="817"/>
      <c r="M45" s="818"/>
      <c r="N45" s="403">
        <f>SUM(N36:N44)</f>
        <v>76730.540699759149</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37.26</v>
      </c>
      <c r="N50" s="281">
        <f>K50*M50</f>
        <v>2794.5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1631.7237123990956</v>
      </c>
      <c r="N51" s="281">
        <f>K51*M51</f>
        <v>2121.2408261188243</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98"/>
      <c r="C54" s="899"/>
      <c r="D54" s="899"/>
      <c r="E54" s="899"/>
      <c r="F54" s="899"/>
      <c r="G54" s="899"/>
      <c r="H54" s="899"/>
      <c r="I54" s="869"/>
      <c r="J54" s="48"/>
      <c r="K54" s="50"/>
      <c r="L54" s="900"/>
      <c r="M54" s="901"/>
      <c r="N54" s="51"/>
    </row>
    <row r="55" spans="1:14" ht="15" thickBot="1">
      <c r="B55" s="816" t="s">
        <v>1037</v>
      </c>
      <c r="C55" s="817"/>
      <c r="D55" s="817"/>
      <c r="E55" s="817"/>
      <c r="F55" s="817"/>
      <c r="G55" s="817"/>
      <c r="H55" s="817"/>
      <c r="I55" s="817"/>
      <c r="J55" s="817"/>
      <c r="K55" s="817"/>
      <c r="L55" s="817"/>
      <c r="M55" s="818"/>
      <c r="N55" s="403">
        <f>SUM(N50:N54)</f>
        <v>4915.7408261188248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4255.600433841666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N45+N55+N66+N77</f>
        <v>85901.881959719642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17180.37639194393</v>
      </c>
      <c r="M84" s="852"/>
      <c r="N84" s="57"/>
    </row>
    <row r="85" spans="1:14">
      <c r="B85" s="95" t="s">
        <v>1057</v>
      </c>
      <c r="C85" s="96"/>
      <c r="D85" s="96"/>
      <c r="E85" s="96"/>
      <c r="F85" s="96"/>
      <c r="G85" s="96"/>
      <c r="H85" s="96"/>
      <c r="I85" s="93"/>
      <c r="J85" s="94"/>
      <c r="K85" s="313">
        <v>0.05</v>
      </c>
      <c r="L85" s="851">
        <f>N79*K85</f>
        <v>4295.0940979859824</v>
      </c>
      <c r="M85" s="852"/>
      <c r="N85" s="57"/>
    </row>
    <row r="86" spans="1:14" ht="15" thickBot="1">
      <c r="B86" s="97" t="s">
        <v>1058</v>
      </c>
      <c r="C86" s="98"/>
      <c r="D86" s="98"/>
      <c r="E86" s="98"/>
      <c r="F86" s="98"/>
      <c r="G86" s="98"/>
      <c r="H86" s="98"/>
      <c r="I86" s="99"/>
      <c r="J86" s="100"/>
      <c r="K86" s="314">
        <v>0.05</v>
      </c>
      <c r="L86" s="853">
        <f>N79*K86</f>
        <v>4295.0940979859824</v>
      </c>
      <c r="M86" s="854"/>
      <c r="N86" s="57"/>
    </row>
    <row r="87" spans="1:14" ht="15" thickBot="1">
      <c r="B87" s="816" t="s">
        <v>1037</v>
      </c>
      <c r="C87" s="817"/>
      <c r="D87" s="817"/>
      <c r="E87" s="817"/>
      <c r="F87" s="817"/>
      <c r="G87" s="817"/>
      <c r="H87" s="817"/>
      <c r="I87" s="817"/>
      <c r="J87" s="817"/>
      <c r="K87" s="817"/>
      <c r="L87" s="817"/>
      <c r="M87" s="818"/>
      <c r="N87" s="58">
        <f>L84+L85+L86</f>
        <v>25770.564587915891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111672.44654763554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19" t="s">
        <v>2324</v>
      </c>
      <c r="C106" s="820"/>
      <c r="D106" s="820"/>
      <c r="E106" s="820"/>
      <c r="F106" s="820"/>
      <c r="G106" s="820"/>
      <c r="H106" s="820"/>
      <c r="I106" s="820"/>
      <c r="J106" s="820"/>
      <c r="K106" s="820"/>
      <c r="L106" s="820"/>
      <c r="M106" s="820"/>
      <c r="N106" s="821"/>
    </row>
    <row r="107" spans="2:14" ht="15" customHeight="1">
      <c r="B107" s="819"/>
      <c r="C107" s="820"/>
      <c r="D107" s="820"/>
      <c r="E107" s="820"/>
      <c r="F107" s="820"/>
      <c r="G107" s="820"/>
      <c r="H107" s="820"/>
      <c r="I107" s="820"/>
      <c r="J107" s="820"/>
      <c r="K107" s="820"/>
      <c r="L107" s="820"/>
      <c r="M107" s="820"/>
      <c r="N107" s="821"/>
    </row>
    <row r="108" spans="2:14" ht="30" customHeight="1">
      <c r="B108" s="822" t="s">
        <v>2325</v>
      </c>
      <c r="C108" s="823"/>
      <c r="D108" s="823"/>
      <c r="E108" s="823"/>
      <c r="F108" s="823"/>
      <c r="G108" s="823"/>
      <c r="H108" s="823"/>
      <c r="I108" s="823"/>
      <c r="J108" s="823"/>
      <c r="K108" s="823"/>
      <c r="L108" s="823"/>
      <c r="M108" s="823"/>
      <c r="N108" s="824"/>
    </row>
    <row r="109" spans="2:14">
      <c r="B109" s="822"/>
      <c r="C109" s="823"/>
      <c r="D109" s="823"/>
      <c r="E109" s="823"/>
      <c r="F109" s="823"/>
      <c r="G109" s="823"/>
      <c r="H109" s="823"/>
      <c r="I109" s="823"/>
      <c r="J109" s="823"/>
      <c r="K109" s="823"/>
      <c r="L109" s="823"/>
      <c r="M109" s="823"/>
      <c r="N109" s="82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2"/>
      <c r="K119" s="882"/>
      <c r="L119" s="882"/>
      <c r="M119" s="882"/>
      <c r="N119" s="883"/>
    </row>
    <row r="120" spans="2:14" ht="15" thickBot="1">
      <c r="B120" s="270" t="s">
        <v>2327</v>
      </c>
      <c r="C120" s="402"/>
      <c r="D120" s="402"/>
      <c r="E120" s="63"/>
      <c r="F120" s="63"/>
      <c r="G120" s="63"/>
      <c r="H120" s="63"/>
      <c r="I120" s="63"/>
      <c r="J120" s="884"/>
      <c r="K120" s="884"/>
      <c r="L120" s="884"/>
      <c r="M120" s="884"/>
      <c r="N120" s="885"/>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18</v>
      </c>
      <c r="N36" s="281">
        <f>K36/M36</f>
        <v>3441.6610222499999</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83566.121593499993</v>
      </c>
      <c r="L37" s="279"/>
      <c r="M37" s="280">
        <v>18</v>
      </c>
      <c r="N37" s="281">
        <f>K37/M37</f>
        <v>4642.5623107499996</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160114.5</v>
      </c>
      <c r="L38" s="279"/>
      <c r="M38" s="280">
        <v>18</v>
      </c>
      <c r="N38" s="281">
        <f>K38/M38</f>
        <v>8895.25</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478712.09915549995</v>
      </c>
      <c r="L39" s="870">
        <v>18</v>
      </c>
      <c r="M39" s="871"/>
      <c r="N39" s="281">
        <f>K39/L39</f>
        <v>26595.116619749999</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131317.14872699999</v>
      </c>
      <c r="L40" s="285"/>
      <c r="M40" s="286">
        <v>18</v>
      </c>
      <c r="N40" s="281">
        <f>K40/M40</f>
        <v>7295.3971514999994</v>
      </c>
    </row>
    <row r="41" spans="1:14">
      <c r="B41" s="329"/>
      <c r="C41" s="330"/>
      <c r="D41" s="330"/>
      <c r="E41" s="330"/>
      <c r="F41" s="332"/>
      <c r="G41" s="332"/>
      <c r="H41" s="131"/>
      <c r="I41" s="42"/>
      <c r="J41" s="43"/>
      <c r="K41" s="283"/>
      <c r="L41" s="285"/>
      <c r="M41" s="286"/>
      <c r="N41" s="281"/>
    </row>
    <row r="42" spans="1:14">
      <c r="B42" s="873" t="s">
        <v>1036</v>
      </c>
      <c r="C42" s="874"/>
      <c r="D42" s="874"/>
      <c r="E42" s="44"/>
      <c r="F42" s="45"/>
      <c r="G42" s="45"/>
      <c r="H42" s="46"/>
      <c r="I42" s="42"/>
      <c r="J42" s="43"/>
      <c r="K42" s="288"/>
      <c r="L42" s="285"/>
      <c r="M42" s="410">
        <v>0.01</v>
      </c>
      <c r="N42" s="353">
        <f>N76*M42</f>
        <v>28.370669558944442</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50898.357773808944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344292.75</v>
      </c>
      <c r="N49" s="281">
        <f>K49*M49</f>
        <v>52676.79075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52676.79075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3">
        <f>VLOOKUP(A59,TRANSPORTE!A5:D117,4,FALSE)</f>
        <v>1274.4676011956828</v>
      </c>
      <c r="M59" s="904"/>
      <c r="N59" s="296">
        <f>K59*L59</f>
        <v>194.99354298293946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194.99354298293946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2837.0669558944442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106607.20902268634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21321.441804537269</v>
      </c>
      <c r="M83" s="852"/>
      <c r="N83" s="57"/>
    </row>
    <row r="84" spans="1:14">
      <c r="B84" s="95" t="s">
        <v>1057</v>
      </c>
      <c r="C84" s="96"/>
      <c r="D84" s="96"/>
      <c r="E84" s="96"/>
      <c r="F84" s="96"/>
      <c r="G84" s="96"/>
      <c r="H84" s="96"/>
      <c r="I84" s="93"/>
      <c r="J84" s="94"/>
      <c r="K84" s="313">
        <v>0.05</v>
      </c>
      <c r="L84" s="851">
        <f>N78*K84</f>
        <v>5330.3604511343174</v>
      </c>
      <c r="M84" s="852"/>
      <c r="N84" s="57"/>
    </row>
    <row r="85" spans="1:14" ht="15" thickBot="1">
      <c r="B85" s="97" t="s">
        <v>1058</v>
      </c>
      <c r="C85" s="98"/>
      <c r="D85" s="98"/>
      <c r="E85" s="98"/>
      <c r="F85" s="98"/>
      <c r="G85" s="98"/>
      <c r="H85" s="98"/>
      <c r="I85" s="99"/>
      <c r="J85" s="100"/>
      <c r="K85" s="314">
        <v>0.05</v>
      </c>
      <c r="L85" s="853">
        <f>N78*K85</f>
        <v>5330.3604511343174</v>
      </c>
      <c r="M85" s="854"/>
      <c r="N85" s="57"/>
    </row>
    <row r="86" spans="1:14" ht="15" thickBot="1">
      <c r="B86" s="816" t="s">
        <v>1037</v>
      </c>
      <c r="C86" s="817"/>
      <c r="D86" s="817"/>
      <c r="E86" s="817"/>
      <c r="F86" s="817"/>
      <c r="G86" s="817"/>
      <c r="H86" s="817"/>
      <c r="I86" s="817"/>
      <c r="J86" s="817"/>
      <c r="K86" s="817"/>
      <c r="L86" s="817"/>
      <c r="M86" s="818"/>
      <c r="N86" s="58">
        <f>L83+L84+L85</f>
        <v>31982.162706805906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138589.37172949224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18</v>
      </c>
      <c r="N36" s="281">
        <f>K36/M36</f>
        <v>3441.6610222499999</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83566.121593499993</v>
      </c>
      <c r="L37" s="279"/>
      <c r="M37" s="280">
        <v>18</v>
      </c>
      <c r="N37" s="281">
        <f>K37/M37</f>
        <v>4642.5623107499996</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160114.5</v>
      </c>
      <c r="L38" s="279"/>
      <c r="M38" s="280">
        <v>18</v>
      </c>
      <c r="N38" s="281">
        <f>K38/M38</f>
        <v>8895.25</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478712.09915549995</v>
      </c>
      <c r="L39" s="870">
        <v>18</v>
      </c>
      <c r="M39" s="871"/>
      <c r="N39" s="281">
        <f>K39/L39</f>
        <v>26595.116619749999</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131317.14872699999</v>
      </c>
      <c r="L40" s="285"/>
      <c r="M40" s="286">
        <v>18</v>
      </c>
      <c r="N40" s="281">
        <f>K40/M40</f>
        <v>7295.3971514999994</v>
      </c>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28.370669558944442</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50898.357773808944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345852.14999999997</v>
      </c>
      <c r="N49" s="281">
        <f>K49*M49</f>
        <v>52915.378949999991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52915.378949999991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3">
        <f>VLOOKUP(A59,TRANSPORTE!A5:D117,4,FALSE)</f>
        <v>1274.4676011956828</v>
      </c>
      <c r="M59" s="904"/>
      <c r="N59" s="296">
        <f>K59*L59</f>
        <v>194.99354298293946</v>
      </c>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194.99354298293946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2837.0669558944442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106845.79722268632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21369.159444537265</v>
      </c>
      <c r="M83" s="852"/>
      <c r="N83" s="57"/>
    </row>
    <row r="84" spans="1:14">
      <c r="B84" s="95" t="s">
        <v>1057</v>
      </c>
      <c r="C84" s="96"/>
      <c r="D84" s="96"/>
      <c r="E84" s="96"/>
      <c r="F84" s="96"/>
      <c r="G84" s="96"/>
      <c r="H84" s="96"/>
      <c r="I84" s="93"/>
      <c r="J84" s="94"/>
      <c r="K84" s="313">
        <v>0.05</v>
      </c>
      <c r="L84" s="851">
        <f>N78*K84</f>
        <v>5342.2898611343162</v>
      </c>
      <c r="M84" s="852"/>
      <c r="N84" s="57"/>
    </row>
    <row r="85" spans="1:14" ht="15" thickBot="1">
      <c r="B85" s="97" t="s">
        <v>1058</v>
      </c>
      <c r="C85" s="98"/>
      <c r="D85" s="98"/>
      <c r="E85" s="98"/>
      <c r="F85" s="98"/>
      <c r="G85" s="98"/>
      <c r="H85" s="98"/>
      <c r="I85" s="99"/>
      <c r="J85" s="100"/>
      <c r="K85" s="314">
        <v>0.05</v>
      </c>
      <c r="L85" s="853">
        <f>N78*K85</f>
        <v>5342.2898611343162</v>
      </c>
      <c r="M85" s="854"/>
      <c r="N85" s="57"/>
    </row>
    <row r="86" spans="1:14" ht="15" thickBot="1">
      <c r="B86" s="816" t="s">
        <v>1037</v>
      </c>
      <c r="C86" s="817"/>
      <c r="D86" s="817"/>
      <c r="E86" s="817"/>
      <c r="F86" s="817"/>
      <c r="G86" s="817"/>
      <c r="H86" s="817"/>
      <c r="I86" s="817"/>
      <c r="J86" s="817"/>
      <c r="K86" s="817"/>
      <c r="L86" s="817"/>
      <c r="M86" s="818"/>
      <c r="N86" s="58">
        <f>L83+L84+L85</f>
        <v>32053.739166805895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138899.53638949222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15</v>
      </c>
      <c r="N36" s="281">
        <f>K36/M36</f>
        <v>4129.9932266999995</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83566.121593499993</v>
      </c>
      <c r="L37" s="279"/>
      <c r="M37" s="280">
        <v>15</v>
      </c>
      <c r="N37" s="281">
        <f>K37/M37</f>
        <v>5571.0747728999995</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160114.5</v>
      </c>
      <c r="L38" s="279"/>
      <c r="M38" s="280">
        <v>15</v>
      </c>
      <c r="N38" s="281">
        <f>K38/M38</f>
        <v>10674.3</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478712.09915549995</v>
      </c>
      <c r="L39" s="870">
        <v>15</v>
      </c>
      <c r="M39" s="871"/>
      <c r="N39" s="281">
        <f>K39/L39</f>
        <v>31914.139943699996</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131317.14872699999</v>
      </c>
      <c r="L40" s="285"/>
      <c r="M40" s="286">
        <v>15</v>
      </c>
      <c r="N40" s="281">
        <f>K40/M40</f>
        <v>8754.4765817999996</v>
      </c>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34.044803470733335</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61078.02932857073</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344292.75</v>
      </c>
      <c r="N49" s="281">
        <f>K49*M49</f>
        <v>52676.79075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52676.79075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3">
        <f>VLOOKUP(A59,TRANSPORTE!A5:D117,4,FALSE)</f>
        <v>1274.4676011956828</v>
      </c>
      <c r="M59" s="904"/>
      <c r="N59" s="296">
        <f>K59*L59</f>
        <v>194.99354298293946</v>
      </c>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194.99354298293946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3404.4803470733332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117354.293968627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23470.858793725401</v>
      </c>
      <c r="M83" s="852"/>
      <c r="N83" s="57"/>
    </row>
    <row r="84" spans="1:14">
      <c r="B84" s="95" t="s">
        <v>1057</v>
      </c>
      <c r="C84" s="96"/>
      <c r="D84" s="96"/>
      <c r="E84" s="96"/>
      <c r="F84" s="96"/>
      <c r="G84" s="96"/>
      <c r="H84" s="96"/>
      <c r="I84" s="93"/>
      <c r="J84" s="94"/>
      <c r="K84" s="313">
        <v>0.05</v>
      </c>
      <c r="L84" s="851">
        <f>N78*K84</f>
        <v>5867.7146984313504</v>
      </c>
      <c r="M84" s="852"/>
      <c r="N84" s="57"/>
    </row>
    <row r="85" spans="1:14" ht="15" thickBot="1">
      <c r="B85" s="97" t="s">
        <v>1058</v>
      </c>
      <c r="C85" s="98"/>
      <c r="D85" s="98"/>
      <c r="E85" s="98"/>
      <c r="F85" s="98"/>
      <c r="G85" s="98"/>
      <c r="H85" s="98"/>
      <c r="I85" s="99"/>
      <c r="J85" s="100"/>
      <c r="K85" s="314">
        <v>0.05</v>
      </c>
      <c r="L85" s="853">
        <f>N78*K85</f>
        <v>5867.7146984313504</v>
      </c>
      <c r="M85" s="854"/>
      <c r="N85" s="57"/>
    </row>
    <row r="86" spans="1:14" ht="15" thickBot="1">
      <c r="B86" s="816" t="s">
        <v>1037</v>
      </c>
      <c r="C86" s="817"/>
      <c r="D86" s="817"/>
      <c r="E86" s="817"/>
      <c r="F86" s="817"/>
      <c r="G86" s="817"/>
      <c r="H86" s="817"/>
      <c r="I86" s="817"/>
      <c r="J86" s="817"/>
      <c r="K86" s="817"/>
      <c r="L86" s="817"/>
      <c r="M86" s="818"/>
      <c r="N86" s="58">
        <f>L83+L84+L85</f>
        <v>35206.2881905881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152560.58215921509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280">
        <v>15</v>
      </c>
      <c r="N36" s="281">
        <f>K36/M36</f>
        <v>4129.9932266999995</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83566.121593499993</v>
      </c>
      <c r="L37" s="279"/>
      <c r="M37" s="280">
        <v>15</v>
      </c>
      <c r="N37" s="281">
        <f>K37/M37</f>
        <v>5571.0747728999995</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160114.5</v>
      </c>
      <c r="L38" s="279"/>
      <c r="M38" s="280">
        <v>15</v>
      </c>
      <c r="N38" s="281">
        <f>K38/M38</f>
        <v>10674.3</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478712.09915549995</v>
      </c>
      <c r="L39" s="870">
        <v>15</v>
      </c>
      <c r="M39" s="871"/>
      <c r="N39" s="281">
        <f>K39/L39</f>
        <v>31914.139943699996</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131317.14872699999</v>
      </c>
      <c r="L40" s="285"/>
      <c r="M40" s="286">
        <v>15</v>
      </c>
      <c r="N40" s="281">
        <f>K40/M40</f>
        <v>8754.4765817999996</v>
      </c>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34.044803470733335</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61078.02932857073</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345852.14999999997</v>
      </c>
      <c r="N49" s="281">
        <f>K49*M49</f>
        <v>52915.378949999991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52915.378949999991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3">
        <f>VLOOKUP(A59,TRANSPORTE!A5:D117,4,FALSE)</f>
        <v>1274.4676011956828</v>
      </c>
      <c r="M59" s="904"/>
      <c r="N59" s="296">
        <f>K59*L59</f>
        <v>194.99354298293946</v>
      </c>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194.99354298293946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3404.4803470733332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117592.88216862698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23518.576433725397</v>
      </c>
      <c r="M83" s="852"/>
      <c r="N83" s="57"/>
    </row>
    <row r="84" spans="1:14">
      <c r="B84" s="95" t="s">
        <v>1057</v>
      </c>
      <c r="C84" s="96"/>
      <c r="D84" s="96"/>
      <c r="E84" s="96"/>
      <c r="F84" s="96"/>
      <c r="G84" s="96"/>
      <c r="H84" s="96"/>
      <c r="I84" s="93"/>
      <c r="J84" s="94"/>
      <c r="K84" s="313">
        <v>0.05</v>
      </c>
      <c r="L84" s="851">
        <f>N78*K84</f>
        <v>5879.6441084313492</v>
      </c>
      <c r="M84" s="852"/>
      <c r="N84" s="57"/>
    </row>
    <row r="85" spans="1:14" ht="15" thickBot="1">
      <c r="B85" s="97" t="s">
        <v>1058</v>
      </c>
      <c r="C85" s="98"/>
      <c r="D85" s="98"/>
      <c r="E85" s="98"/>
      <c r="F85" s="98"/>
      <c r="G85" s="98"/>
      <c r="H85" s="98"/>
      <c r="I85" s="99"/>
      <c r="J85" s="100"/>
      <c r="K85" s="314">
        <v>0.05</v>
      </c>
      <c r="L85" s="853">
        <f>N78*K85</f>
        <v>5879.6441084313492</v>
      </c>
      <c r="M85" s="854"/>
      <c r="N85" s="57"/>
    </row>
    <row r="86" spans="1:14" ht="15" thickBot="1">
      <c r="B86" s="816" t="s">
        <v>1037</v>
      </c>
      <c r="C86" s="817"/>
      <c r="D86" s="817"/>
      <c r="E86" s="817"/>
      <c r="F86" s="817"/>
      <c r="G86" s="817"/>
      <c r="H86" s="817"/>
      <c r="I86" s="817"/>
      <c r="J86" s="817"/>
      <c r="K86" s="817"/>
      <c r="L86" s="817"/>
      <c r="M86" s="818"/>
      <c r="N86" s="58">
        <f>L83+L84+L85</f>
        <v>35277.864650588097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152870.74681921507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4.0853764164879998</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5784.59</v>
      </c>
      <c r="N49" s="281">
        <f>K49*M49</f>
        <v>6102.7424499999997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6102.7424499999997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408.53764164879999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6515.3654680652871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1303.0730936130576</v>
      </c>
      <c r="M83" s="852"/>
      <c r="N83" s="57"/>
    </row>
    <row r="84" spans="1:14">
      <c r="B84" s="95" t="s">
        <v>1057</v>
      </c>
      <c r="C84" s="96"/>
      <c r="D84" s="96"/>
      <c r="E84" s="96"/>
      <c r="F84" s="96"/>
      <c r="G84" s="96"/>
      <c r="H84" s="96"/>
      <c r="I84" s="93"/>
      <c r="J84" s="94"/>
      <c r="K84" s="313">
        <v>0.05</v>
      </c>
      <c r="L84" s="851">
        <f>N78*K84</f>
        <v>325.7682734032644</v>
      </c>
      <c r="M84" s="852"/>
      <c r="N84" s="57"/>
    </row>
    <row r="85" spans="1:14" ht="15" thickBot="1">
      <c r="B85" s="97" t="s">
        <v>1058</v>
      </c>
      <c r="C85" s="98"/>
      <c r="D85" s="98"/>
      <c r="E85" s="98"/>
      <c r="F85" s="98"/>
      <c r="G85" s="98"/>
      <c r="H85" s="98"/>
      <c r="I85" s="99"/>
      <c r="J85" s="100"/>
      <c r="K85" s="314">
        <v>0.05</v>
      </c>
      <c r="L85" s="853">
        <f>N78*K85</f>
        <v>325.7682734032644</v>
      </c>
      <c r="M85" s="854"/>
      <c r="N85" s="57"/>
    </row>
    <row r="86" spans="1:14" ht="15" thickBot="1">
      <c r="B86" s="816" t="s">
        <v>1037</v>
      </c>
      <c r="C86" s="817"/>
      <c r="D86" s="817"/>
      <c r="E86" s="817"/>
      <c r="F86" s="817"/>
      <c r="G86" s="817"/>
      <c r="H86" s="817"/>
      <c r="I86" s="817"/>
      <c r="J86" s="817"/>
      <c r="K86" s="817"/>
      <c r="L86" s="817"/>
      <c r="M86" s="818"/>
      <c r="N86" s="58">
        <f>L83+L84+L85</f>
        <v>1954.6096404195864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8469.975108484874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164</v>
      </c>
      <c r="B36" s="865" t="str">
        <f>VLOOKUP(A36,EQUIPOS!A6:D154,3,FALSE)</f>
        <v>Compactador manual de rodillo</v>
      </c>
      <c r="C36" s="866"/>
      <c r="D36" s="866"/>
      <c r="E36" s="866"/>
      <c r="F36" s="866"/>
      <c r="G36" s="866"/>
      <c r="H36" s="867"/>
      <c r="I36" s="276"/>
      <c r="J36" s="277"/>
      <c r="K36" s="278">
        <f>VLOOKUP(A36,EQUIPOS!A6:D163,4,FALSE)</f>
        <v>21065.863185000002</v>
      </c>
      <c r="L36" s="279"/>
      <c r="M36" s="280">
        <v>2</v>
      </c>
      <c r="N36" s="281">
        <f>K36/M36</f>
        <v>10532.931592500001</v>
      </c>
    </row>
    <row r="37" spans="1:14">
      <c r="A37" s="119" t="s">
        <v>180</v>
      </c>
      <c r="B37" s="865" t="str">
        <f>VLOOKUP(A37,EQUIPOS!A7:D154,3,FALSE)</f>
        <v>Compresor 120 HP, con martillo.</v>
      </c>
      <c r="C37" s="866"/>
      <c r="D37" s="866"/>
      <c r="E37" s="866"/>
      <c r="F37" s="866"/>
      <c r="G37" s="866"/>
      <c r="H37" s="867"/>
      <c r="I37" s="276"/>
      <c r="J37" s="277"/>
      <c r="K37" s="278">
        <f>VLOOKUP(A37,EQUIPOS!A7:D164,4,FALSE)</f>
        <v>107442.15633449999</v>
      </c>
      <c r="L37" s="279"/>
      <c r="M37" s="280">
        <v>4</v>
      </c>
      <c r="N37" s="281">
        <f>K37/M37</f>
        <v>26860.539083624997</v>
      </c>
    </row>
    <row r="38" spans="1:14">
      <c r="A38" t="s">
        <v>184</v>
      </c>
      <c r="B38" s="865" t="str">
        <f>VLOOKUP(A38,EQUIPOS!A8:D154,3,FALSE)</f>
        <v>Cortadora de pavimento, Máxima profundidad de corte: 160 mm. Capacidad de disco: desde 12´´ hasta 18´´ de diámetro. Peso operacional: 135 kg, 13.5 hp de potencia</v>
      </c>
      <c r="C38" s="866"/>
      <c r="D38" s="866"/>
      <c r="E38" s="866"/>
      <c r="F38" s="866"/>
      <c r="G38" s="866"/>
      <c r="H38" s="867"/>
      <c r="I38" s="276"/>
      <c r="J38" s="277"/>
      <c r="K38" s="278">
        <f>VLOOKUP(A38,EQUIPOS!A8:D165,4,FALSE)</f>
        <v>19062.469367999998</v>
      </c>
      <c r="L38" s="279"/>
      <c r="M38" s="280">
        <v>10</v>
      </c>
      <c r="N38" s="281">
        <f>K38/M38</f>
        <v>1906.2469367999997</v>
      </c>
    </row>
    <row r="39" spans="1:14">
      <c r="A39" t="s">
        <v>303</v>
      </c>
      <c r="B39" s="865" t="str">
        <f>VLOOKUP(A39,EQUIPOS!A9:D154,3,FALSE)</f>
        <v>Retrocargador, pala de 1,1 m3 de capacidad, profundidad de excavación de 4.400 mm y una altura de 5.680 mm</v>
      </c>
      <c r="C39" s="866"/>
      <c r="D39" s="866"/>
      <c r="E39" s="866"/>
      <c r="F39" s="866"/>
      <c r="G39" s="866"/>
      <c r="H39" s="867"/>
      <c r="I39" s="276"/>
      <c r="J39" s="277"/>
      <c r="K39" s="278">
        <f>VLOOKUP(A39,EQUIPOS!A9:D166,4,FALSE)</f>
        <v>86215.5</v>
      </c>
      <c r="L39" s="279"/>
      <c r="M39" s="280">
        <v>10</v>
      </c>
      <c r="N39" s="281">
        <f>K39/M39</f>
        <v>8621.5499999999993</v>
      </c>
    </row>
    <row r="40" spans="1:14">
      <c r="A40" t="s">
        <v>129</v>
      </c>
      <c r="B40" s="865" t="str">
        <f>VLOOKUP(A40,EQUIPOS!A10:D154,3,FALSE)</f>
        <v xml:space="preserve">Buldozer, Potencia al volante de 140 HP, motor de 2200 RPM, longitud de hoja 4,80m. </v>
      </c>
      <c r="C40" s="866"/>
      <c r="D40" s="866"/>
      <c r="E40" s="866"/>
      <c r="F40" s="866"/>
      <c r="G40" s="866"/>
      <c r="H40" s="867"/>
      <c r="I40" s="276"/>
      <c r="J40" s="277"/>
      <c r="K40" s="278">
        <f>VLOOKUP(A40,EQUIPOS!A10:D167,4,FALSE)</f>
        <v>191007.23557949997</v>
      </c>
      <c r="L40" s="279"/>
      <c r="M40" s="280">
        <v>100</v>
      </c>
      <c r="N40" s="281">
        <f>K40/M40</f>
        <v>1910.0723557949998</v>
      </c>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1276.6801301525002</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51108.020098872497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4673.9124865999347</v>
      </c>
      <c r="N53" s="281">
        <f>K53*M53</f>
        <v>4673.9124865999347</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4673.9124865999347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03">
        <f>VLOOKUP(A63,TRANSPORTE!A5:D117,4,FALSE)</f>
        <v>1274.4676011956828</v>
      </c>
      <c r="M63" s="904"/>
      <c r="N63" s="296">
        <f>K63*L63</f>
        <v>1656.8078815543877</v>
      </c>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1656.8078815543877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133"/>
    </row>
    <row r="80" spans="1:15" ht="15" thickBot="1">
      <c r="B80" s="905" t="s">
        <v>1037</v>
      </c>
      <c r="C80" s="859"/>
      <c r="D80" s="859"/>
      <c r="E80" s="859"/>
      <c r="F80" s="859"/>
      <c r="G80" s="859"/>
      <c r="H80" s="859"/>
      <c r="I80" s="859"/>
      <c r="J80" s="859"/>
      <c r="K80" s="859"/>
      <c r="L80" s="859"/>
      <c r="M80" s="860"/>
      <c r="N80" s="469">
        <f>SUM(N74:N79)</f>
        <v>12766.801301525</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70205.541768551819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14041.108353710364</v>
      </c>
      <c r="M87" s="852"/>
      <c r="N87" s="57"/>
    </row>
    <row r="88" spans="1:14">
      <c r="B88" s="95" t="s">
        <v>1057</v>
      </c>
      <c r="C88" s="96"/>
      <c r="D88" s="96"/>
      <c r="E88" s="96"/>
      <c r="F88" s="96"/>
      <c r="G88" s="96"/>
      <c r="H88" s="96"/>
      <c r="I88" s="93"/>
      <c r="J88" s="94"/>
      <c r="K88" s="313">
        <v>0.05</v>
      </c>
      <c r="L88" s="851">
        <f>N82*K88</f>
        <v>3510.277088427591</v>
      </c>
      <c r="M88" s="852"/>
      <c r="N88" s="57"/>
    </row>
    <row r="89" spans="1:14" ht="15" thickBot="1">
      <c r="B89" s="97" t="s">
        <v>1058</v>
      </c>
      <c r="C89" s="98"/>
      <c r="D89" s="98"/>
      <c r="E89" s="98"/>
      <c r="F89" s="98"/>
      <c r="G89" s="98"/>
      <c r="H89" s="98"/>
      <c r="I89" s="99"/>
      <c r="J89" s="100"/>
      <c r="K89" s="314">
        <v>0.05</v>
      </c>
      <c r="L89" s="853">
        <f>N82*K89</f>
        <v>3510.277088427591</v>
      </c>
      <c r="M89" s="854"/>
      <c r="N89" s="57"/>
    </row>
    <row r="90" spans="1:14" ht="15" thickBot="1">
      <c r="B90" s="816" t="s">
        <v>1037</v>
      </c>
      <c r="C90" s="817"/>
      <c r="D90" s="817"/>
      <c r="E90" s="817"/>
      <c r="F90" s="817"/>
      <c r="G90" s="817"/>
      <c r="H90" s="817"/>
      <c r="I90" s="817"/>
      <c r="J90" s="817"/>
      <c r="K90" s="817"/>
      <c r="L90" s="817"/>
      <c r="M90" s="818"/>
      <c r="N90" s="58">
        <f>L87+L88+L89</f>
        <v>21061.662530565547</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91267.204299117366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7500</v>
      </c>
      <c r="L36" s="279"/>
      <c r="M36" s="280">
        <v>2</v>
      </c>
      <c r="N36" s="281">
        <f>K36/M36</f>
        <v>3750</v>
      </c>
    </row>
    <row r="37" spans="1:14">
      <c r="A37" s="119" t="s">
        <v>303</v>
      </c>
      <c r="B37" s="865" t="str">
        <f>VLOOKUP(A37,EQUIPOS!A7:D154,3,FALSE)</f>
        <v>Retrocargador, pala de 1,1 m3 de capacidad, profundidad de excavación de 4.400 mm y una altura de 5.680 mm</v>
      </c>
      <c r="C37" s="866"/>
      <c r="D37" s="866"/>
      <c r="E37" s="866"/>
      <c r="F37" s="866"/>
      <c r="G37" s="866"/>
      <c r="H37" s="867"/>
      <c r="I37" s="276"/>
      <c r="J37" s="277"/>
      <c r="K37" s="278">
        <f>VLOOKUP(A37,EQUIPOS!A7:D164,4,FALSE)</f>
        <v>86215.5</v>
      </c>
      <c r="L37" s="279"/>
      <c r="M37" s="280">
        <v>10</v>
      </c>
      <c r="N37" s="281">
        <f>K37/M37</f>
        <v>8621.5499999999993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276"/>
      <c r="J39" s="277"/>
      <c r="K39" s="278"/>
      <c r="L39" s="279"/>
      <c r="M39" s="280"/>
      <c r="N39" s="281"/>
    </row>
    <row r="40" spans="1:14">
      <c r="B40" s="865"/>
      <c r="C40" s="866"/>
      <c r="D40" s="866"/>
      <c r="E40" s="866"/>
      <c r="F40" s="866"/>
      <c r="G40" s="866"/>
      <c r="H40" s="867"/>
      <c r="I40" s="276"/>
      <c r="J40" s="277"/>
      <c r="K40" s="278"/>
      <c r="L40" s="279"/>
      <c r="M40" s="280"/>
      <c r="N40" s="281"/>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0.05</v>
      </c>
      <c r="N46" s="353">
        <f>N80*M46</f>
        <v>255.33602603049999</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12626.886026030499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B63" s="52"/>
      <c r="C63" s="326"/>
      <c r="D63" s="326"/>
      <c r="E63" s="326"/>
      <c r="F63" s="326"/>
      <c r="G63" s="326"/>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5106.7205206099998</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17733.606546640498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3546.7213093280998</v>
      </c>
      <c r="M87" s="852"/>
      <c r="N87" s="57"/>
    </row>
    <row r="88" spans="1:14">
      <c r="B88" s="95" t="s">
        <v>1057</v>
      </c>
      <c r="C88" s="96"/>
      <c r="D88" s="96"/>
      <c r="E88" s="96"/>
      <c r="F88" s="96"/>
      <c r="G88" s="96"/>
      <c r="H88" s="96"/>
      <c r="I88" s="93"/>
      <c r="J88" s="94"/>
      <c r="K88" s="313">
        <v>0.05</v>
      </c>
      <c r="L88" s="851">
        <f>N82*K88</f>
        <v>886.68032733202494</v>
      </c>
      <c r="M88" s="852"/>
      <c r="N88" s="57"/>
    </row>
    <row r="89" spans="1:14" ht="15" thickBot="1">
      <c r="B89" s="97" t="s">
        <v>1058</v>
      </c>
      <c r="C89" s="98"/>
      <c r="D89" s="98"/>
      <c r="E89" s="98"/>
      <c r="F89" s="98"/>
      <c r="G89" s="98"/>
      <c r="H89" s="98"/>
      <c r="I89" s="99"/>
      <c r="J89" s="100"/>
      <c r="K89" s="314">
        <v>0.05</v>
      </c>
      <c r="L89" s="853">
        <f>N82*K89</f>
        <v>886.68032733202494</v>
      </c>
      <c r="M89" s="854"/>
      <c r="N89" s="57"/>
    </row>
    <row r="90" spans="1:14" ht="15" thickBot="1">
      <c r="B90" s="816" t="s">
        <v>1037</v>
      </c>
      <c r="C90" s="817"/>
      <c r="D90" s="817"/>
      <c r="E90" s="817"/>
      <c r="F90" s="817"/>
      <c r="G90" s="817"/>
      <c r="H90" s="817"/>
      <c r="I90" s="817"/>
      <c r="J90" s="817"/>
      <c r="K90" s="817"/>
      <c r="L90" s="817"/>
      <c r="M90" s="818"/>
      <c r="N90" s="58">
        <f>L87+L88+L89</f>
        <v>5320.0819639921492</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23053.688510632648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1687</v>
      </c>
      <c r="B36" s="865" t="str">
        <f>VLOOKUP(A36,EQUIPOS!A6:D154,3,FALSE)</f>
        <v>Derretidora de asfalto (crafco o similar)</v>
      </c>
      <c r="C36" s="866"/>
      <c r="D36" s="866"/>
      <c r="E36" s="866"/>
      <c r="F36" s="866"/>
      <c r="G36" s="866"/>
      <c r="H36" s="867"/>
      <c r="I36" s="276"/>
      <c r="J36" s="277"/>
      <c r="K36" s="278">
        <f>VLOOKUP(A36,EQUIPOS!A6:D163,4,FALSE)</f>
        <v>3648.2197499999997</v>
      </c>
      <c r="L36" s="279"/>
      <c r="M36" s="280">
        <v>60</v>
      </c>
      <c r="N36" s="281">
        <f>K36/M36</f>
        <v>60.803662499999994</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60</v>
      </c>
      <c r="N37" s="281">
        <f>K37/M37</f>
        <v>1154.0013968249998</v>
      </c>
    </row>
    <row r="38" spans="1:14">
      <c r="A38" t="s">
        <v>138</v>
      </c>
      <c r="B38" s="865" t="str">
        <f>VLOOKUP(A38,EQUIPOS!A8:D154,3,FALSE)</f>
        <v>Camioneta D-300</v>
      </c>
      <c r="C38" s="866"/>
      <c r="D38" s="866"/>
      <c r="E38" s="866"/>
      <c r="F38" s="866"/>
      <c r="G38" s="866"/>
      <c r="H38" s="867"/>
      <c r="I38" s="276"/>
      <c r="J38" s="277"/>
      <c r="K38" s="278">
        <f>VLOOKUP(A38,EQUIPOS!A8:D165,4,FALSE)</f>
        <v>35814.052111500001</v>
      </c>
      <c r="L38" s="279"/>
      <c r="M38" s="280">
        <v>60</v>
      </c>
      <c r="N38" s="281">
        <f>K38/M38</f>
        <v>596.90086852499996</v>
      </c>
    </row>
    <row r="39" spans="1:14">
      <c r="B39" s="865"/>
      <c r="C39" s="866"/>
      <c r="D39" s="866"/>
      <c r="E39" s="866"/>
      <c r="F39" s="866"/>
      <c r="G39" s="866"/>
      <c r="H39" s="867"/>
      <c r="I39" s="276"/>
      <c r="J39" s="277"/>
      <c r="K39" s="278"/>
      <c r="L39" s="279"/>
      <c r="M39" s="280"/>
      <c r="N39" s="281"/>
    </row>
    <row r="40" spans="1:14">
      <c r="B40" s="865"/>
      <c r="C40" s="866"/>
      <c r="D40" s="866"/>
      <c r="E40" s="866"/>
      <c r="F40" s="866"/>
      <c r="G40" s="866"/>
      <c r="H40" s="867"/>
      <c r="I40" s="276"/>
      <c r="J40" s="277"/>
      <c r="K40" s="278"/>
      <c r="L40" s="279"/>
      <c r="M40" s="280"/>
      <c r="N40" s="281"/>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0.05</v>
      </c>
      <c r="N46" s="353">
        <f>N80*M46</f>
        <v>21.278002169208335</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1832.9839300192079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1844.5</v>
      </c>
      <c r="N53" s="281">
        <f>K53*M53</f>
        <v>221.34</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221.34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B63" s="52"/>
      <c r="C63" s="326"/>
      <c r="D63" s="326"/>
      <c r="E63" s="326"/>
      <c r="F63" s="326"/>
      <c r="G63" s="326"/>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425.56004338416665</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2479.8839734033745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495.97679468067491</v>
      </c>
      <c r="M87" s="852"/>
      <c r="N87" s="57"/>
    </row>
    <row r="88" spans="1:14">
      <c r="B88" s="95" t="s">
        <v>1057</v>
      </c>
      <c r="C88" s="96"/>
      <c r="D88" s="96"/>
      <c r="E88" s="96"/>
      <c r="F88" s="96"/>
      <c r="G88" s="96"/>
      <c r="H88" s="96"/>
      <c r="I88" s="93"/>
      <c r="J88" s="94"/>
      <c r="K88" s="313">
        <v>0.05</v>
      </c>
      <c r="L88" s="851">
        <f>N82*K88</f>
        <v>123.99419867016873</v>
      </c>
      <c r="M88" s="852"/>
      <c r="N88" s="57"/>
    </row>
    <row r="89" spans="1:14" ht="15" thickBot="1">
      <c r="B89" s="97" t="s">
        <v>1058</v>
      </c>
      <c r="C89" s="98"/>
      <c r="D89" s="98"/>
      <c r="E89" s="98"/>
      <c r="F89" s="98"/>
      <c r="G89" s="98"/>
      <c r="H89" s="98"/>
      <c r="I89" s="99"/>
      <c r="J89" s="100"/>
      <c r="K89" s="314">
        <v>0.05</v>
      </c>
      <c r="L89" s="853">
        <f>N82*K89</f>
        <v>123.99419867016873</v>
      </c>
      <c r="M89" s="854"/>
      <c r="N89" s="57"/>
    </row>
    <row r="90" spans="1:14" ht="15" thickBot="1">
      <c r="B90" s="816" t="s">
        <v>1037</v>
      </c>
      <c r="C90" s="817"/>
      <c r="D90" s="817"/>
      <c r="E90" s="817"/>
      <c r="F90" s="817"/>
      <c r="G90" s="817"/>
      <c r="H90" s="817"/>
      <c r="I90" s="817"/>
      <c r="J90" s="817"/>
      <c r="K90" s="817"/>
      <c r="L90" s="817"/>
      <c r="M90" s="818"/>
      <c r="N90" s="58">
        <f>L87+L88+L89</f>
        <v>743.9651920210124</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3223.8491654243871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1687</v>
      </c>
      <c r="B36" s="865" t="str">
        <f>VLOOKUP(A36,EQUIPOS!A6:D154,3,FALSE)</f>
        <v>Derretidora de asfalto (crafco o similar)</v>
      </c>
      <c r="C36" s="866"/>
      <c r="D36" s="866"/>
      <c r="E36" s="866"/>
      <c r="F36" s="866"/>
      <c r="G36" s="866"/>
      <c r="H36" s="867"/>
      <c r="I36" s="276"/>
      <c r="J36" s="277"/>
      <c r="K36" s="278">
        <f>VLOOKUP(A36,EQUIPOS!A6:D163,4,FALSE)</f>
        <v>3648.2197499999997</v>
      </c>
      <c r="L36" s="279"/>
      <c r="M36" s="280">
        <v>60</v>
      </c>
      <c r="N36" s="281">
        <f t="shared" ref="N36:N39" si="0">K36/M36</f>
        <v>60.803662499999994</v>
      </c>
    </row>
    <row r="37" spans="1:14">
      <c r="A37" s="119" t="s">
        <v>324</v>
      </c>
      <c r="B37" s="865" t="str">
        <f>VLOOKUP(A37,EQUIPOS!A7:D154,3,FALSE)</f>
        <v xml:space="preserve">Ruteadora </v>
      </c>
      <c r="C37" s="866"/>
      <c r="D37" s="866"/>
      <c r="E37" s="866"/>
      <c r="F37" s="866"/>
      <c r="G37" s="866"/>
      <c r="H37" s="867"/>
      <c r="I37" s="276"/>
      <c r="J37" s="277"/>
      <c r="K37" s="278">
        <f>VLOOKUP(A37,EQUIPOS!A7:D164,4,FALSE)</f>
        <v>5730.8320529999992</v>
      </c>
      <c r="L37" s="279"/>
      <c r="M37" s="280">
        <v>60</v>
      </c>
      <c r="N37" s="281">
        <f t="shared" si="0"/>
        <v>95.513867549999986</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69240.083809499993</v>
      </c>
      <c r="L38" s="279"/>
      <c r="M38" s="280">
        <v>60</v>
      </c>
      <c r="N38" s="281">
        <f t="shared" si="0"/>
        <v>1154.0013968249998</v>
      </c>
    </row>
    <row r="39" spans="1:14">
      <c r="A39" t="s">
        <v>138</v>
      </c>
      <c r="B39" s="865" t="str">
        <f>VLOOKUP(A39,EQUIPOS!A9:D154,3,FALSE)</f>
        <v>Camioneta D-300</v>
      </c>
      <c r="C39" s="866"/>
      <c r="D39" s="866"/>
      <c r="E39" s="866"/>
      <c r="F39" s="866"/>
      <c r="G39" s="866"/>
      <c r="H39" s="867"/>
      <c r="I39" s="276"/>
      <c r="J39" s="277"/>
      <c r="K39" s="278">
        <f>VLOOKUP(A39,EQUIPOS!A9:D166,4,FALSE)</f>
        <v>35814.052111500001</v>
      </c>
      <c r="L39" s="279"/>
      <c r="M39" s="280">
        <v>60</v>
      </c>
      <c r="N39" s="281">
        <f t="shared" si="0"/>
        <v>596.90086852499996</v>
      </c>
    </row>
    <row r="40" spans="1:14">
      <c r="B40" s="865"/>
      <c r="C40" s="866"/>
      <c r="D40" s="866"/>
      <c r="E40" s="866"/>
      <c r="F40" s="866"/>
      <c r="G40" s="866"/>
      <c r="H40" s="867"/>
      <c r="I40" s="276"/>
      <c r="J40" s="277"/>
      <c r="K40" s="278"/>
      <c r="L40" s="279"/>
      <c r="M40" s="280"/>
      <c r="N40" s="281"/>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0.05</v>
      </c>
      <c r="N46" s="353">
        <f>N84*M46</f>
        <v>21.278002169208335</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1928.4977975692082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38984.31</v>
      </c>
      <c r="N53" s="281">
        <f t="shared" ref="N53:N54" si="1">K53*M53</f>
        <v>272.89017000000001</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1844.5</v>
      </c>
      <c r="N54" s="281">
        <f t="shared" si="1"/>
        <v>221.34</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98"/>
      <c r="C61" s="899"/>
      <c r="D61" s="899"/>
      <c r="E61" s="899"/>
      <c r="F61" s="899"/>
      <c r="G61" s="899"/>
      <c r="H61" s="899"/>
      <c r="I61" s="869"/>
      <c r="J61" s="48"/>
      <c r="K61" s="50"/>
      <c r="L61" s="900"/>
      <c r="M61" s="901"/>
      <c r="N61" s="51"/>
    </row>
    <row r="62" spans="1:14" ht="15" thickBot="1">
      <c r="B62" s="816" t="s">
        <v>1037</v>
      </c>
      <c r="C62" s="817"/>
      <c r="D62" s="817"/>
      <c r="E62" s="817"/>
      <c r="F62" s="817"/>
      <c r="G62" s="817"/>
      <c r="H62" s="817"/>
      <c r="I62" s="817"/>
      <c r="J62" s="817"/>
      <c r="K62" s="817"/>
      <c r="L62" s="817"/>
      <c r="M62" s="818"/>
      <c r="N62" s="403">
        <f>SUM(N53:N61)</f>
        <v>494.23017000000004</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902" t="s">
        <v>1045</v>
      </c>
      <c r="M66" s="881"/>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3">
        <f>VLOOKUP(A67,TRANSPORTE!A6:D120,4,FALSE)</f>
        <v>1274.4676011956828</v>
      </c>
      <c r="M67" s="904"/>
      <c r="N67" s="296">
        <f>L67*K67</f>
        <v>8.9212732083697794</v>
      </c>
    </row>
    <row r="68" spans="1:15">
      <c r="B68" s="52"/>
      <c r="C68" s="53"/>
      <c r="D68" s="53"/>
      <c r="E68" s="53"/>
      <c r="F68" s="53"/>
      <c r="G68" s="53"/>
      <c r="H68" s="320"/>
      <c r="I68" s="288"/>
      <c r="J68" s="295"/>
      <c r="K68" s="288"/>
      <c r="L68" s="903"/>
      <c r="M68" s="904"/>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94"/>
      <c r="M72" s="895"/>
      <c r="N72" s="133"/>
    </row>
    <row r="73" spans="1:15" ht="15" thickBot="1">
      <c r="B73" s="905" t="s">
        <v>1037</v>
      </c>
      <c r="C73" s="859"/>
      <c r="D73" s="859"/>
      <c r="E73" s="859"/>
      <c r="F73" s="859"/>
      <c r="G73" s="859"/>
      <c r="H73" s="859"/>
      <c r="I73" s="859"/>
      <c r="J73" s="859"/>
      <c r="K73" s="859"/>
      <c r="L73" s="859"/>
      <c r="M73" s="860"/>
      <c r="N73" s="110">
        <f>N67+N68+N69+N70+N71</f>
        <v>8.9212732083697794</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55" t="s">
        <v>1047</v>
      </c>
      <c r="C77" s="856"/>
      <c r="D77" s="856"/>
      <c r="E77" s="856"/>
      <c r="F77" s="856"/>
      <c r="G77" s="856"/>
      <c r="H77" s="856"/>
      <c r="I77" s="79" t="s">
        <v>1048</v>
      </c>
      <c r="J77" s="81" t="s">
        <v>1494</v>
      </c>
      <c r="K77" s="80" t="s">
        <v>1050</v>
      </c>
      <c r="L77" s="857" t="s">
        <v>1034</v>
      </c>
      <c r="M77" s="858"/>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92"/>
      <c r="C83" s="893"/>
      <c r="D83" s="893"/>
      <c r="E83" s="893"/>
      <c r="F83" s="893"/>
      <c r="G83" s="893"/>
      <c r="H83" s="893"/>
      <c r="I83" s="132"/>
      <c r="J83" s="132"/>
      <c r="K83" s="132"/>
      <c r="L83" s="906"/>
      <c r="M83" s="906"/>
      <c r="N83" s="51"/>
    </row>
    <row r="84" spans="1:14" ht="15" thickBot="1">
      <c r="B84" s="905" t="s">
        <v>1037</v>
      </c>
      <c r="C84" s="859"/>
      <c r="D84" s="859"/>
      <c r="E84" s="859"/>
      <c r="F84" s="859"/>
      <c r="G84" s="859"/>
      <c r="H84" s="859"/>
      <c r="I84" s="859"/>
      <c r="J84" s="859"/>
      <c r="K84" s="859"/>
      <c r="L84" s="859"/>
      <c r="M84" s="860"/>
      <c r="N84" s="310">
        <f>SUM(N78:N83)</f>
        <v>425.56004338416665</v>
      </c>
    </row>
    <row r="85" spans="1:14" ht="15" thickBot="1">
      <c r="B85" s="39"/>
      <c r="C85" s="40"/>
      <c r="D85" s="40"/>
      <c r="E85" s="40"/>
      <c r="F85" s="40"/>
      <c r="G85" s="40"/>
      <c r="H85" s="40"/>
      <c r="I85" s="40"/>
      <c r="J85" s="40"/>
      <c r="K85" s="40"/>
      <c r="L85" s="40"/>
      <c r="M85" s="40"/>
      <c r="N85" s="41"/>
    </row>
    <row r="86" spans="1:14" ht="15" thickBot="1">
      <c r="B86" s="816" t="s">
        <v>1051</v>
      </c>
      <c r="C86" s="817"/>
      <c r="D86" s="817"/>
      <c r="E86" s="817"/>
      <c r="F86" s="817"/>
      <c r="G86" s="817"/>
      <c r="H86" s="817"/>
      <c r="I86" s="817"/>
      <c r="J86" s="817"/>
      <c r="K86" s="817"/>
      <c r="L86" s="817"/>
      <c r="M86" s="818"/>
      <c r="N86" s="105">
        <f>N48+N62+N73+N84</f>
        <v>2857.2092841617441</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1" t="s">
        <v>1053</v>
      </c>
      <c r="C90" s="862"/>
      <c r="D90" s="862"/>
      <c r="E90" s="862"/>
      <c r="F90" s="862"/>
      <c r="G90" s="862"/>
      <c r="H90" s="862"/>
      <c r="I90" s="323"/>
      <c r="J90" s="343"/>
      <c r="K90" s="311" t="s">
        <v>1054</v>
      </c>
      <c r="L90" s="863" t="s">
        <v>1055</v>
      </c>
      <c r="M90" s="864"/>
      <c r="N90" s="312"/>
    </row>
    <row r="91" spans="1:14">
      <c r="B91" s="849" t="s">
        <v>1056</v>
      </c>
      <c r="C91" s="850"/>
      <c r="D91" s="850"/>
      <c r="E91" s="850"/>
      <c r="F91" s="850"/>
      <c r="G91" s="850"/>
      <c r="H91" s="850"/>
      <c r="I91" s="93"/>
      <c r="J91" s="94"/>
      <c r="K91" s="313">
        <v>0.2</v>
      </c>
      <c r="L91" s="851">
        <f>N86*K91</f>
        <v>571.44185683234889</v>
      </c>
      <c r="M91" s="852"/>
      <c r="N91" s="57"/>
    </row>
    <row r="92" spans="1:14">
      <c r="B92" s="95" t="s">
        <v>1057</v>
      </c>
      <c r="C92" s="96"/>
      <c r="D92" s="96"/>
      <c r="E92" s="96"/>
      <c r="F92" s="96"/>
      <c r="G92" s="96"/>
      <c r="H92" s="96"/>
      <c r="I92" s="93"/>
      <c r="J92" s="94"/>
      <c r="K92" s="313">
        <v>0.05</v>
      </c>
      <c r="L92" s="851">
        <f>N86*K92</f>
        <v>142.86046420808722</v>
      </c>
      <c r="M92" s="852"/>
      <c r="N92" s="57"/>
    </row>
    <row r="93" spans="1:14" ht="15" thickBot="1">
      <c r="B93" s="97" t="s">
        <v>1058</v>
      </c>
      <c r="C93" s="98"/>
      <c r="D93" s="98"/>
      <c r="E93" s="98"/>
      <c r="F93" s="98"/>
      <c r="G93" s="98"/>
      <c r="H93" s="98"/>
      <c r="I93" s="99"/>
      <c r="J93" s="100"/>
      <c r="K93" s="314">
        <v>0.05</v>
      </c>
      <c r="L93" s="853">
        <f>N86*K93</f>
        <v>142.86046420808722</v>
      </c>
      <c r="M93" s="854"/>
      <c r="N93" s="57"/>
    </row>
    <row r="94" spans="1:14" ht="15" thickBot="1">
      <c r="B94" s="816" t="s">
        <v>1037</v>
      </c>
      <c r="C94" s="817"/>
      <c r="D94" s="817"/>
      <c r="E94" s="817"/>
      <c r="F94" s="817"/>
      <c r="G94" s="817"/>
      <c r="H94" s="817"/>
      <c r="I94" s="817"/>
      <c r="J94" s="817"/>
      <c r="K94" s="817"/>
      <c r="L94" s="817"/>
      <c r="M94" s="818"/>
      <c r="N94" s="58">
        <f>L91+L92+L93</f>
        <v>857.16278524852339</v>
      </c>
    </row>
    <row r="95" spans="1:14" ht="15" thickBot="1">
      <c r="B95" s="39"/>
      <c r="C95" s="40"/>
      <c r="D95" s="40"/>
      <c r="E95" s="40"/>
      <c r="F95" s="40"/>
      <c r="G95" s="40"/>
      <c r="H95" s="40"/>
      <c r="I95" s="40"/>
      <c r="J95" s="40"/>
      <c r="K95" s="40"/>
      <c r="L95" s="40"/>
      <c r="M95" s="40"/>
      <c r="N95" s="41"/>
    </row>
    <row r="96" spans="1:14" ht="15" thickBot="1">
      <c r="A96" t="s">
        <v>2122</v>
      </c>
      <c r="B96" s="816" t="s">
        <v>1059</v>
      </c>
      <c r="C96" s="817"/>
      <c r="D96" s="817"/>
      <c r="E96" s="817"/>
      <c r="F96" s="817"/>
      <c r="G96" s="817"/>
      <c r="H96" s="817"/>
      <c r="I96" s="817"/>
      <c r="J96" s="817"/>
      <c r="K96" s="817"/>
      <c r="L96" s="817"/>
      <c r="M96" s="818"/>
      <c r="N96" s="196">
        <f>N86+N94</f>
        <v>3714.3720694102676</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19" t="s">
        <v>2324</v>
      </c>
      <c r="C113" s="820"/>
      <c r="D113" s="820"/>
      <c r="E113" s="820"/>
      <c r="F113" s="820"/>
      <c r="G113" s="820"/>
      <c r="H113" s="820"/>
      <c r="I113" s="820"/>
      <c r="J113" s="820"/>
      <c r="K113" s="820"/>
      <c r="L113" s="820"/>
      <c r="M113" s="820"/>
      <c r="N113" s="821"/>
    </row>
    <row r="114" spans="2:14" ht="15" customHeight="1">
      <c r="B114" s="819"/>
      <c r="C114" s="820"/>
      <c r="D114" s="820"/>
      <c r="E114" s="820"/>
      <c r="F114" s="820"/>
      <c r="G114" s="820"/>
      <c r="H114" s="820"/>
      <c r="I114" s="820"/>
      <c r="J114" s="820"/>
      <c r="K114" s="820"/>
      <c r="L114" s="820"/>
      <c r="M114" s="820"/>
      <c r="N114" s="821"/>
    </row>
    <row r="115" spans="2:14" ht="30" customHeight="1">
      <c r="B115" s="822" t="s">
        <v>2325</v>
      </c>
      <c r="C115" s="823"/>
      <c r="D115" s="823"/>
      <c r="E115" s="823"/>
      <c r="F115" s="823"/>
      <c r="G115" s="823"/>
      <c r="H115" s="823"/>
      <c r="I115" s="823"/>
      <c r="J115" s="823"/>
      <c r="K115" s="823"/>
      <c r="L115" s="823"/>
      <c r="M115" s="823"/>
      <c r="N115" s="824"/>
    </row>
    <row r="116" spans="2:14">
      <c r="B116" s="822"/>
      <c r="C116" s="823"/>
      <c r="D116" s="823"/>
      <c r="E116" s="823"/>
      <c r="F116" s="823"/>
      <c r="G116" s="823"/>
      <c r="H116" s="823"/>
      <c r="I116" s="823"/>
      <c r="J116" s="823"/>
      <c r="K116" s="823"/>
      <c r="L116" s="823"/>
      <c r="M116" s="823"/>
      <c r="N116" s="824"/>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2"/>
      <c r="K126" s="882"/>
      <c r="L126" s="882"/>
      <c r="M126" s="882"/>
      <c r="N126" s="883"/>
    </row>
    <row r="127" spans="2:14" ht="15" thickBot="1">
      <c r="B127" s="270" t="s">
        <v>2327</v>
      </c>
      <c r="C127" s="402"/>
      <c r="D127" s="402"/>
      <c r="E127" s="63"/>
      <c r="F127" s="63"/>
      <c r="G127" s="63"/>
      <c r="H127" s="63"/>
      <c r="I127" s="63"/>
      <c r="J127" s="884"/>
      <c r="K127" s="884"/>
      <c r="L127" s="884"/>
      <c r="M127" s="884"/>
      <c r="N127" s="885"/>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2268.1503359999997</v>
      </c>
      <c r="L36" s="279"/>
      <c r="M36" s="280">
        <v>6.25</v>
      </c>
      <c r="N36" s="281">
        <f t="shared" ref="N36:N41" si="0">K36/M36</f>
        <v>362.90405375999995</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50</v>
      </c>
      <c r="N37" s="281">
        <f t="shared" si="0"/>
        <v>1384.8016761899999</v>
      </c>
    </row>
    <row r="38" spans="1:14">
      <c r="A38" t="s">
        <v>184</v>
      </c>
      <c r="B38" s="865" t="str">
        <f>VLOOKUP(A38,EQUIPOS!A8:D154,3,FALSE)</f>
        <v>Cortadora de pavimento, Máxima profundidad de corte: 160 mm. Capacidad de disco: desde 12´´ hasta 18´´ de diámetro. Peso operacional: 135 kg, 13.5 hp de potencia</v>
      </c>
      <c r="C38" s="866"/>
      <c r="D38" s="866"/>
      <c r="E38" s="866"/>
      <c r="F38" s="866"/>
      <c r="G38" s="866"/>
      <c r="H38" s="867"/>
      <c r="I38" s="276"/>
      <c r="J38" s="277"/>
      <c r="K38" s="278">
        <f>VLOOKUP(A38,EQUIPOS!A8:D165,4,FALSE)</f>
        <v>19062.469367999998</v>
      </c>
      <c r="L38" s="279"/>
      <c r="M38" s="280">
        <v>3.75</v>
      </c>
      <c r="N38" s="281">
        <f t="shared" si="0"/>
        <v>5083.3251647999996</v>
      </c>
    </row>
    <row r="39" spans="1:14">
      <c r="A39" t="s">
        <v>228</v>
      </c>
      <c r="B39" s="865" t="str">
        <f>VLOOKUP(A39,EQUIPOS!A9:D154,3,FALSE)</f>
        <v xml:space="preserve">Formaleta metálica (concreto hidráulico)
</v>
      </c>
      <c r="C39" s="866"/>
      <c r="D39" s="866"/>
      <c r="E39" s="866"/>
      <c r="F39" s="866"/>
      <c r="G39" s="866"/>
      <c r="H39" s="867"/>
      <c r="I39" s="276"/>
      <c r="J39" s="277"/>
      <c r="K39" s="278">
        <f>VLOOKUP(A39,EQUIPOS!A9:D166,4,FALSE)</f>
        <v>4591.5451424999992</v>
      </c>
      <c r="L39" s="279"/>
      <c r="M39" s="280">
        <v>6.25</v>
      </c>
      <c r="N39" s="281">
        <f t="shared" si="0"/>
        <v>734.64722279999989</v>
      </c>
    </row>
    <row r="40" spans="1:14">
      <c r="A40" t="s">
        <v>301</v>
      </c>
      <c r="B40" s="865" t="str">
        <f>VLOOKUP(A40,EQUIPOS!A10:D154,3,FALSE)</f>
        <v>Regla vibratoria, de longitud de 3 a 5 m, motor de 3600 rpm, potencia 6 HP</v>
      </c>
      <c r="C40" s="866"/>
      <c r="D40" s="866"/>
      <c r="E40" s="866"/>
      <c r="F40" s="866"/>
      <c r="G40" s="866"/>
      <c r="H40" s="867"/>
      <c r="I40" s="276"/>
      <c r="J40" s="277"/>
      <c r="K40" s="278">
        <f>VLOOKUP(A40,EQUIPOS!A10:D167,4,FALSE)</f>
        <v>9073.6436924999998</v>
      </c>
      <c r="L40" s="279"/>
      <c r="M40" s="280">
        <v>6.25</v>
      </c>
      <c r="N40" s="281">
        <f t="shared" si="0"/>
        <v>1451.7829907999999</v>
      </c>
    </row>
    <row r="41" spans="1:14">
      <c r="A41" t="s">
        <v>363</v>
      </c>
      <c r="B41" s="865" t="str">
        <f>VLOOKUP(A41,EQUIPOS!A11:D155,3,FALSE)</f>
        <v>Vibrador de concreto, Motor de 3 hp a 18.000 rpm Mangueras de 4 mt</v>
      </c>
      <c r="C41" s="866"/>
      <c r="D41" s="866"/>
      <c r="E41" s="866"/>
      <c r="F41" s="866"/>
      <c r="G41" s="866"/>
      <c r="H41" s="867"/>
      <c r="I41" s="276"/>
      <c r="J41" s="277"/>
      <c r="K41" s="278">
        <f>VLOOKUP(A41,EQUIPOS!A11:D168,4,FALSE)</f>
        <v>7698.329999999999</v>
      </c>
      <c r="L41" s="279"/>
      <c r="M41" s="280">
        <v>6.25</v>
      </c>
      <c r="N41" s="281">
        <f t="shared" si="0"/>
        <v>1231.7327999999998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N83*M46</f>
        <v>919.20969370980004</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11168.4036020598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5296.6663387148838</v>
      </c>
      <c r="N53" s="281">
        <f>K53*M53</f>
        <v>32491.124531468613</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3993.2280435905709</v>
      </c>
      <c r="N54" s="281">
        <f>K54*M54</f>
        <v>1478.9733494779894</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3141.2249999999999</v>
      </c>
      <c r="N55" s="281">
        <f>K55*M55</f>
        <v>3490.25</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6704.5969371649962</v>
      </c>
      <c r="N56" s="281">
        <f>K56*M56</f>
        <v>7449.5521524055521</v>
      </c>
    </row>
    <row r="57" spans="1:14">
      <c r="A57" s="150" t="s">
        <v>849</v>
      </c>
      <c r="B57" s="898" t="str">
        <f>VLOOKUP(A57,MATERIALES!A7:D373,3,FALSE)</f>
        <v>Antisol blanco (presentación 20 kg)</v>
      </c>
      <c r="C57" s="899" t="e">
        <f>VLOOKUP(B57,MATERIALES!B7:E373,3,FALSE)</f>
        <v>#N/A</v>
      </c>
      <c r="D57" s="899" t="e">
        <f>VLOOKUP(C57,MATERIALES!C7:F373,3,FALSE)</f>
        <v>#N/A</v>
      </c>
      <c r="E57" s="899" t="e">
        <f>VLOOKUP(D57,MATERIALES!D7:G373,3,FALSE)</f>
        <v>#N/A</v>
      </c>
      <c r="F57" s="899" t="e">
        <f>VLOOKUP(E57,MATERIALES!E7:H373,3,FALSE)</f>
        <v>#N/A</v>
      </c>
      <c r="G57" s="899" t="e">
        <f>VLOOKUP(F57,MATERIALES!F7:I373,3,FALSE)</f>
        <v>#N/A</v>
      </c>
      <c r="H57" s="899" t="e">
        <f>VLOOKUP(G57,MATERIALES!G7:J373,3,FALSE)</f>
        <v>#N/A</v>
      </c>
      <c r="I57" s="899" t="e">
        <f>VLOOKUP(H57,MATERIALES!H7:K373,3,FALSE)</f>
        <v>#N/A</v>
      </c>
      <c r="J57" s="320" t="str">
        <f>VLOOKUP(A57,MATERIALES!A11:D649,2,FALSE)</f>
        <v>kg</v>
      </c>
      <c r="K57" s="50">
        <v>1.1200000000000001</v>
      </c>
      <c r="L57" s="903">
        <f>VLOOKUP(A57,MATERIALES!A4:D373,4,FALSE)</f>
        <v>6150</v>
      </c>
      <c r="M57" s="904"/>
      <c r="N57" s="281">
        <f>K57*L57</f>
        <v>6888.0000000000009</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502199.56833128823</v>
      </c>
      <c r="N58" s="281">
        <f>K58*M58</f>
        <v>507221.56401460111</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16" t="s">
        <v>1037</v>
      </c>
      <c r="C61" s="817"/>
      <c r="D61" s="817"/>
      <c r="E61" s="817"/>
      <c r="F61" s="817"/>
      <c r="G61" s="817"/>
      <c r="H61" s="817"/>
      <c r="I61" s="817"/>
      <c r="J61" s="817"/>
      <c r="K61" s="817"/>
      <c r="L61" s="817"/>
      <c r="M61" s="818"/>
      <c r="N61" s="403">
        <f>SUM(N53:N60)</f>
        <v>559019.46404795325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2" t="s">
        <v>1045</v>
      </c>
      <c r="M65" s="88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3">
        <f>VLOOKUP(A66,TRANSPORTE!A5:D117,4,FALSE)</f>
        <v>1274.4676011956828</v>
      </c>
      <c r="M66" s="904"/>
      <c r="N66" s="296">
        <f>K66*L66</f>
        <v>1287.2122772076398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4"/>
      <c r="M71" s="895"/>
      <c r="N71" s="133"/>
    </row>
    <row r="72" spans="1:15" ht="15" thickBot="1">
      <c r="B72" s="905" t="s">
        <v>1037</v>
      </c>
      <c r="C72" s="859"/>
      <c r="D72" s="859"/>
      <c r="E72" s="859"/>
      <c r="F72" s="859"/>
      <c r="G72" s="859"/>
      <c r="H72" s="859"/>
      <c r="I72" s="859"/>
      <c r="J72" s="859"/>
      <c r="K72" s="859"/>
      <c r="L72" s="859"/>
      <c r="M72" s="860"/>
      <c r="N72" s="110">
        <f>N66+N67+N68+N69+N70</f>
        <v>1287.2122772076398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5" t="s">
        <v>1047</v>
      </c>
      <c r="C76" s="856"/>
      <c r="D76" s="856"/>
      <c r="E76" s="856"/>
      <c r="F76" s="856"/>
      <c r="G76" s="856"/>
      <c r="H76" s="856"/>
      <c r="I76" s="79" t="s">
        <v>1048</v>
      </c>
      <c r="J76" s="81" t="s">
        <v>1494</v>
      </c>
      <c r="K76" s="80" t="s">
        <v>1050</v>
      </c>
      <c r="L76" s="857" t="s">
        <v>1034</v>
      </c>
      <c r="M76" s="858"/>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2"/>
      <c r="C82" s="893"/>
      <c r="D82" s="893"/>
      <c r="E82" s="893"/>
      <c r="F82" s="893"/>
      <c r="G82" s="893"/>
      <c r="H82" s="893"/>
      <c r="I82" s="132"/>
      <c r="J82" s="132"/>
      <c r="K82" s="132"/>
      <c r="L82" s="906"/>
      <c r="M82" s="906"/>
      <c r="N82" s="133"/>
    </row>
    <row r="83" spans="1:14" ht="15" thickBot="1">
      <c r="B83" s="905" t="s">
        <v>1037</v>
      </c>
      <c r="C83" s="859"/>
      <c r="D83" s="859"/>
      <c r="E83" s="859"/>
      <c r="F83" s="859"/>
      <c r="G83" s="859"/>
      <c r="H83" s="859"/>
      <c r="I83" s="859"/>
      <c r="J83" s="859"/>
      <c r="K83" s="859"/>
      <c r="L83" s="859"/>
      <c r="M83" s="860"/>
      <c r="N83" s="469">
        <f>SUM(N77:N82)</f>
        <v>9192.0969370980001</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N48+N61+N72+N83</f>
        <v>580667.17686431867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116133.43537286374</v>
      </c>
      <c r="M90" s="852"/>
      <c r="N90" s="57"/>
    </row>
    <row r="91" spans="1:14">
      <c r="B91" s="95" t="s">
        <v>1057</v>
      </c>
      <c r="C91" s="96"/>
      <c r="D91" s="96"/>
      <c r="E91" s="96"/>
      <c r="F91" s="96"/>
      <c r="G91" s="96"/>
      <c r="H91" s="96"/>
      <c r="I91" s="93"/>
      <c r="J91" s="94"/>
      <c r="K91" s="313">
        <v>0.05</v>
      </c>
      <c r="L91" s="851">
        <f>N85*K91</f>
        <v>29033.358843215934</v>
      </c>
      <c r="M91" s="852"/>
      <c r="N91" s="57"/>
    </row>
    <row r="92" spans="1:14" ht="15" thickBot="1">
      <c r="B92" s="97" t="s">
        <v>1058</v>
      </c>
      <c r="C92" s="98"/>
      <c r="D92" s="98"/>
      <c r="E92" s="98"/>
      <c r="F92" s="98"/>
      <c r="G92" s="98"/>
      <c r="H92" s="98"/>
      <c r="I92" s="99"/>
      <c r="J92" s="100"/>
      <c r="K92" s="314">
        <v>0.05</v>
      </c>
      <c r="L92" s="853">
        <f>N85*K92</f>
        <v>29033.358843215934</v>
      </c>
      <c r="M92" s="854"/>
      <c r="N92" s="57"/>
    </row>
    <row r="93" spans="1:14" ht="15" thickBot="1">
      <c r="B93" s="816" t="s">
        <v>1037</v>
      </c>
      <c r="C93" s="817"/>
      <c r="D93" s="817"/>
      <c r="E93" s="817"/>
      <c r="F93" s="817"/>
      <c r="G93" s="817"/>
      <c r="H93" s="817"/>
      <c r="I93" s="817"/>
      <c r="J93" s="817"/>
      <c r="K93" s="817"/>
      <c r="L93" s="817"/>
      <c r="M93" s="818"/>
      <c r="N93" s="58">
        <f>L90+L91+L92</f>
        <v>174200.15305929561</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N85+N93</f>
        <v>754867.32992361428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9" t="s">
        <v>2324</v>
      </c>
      <c r="C112" s="820"/>
      <c r="D112" s="820"/>
      <c r="E112" s="820"/>
      <c r="F112" s="820"/>
      <c r="G112" s="820"/>
      <c r="H112" s="820"/>
      <c r="I112" s="820"/>
      <c r="J112" s="820"/>
      <c r="K112" s="820"/>
      <c r="L112" s="820"/>
      <c r="M112" s="820"/>
      <c r="N112" s="821"/>
    </row>
    <row r="113" spans="2:14" ht="15" customHeight="1">
      <c r="B113" s="819"/>
      <c r="C113" s="820"/>
      <c r="D113" s="820"/>
      <c r="E113" s="820"/>
      <c r="F113" s="820"/>
      <c r="G113" s="820"/>
      <c r="H113" s="820"/>
      <c r="I113" s="820"/>
      <c r="J113" s="820"/>
      <c r="K113" s="820"/>
      <c r="L113" s="820"/>
      <c r="M113" s="820"/>
      <c r="N113" s="821"/>
    </row>
    <row r="114" spans="2:14" ht="30" customHeight="1">
      <c r="B114" s="822" t="s">
        <v>2325</v>
      </c>
      <c r="C114" s="823"/>
      <c r="D114" s="823"/>
      <c r="E114" s="823"/>
      <c r="F114" s="823"/>
      <c r="G114" s="823"/>
      <c r="H114" s="823"/>
      <c r="I114" s="823"/>
      <c r="J114" s="823"/>
      <c r="K114" s="823"/>
      <c r="L114" s="823"/>
      <c r="M114" s="823"/>
      <c r="N114" s="824"/>
    </row>
    <row r="115" spans="2:14">
      <c r="B115" s="822"/>
      <c r="C115" s="823"/>
      <c r="D115" s="823"/>
      <c r="E115" s="823"/>
      <c r="F115" s="823"/>
      <c r="G115" s="823"/>
      <c r="H115" s="823"/>
      <c r="I115" s="823"/>
      <c r="J115" s="823"/>
      <c r="K115" s="823"/>
      <c r="L115" s="823"/>
      <c r="M115" s="823"/>
      <c r="N115" s="82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2"/>
      <c r="K125" s="882"/>
      <c r="L125" s="882"/>
      <c r="M125" s="882"/>
      <c r="N125" s="883"/>
    </row>
    <row r="126" spans="2:14" ht="15.75" customHeight="1" thickBot="1">
      <c r="B126" s="270" t="s">
        <v>2327</v>
      </c>
      <c r="C126" s="402"/>
      <c r="D126" s="402"/>
      <c r="E126" s="63"/>
      <c r="F126" s="63"/>
      <c r="G126" s="63"/>
      <c r="H126" s="63"/>
      <c r="I126" s="63"/>
      <c r="J126" s="884"/>
      <c r="K126" s="884"/>
      <c r="L126" s="884"/>
      <c r="M126" s="884"/>
      <c r="N126" s="885"/>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2268.1503359999997</v>
      </c>
      <c r="L36" s="279"/>
      <c r="M36" s="280">
        <v>6.25</v>
      </c>
      <c r="N36" s="281">
        <f t="shared" ref="N36:N41" si="0">K36/M36</f>
        <v>362.90405375999995</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69240.083809499993</v>
      </c>
      <c r="L37" s="279"/>
      <c r="M37" s="280">
        <v>50</v>
      </c>
      <c r="N37" s="281">
        <f t="shared" si="0"/>
        <v>1384.8016761899999</v>
      </c>
    </row>
    <row r="38" spans="1:14">
      <c r="A38" t="s">
        <v>184</v>
      </c>
      <c r="B38" s="865" t="str">
        <f>VLOOKUP(A38,EQUIPOS!A8:D154,3,FALSE)</f>
        <v>Cortadora de pavimento, Máxima profundidad de corte: 160 mm. Capacidad de disco: desde 12´´ hasta 18´´ de diámetro. Peso operacional: 135 kg, 13.5 hp de potencia</v>
      </c>
      <c r="C38" s="866"/>
      <c r="D38" s="866"/>
      <c r="E38" s="866"/>
      <c r="F38" s="866"/>
      <c r="G38" s="866"/>
      <c r="H38" s="867"/>
      <c r="I38" s="276"/>
      <c r="J38" s="277"/>
      <c r="K38" s="278">
        <f>VLOOKUP(A38,EQUIPOS!A8:D165,4,FALSE)</f>
        <v>19062.469367999998</v>
      </c>
      <c r="L38" s="279"/>
      <c r="M38" s="280">
        <v>3.75</v>
      </c>
      <c r="N38" s="281">
        <f t="shared" si="0"/>
        <v>5083.3251647999996</v>
      </c>
    </row>
    <row r="39" spans="1:14">
      <c r="A39" t="s">
        <v>228</v>
      </c>
      <c r="B39" s="865" t="str">
        <f>VLOOKUP(A39,EQUIPOS!A9:D154,3,FALSE)</f>
        <v xml:space="preserve">Formaleta metálica (concreto hidráulico)
</v>
      </c>
      <c r="C39" s="866"/>
      <c r="D39" s="866"/>
      <c r="E39" s="866"/>
      <c r="F39" s="866"/>
      <c r="G39" s="866"/>
      <c r="H39" s="867"/>
      <c r="I39" s="276"/>
      <c r="J39" s="277"/>
      <c r="K39" s="278">
        <f>VLOOKUP(A39,EQUIPOS!A9:D166,4,FALSE)</f>
        <v>4591.5451424999992</v>
      </c>
      <c r="L39" s="279"/>
      <c r="M39" s="280">
        <v>6.25</v>
      </c>
      <c r="N39" s="281">
        <f t="shared" si="0"/>
        <v>734.64722279999989</v>
      </c>
    </row>
    <row r="40" spans="1:14">
      <c r="A40" t="s">
        <v>301</v>
      </c>
      <c r="B40" s="865" t="str">
        <f>VLOOKUP(A40,EQUIPOS!A10:D154,3,FALSE)</f>
        <v>Regla vibratoria, de longitud de 3 a 5 m, motor de 3600 rpm, potencia 6 HP</v>
      </c>
      <c r="C40" s="866"/>
      <c r="D40" s="866"/>
      <c r="E40" s="866"/>
      <c r="F40" s="866"/>
      <c r="G40" s="866"/>
      <c r="H40" s="867"/>
      <c r="I40" s="276"/>
      <c r="J40" s="277"/>
      <c r="K40" s="278">
        <f>VLOOKUP(A40,EQUIPOS!A10:D167,4,FALSE)</f>
        <v>9073.6436924999998</v>
      </c>
      <c r="L40" s="279"/>
      <c r="M40" s="280">
        <v>6.25</v>
      </c>
      <c r="N40" s="281">
        <f t="shared" si="0"/>
        <v>1451.7829907999999</v>
      </c>
    </row>
    <row r="41" spans="1:14">
      <c r="A41" t="s">
        <v>363</v>
      </c>
      <c r="B41" s="865" t="str">
        <f>VLOOKUP(A41,EQUIPOS!A11:D155,3,FALSE)</f>
        <v>Vibrador de concreto, Motor de 3 hp a 18.000 rpm Mangueras de 4 mt</v>
      </c>
      <c r="C41" s="866"/>
      <c r="D41" s="866"/>
      <c r="E41" s="866"/>
      <c r="F41" s="866"/>
      <c r="G41" s="866"/>
      <c r="H41" s="867"/>
      <c r="I41" s="276"/>
      <c r="J41" s="277"/>
      <c r="K41" s="278">
        <f>VLOOKUP(A41,EQUIPOS!A11:D168,4,FALSE)</f>
        <v>7698.329999999999</v>
      </c>
      <c r="L41" s="279"/>
      <c r="M41" s="280">
        <v>6.25</v>
      </c>
      <c r="N41" s="281">
        <f t="shared" si="0"/>
        <v>1231.7327999999998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N83*M46</f>
        <v>919.20969370980004</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11168.4036020598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5296.6663387148838</v>
      </c>
      <c r="N53" s="281">
        <f>K53*M53</f>
        <v>32491.124531468613</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15772</v>
      </c>
      <c r="N54" s="281">
        <f>K54*M54</f>
        <v>17664.640000000003</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3993.2280435905709</v>
      </c>
      <c r="N55" s="281">
        <f>K55*M55</f>
        <v>1478.9733494779894</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3141.2249999999999</v>
      </c>
      <c r="N56" s="281">
        <f>K56*M56</f>
        <v>3490.25</v>
      </c>
    </row>
    <row r="57" spans="1:14">
      <c r="A57" s="150" t="s">
        <v>684</v>
      </c>
      <c r="B57" s="898" t="str">
        <f>VLOOKUP(A57,MATERIALES!A7:D373,3,FALSE)</f>
        <v>Sello de silicona o sellador autonivelante</v>
      </c>
      <c r="C57" s="899" t="e">
        <f>VLOOKUP(B57,MATERIALES!B7:E373,3,FALSE)</f>
        <v>#N/A</v>
      </c>
      <c r="D57" s="899" t="e">
        <f>VLOOKUP(C57,MATERIALES!C7:F373,3,FALSE)</f>
        <v>#N/A</v>
      </c>
      <c r="E57" s="899" t="e">
        <f>VLOOKUP(D57,MATERIALES!D7:G373,3,FALSE)</f>
        <v>#N/A</v>
      </c>
      <c r="F57" s="899" t="e">
        <f>VLOOKUP(E57,MATERIALES!E7:H373,3,FALSE)</f>
        <v>#N/A</v>
      </c>
      <c r="G57" s="899" t="e">
        <f>VLOOKUP(F57,MATERIALES!F7:I373,3,FALSE)</f>
        <v>#N/A</v>
      </c>
      <c r="H57" s="899" t="e">
        <f>VLOOKUP(G57,MATERIALES!G7:J373,3,FALSE)</f>
        <v>#N/A</v>
      </c>
      <c r="I57" s="899" t="e">
        <f>VLOOKUP(H57,MATERIALES!H7:K373,3,FALSE)</f>
        <v>#N/A</v>
      </c>
      <c r="J57" s="320" t="s">
        <v>144</v>
      </c>
      <c r="K57" s="50">
        <v>1.1111111111111112</v>
      </c>
      <c r="L57" s="903">
        <f>VLOOKUP(A57,MATERIALES!A4:D373,4,FALSE)</f>
        <v>6704.5969371649962</v>
      </c>
      <c r="M57" s="904"/>
      <c r="N57" s="281">
        <f>K57*L57</f>
        <v>7449.5521524055521</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6150</v>
      </c>
      <c r="N58" s="281">
        <f>K58*M58</f>
        <v>6888.0000000000009</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502199.56833128823</v>
      </c>
      <c r="N59" s="281">
        <f>K59*M59</f>
        <v>507221.56401460111</v>
      </c>
    </row>
    <row r="60" spans="1:14" ht="15" thickBot="1">
      <c r="B60" s="318"/>
      <c r="C60" s="319"/>
      <c r="D60" s="319"/>
      <c r="E60" s="319"/>
      <c r="F60" s="319"/>
      <c r="G60" s="319"/>
      <c r="H60" s="319"/>
      <c r="I60" s="319"/>
      <c r="J60" s="132"/>
      <c r="K60" s="132"/>
      <c r="L60" s="334"/>
      <c r="M60" s="333"/>
      <c r="N60" s="133"/>
    </row>
    <row r="61" spans="1:14" ht="15" thickBot="1">
      <c r="B61" s="816" t="s">
        <v>1037</v>
      </c>
      <c r="C61" s="817"/>
      <c r="D61" s="817"/>
      <c r="E61" s="817"/>
      <c r="F61" s="817"/>
      <c r="G61" s="817"/>
      <c r="H61" s="817"/>
      <c r="I61" s="817"/>
      <c r="J61" s="817"/>
      <c r="K61" s="817"/>
      <c r="L61" s="817"/>
      <c r="M61" s="818"/>
      <c r="N61" s="403">
        <f>SUM(N53:N60)</f>
        <v>576684.10404795327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2" t="s">
        <v>1045</v>
      </c>
      <c r="M65" s="88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3">
        <f>VLOOKUP(A66,TRANSPORTE!A5:D117,4,FALSE)</f>
        <v>1274.4676011956828</v>
      </c>
      <c r="M66" s="904"/>
      <c r="N66" s="296">
        <f>K66*L66</f>
        <v>1287.2122772076398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4"/>
      <c r="M71" s="895"/>
      <c r="N71" s="133"/>
    </row>
    <row r="72" spans="1:15" ht="15" thickBot="1">
      <c r="B72" s="905" t="s">
        <v>1037</v>
      </c>
      <c r="C72" s="859"/>
      <c r="D72" s="859"/>
      <c r="E72" s="859"/>
      <c r="F72" s="859"/>
      <c r="G72" s="859"/>
      <c r="H72" s="859"/>
      <c r="I72" s="859"/>
      <c r="J72" s="859"/>
      <c r="K72" s="859"/>
      <c r="L72" s="859"/>
      <c r="M72" s="860"/>
      <c r="N72" s="110">
        <f>N66+N67+N68+N69+N70</f>
        <v>1287.2122772076398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5" t="s">
        <v>1047</v>
      </c>
      <c r="C76" s="856"/>
      <c r="D76" s="856"/>
      <c r="E76" s="856"/>
      <c r="F76" s="856"/>
      <c r="G76" s="856"/>
      <c r="H76" s="856"/>
      <c r="I76" s="79" t="s">
        <v>1048</v>
      </c>
      <c r="J76" s="81" t="s">
        <v>1494</v>
      </c>
      <c r="K76" s="80" t="s">
        <v>1050</v>
      </c>
      <c r="L76" s="857" t="s">
        <v>1034</v>
      </c>
      <c r="M76" s="858"/>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2"/>
      <c r="C82" s="893"/>
      <c r="D82" s="893"/>
      <c r="E82" s="893"/>
      <c r="F82" s="893"/>
      <c r="G82" s="893"/>
      <c r="H82" s="893"/>
      <c r="I82" s="132"/>
      <c r="J82" s="132"/>
      <c r="K82" s="132"/>
      <c r="L82" s="906"/>
      <c r="M82" s="906"/>
      <c r="N82" s="51"/>
    </row>
    <row r="83" spans="1:14" ht="15" thickBot="1">
      <c r="B83" s="905" t="s">
        <v>1037</v>
      </c>
      <c r="C83" s="859"/>
      <c r="D83" s="859"/>
      <c r="E83" s="859"/>
      <c r="F83" s="859"/>
      <c r="G83" s="859"/>
      <c r="H83" s="859"/>
      <c r="I83" s="859"/>
      <c r="J83" s="859"/>
      <c r="K83" s="859"/>
      <c r="L83" s="859"/>
      <c r="M83" s="860"/>
      <c r="N83" s="310">
        <f>SUM(N77:N82)</f>
        <v>9192.0969370980001</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N48+N61+N72+N83</f>
        <v>598331.81686431868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119666.36337286374</v>
      </c>
      <c r="M90" s="852"/>
      <c r="N90" s="57"/>
    </row>
    <row r="91" spans="1:14">
      <c r="B91" s="95" t="s">
        <v>1057</v>
      </c>
      <c r="C91" s="96"/>
      <c r="D91" s="96"/>
      <c r="E91" s="96"/>
      <c r="F91" s="96"/>
      <c r="G91" s="96"/>
      <c r="H91" s="96"/>
      <c r="I91" s="93"/>
      <c r="J91" s="94"/>
      <c r="K91" s="313">
        <v>0.05</v>
      </c>
      <c r="L91" s="851">
        <f>N85*K91</f>
        <v>29916.590843215934</v>
      </c>
      <c r="M91" s="852"/>
      <c r="N91" s="57"/>
    </row>
    <row r="92" spans="1:14" ht="15" thickBot="1">
      <c r="B92" s="97" t="s">
        <v>1058</v>
      </c>
      <c r="C92" s="98"/>
      <c r="D92" s="98"/>
      <c r="E92" s="98"/>
      <c r="F92" s="98"/>
      <c r="G92" s="98"/>
      <c r="H92" s="98"/>
      <c r="I92" s="99"/>
      <c r="J92" s="100"/>
      <c r="K92" s="314">
        <v>0.05</v>
      </c>
      <c r="L92" s="853">
        <f>N85*K92</f>
        <v>29916.590843215934</v>
      </c>
      <c r="M92" s="854"/>
      <c r="N92" s="57"/>
    </row>
    <row r="93" spans="1:14" ht="15" thickBot="1">
      <c r="B93" s="816" t="s">
        <v>1037</v>
      </c>
      <c r="C93" s="817"/>
      <c r="D93" s="817"/>
      <c r="E93" s="817"/>
      <c r="F93" s="817"/>
      <c r="G93" s="817"/>
      <c r="H93" s="817"/>
      <c r="I93" s="817"/>
      <c r="J93" s="817"/>
      <c r="K93" s="817"/>
      <c r="L93" s="817"/>
      <c r="M93" s="818"/>
      <c r="N93" s="58">
        <f>L90+L91+L92</f>
        <v>179499.5450592956</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N85+N93</f>
        <v>777831.36192361428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9" t="s">
        <v>2324</v>
      </c>
      <c r="C112" s="820"/>
      <c r="D112" s="820"/>
      <c r="E112" s="820"/>
      <c r="F112" s="820"/>
      <c r="G112" s="820"/>
      <c r="H112" s="820"/>
      <c r="I112" s="820"/>
      <c r="J112" s="820"/>
      <c r="K112" s="820"/>
      <c r="L112" s="820"/>
      <c r="M112" s="820"/>
      <c r="N112" s="821"/>
    </row>
    <row r="113" spans="2:14" ht="15" customHeight="1">
      <c r="B113" s="819"/>
      <c r="C113" s="820"/>
      <c r="D113" s="820"/>
      <c r="E113" s="820"/>
      <c r="F113" s="820"/>
      <c r="G113" s="820"/>
      <c r="H113" s="820"/>
      <c r="I113" s="820"/>
      <c r="J113" s="820"/>
      <c r="K113" s="820"/>
      <c r="L113" s="820"/>
      <c r="M113" s="820"/>
      <c r="N113" s="821"/>
    </row>
    <row r="114" spans="2:14" ht="30" customHeight="1">
      <c r="B114" s="822" t="s">
        <v>2325</v>
      </c>
      <c r="C114" s="823"/>
      <c r="D114" s="823"/>
      <c r="E114" s="823"/>
      <c r="F114" s="823"/>
      <c r="G114" s="823"/>
      <c r="H114" s="823"/>
      <c r="I114" s="823"/>
      <c r="J114" s="823"/>
      <c r="K114" s="823"/>
      <c r="L114" s="823"/>
      <c r="M114" s="823"/>
      <c r="N114" s="824"/>
    </row>
    <row r="115" spans="2:14">
      <c r="B115" s="822"/>
      <c r="C115" s="823"/>
      <c r="D115" s="823"/>
      <c r="E115" s="823"/>
      <c r="F115" s="823"/>
      <c r="G115" s="823"/>
      <c r="H115" s="823"/>
      <c r="I115" s="823"/>
      <c r="J115" s="823"/>
      <c r="K115" s="823"/>
      <c r="L115" s="823"/>
      <c r="M115" s="823"/>
      <c r="N115" s="82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2"/>
      <c r="K125" s="882"/>
      <c r="L125" s="882"/>
      <c r="M125" s="882"/>
      <c r="N125" s="883"/>
    </row>
    <row r="126" spans="2:14" ht="15.75" customHeight="1" thickBot="1">
      <c r="B126" s="270" t="s">
        <v>2327</v>
      </c>
      <c r="C126" s="402"/>
      <c r="D126" s="402"/>
      <c r="E126" s="63"/>
      <c r="F126" s="63"/>
      <c r="G126" s="63"/>
      <c r="H126" s="63"/>
      <c r="I126" s="63"/>
      <c r="J126" s="884"/>
      <c r="K126" s="884"/>
      <c r="L126" s="884"/>
      <c r="M126" s="884"/>
      <c r="N126" s="885"/>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29.25" customHeight="1" thickBot="1">
      <c r="A31" s="163" t="s">
        <v>1929</v>
      </c>
      <c r="B31" s="86" t="s">
        <v>1177</v>
      </c>
      <c r="C31" s="958" t="s">
        <v>1709</v>
      </c>
      <c r="D31" s="959"/>
      <c r="E31" s="959"/>
      <c r="F31" s="959"/>
      <c r="G31" s="959"/>
      <c r="H31" s="959"/>
      <c r="I31" s="959"/>
      <c r="J31" s="959"/>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c r="C42" s="874"/>
      <c r="D42" s="874"/>
      <c r="E42" s="44"/>
      <c r="F42" s="45"/>
      <c r="G42" s="45"/>
      <c r="H42" s="46"/>
      <c r="I42" s="42"/>
      <c r="J42" s="43"/>
      <c r="K42" s="288"/>
      <c r="L42" s="285"/>
      <c r="M42" s="410"/>
      <c r="N42" s="353"/>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783.60175839522094</v>
      </c>
      <c r="N49" s="281">
        <f>K49*M49</f>
        <v>783.60175839522094</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783.60175839522094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N44+N54+N65+N76</f>
        <v>783.60175839522094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156.7203516790442</v>
      </c>
      <c r="M83" s="852"/>
      <c r="N83" s="57"/>
    </row>
    <row r="84" spans="1:14">
      <c r="B84" s="95" t="s">
        <v>1057</v>
      </c>
      <c r="C84" s="96"/>
      <c r="D84" s="96"/>
      <c r="E84" s="96"/>
      <c r="F84" s="96"/>
      <c r="G84" s="96"/>
      <c r="H84" s="96"/>
      <c r="I84" s="93"/>
      <c r="J84" s="94"/>
      <c r="K84" s="313">
        <v>0.05</v>
      </c>
      <c r="L84" s="851">
        <f>N78*K84</f>
        <v>39.18008791976105</v>
      </c>
      <c r="M84" s="852"/>
      <c r="N84" s="57"/>
    </row>
    <row r="85" spans="1:14" ht="15" thickBot="1">
      <c r="B85" s="97" t="s">
        <v>1058</v>
      </c>
      <c r="C85" s="98"/>
      <c r="D85" s="98"/>
      <c r="E85" s="98"/>
      <c r="F85" s="98"/>
      <c r="G85" s="98"/>
      <c r="H85" s="98"/>
      <c r="I85" s="99"/>
      <c r="J85" s="100"/>
      <c r="K85" s="314">
        <v>0.05</v>
      </c>
      <c r="L85" s="853">
        <f>N78*K85</f>
        <v>39.18008791976105</v>
      </c>
      <c r="M85" s="854"/>
      <c r="N85" s="57"/>
    </row>
    <row r="86" spans="1:14" ht="15" thickBot="1">
      <c r="B86" s="816" t="s">
        <v>1037</v>
      </c>
      <c r="C86" s="817"/>
      <c r="D86" s="817"/>
      <c r="E86" s="817"/>
      <c r="F86" s="817"/>
      <c r="G86" s="817"/>
      <c r="H86" s="817"/>
      <c r="I86" s="817"/>
      <c r="J86" s="817"/>
      <c r="K86" s="817"/>
      <c r="L86" s="817"/>
      <c r="M86" s="818"/>
      <c r="N86" s="58">
        <f>L83+L84+L85</f>
        <v>235.08052751856627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1018.6822859137872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9.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1710</v>
      </c>
      <c r="C31" s="958" t="s">
        <v>2146</v>
      </c>
      <c r="D31" s="959"/>
      <c r="E31" s="959"/>
      <c r="F31" s="959"/>
      <c r="G31" s="959"/>
      <c r="H31" s="959"/>
      <c r="I31" s="959"/>
      <c r="J31" s="959"/>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c r="C42" s="874"/>
      <c r="D42" s="874"/>
      <c r="E42" s="44"/>
      <c r="F42" s="45"/>
      <c r="G42" s="45"/>
      <c r="H42" s="46"/>
      <c r="I42" s="42"/>
      <c r="J42" s="43"/>
      <c r="K42" s="288"/>
      <c r="L42" s="285"/>
      <c r="M42" s="410"/>
      <c r="N42" s="353"/>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825.20919841782347</v>
      </c>
      <c r="N49" s="281">
        <f>K49*M49</f>
        <v>825.20919841782347</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825.20919841782347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N44+N54+N65+N76</f>
        <v>825.20919841782347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165.04183968356472</v>
      </c>
      <c r="M83" s="852"/>
      <c r="N83" s="57"/>
    </row>
    <row r="84" spans="1:14">
      <c r="B84" s="95" t="s">
        <v>1057</v>
      </c>
      <c r="C84" s="96"/>
      <c r="D84" s="96"/>
      <c r="E84" s="96"/>
      <c r="F84" s="96"/>
      <c r="G84" s="96"/>
      <c r="H84" s="96"/>
      <c r="I84" s="93"/>
      <c r="J84" s="94"/>
      <c r="K84" s="313">
        <v>0.05</v>
      </c>
      <c r="L84" s="851">
        <f>N78*K84</f>
        <v>41.260459920891179</v>
      </c>
      <c r="M84" s="852"/>
      <c r="N84" s="57"/>
    </row>
    <row r="85" spans="1:14" ht="15" thickBot="1">
      <c r="B85" s="97" t="s">
        <v>1058</v>
      </c>
      <c r="C85" s="98"/>
      <c r="D85" s="98"/>
      <c r="E85" s="98"/>
      <c r="F85" s="98"/>
      <c r="G85" s="98"/>
      <c r="H85" s="98"/>
      <c r="I85" s="99"/>
      <c r="J85" s="100"/>
      <c r="K85" s="314">
        <v>0.05</v>
      </c>
      <c r="L85" s="853">
        <f>N78*K85</f>
        <v>41.260459920891179</v>
      </c>
      <c r="M85" s="854"/>
      <c r="N85" s="57"/>
    </row>
    <row r="86" spans="1:14" ht="15" thickBot="1">
      <c r="B86" s="816" t="s">
        <v>1037</v>
      </c>
      <c r="C86" s="817"/>
      <c r="D86" s="817"/>
      <c r="E86" s="817"/>
      <c r="F86" s="817"/>
      <c r="G86" s="817"/>
      <c r="H86" s="817"/>
      <c r="I86" s="817"/>
      <c r="J86" s="817"/>
      <c r="K86" s="817"/>
      <c r="L86" s="817"/>
      <c r="M86" s="818"/>
      <c r="N86" s="58">
        <f>L83+L84+L85</f>
        <v>247.56275952534708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1072.7719579431705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41.25" customHeight="1" thickBot="1">
      <c r="A31" t="s">
        <v>1929</v>
      </c>
      <c r="B31" s="86" t="s">
        <v>1711</v>
      </c>
      <c r="C31" s="958" t="s">
        <v>2147</v>
      </c>
      <c r="D31" s="959"/>
      <c r="E31" s="959"/>
      <c r="F31" s="959"/>
      <c r="G31" s="959"/>
      <c r="H31" s="959"/>
      <c r="I31" s="959"/>
      <c r="J31" s="959"/>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c r="C42" s="874"/>
      <c r="D42" s="874"/>
      <c r="E42" s="44"/>
      <c r="F42" s="45"/>
      <c r="G42" s="45"/>
      <c r="H42" s="46"/>
      <c r="I42" s="42"/>
      <c r="J42" s="43"/>
      <c r="K42" s="288"/>
      <c r="L42" s="285"/>
      <c r="M42" s="410"/>
      <c r="N42" s="353"/>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390</v>
      </c>
      <c r="N49" s="281">
        <f>K49*M49</f>
        <v>390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390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N44+N54+N65+N76</f>
        <v>390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78</v>
      </c>
      <c r="M83" s="852"/>
      <c r="N83" s="57"/>
    </row>
    <row r="84" spans="1:14">
      <c r="B84" s="95" t="s">
        <v>1057</v>
      </c>
      <c r="C84" s="96"/>
      <c r="D84" s="96"/>
      <c r="E84" s="96"/>
      <c r="F84" s="96"/>
      <c r="G84" s="96"/>
      <c r="H84" s="96"/>
      <c r="I84" s="93"/>
      <c r="J84" s="94"/>
      <c r="K84" s="313">
        <v>0.05</v>
      </c>
      <c r="L84" s="851">
        <f>N78*K84</f>
        <v>19.5</v>
      </c>
      <c r="M84" s="852"/>
      <c r="N84" s="57"/>
    </row>
    <row r="85" spans="1:14" ht="15" thickBot="1">
      <c r="B85" s="97" t="s">
        <v>1058</v>
      </c>
      <c r="C85" s="98"/>
      <c r="D85" s="98"/>
      <c r="E85" s="98"/>
      <c r="F85" s="98"/>
      <c r="G85" s="98"/>
      <c r="H85" s="98"/>
      <c r="I85" s="99"/>
      <c r="J85" s="100"/>
      <c r="K85" s="314">
        <v>0.05</v>
      </c>
      <c r="L85" s="853">
        <f>N78*K85</f>
        <v>19.5</v>
      </c>
      <c r="M85" s="854"/>
      <c r="N85" s="57"/>
    </row>
    <row r="86" spans="1:14" ht="15" thickBot="1">
      <c r="B86" s="816" t="s">
        <v>1037</v>
      </c>
      <c r="C86" s="817"/>
      <c r="D86" s="817"/>
      <c r="E86" s="817"/>
      <c r="F86" s="817"/>
      <c r="G86" s="817"/>
      <c r="H86" s="817"/>
      <c r="I86" s="817"/>
      <c r="J86" s="817"/>
      <c r="K86" s="817"/>
      <c r="L86" s="817"/>
      <c r="M86" s="818"/>
      <c r="N86" s="58">
        <f>L83+L84+L85</f>
        <v>117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507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2268.1503359999997</v>
      </c>
      <c r="L36" s="279"/>
      <c r="M36" s="280">
        <v>30</v>
      </c>
      <c r="N36" s="281">
        <f>K36/M36</f>
        <v>75.605011199999993</v>
      </c>
    </row>
    <row r="37" spans="1:14">
      <c r="A37" t="s">
        <v>363</v>
      </c>
      <c r="B37" s="865" t="str">
        <f>VLOOKUP(A37,EQUIPOS!A7:D154,3,FALSE)</f>
        <v>Vibrador de concreto, Motor de 3 hp a 18.000 rpm Mangueras de 4 mt</v>
      </c>
      <c r="C37" s="866"/>
      <c r="D37" s="866"/>
      <c r="E37" s="866"/>
      <c r="F37" s="866"/>
      <c r="G37" s="866"/>
      <c r="H37" s="867"/>
      <c r="I37" s="276"/>
      <c r="J37" s="277"/>
      <c r="K37" s="278">
        <f>VLOOKUP(A37,EQUIPOS!A7:D164,4,FALSE)</f>
        <v>7698.329999999999</v>
      </c>
      <c r="L37" s="279"/>
      <c r="M37" s="280">
        <v>30</v>
      </c>
      <c r="N37" s="281">
        <f>K37/M37</f>
        <v>256.61099999999999</v>
      </c>
    </row>
    <row r="38" spans="1:14">
      <c r="A38" t="s">
        <v>228</v>
      </c>
      <c r="B38" s="865" t="str">
        <f>VLOOKUP(A38,EQUIPOS!A8:D154,3,FALSE)</f>
        <v xml:space="preserve">Formaleta metálica (concreto hidráulico)
</v>
      </c>
      <c r="C38" s="866"/>
      <c r="D38" s="866"/>
      <c r="E38" s="866"/>
      <c r="F38" s="866"/>
      <c r="G38" s="866"/>
      <c r="H38" s="867"/>
      <c r="I38" s="868"/>
      <c r="J38" s="869"/>
      <c r="K38" s="278">
        <f>VLOOKUP(A38,EQUIPOS!A8:D165,4,FALSE)</f>
        <v>4591.5451424999992</v>
      </c>
      <c r="L38" s="870">
        <v>0.33329999999999999</v>
      </c>
      <c r="M38" s="871"/>
      <c r="N38" s="281">
        <f>K38/L38</f>
        <v>13776.013028802878</v>
      </c>
    </row>
    <row r="39" spans="1:14">
      <c r="B39" s="865"/>
      <c r="C39" s="866"/>
      <c r="D39" s="866"/>
      <c r="E39" s="866"/>
      <c r="F39" s="866"/>
      <c r="G39" s="866"/>
      <c r="H39" s="867"/>
      <c r="I39" s="42"/>
      <c r="J39" s="43"/>
      <c r="K39" s="278"/>
      <c r="L39" s="285"/>
      <c r="M39" s="286"/>
      <c r="N39" s="281"/>
    </row>
    <row r="40" spans="1:14">
      <c r="B40" s="329"/>
      <c r="C40" s="330"/>
      <c r="D40" s="330"/>
      <c r="E40" s="332"/>
      <c r="F40" s="332"/>
      <c r="G40" s="332"/>
      <c r="H40" s="131"/>
      <c r="I40" s="42"/>
      <c r="J40" s="43"/>
      <c r="K40" s="283"/>
      <c r="L40" s="285"/>
      <c r="M40" s="286"/>
      <c r="N40" s="287"/>
    </row>
    <row r="41" spans="1:14">
      <c r="B41" s="873" t="s">
        <v>1036</v>
      </c>
      <c r="C41" s="874"/>
      <c r="D41" s="874"/>
      <c r="E41" s="44"/>
      <c r="F41" s="45"/>
      <c r="G41" s="45"/>
      <c r="H41" s="46"/>
      <c r="I41" s="42"/>
      <c r="J41" s="43"/>
      <c r="K41" s="288"/>
      <c r="L41" s="285"/>
      <c r="M41" s="410">
        <v>0.1</v>
      </c>
      <c r="N41" s="353">
        <f>N72*M41</f>
        <v>212.78002169208332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14321.009061694962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502199.56833128823</v>
      </c>
      <c r="N48" s="281">
        <f>K48*M48</f>
        <v>507221.56401460111</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98"/>
      <c r="C51" s="899"/>
      <c r="D51" s="899"/>
      <c r="E51" s="899"/>
      <c r="F51" s="899"/>
      <c r="G51" s="899"/>
      <c r="H51" s="899"/>
      <c r="I51" s="869"/>
      <c r="J51" s="48"/>
      <c r="K51" s="50"/>
      <c r="L51" s="900"/>
      <c r="M51" s="901"/>
      <c r="N51" s="51"/>
    </row>
    <row r="52" spans="1:14" ht="15" thickBot="1">
      <c r="B52" s="816" t="s">
        <v>1037</v>
      </c>
      <c r="C52" s="817"/>
      <c r="D52" s="817"/>
      <c r="E52" s="817"/>
      <c r="F52" s="817"/>
      <c r="G52" s="817"/>
      <c r="H52" s="817"/>
      <c r="I52" s="817"/>
      <c r="J52" s="817"/>
      <c r="K52" s="817"/>
      <c r="L52" s="817"/>
      <c r="M52" s="818"/>
      <c r="N52" s="403">
        <f>SUM(N48:N51)</f>
        <v>507221.56401460111</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902" t="s">
        <v>1045</v>
      </c>
      <c r="M56" s="881"/>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3">
        <f>VLOOKUP(A57,TRANSPORTE!A5:D117,4,FALSE)</f>
        <v>1274.4676011956828</v>
      </c>
      <c r="M57" s="904"/>
      <c r="N57" s="296">
        <f>K57*L57</f>
        <v>1287.2122772076398</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4"/>
      <c r="M61" s="895"/>
      <c r="N61" s="133"/>
    </row>
    <row r="62" spans="1:14" ht="15" thickBot="1">
      <c r="B62" s="905" t="s">
        <v>1037</v>
      </c>
      <c r="C62" s="859"/>
      <c r="D62" s="859"/>
      <c r="E62" s="859"/>
      <c r="F62" s="859"/>
      <c r="G62" s="859"/>
      <c r="H62" s="859"/>
      <c r="I62" s="859"/>
      <c r="J62" s="859"/>
      <c r="K62" s="859"/>
      <c r="L62" s="859"/>
      <c r="M62" s="860"/>
      <c r="N62" s="110">
        <f>SUM(N57:N61)</f>
        <v>1287.2122772076398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5" t="s">
        <v>1047</v>
      </c>
      <c r="C66" s="856"/>
      <c r="D66" s="856"/>
      <c r="E66" s="856"/>
      <c r="F66" s="856"/>
      <c r="G66" s="856"/>
      <c r="H66" s="856"/>
      <c r="I66" s="79" t="s">
        <v>1048</v>
      </c>
      <c r="J66" s="81" t="s">
        <v>1494</v>
      </c>
      <c r="K66" s="80" t="s">
        <v>1050</v>
      </c>
      <c r="L66" s="857" t="s">
        <v>1034</v>
      </c>
      <c r="M66" s="858"/>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2"/>
      <c r="C71" s="893"/>
      <c r="D71" s="893"/>
      <c r="E71" s="893"/>
      <c r="F71" s="893"/>
      <c r="G71" s="893"/>
      <c r="H71" s="893"/>
      <c r="I71" s="132"/>
      <c r="J71" s="132"/>
      <c r="K71" s="132"/>
      <c r="L71" s="906"/>
      <c r="M71" s="906"/>
      <c r="N71" s="51"/>
    </row>
    <row r="72" spans="1:15" ht="15" thickBot="1">
      <c r="B72" s="905" t="s">
        <v>1037</v>
      </c>
      <c r="C72" s="859"/>
      <c r="D72" s="859"/>
      <c r="E72" s="859"/>
      <c r="F72" s="859"/>
      <c r="G72" s="859"/>
      <c r="H72" s="859"/>
      <c r="I72" s="859"/>
      <c r="J72" s="859"/>
      <c r="K72" s="859"/>
      <c r="L72" s="859"/>
      <c r="M72" s="860"/>
      <c r="N72" s="310">
        <f>SUM(N67:N71)</f>
        <v>2127.800216920833</v>
      </c>
    </row>
    <row r="73" spans="1:15" ht="15" thickBot="1">
      <c r="B73" s="39"/>
      <c r="C73" s="40"/>
      <c r="D73" s="40"/>
      <c r="E73" s="40"/>
      <c r="F73" s="40"/>
      <c r="G73" s="40"/>
      <c r="H73" s="40"/>
      <c r="I73" s="40"/>
      <c r="J73" s="40"/>
      <c r="K73" s="40"/>
      <c r="L73" s="40"/>
      <c r="M73" s="40"/>
      <c r="N73" s="41"/>
    </row>
    <row r="74" spans="1:15" ht="15" thickBot="1">
      <c r="B74" s="816" t="s">
        <v>1051</v>
      </c>
      <c r="C74" s="817"/>
      <c r="D74" s="817"/>
      <c r="E74" s="817"/>
      <c r="F74" s="817"/>
      <c r="G74" s="817"/>
      <c r="H74" s="817"/>
      <c r="I74" s="817"/>
      <c r="J74" s="817"/>
      <c r="K74" s="817"/>
      <c r="L74" s="817"/>
      <c r="M74" s="818"/>
      <c r="N74" s="105">
        <f>N43+N52+N62+N72</f>
        <v>524957.58557042456</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1" t="s">
        <v>1053</v>
      </c>
      <c r="C78" s="862"/>
      <c r="D78" s="862"/>
      <c r="E78" s="862"/>
      <c r="F78" s="862"/>
      <c r="G78" s="862"/>
      <c r="H78" s="862"/>
      <c r="I78" s="323"/>
      <c r="J78" s="343"/>
      <c r="K78" s="311" t="s">
        <v>1054</v>
      </c>
      <c r="L78" s="863" t="s">
        <v>1055</v>
      </c>
      <c r="M78" s="864"/>
      <c r="N78" s="312"/>
    </row>
    <row r="79" spans="1:15">
      <c r="B79" s="849" t="s">
        <v>1056</v>
      </c>
      <c r="C79" s="850"/>
      <c r="D79" s="850"/>
      <c r="E79" s="850"/>
      <c r="F79" s="850"/>
      <c r="G79" s="850"/>
      <c r="H79" s="850"/>
      <c r="I79" s="93"/>
      <c r="J79" s="94"/>
      <c r="K79" s="313">
        <v>0.2</v>
      </c>
      <c r="L79" s="851">
        <f>N74*K79</f>
        <v>104991.51711408491</v>
      </c>
      <c r="M79" s="852"/>
      <c r="N79" s="57"/>
    </row>
    <row r="80" spans="1:15">
      <c r="B80" s="95" t="s">
        <v>1057</v>
      </c>
      <c r="C80" s="96"/>
      <c r="D80" s="96"/>
      <c r="E80" s="96"/>
      <c r="F80" s="96"/>
      <c r="G80" s="96"/>
      <c r="H80" s="96"/>
      <c r="I80" s="93"/>
      <c r="J80" s="94"/>
      <c r="K80" s="313">
        <v>0.05</v>
      </c>
      <c r="L80" s="851">
        <f>N74*K80</f>
        <v>26247.879278521228</v>
      </c>
      <c r="M80" s="852"/>
      <c r="N80" s="57"/>
    </row>
    <row r="81" spans="1:14" ht="15" thickBot="1">
      <c r="B81" s="97" t="s">
        <v>1058</v>
      </c>
      <c r="C81" s="98"/>
      <c r="D81" s="98"/>
      <c r="E81" s="98"/>
      <c r="F81" s="98"/>
      <c r="G81" s="98"/>
      <c r="H81" s="98"/>
      <c r="I81" s="99"/>
      <c r="J81" s="100"/>
      <c r="K81" s="314">
        <v>0.05</v>
      </c>
      <c r="L81" s="853">
        <f>N74*K81</f>
        <v>26247.879278521228</v>
      </c>
      <c r="M81" s="854"/>
      <c r="N81" s="57"/>
    </row>
    <row r="82" spans="1:14" ht="15" thickBot="1">
      <c r="B82" s="816" t="s">
        <v>1037</v>
      </c>
      <c r="C82" s="817"/>
      <c r="D82" s="817"/>
      <c r="E82" s="817"/>
      <c r="F82" s="817"/>
      <c r="G82" s="817"/>
      <c r="H82" s="817"/>
      <c r="I82" s="817"/>
      <c r="J82" s="817"/>
      <c r="K82" s="817"/>
      <c r="L82" s="817"/>
      <c r="M82" s="818"/>
      <c r="N82" s="58">
        <f>L79+L80+L81</f>
        <v>157487.27567112737</v>
      </c>
    </row>
    <row r="83" spans="1:14" ht="15" thickBot="1">
      <c r="B83" s="39"/>
      <c r="C83" s="40"/>
      <c r="D83" s="40"/>
      <c r="E83" s="40"/>
      <c r="F83" s="40"/>
      <c r="G83" s="40"/>
      <c r="H83" s="40"/>
      <c r="I83" s="40"/>
      <c r="J83" s="40"/>
      <c r="K83" s="40"/>
      <c r="L83" s="40"/>
      <c r="M83" s="40"/>
      <c r="N83" s="41"/>
    </row>
    <row r="84" spans="1:14" ht="15" thickBot="1">
      <c r="A84" t="s">
        <v>2122</v>
      </c>
      <c r="B84" s="816" t="s">
        <v>1059</v>
      </c>
      <c r="C84" s="817"/>
      <c r="D84" s="817"/>
      <c r="E84" s="817"/>
      <c r="F84" s="817"/>
      <c r="G84" s="817"/>
      <c r="H84" s="817"/>
      <c r="I84" s="817"/>
      <c r="J84" s="817"/>
      <c r="K84" s="817"/>
      <c r="L84" s="817"/>
      <c r="M84" s="818"/>
      <c r="N84" s="196">
        <f>N74+N82</f>
        <v>682444.86124155193</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0" t="s">
        <v>2324</v>
      </c>
      <c r="C101" s="961"/>
      <c r="D101" s="961"/>
      <c r="E101" s="961"/>
      <c r="F101" s="961"/>
      <c r="G101" s="961"/>
      <c r="H101" s="961"/>
      <c r="I101" s="961"/>
      <c r="J101" s="961"/>
      <c r="K101" s="961"/>
      <c r="L101" s="961"/>
      <c r="M101" s="961"/>
      <c r="N101" s="962"/>
    </row>
    <row r="102" spans="2:14" ht="15" customHeight="1">
      <c r="B102" s="960"/>
      <c r="C102" s="961"/>
      <c r="D102" s="961"/>
      <c r="E102" s="961"/>
      <c r="F102" s="961"/>
      <c r="G102" s="961"/>
      <c r="H102" s="961"/>
      <c r="I102" s="961"/>
      <c r="J102" s="961"/>
      <c r="K102" s="961"/>
      <c r="L102" s="961"/>
      <c r="M102" s="961"/>
      <c r="N102" s="962"/>
    </row>
    <row r="103" spans="2:14" ht="30" customHeight="1">
      <c r="B103" s="963" t="s">
        <v>2325</v>
      </c>
      <c r="C103" s="964"/>
      <c r="D103" s="964"/>
      <c r="E103" s="964"/>
      <c r="F103" s="964"/>
      <c r="G103" s="964"/>
      <c r="H103" s="964"/>
      <c r="I103" s="964"/>
      <c r="J103" s="964"/>
      <c r="K103" s="964"/>
      <c r="L103" s="964"/>
      <c r="M103" s="964"/>
      <c r="N103" s="965"/>
    </row>
    <row r="104" spans="2:14">
      <c r="B104" s="963"/>
      <c r="C104" s="964"/>
      <c r="D104" s="964"/>
      <c r="E104" s="964"/>
      <c r="F104" s="964"/>
      <c r="G104" s="964"/>
      <c r="H104" s="964"/>
      <c r="I104" s="964"/>
      <c r="J104" s="964"/>
      <c r="K104" s="964"/>
      <c r="L104" s="964"/>
      <c r="M104" s="964"/>
      <c r="N104" s="965"/>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6"/>
      <c r="K114" s="966"/>
      <c r="L114" s="966"/>
      <c r="M114" s="966"/>
      <c r="N114" s="967"/>
    </row>
    <row r="115" spans="2:14" ht="15" thickBot="1">
      <c r="B115" s="428" t="s">
        <v>2327</v>
      </c>
      <c r="C115" s="429"/>
      <c r="D115" s="429"/>
      <c r="E115" s="268"/>
      <c r="F115" s="268"/>
      <c r="G115" s="268"/>
      <c r="H115" s="268"/>
      <c r="I115" s="268"/>
      <c r="J115" s="968"/>
      <c r="K115" s="968"/>
      <c r="L115" s="968"/>
      <c r="M115" s="968"/>
      <c r="N115" s="969"/>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7500</v>
      </c>
      <c r="L36" s="279"/>
      <c r="M36" s="280">
        <v>37.5</v>
      </c>
      <c r="N36" s="281">
        <f>K36/M36</f>
        <v>200</v>
      </c>
    </row>
    <row r="37" spans="1:14">
      <c r="B37" s="865"/>
      <c r="C37" s="866"/>
      <c r="D37" s="866"/>
      <c r="E37" s="872"/>
      <c r="F37" s="866"/>
      <c r="G37" s="866"/>
      <c r="H37" s="867"/>
      <c r="I37" s="42"/>
      <c r="J37" s="43"/>
      <c r="K37" s="283"/>
      <c r="L37" s="285"/>
      <c r="M37" s="286"/>
      <c r="N37" s="287"/>
    </row>
    <row r="38" spans="1:14">
      <c r="B38" s="873" t="s">
        <v>1036</v>
      </c>
      <c r="C38" s="874"/>
      <c r="D38" s="874"/>
      <c r="E38" s="44"/>
      <c r="F38" s="45"/>
      <c r="G38" s="45"/>
      <c r="H38" s="46"/>
      <c r="I38" s="42"/>
      <c r="J38" s="43"/>
      <c r="K38" s="288"/>
      <c r="L38" s="285"/>
      <c r="M38" s="478">
        <v>0.1</v>
      </c>
      <c r="N38" s="353">
        <f>N72*M38</f>
        <v>1021.344104122</v>
      </c>
    </row>
    <row r="39" spans="1:14" ht="15" thickBot="1">
      <c r="B39" s="865"/>
      <c r="C39" s="866"/>
      <c r="D39" s="866"/>
      <c r="E39" s="866"/>
      <c r="F39" s="866"/>
      <c r="G39" s="866"/>
      <c r="H39" s="867"/>
      <c r="I39" s="875"/>
      <c r="J39" s="876"/>
      <c r="K39" s="47"/>
      <c r="L39" s="877"/>
      <c r="M39" s="878"/>
      <c r="N39" s="111"/>
    </row>
    <row r="40" spans="1:14" ht="15" thickBot="1">
      <c r="B40" s="816" t="s">
        <v>1037</v>
      </c>
      <c r="C40" s="817"/>
      <c r="D40" s="817"/>
      <c r="E40" s="817"/>
      <c r="F40" s="817"/>
      <c r="G40" s="817"/>
      <c r="H40" s="817"/>
      <c r="I40" s="817"/>
      <c r="J40" s="817"/>
      <c r="K40" s="817"/>
      <c r="L40" s="817"/>
      <c r="M40" s="818"/>
      <c r="N40" s="403">
        <f>SUM(N36:N39)</f>
        <v>1221.3441041219999</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1" t="s">
        <v>1028</v>
      </c>
      <c r="C44" s="862"/>
      <c r="D44" s="862"/>
      <c r="E44" s="862"/>
      <c r="F44" s="862"/>
      <c r="G44" s="862"/>
      <c r="H44" s="862"/>
      <c r="I44" s="896"/>
      <c r="J44" s="324" t="s">
        <v>1029</v>
      </c>
      <c r="K44" s="91" t="s">
        <v>1030</v>
      </c>
      <c r="L44" s="897" t="s">
        <v>1039</v>
      </c>
      <c r="M44" s="896"/>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46500</v>
      </c>
      <c r="N45" s="281">
        <f>K45*M45</f>
        <v>47895</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55585.71</v>
      </c>
      <c r="N46" s="281">
        <f>K46*M46</f>
        <v>555.85710000000006</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61582.499999999993</v>
      </c>
      <c r="N47" s="281">
        <f>K47*M47</f>
        <v>3079.125</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385133.33249999996</v>
      </c>
      <c r="N48" s="281">
        <f>K48*M48</f>
        <v>3851.3333249999996</v>
      </c>
    </row>
    <row r="49" spans="1:14" ht="15" thickBot="1">
      <c r="B49" s="318"/>
      <c r="C49" s="319"/>
      <c r="D49" s="319"/>
      <c r="E49" s="319"/>
      <c r="F49" s="319"/>
      <c r="G49" s="319"/>
      <c r="H49" s="319"/>
      <c r="I49" s="319"/>
      <c r="J49" s="132"/>
      <c r="K49" s="132"/>
      <c r="L49" s="334"/>
      <c r="M49" s="333"/>
      <c r="N49" s="133"/>
    </row>
    <row r="50" spans="1:14" ht="15" thickBot="1">
      <c r="B50" s="816" t="s">
        <v>1037</v>
      </c>
      <c r="C50" s="817"/>
      <c r="D50" s="817"/>
      <c r="E50" s="817"/>
      <c r="F50" s="817"/>
      <c r="G50" s="817"/>
      <c r="H50" s="817"/>
      <c r="I50" s="817"/>
      <c r="J50" s="817"/>
      <c r="K50" s="817"/>
      <c r="L50" s="817"/>
      <c r="M50" s="818"/>
      <c r="N50" s="403">
        <f>SUM(N45:N49)</f>
        <v>55381.315425000001</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902" t="s">
        <v>1045</v>
      </c>
      <c r="M54" s="881"/>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3">
        <f>VLOOKUP(A55,TRANSPORTE!A5:D117,4,FALSE)</f>
        <v>1234.9003030532617</v>
      </c>
      <c r="M55" s="904"/>
      <c r="N55" s="296">
        <f>K55*L55</f>
        <v>1136.1082788090009</v>
      </c>
    </row>
    <row r="56" spans="1:14">
      <c r="A56" t="s">
        <v>1311</v>
      </c>
      <c r="B56" s="52" t="str">
        <f>VLOOKUP(A56,TRANSPORTE!A6:D117,3,FALSE)</f>
        <v>Transporte de Arena</v>
      </c>
      <c r="C56" s="53"/>
      <c r="D56" s="53"/>
      <c r="E56" s="53"/>
      <c r="F56" s="53"/>
      <c r="G56" s="53"/>
      <c r="H56" s="320" t="s">
        <v>1552</v>
      </c>
      <c r="I56" s="288">
        <v>0.01</v>
      </c>
      <c r="J56" s="295">
        <v>1</v>
      </c>
      <c r="K56" s="288">
        <f>I56*J56</f>
        <v>0.01</v>
      </c>
      <c r="L56" s="903">
        <f>VLOOKUP(A56,TRANSPORTE!A6:D117,4,FALSE)</f>
        <v>1274.4676011956828</v>
      </c>
      <c r="M56" s="904"/>
      <c r="N56" s="296">
        <f>K56*L56</f>
        <v>12.744676011956829</v>
      </c>
    </row>
    <row r="57" spans="1:14">
      <c r="A57" t="s">
        <v>1311</v>
      </c>
      <c r="B57" s="52" t="str">
        <f>VLOOKUP(A57,TRANSPORTE!A6:D117,3,FALSE)</f>
        <v>Transporte de Arena</v>
      </c>
      <c r="C57" s="53"/>
      <c r="D57" s="53"/>
      <c r="E57" s="53"/>
      <c r="F57" s="53"/>
      <c r="G57" s="53"/>
      <c r="H57" s="320" t="s">
        <v>1552</v>
      </c>
      <c r="I57" s="288">
        <v>0.05</v>
      </c>
      <c r="J57" s="295">
        <v>1</v>
      </c>
      <c r="K57" s="288">
        <f>I57*J57</f>
        <v>0.05</v>
      </c>
      <c r="L57" s="903">
        <f>VLOOKUP(A57,TRANSPORTE!A6:D118,4,FALSE)</f>
        <v>1274.4676011956828</v>
      </c>
      <c r="M57" s="904"/>
      <c r="N57" s="296">
        <f>K57*L57</f>
        <v>63.723380059784148</v>
      </c>
    </row>
    <row r="58" spans="1:14">
      <c r="B58" s="52"/>
      <c r="C58" s="53"/>
      <c r="D58" s="53"/>
      <c r="E58" s="53"/>
      <c r="F58" s="53"/>
      <c r="G58" s="53"/>
      <c r="H58" s="320"/>
      <c r="I58" s="288"/>
      <c r="J58" s="295"/>
      <c r="K58" s="288"/>
      <c r="L58" s="903"/>
      <c r="M58" s="904"/>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94"/>
      <c r="M60" s="895"/>
      <c r="N60" s="133"/>
    </row>
    <row r="61" spans="1:14" ht="15" thickBot="1">
      <c r="B61" s="905" t="s">
        <v>1037</v>
      </c>
      <c r="C61" s="859"/>
      <c r="D61" s="859"/>
      <c r="E61" s="859"/>
      <c r="F61" s="859"/>
      <c r="G61" s="859"/>
      <c r="H61" s="859"/>
      <c r="I61" s="859"/>
      <c r="J61" s="859"/>
      <c r="K61" s="859"/>
      <c r="L61" s="859"/>
      <c r="M61" s="860"/>
      <c r="N61" s="110">
        <f>N55+N56+N57+N58+N59</f>
        <v>1212.576334880742</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55" t="s">
        <v>1047</v>
      </c>
      <c r="C65" s="856"/>
      <c r="D65" s="856"/>
      <c r="E65" s="856"/>
      <c r="F65" s="856"/>
      <c r="G65" s="856"/>
      <c r="H65" s="856"/>
      <c r="I65" s="79" t="s">
        <v>1048</v>
      </c>
      <c r="J65" s="81" t="s">
        <v>1494</v>
      </c>
      <c r="K65" s="80" t="s">
        <v>1050</v>
      </c>
      <c r="L65" s="857" t="s">
        <v>1034</v>
      </c>
      <c r="M65" s="858"/>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2"/>
      <c r="C71" s="893"/>
      <c r="D71" s="893"/>
      <c r="E71" s="893"/>
      <c r="F71" s="893"/>
      <c r="G71" s="893"/>
      <c r="H71" s="893"/>
      <c r="I71" s="132"/>
      <c r="J71" s="132"/>
      <c r="K71" s="132"/>
      <c r="L71" s="906"/>
      <c r="M71" s="906"/>
      <c r="N71" s="51"/>
    </row>
    <row r="72" spans="1:15" ht="15" thickBot="1">
      <c r="B72" s="905" t="s">
        <v>1037</v>
      </c>
      <c r="C72" s="859"/>
      <c r="D72" s="859"/>
      <c r="E72" s="859"/>
      <c r="F72" s="859"/>
      <c r="G72" s="859"/>
      <c r="H72" s="859"/>
      <c r="I72" s="859"/>
      <c r="J72" s="859"/>
      <c r="K72" s="859"/>
      <c r="L72" s="859"/>
      <c r="M72" s="860"/>
      <c r="N72" s="310">
        <f>SUM(N66:N71)</f>
        <v>10213.44104122</v>
      </c>
    </row>
    <row r="73" spans="1:15" ht="15" thickBot="1">
      <c r="B73" s="39"/>
      <c r="C73" s="40"/>
      <c r="D73" s="40"/>
      <c r="E73" s="40"/>
      <c r="F73" s="40"/>
      <c r="G73" s="40"/>
      <c r="H73" s="40"/>
      <c r="I73" s="40"/>
      <c r="J73" s="40"/>
      <c r="K73" s="40"/>
      <c r="L73" s="40"/>
      <c r="M73" s="40"/>
      <c r="N73" s="41"/>
    </row>
    <row r="74" spans="1:15" ht="15" thickBot="1">
      <c r="B74" s="816" t="s">
        <v>1051</v>
      </c>
      <c r="C74" s="817"/>
      <c r="D74" s="817"/>
      <c r="E74" s="817"/>
      <c r="F74" s="817"/>
      <c r="G74" s="817"/>
      <c r="H74" s="817"/>
      <c r="I74" s="817"/>
      <c r="J74" s="817"/>
      <c r="K74" s="817"/>
      <c r="L74" s="817"/>
      <c r="M74" s="818"/>
      <c r="N74" s="105">
        <f>N40+N50+N61+N72</f>
        <v>68028.676905222746</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1" t="s">
        <v>1053</v>
      </c>
      <c r="C78" s="862"/>
      <c r="D78" s="862"/>
      <c r="E78" s="862"/>
      <c r="F78" s="862"/>
      <c r="G78" s="862"/>
      <c r="H78" s="862"/>
      <c r="I78" s="323"/>
      <c r="J78" s="343"/>
      <c r="K78" s="311" t="s">
        <v>1054</v>
      </c>
      <c r="L78" s="863" t="s">
        <v>1055</v>
      </c>
      <c r="M78" s="864"/>
      <c r="N78" s="312"/>
    </row>
    <row r="79" spans="1:15">
      <c r="B79" s="849" t="s">
        <v>1056</v>
      </c>
      <c r="C79" s="850"/>
      <c r="D79" s="850"/>
      <c r="E79" s="850"/>
      <c r="F79" s="850"/>
      <c r="G79" s="850"/>
      <c r="H79" s="850"/>
      <c r="I79" s="93"/>
      <c r="J79" s="94"/>
      <c r="K79" s="313">
        <v>0.2</v>
      </c>
      <c r="L79" s="851">
        <f>N74*K79</f>
        <v>13605.735381044549</v>
      </c>
      <c r="M79" s="852"/>
      <c r="N79" s="57"/>
    </row>
    <row r="80" spans="1:15">
      <c r="B80" s="95" t="s">
        <v>1057</v>
      </c>
      <c r="C80" s="96"/>
      <c r="D80" s="96"/>
      <c r="E80" s="96"/>
      <c r="F80" s="96"/>
      <c r="G80" s="96"/>
      <c r="H80" s="96"/>
      <c r="I80" s="93"/>
      <c r="J80" s="94"/>
      <c r="K80" s="313">
        <v>0.05</v>
      </c>
      <c r="L80" s="851">
        <f>N74*K80</f>
        <v>3401.4338452611373</v>
      </c>
      <c r="M80" s="852"/>
      <c r="N80" s="57"/>
    </row>
    <row r="81" spans="1:14" ht="15" thickBot="1">
      <c r="B81" s="97" t="s">
        <v>1058</v>
      </c>
      <c r="C81" s="98"/>
      <c r="D81" s="98"/>
      <c r="E81" s="98"/>
      <c r="F81" s="98"/>
      <c r="G81" s="98"/>
      <c r="H81" s="98"/>
      <c r="I81" s="99"/>
      <c r="J81" s="100"/>
      <c r="K81" s="314">
        <v>0.05</v>
      </c>
      <c r="L81" s="853">
        <f>N74*K81</f>
        <v>3401.4338452611373</v>
      </c>
      <c r="M81" s="854"/>
      <c r="N81" s="57"/>
    </row>
    <row r="82" spans="1:14" ht="15" thickBot="1">
      <c r="B82" s="816" t="s">
        <v>1037</v>
      </c>
      <c r="C82" s="817"/>
      <c r="D82" s="817"/>
      <c r="E82" s="817"/>
      <c r="F82" s="817"/>
      <c r="G82" s="817"/>
      <c r="H82" s="817"/>
      <c r="I82" s="817"/>
      <c r="J82" s="817"/>
      <c r="K82" s="817"/>
      <c r="L82" s="817"/>
      <c r="M82" s="818"/>
      <c r="N82" s="58">
        <f>L79+L80+L81</f>
        <v>20408.603071566824</v>
      </c>
    </row>
    <row r="83" spans="1:14" ht="15" thickBot="1">
      <c r="B83" s="39"/>
      <c r="C83" s="40"/>
      <c r="D83" s="40"/>
      <c r="E83" s="40"/>
      <c r="F83" s="40"/>
      <c r="G83" s="40"/>
      <c r="H83" s="40"/>
      <c r="I83" s="40"/>
      <c r="J83" s="40"/>
      <c r="K83" s="40"/>
      <c r="L83" s="40"/>
      <c r="M83" s="40"/>
      <c r="N83" s="41"/>
    </row>
    <row r="84" spans="1:14" ht="15" thickBot="1">
      <c r="A84" t="s">
        <v>2122</v>
      </c>
      <c r="B84" s="816" t="s">
        <v>1059</v>
      </c>
      <c r="C84" s="817"/>
      <c r="D84" s="817"/>
      <c r="E84" s="817"/>
      <c r="F84" s="817"/>
      <c r="G84" s="817"/>
      <c r="H84" s="817"/>
      <c r="I84" s="817"/>
      <c r="J84" s="817"/>
      <c r="K84" s="817"/>
      <c r="L84" s="817"/>
      <c r="M84" s="818"/>
      <c r="N84" s="196">
        <f>N74+N82</f>
        <v>88437.279976789578</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0" t="s">
        <v>2324</v>
      </c>
      <c r="C101" s="961"/>
      <c r="D101" s="961"/>
      <c r="E101" s="961"/>
      <c r="F101" s="961"/>
      <c r="G101" s="961"/>
      <c r="H101" s="961"/>
      <c r="I101" s="961"/>
      <c r="J101" s="961"/>
      <c r="K101" s="961"/>
      <c r="L101" s="961"/>
      <c r="M101" s="961"/>
      <c r="N101" s="962"/>
    </row>
    <row r="102" spans="2:14" ht="15" customHeight="1">
      <c r="B102" s="960"/>
      <c r="C102" s="961"/>
      <c r="D102" s="961"/>
      <c r="E102" s="961"/>
      <c r="F102" s="961"/>
      <c r="G102" s="961"/>
      <c r="H102" s="961"/>
      <c r="I102" s="961"/>
      <c r="J102" s="961"/>
      <c r="K102" s="961"/>
      <c r="L102" s="961"/>
      <c r="M102" s="961"/>
      <c r="N102" s="962"/>
    </row>
    <row r="103" spans="2:14" ht="30" customHeight="1">
      <c r="B103" s="963" t="s">
        <v>2325</v>
      </c>
      <c r="C103" s="964"/>
      <c r="D103" s="964"/>
      <c r="E103" s="964"/>
      <c r="F103" s="964"/>
      <c r="G103" s="964"/>
      <c r="H103" s="964"/>
      <c r="I103" s="964"/>
      <c r="J103" s="964"/>
      <c r="K103" s="964"/>
      <c r="L103" s="964"/>
      <c r="M103" s="964"/>
      <c r="N103" s="965"/>
    </row>
    <row r="104" spans="2:14">
      <c r="B104" s="963"/>
      <c r="C104" s="964"/>
      <c r="D104" s="964"/>
      <c r="E104" s="964"/>
      <c r="F104" s="964"/>
      <c r="G104" s="964"/>
      <c r="H104" s="964"/>
      <c r="I104" s="964"/>
      <c r="J104" s="964"/>
      <c r="K104" s="964"/>
      <c r="L104" s="964"/>
      <c r="M104" s="964"/>
      <c r="N104" s="965"/>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6"/>
      <c r="K114" s="966"/>
      <c r="L114" s="966"/>
      <c r="M114" s="966"/>
      <c r="N114" s="967"/>
    </row>
    <row r="115" spans="2:14" ht="15" thickBot="1">
      <c r="B115" s="428" t="s">
        <v>2327</v>
      </c>
      <c r="C115" s="429"/>
      <c r="D115" s="429"/>
      <c r="E115" s="268"/>
      <c r="F115" s="268"/>
      <c r="G115" s="268"/>
      <c r="H115" s="268"/>
      <c r="I115" s="268"/>
      <c r="J115" s="968"/>
      <c r="K115" s="968"/>
      <c r="L115" s="968"/>
      <c r="M115" s="968"/>
      <c r="N115" s="969"/>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107442.15633449999</v>
      </c>
      <c r="L36" s="279"/>
      <c r="M36" s="280">
        <v>35</v>
      </c>
      <c r="N36" s="281">
        <f>K36/M36</f>
        <v>3069.7758952714285</v>
      </c>
    </row>
    <row r="37" spans="1:14">
      <c r="A37" s="119" t="s">
        <v>312</v>
      </c>
      <c r="B37" s="865" t="str">
        <f>VLOOKUP(A37,EQUIPOS!A7:D154,3,FALSE)</f>
        <v>Retroexcavadora sobre oruga, potencia 138 HP, balde de 1,5 m3.</v>
      </c>
      <c r="C37" s="866"/>
      <c r="D37" s="866"/>
      <c r="E37" s="866"/>
      <c r="F37" s="866"/>
      <c r="G37" s="866"/>
      <c r="H37" s="867"/>
      <c r="I37" s="430"/>
      <c r="J37" s="431"/>
      <c r="K37" s="278">
        <f>VLOOKUP(A37,EQUIPOS!A7:D164,4,FALSE)</f>
        <v>208914.78280949997</v>
      </c>
      <c r="L37" s="344"/>
      <c r="M37" s="345">
        <v>35</v>
      </c>
      <c r="N37" s="281">
        <f>K37/M37</f>
        <v>5968.9937945571419</v>
      </c>
    </row>
    <row r="38" spans="1:14">
      <c r="A38" s="119"/>
      <c r="B38" s="329"/>
      <c r="C38" s="330"/>
      <c r="D38" s="330"/>
      <c r="E38" s="332"/>
      <c r="F38" s="330"/>
      <c r="G38" s="330"/>
      <c r="H38" s="331"/>
      <c r="I38" s="337"/>
      <c r="J38" s="339"/>
      <c r="K38" s="278"/>
      <c r="L38" s="432"/>
      <c r="M38" s="433"/>
      <c r="N38" s="281"/>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0.01</v>
      </c>
      <c r="N40" s="353">
        <f>N73*M40</f>
        <v>7.2953150294428575</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SUM(N36:N41)</f>
        <v>9046.0650048580137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4673.9124865999347</v>
      </c>
      <c r="N47" s="281">
        <f>K47*M47</f>
        <v>6076.0862325799153</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16" t="s">
        <v>1037</v>
      </c>
      <c r="C51" s="817"/>
      <c r="D51" s="817"/>
      <c r="E51" s="817"/>
      <c r="F51" s="817"/>
      <c r="G51" s="817"/>
      <c r="H51" s="817"/>
      <c r="I51" s="817"/>
      <c r="J51" s="817"/>
      <c r="K51" s="817"/>
      <c r="L51" s="817"/>
      <c r="M51" s="818"/>
      <c r="N51" s="403">
        <f>SUM(N47:N50)</f>
        <v>6076.0862325799153</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902" t="s">
        <v>1045</v>
      </c>
      <c r="M55" s="881"/>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3">
        <f>VLOOKUP(A56,TRANSPORTE!A5:D117,4,FALSE)</f>
        <v>1274.4676011956828</v>
      </c>
      <c r="M56" s="904"/>
      <c r="N56" s="296">
        <f>K56*L56</f>
        <v>1656.8078815543877</v>
      </c>
    </row>
    <row r="57" spans="1:14">
      <c r="B57" s="52"/>
      <c r="C57" s="53"/>
      <c r="D57" s="53"/>
      <c r="E57" s="53"/>
      <c r="F57" s="53"/>
      <c r="G57" s="53"/>
      <c r="H57" s="320"/>
      <c r="I57" s="288"/>
      <c r="J57" s="295"/>
      <c r="K57" s="288"/>
      <c r="L57" s="903"/>
      <c r="M57" s="904"/>
      <c r="N57" s="296"/>
    </row>
    <row r="58" spans="1:14">
      <c r="B58" s="52"/>
      <c r="C58" s="53"/>
      <c r="D58" s="53"/>
      <c r="E58" s="53"/>
      <c r="F58" s="53"/>
      <c r="G58" s="53"/>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4"/>
      <c r="M61" s="895"/>
      <c r="N61" s="133"/>
    </row>
    <row r="62" spans="1:14" ht="15" thickBot="1">
      <c r="B62" s="905" t="s">
        <v>1037</v>
      </c>
      <c r="C62" s="859"/>
      <c r="D62" s="859"/>
      <c r="E62" s="859"/>
      <c r="F62" s="859"/>
      <c r="G62" s="859"/>
      <c r="H62" s="859"/>
      <c r="I62" s="859"/>
      <c r="J62" s="859"/>
      <c r="K62" s="859"/>
      <c r="L62" s="859"/>
      <c r="M62" s="860"/>
      <c r="N62" s="110">
        <f>N56+N57+N58+N59+N60</f>
        <v>1656.8078815543877</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5" t="s">
        <v>1047</v>
      </c>
      <c r="C66" s="856"/>
      <c r="D66" s="856"/>
      <c r="E66" s="856"/>
      <c r="F66" s="856"/>
      <c r="G66" s="856"/>
      <c r="H66" s="856"/>
      <c r="I66" s="79" t="s">
        <v>1048</v>
      </c>
      <c r="J66" s="81" t="s">
        <v>1494</v>
      </c>
      <c r="K66" s="80" t="s">
        <v>1050</v>
      </c>
      <c r="L66" s="857" t="s">
        <v>1034</v>
      </c>
      <c r="M66" s="858"/>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92"/>
      <c r="C72" s="893"/>
      <c r="D72" s="893"/>
      <c r="E72" s="893"/>
      <c r="F72" s="893"/>
      <c r="G72" s="893"/>
      <c r="H72" s="893"/>
      <c r="I72" s="132"/>
      <c r="J72" s="132"/>
      <c r="K72" s="132"/>
      <c r="L72" s="906"/>
      <c r="M72" s="906"/>
      <c r="N72" s="51"/>
    </row>
    <row r="73" spans="1:15" ht="15" thickBot="1">
      <c r="B73" s="905" t="s">
        <v>1037</v>
      </c>
      <c r="C73" s="859"/>
      <c r="D73" s="859"/>
      <c r="E73" s="859"/>
      <c r="F73" s="859"/>
      <c r="G73" s="859"/>
      <c r="H73" s="859"/>
      <c r="I73" s="859"/>
      <c r="J73" s="859"/>
      <c r="K73" s="859"/>
      <c r="L73" s="859"/>
      <c r="M73" s="860"/>
      <c r="N73" s="310">
        <f>SUM(N67:N72)</f>
        <v>729.53150294428576</v>
      </c>
    </row>
    <row r="74" spans="1:15" ht="15" thickBot="1">
      <c r="B74" s="39"/>
      <c r="C74" s="40"/>
      <c r="D74" s="40"/>
      <c r="E74" s="40"/>
      <c r="F74" s="40"/>
      <c r="G74" s="40"/>
      <c r="H74" s="40"/>
      <c r="I74" s="40"/>
      <c r="J74" s="40"/>
      <c r="K74" s="40"/>
      <c r="L74" s="40"/>
      <c r="M74" s="40"/>
      <c r="N74" s="41"/>
    </row>
    <row r="75" spans="1:15" ht="15" thickBot="1">
      <c r="B75" s="816" t="s">
        <v>1051</v>
      </c>
      <c r="C75" s="817"/>
      <c r="D75" s="817"/>
      <c r="E75" s="817"/>
      <c r="F75" s="817"/>
      <c r="G75" s="817"/>
      <c r="H75" s="817"/>
      <c r="I75" s="817"/>
      <c r="J75" s="817"/>
      <c r="K75" s="817"/>
      <c r="L75" s="817"/>
      <c r="M75" s="818"/>
      <c r="N75" s="105">
        <f>N42+N51+N62+N73</f>
        <v>17508.490621936602</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1" t="s">
        <v>1053</v>
      </c>
      <c r="C79" s="862"/>
      <c r="D79" s="862"/>
      <c r="E79" s="862"/>
      <c r="F79" s="862"/>
      <c r="G79" s="862"/>
      <c r="H79" s="862"/>
      <c r="I79" s="323"/>
      <c r="J79" s="343"/>
      <c r="K79" s="311" t="s">
        <v>1054</v>
      </c>
      <c r="L79" s="863" t="s">
        <v>1055</v>
      </c>
      <c r="M79" s="864"/>
      <c r="N79" s="312"/>
    </row>
    <row r="80" spans="1:15">
      <c r="B80" s="849" t="s">
        <v>1056</v>
      </c>
      <c r="C80" s="850"/>
      <c r="D80" s="850"/>
      <c r="E80" s="850"/>
      <c r="F80" s="850"/>
      <c r="G80" s="850"/>
      <c r="H80" s="850"/>
      <c r="I80" s="93"/>
      <c r="J80" s="94"/>
      <c r="K80" s="313">
        <v>0.2</v>
      </c>
      <c r="L80" s="851">
        <f>N75*K80</f>
        <v>3501.6981243873206</v>
      </c>
      <c r="M80" s="852"/>
      <c r="N80" s="57"/>
    </row>
    <row r="81" spans="1:14">
      <c r="B81" s="95" t="s">
        <v>1057</v>
      </c>
      <c r="C81" s="96"/>
      <c r="D81" s="96"/>
      <c r="E81" s="96"/>
      <c r="F81" s="96"/>
      <c r="G81" s="96"/>
      <c r="H81" s="96"/>
      <c r="I81" s="93"/>
      <c r="J81" s="94"/>
      <c r="K81" s="313">
        <v>0.05</v>
      </c>
      <c r="L81" s="851">
        <f>N75*K81</f>
        <v>875.42453109683015</v>
      </c>
      <c r="M81" s="852"/>
      <c r="N81" s="57"/>
    </row>
    <row r="82" spans="1:14" ht="15" thickBot="1">
      <c r="B82" s="97" t="s">
        <v>1058</v>
      </c>
      <c r="C82" s="98"/>
      <c r="D82" s="98"/>
      <c r="E82" s="98"/>
      <c r="F82" s="98"/>
      <c r="G82" s="98"/>
      <c r="H82" s="98"/>
      <c r="I82" s="99"/>
      <c r="J82" s="100"/>
      <c r="K82" s="314">
        <v>0.05</v>
      </c>
      <c r="L82" s="853">
        <f>N75*K82</f>
        <v>875.42453109683015</v>
      </c>
      <c r="M82" s="854"/>
      <c r="N82" s="57"/>
    </row>
    <row r="83" spans="1:14" ht="15" thickBot="1">
      <c r="B83" s="816" t="s">
        <v>1037</v>
      </c>
      <c r="C83" s="817"/>
      <c r="D83" s="817"/>
      <c r="E83" s="817"/>
      <c r="F83" s="817"/>
      <c r="G83" s="817"/>
      <c r="H83" s="817"/>
      <c r="I83" s="817"/>
      <c r="J83" s="817"/>
      <c r="K83" s="817"/>
      <c r="L83" s="817"/>
      <c r="M83" s="818"/>
      <c r="N83" s="58">
        <f>L80+L81+L82</f>
        <v>5252.5471865809805</v>
      </c>
    </row>
    <row r="84" spans="1:14" ht="15" thickBot="1">
      <c r="B84" s="39"/>
      <c r="C84" s="40"/>
      <c r="D84" s="40"/>
      <c r="E84" s="40"/>
      <c r="F84" s="40"/>
      <c r="G84" s="40"/>
      <c r="H84" s="40"/>
      <c r="I84" s="40"/>
      <c r="J84" s="40"/>
      <c r="K84" s="40"/>
      <c r="L84" s="40"/>
      <c r="M84" s="40"/>
      <c r="N84" s="41"/>
    </row>
    <row r="85" spans="1:14" ht="15" thickBot="1">
      <c r="A85" t="s">
        <v>2122</v>
      </c>
      <c r="B85" s="816" t="s">
        <v>1059</v>
      </c>
      <c r="C85" s="817"/>
      <c r="D85" s="817"/>
      <c r="E85" s="817"/>
      <c r="F85" s="817"/>
      <c r="G85" s="817"/>
      <c r="H85" s="817"/>
      <c r="I85" s="817"/>
      <c r="J85" s="817"/>
      <c r="K85" s="817"/>
      <c r="L85" s="817"/>
      <c r="M85" s="818"/>
      <c r="N85" s="196">
        <f>N75+N83</f>
        <v>22761.037808517583</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0" t="s">
        <v>2324</v>
      </c>
      <c r="C102" s="961"/>
      <c r="D102" s="961"/>
      <c r="E102" s="961"/>
      <c r="F102" s="961"/>
      <c r="G102" s="961"/>
      <c r="H102" s="961"/>
      <c r="I102" s="961"/>
      <c r="J102" s="961"/>
      <c r="K102" s="961"/>
      <c r="L102" s="961"/>
      <c r="M102" s="961"/>
      <c r="N102" s="962"/>
    </row>
    <row r="103" spans="2:14" ht="15" customHeight="1">
      <c r="B103" s="960"/>
      <c r="C103" s="961"/>
      <c r="D103" s="961"/>
      <c r="E103" s="961"/>
      <c r="F103" s="961"/>
      <c r="G103" s="961"/>
      <c r="H103" s="961"/>
      <c r="I103" s="961"/>
      <c r="J103" s="961"/>
      <c r="K103" s="961"/>
      <c r="L103" s="961"/>
      <c r="M103" s="961"/>
      <c r="N103" s="962"/>
    </row>
    <row r="104" spans="2:14" ht="30" customHeight="1">
      <c r="B104" s="963" t="s">
        <v>2325</v>
      </c>
      <c r="C104" s="964"/>
      <c r="D104" s="964"/>
      <c r="E104" s="964"/>
      <c r="F104" s="964"/>
      <c r="G104" s="964"/>
      <c r="H104" s="964"/>
      <c r="I104" s="964"/>
      <c r="J104" s="964"/>
      <c r="K104" s="964"/>
      <c r="L104" s="964"/>
      <c r="M104" s="964"/>
      <c r="N104" s="965"/>
    </row>
    <row r="105" spans="2:14">
      <c r="B105" s="963"/>
      <c r="C105" s="964"/>
      <c r="D105" s="964"/>
      <c r="E105" s="964"/>
      <c r="F105" s="964"/>
      <c r="G105" s="964"/>
      <c r="H105" s="964"/>
      <c r="I105" s="964"/>
      <c r="J105" s="964"/>
      <c r="K105" s="964"/>
      <c r="L105" s="964"/>
      <c r="M105" s="964"/>
      <c r="N105" s="965"/>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6"/>
      <c r="K115" s="966"/>
      <c r="L115" s="966"/>
      <c r="M115" s="966"/>
      <c r="N115" s="967"/>
    </row>
    <row r="116" spans="2:14" ht="15" thickBot="1">
      <c r="B116" s="428" t="s">
        <v>2327</v>
      </c>
      <c r="C116" s="429"/>
      <c r="D116" s="429"/>
      <c r="E116" s="268"/>
      <c r="F116" s="268"/>
      <c r="G116" s="268"/>
      <c r="H116" s="268"/>
      <c r="I116" s="268"/>
      <c r="J116" s="968"/>
      <c r="K116" s="968"/>
      <c r="L116" s="968"/>
      <c r="M116" s="968"/>
      <c r="N116" s="969"/>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107442.15633449999</v>
      </c>
      <c r="L36" s="279"/>
      <c r="M36" s="280">
        <v>2.5</v>
      </c>
      <c r="N36" s="281">
        <f>K36/M36</f>
        <v>42976.862533799998</v>
      </c>
    </row>
    <row r="37" spans="1:14">
      <c r="A37" s="119" t="s">
        <v>129</v>
      </c>
      <c r="B37" s="865" t="str">
        <f>VLOOKUP(A37,EQUIPOS!A7:D154,3,FALSE)</f>
        <v xml:space="preserve">Buldozer, Potencia al volante de 140 HP, motor de 2200 RPM, longitud de hoja 4,80m. </v>
      </c>
      <c r="C37" s="866"/>
      <c r="D37" s="866"/>
      <c r="E37" s="866"/>
      <c r="F37" s="866"/>
      <c r="G37" s="866"/>
      <c r="H37" s="867"/>
      <c r="I37" s="430"/>
      <c r="J37" s="431"/>
      <c r="K37" s="278">
        <f>VLOOKUP(A37,EQUIPOS!A7:D164,4,FALSE)</f>
        <v>191007.23557949997</v>
      </c>
      <c r="L37" s="344"/>
      <c r="M37" s="345">
        <v>100</v>
      </c>
      <c r="N37" s="281">
        <f>K37/M37</f>
        <v>1910.0723557949998</v>
      </c>
    </row>
    <row r="38" spans="1:14">
      <c r="A38" s="119" t="s">
        <v>312</v>
      </c>
      <c r="B38" s="865" t="str">
        <f>VLOOKUP(A38,EQUIPOS!A8:D154,3,FALSE)</f>
        <v>Retroexcavadora sobre oruga, potencia 138 HP, balde de 1,5 m3.</v>
      </c>
      <c r="C38" s="866"/>
      <c r="D38" s="866"/>
      <c r="E38" s="866"/>
      <c r="F38" s="866"/>
      <c r="G38" s="866"/>
      <c r="H38" s="867"/>
      <c r="I38" s="337"/>
      <c r="J38" s="339"/>
      <c r="K38" s="278">
        <f>VLOOKUP(A38,EQUIPOS!A8:D165,4,FALSE)</f>
        <v>208914.78280949997</v>
      </c>
      <c r="L38" s="432"/>
      <c r="M38" s="433">
        <v>16</v>
      </c>
      <c r="N38" s="281">
        <f>K38/M38</f>
        <v>13057.173925593748</v>
      </c>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0.01</v>
      </c>
      <c r="N40" s="353">
        <f>N76*M40</f>
        <v>23.937752440359372</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SUM(N36:N41)</f>
        <v>57968.046567629106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4595.3999999999996</v>
      </c>
      <c r="N47" s="281">
        <f>K47*M47</f>
        <v>1378.62</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1461.32</v>
      </c>
      <c r="N48" s="281">
        <f t="shared" ref="N48:N53" si="0">K48*M48</f>
        <v>4383.96</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8577.51</v>
      </c>
      <c r="N49" s="281">
        <f t="shared" si="0"/>
        <v>2144.3775000000001</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1151.6628624773973</v>
      </c>
      <c r="N50" s="281">
        <f t="shared" si="0"/>
        <v>1151.6628624773973</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871.07999999999993</v>
      </c>
      <c r="N51" s="281">
        <f t="shared" si="0"/>
        <v>871.07999999999993</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7379.7152801656002</v>
      </c>
      <c r="N52" s="281">
        <f t="shared" si="0"/>
        <v>3379.909598315845</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4673.9124865999347</v>
      </c>
      <c r="N53" s="281">
        <f t="shared" si="0"/>
        <v>6076.0862325799153</v>
      </c>
    </row>
    <row r="54" spans="1:14" ht="15" thickBot="1">
      <c r="B54" s="816" t="s">
        <v>1037</v>
      </c>
      <c r="C54" s="817"/>
      <c r="D54" s="817"/>
      <c r="E54" s="817"/>
      <c r="F54" s="817"/>
      <c r="G54" s="817"/>
      <c r="H54" s="817"/>
      <c r="I54" s="817"/>
      <c r="J54" s="817"/>
      <c r="K54" s="817"/>
      <c r="L54" s="817"/>
      <c r="M54" s="818"/>
      <c r="N54" s="403">
        <f>SUM(N47:N53)</f>
        <v>19385.696193373158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3">
        <f>VLOOKUP(A59,TRANSPORTE!A5:D117,4,FALSE)</f>
        <v>1274.4676011956828</v>
      </c>
      <c r="M59" s="904"/>
      <c r="N59" s="296">
        <f>K59*L59</f>
        <v>1656.8078815543877</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2393.7752440359372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N42+N54+N65+N76</f>
        <v>81404.325886592589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16280.865177318519</v>
      </c>
      <c r="M83" s="852"/>
      <c r="N83" s="57"/>
    </row>
    <row r="84" spans="1:14">
      <c r="B84" s="95" t="s">
        <v>1057</v>
      </c>
      <c r="C84" s="96"/>
      <c r="D84" s="96"/>
      <c r="E84" s="96"/>
      <c r="F84" s="96"/>
      <c r="G84" s="96"/>
      <c r="H84" s="96"/>
      <c r="I84" s="93"/>
      <c r="J84" s="94"/>
      <c r="K84" s="313">
        <v>0.05</v>
      </c>
      <c r="L84" s="851">
        <f>N78*K84</f>
        <v>4070.2162943296298</v>
      </c>
      <c r="M84" s="852"/>
      <c r="N84" s="57"/>
    </row>
    <row r="85" spans="1:14" ht="15" thickBot="1">
      <c r="B85" s="97" t="s">
        <v>1058</v>
      </c>
      <c r="C85" s="98"/>
      <c r="D85" s="98"/>
      <c r="E85" s="98"/>
      <c r="F85" s="98"/>
      <c r="G85" s="98"/>
      <c r="H85" s="98"/>
      <c r="I85" s="99"/>
      <c r="J85" s="100"/>
      <c r="K85" s="314">
        <v>0.05</v>
      </c>
      <c r="L85" s="853">
        <f>N78*K85</f>
        <v>4070.2162943296298</v>
      </c>
      <c r="M85" s="854"/>
      <c r="N85" s="57"/>
    </row>
    <row r="86" spans="1:14" ht="15" thickBot="1">
      <c r="B86" s="816" t="s">
        <v>1037</v>
      </c>
      <c r="C86" s="817"/>
      <c r="D86" s="817"/>
      <c r="E86" s="817"/>
      <c r="F86" s="817"/>
      <c r="G86" s="817"/>
      <c r="H86" s="817"/>
      <c r="I86" s="817"/>
      <c r="J86" s="817"/>
      <c r="K86" s="817"/>
      <c r="L86" s="817"/>
      <c r="M86" s="818"/>
      <c r="N86" s="58">
        <f>L83+L84+L85</f>
        <v>24421.297765977775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105825.62365257036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107442.15633449999</v>
      </c>
      <c r="L36" s="279"/>
      <c r="M36" s="345">
        <v>2.5</v>
      </c>
      <c r="N36" s="281">
        <f>K36/M36</f>
        <v>42976.862533799998</v>
      </c>
    </row>
    <row r="37" spans="1:14">
      <c r="A37" s="119" t="s">
        <v>129</v>
      </c>
      <c r="B37" s="865" t="str">
        <f>VLOOKUP(A37,EQUIPOS!A7:D154,3,FALSE)</f>
        <v xml:space="preserve">Buldozer, Potencia al volante de 140 HP, motor de 2200 RPM, longitud de hoja 4,80m. </v>
      </c>
      <c r="C37" s="866"/>
      <c r="D37" s="866"/>
      <c r="E37" s="866"/>
      <c r="F37" s="866"/>
      <c r="G37" s="866"/>
      <c r="H37" s="867"/>
      <c r="I37" s="430"/>
      <c r="J37" s="431"/>
      <c r="K37" s="278">
        <f>VLOOKUP(A37,EQUIPOS!A7:D164,4,FALSE)</f>
        <v>191007.23557949997</v>
      </c>
      <c r="L37" s="344"/>
      <c r="M37" s="345">
        <v>100</v>
      </c>
      <c r="N37" s="281">
        <f>K37/M37</f>
        <v>1910.0723557949998</v>
      </c>
    </row>
    <row r="38" spans="1:14">
      <c r="A38" s="119" t="s">
        <v>261</v>
      </c>
      <c r="B38" s="865" t="str">
        <f>VLOOKUP(A38,EQUIPOS!A8:D154,3,FALSE)</f>
        <v xml:space="preserve">Motobomba 3 PULGADAS (incluye operario)
</v>
      </c>
      <c r="C38" s="866"/>
      <c r="D38" s="866"/>
      <c r="E38" s="866"/>
      <c r="F38" s="866"/>
      <c r="G38" s="866"/>
      <c r="H38" s="867"/>
      <c r="I38" s="337"/>
      <c r="J38" s="339"/>
      <c r="K38" s="278">
        <f>VLOOKUP(A38,EQUIPOS!A8:D165,4,FALSE)</f>
        <v>7698.329999999999</v>
      </c>
      <c r="L38" s="432"/>
      <c r="M38" s="433">
        <v>8</v>
      </c>
      <c r="N38" s="281">
        <f>K38/M38</f>
        <v>962.29124999999988</v>
      </c>
    </row>
    <row r="39" spans="1:14">
      <c r="A39" t="s">
        <v>312</v>
      </c>
      <c r="B39" s="865" t="str">
        <f>VLOOKUP(A39,EQUIPOS!A9:D154,3,FALSE)</f>
        <v>Retroexcavadora sobre oruga, potencia 138 HP, balde de 1,5 m3.</v>
      </c>
      <c r="C39" s="866"/>
      <c r="D39" s="866"/>
      <c r="E39" s="866"/>
      <c r="F39" s="866"/>
      <c r="G39" s="866"/>
      <c r="H39" s="867"/>
      <c r="I39" s="42"/>
      <c r="J39" s="43"/>
      <c r="K39" s="278">
        <f>VLOOKUP(A39,EQUIPOS!A9:D166,4,FALSE)</f>
        <v>208914.78280949997</v>
      </c>
      <c r="L39" s="285"/>
      <c r="M39" s="345">
        <v>8</v>
      </c>
      <c r="N39" s="281">
        <f>K39/M39</f>
        <v>26114.347851187496</v>
      </c>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N78*M41</f>
        <v>204.2688208244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72167.842811606897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4595.3999999999996</v>
      </c>
      <c r="N48" s="281">
        <f>K48*M48</f>
        <v>1378.62</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1461.32</v>
      </c>
      <c r="N49" s="281">
        <f t="shared" ref="N49:N54" si="0">K49*M49</f>
        <v>4383.96</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8577.51</v>
      </c>
      <c r="N50" s="281">
        <f t="shared" si="0"/>
        <v>2144.3775000000001</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1151.6628624773973</v>
      </c>
      <c r="N51" s="281">
        <f t="shared" si="0"/>
        <v>1151.6628624773973</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871.07999999999993</v>
      </c>
      <c r="N52" s="281">
        <f t="shared" si="0"/>
        <v>871.07999999999993</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7379.7152801656002</v>
      </c>
      <c r="N53" s="281">
        <f>K53*M53</f>
        <v>3379.909598315845</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4673.9124865999347</v>
      </c>
      <c r="N54" s="281">
        <f t="shared" si="0"/>
        <v>6076.0862325799153</v>
      </c>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19385.696193373158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3">
        <f>VLOOKUP(A61,TRANSPORTE!A5:D117,4,FALSE)</f>
        <v>1274.4676011956828</v>
      </c>
      <c r="M61" s="904"/>
      <c r="N61" s="296">
        <f>K61*L61</f>
        <v>1656.8078815543877</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1656.8078815543877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20426.882082439999</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113637.22896897445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22727.44579379489</v>
      </c>
      <c r="M85" s="852"/>
      <c r="N85" s="57"/>
    </row>
    <row r="86" spans="1:14">
      <c r="B86" s="95" t="s">
        <v>1057</v>
      </c>
      <c r="C86" s="96"/>
      <c r="D86" s="96"/>
      <c r="E86" s="96"/>
      <c r="F86" s="96"/>
      <c r="G86" s="96"/>
      <c r="H86" s="96"/>
      <c r="I86" s="93"/>
      <c r="J86" s="94"/>
      <c r="K86" s="313">
        <v>0.05</v>
      </c>
      <c r="L86" s="851">
        <f>N80*K86</f>
        <v>5681.8614484487225</v>
      </c>
      <c r="M86" s="852"/>
      <c r="N86" s="57"/>
    </row>
    <row r="87" spans="1:14" ht="15" thickBot="1">
      <c r="B87" s="97" t="s">
        <v>1058</v>
      </c>
      <c r="C87" s="98"/>
      <c r="D87" s="98"/>
      <c r="E87" s="98"/>
      <c r="F87" s="98"/>
      <c r="G87" s="98"/>
      <c r="H87" s="98"/>
      <c r="I87" s="99"/>
      <c r="J87" s="100"/>
      <c r="K87" s="314">
        <v>0.05</v>
      </c>
      <c r="L87" s="853">
        <f>N80*K87</f>
        <v>5681.8614484487225</v>
      </c>
      <c r="M87" s="854"/>
      <c r="N87" s="57"/>
    </row>
    <row r="88" spans="1:14" ht="15" thickBot="1">
      <c r="B88" s="816" t="s">
        <v>1037</v>
      </c>
      <c r="C88" s="817"/>
      <c r="D88" s="817"/>
      <c r="E88" s="817"/>
      <c r="F88" s="817"/>
      <c r="G88" s="817"/>
      <c r="H88" s="817"/>
      <c r="I88" s="817"/>
      <c r="J88" s="817"/>
      <c r="K88" s="817"/>
      <c r="L88" s="817"/>
      <c r="M88" s="818"/>
      <c r="N88" s="58">
        <f>L85+L86+L87</f>
        <v>34091.168690692335</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147728.39765966678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2.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191007.23557949997</v>
      </c>
      <c r="L36" s="279"/>
      <c r="M36" s="345">
        <v>100</v>
      </c>
      <c r="N36" s="281">
        <f>K36/M36</f>
        <v>1910.0723557949998</v>
      </c>
    </row>
    <row r="37" spans="1:14">
      <c r="A37" s="119" t="s">
        <v>312</v>
      </c>
      <c r="B37" s="865" t="str">
        <f>VLOOKUP(A37,EQUIPOS!A7:D154,3,FALSE)</f>
        <v>Retroexcavadora sobre oruga, potencia 138 HP, balde de 1,5 m3.</v>
      </c>
      <c r="C37" s="866"/>
      <c r="D37" s="866"/>
      <c r="E37" s="866"/>
      <c r="F37" s="866"/>
      <c r="G37" s="866"/>
      <c r="H37" s="867"/>
      <c r="I37" s="430"/>
      <c r="J37" s="431"/>
      <c r="K37" s="278">
        <f>VLOOKUP(A37,EQUIPOS!A7:D164,4,FALSE)</f>
        <v>208914.78280949997</v>
      </c>
      <c r="L37" s="344"/>
      <c r="M37" s="345">
        <v>35</v>
      </c>
      <c r="N37" s="281">
        <f>K37/M37</f>
        <v>5968.9937945571419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7.2953150294428575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7886.3614653815839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4673.9124865999347</v>
      </c>
      <c r="N48" s="281">
        <f>K48*M48</f>
        <v>6076.0862325799153</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16" t="s">
        <v>1037</v>
      </c>
      <c r="C55" s="817"/>
      <c r="D55" s="817"/>
      <c r="E55" s="817"/>
      <c r="F55" s="817"/>
      <c r="G55" s="817"/>
      <c r="H55" s="817"/>
      <c r="I55" s="817"/>
      <c r="J55" s="817"/>
      <c r="K55" s="817"/>
      <c r="L55" s="817"/>
      <c r="M55" s="818"/>
      <c r="N55" s="403">
        <f>SUM(N48:N54)</f>
        <v>6076.0862325799153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3">
        <f>VLOOKUP(A60,TRANSPORTE!A5:D117,4,FALSE)</f>
        <v>1274.4676011956828</v>
      </c>
      <c r="M60" s="904"/>
      <c r="N60" s="296">
        <f>K60*L60</f>
        <v>1656.8078815543877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1656.8078815543877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729.53150294428576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16348.787082460174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3269.7574164920352</v>
      </c>
      <c r="M84" s="852"/>
      <c r="N84" s="57"/>
    </row>
    <row r="85" spans="1:14">
      <c r="B85" s="95" t="s">
        <v>1057</v>
      </c>
      <c r="C85" s="96"/>
      <c r="D85" s="96"/>
      <c r="E85" s="96"/>
      <c r="F85" s="96"/>
      <c r="G85" s="96"/>
      <c r="H85" s="96"/>
      <c r="I85" s="93"/>
      <c r="J85" s="94"/>
      <c r="K85" s="313">
        <v>0.05</v>
      </c>
      <c r="L85" s="851">
        <f>N79*K85</f>
        <v>817.4393541230088</v>
      </c>
      <c r="M85" s="852"/>
      <c r="N85" s="57"/>
    </row>
    <row r="86" spans="1:14" ht="15" thickBot="1">
      <c r="B86" s="97" t="s">
        <v>1058</v>
      </c>
      <c r="C86" s="98"/>
      <c r="D86" s="98"/>
      <c r="E86" s="98"/>
      <c r="F86" s="98"/>
      <c r="G86" s="98"/>
      <c r="H86" s="98"/>
      <c r="I86" s="99"/>
      <c r="J86" s="100"/>
      <c r="K86" s="314">
        <v>0.05</v>
      </c>
      <c r="L86" s="853">
        <f>N79*K86</f>
        <v>817.4393541230088</v>
      </c>
      <c r="M86" s="854"/>
      <c r="N86" s="57"/>
    </row>
    <row r="87" spans="1:14" ht="15" thickBot="1">
      <c r="B87" s="816" t="s">
        <v>1037</v>
      </c>
      <c r="C87" s="817"/>
      <c r="D87" s="817"/>
      <c r="E87" s="817"/>
      <c r="F87" s="817"/>
      <c r="G87" s="817"/>
      <c r="H87" s="817"/>
      <c r="I87" s="817"/>
      <c r="J87" s="817"/>
      <c r="K87" s="817"/>
      <c r="L87" s="817"/>
      <c r="M87" s="818"/>
      <c r="N87" s="58">
        <f>L84+L85+L86</f>
        <v>4904.6361247380528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21253.423207198226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75" customHeight="1" thickBot="1">
      <c r="B29" s="77" t="s">
        <v>1027</v>
      </c>
      <c r="C29" s="795" t="s">
        <v>1028</v>
      </c>
      <c r="D29" s="796"/>
      <c r="E29" s="796"/>
      <c r="F29" s="796"/>
      <c r="G29" s="796"/>
      <c r="H29" s="796"/>
      <c r="I29" s="796"/>
      <c r="J29" s="78"/>
      <c r="K29" s="351" t="s">
        <v>2321</v>
      </c>
      <c r="L29" s="792" t="s">
        <v>1029</v>
      </c>
      <c r="M29" s="793"/>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86" t="s">
        <v>1028</v>
      </c>
      <c r="C34" s="887"/>
      <c r="D34" s="887"/>
      <c r="E34" s="887"/>
      <c r="F34" s="887"/>
      <c r="G34" s="887"/>
      <c r="H34" s="888"/>
      <c r="I34" s="889" t="s">
        <v>1032</v>
      </c>
      <c r="J34" s="890"/>
      <c r="K34" s="75" t="s">
        <v>1033</v>
      </c>
      <c r="L34" s="891" t="s">
        <v>1034</v>
      </c>
      <c r="M34" s="888"/>
      <c r="N34" s="76" t="s">
        <v>1035</v>
      </c>
    </row>
    <row r="35" spans="1:14">
      <c r="A35" s="119" t="s">
        <v>263</v>
      </c>
      <c r="B35" s="865" t="str">
        <f>VLOOKUP(A35,EQUIPOS!A6:D154,3,FALSE)</f>
        <v xml:space="preserve">Motobomba 4 pulgadas
</v>
      </c>
      <c r="C35" s="866"/>
      <c r="D35" s="866"/>
      <c r="E35" s="866"/>
      <c r="F35" s="866"/>
      <c r="G35" s="866"/>
      <c r="H35" s="867"/>
      <c r="I35" s="276"/>
      <c r="J35" s="277"/>
      <c r="K35" s="278">
        <f>VLOOKUP(A35,EQUIPOS!A6:D163,4,FALSE)</f>
        <v>10744.528337999998</v>
      </c>
      <c r="L35" s="279"/>
      <c r="M35" s="345">
        <v>21</v>
      </c>
      <c r="N35" s="281">
        <f>K35/M35</f>
        <v>511.64420657142847</v>
      </c>
    </row>
    <row r="36" spans="1:14">
      <c r="A36" s="119" t="s">
        <v>129</v>
      </c>
      <c r="B36" s="865" t="str">
        <f>VLOOKUP(A36,EQUIPOS!A7:D154,3,FALSE)</f>
        <v xml:space="preserve">Buldozer, Potencia al volante de 140 HP, motor de 2200 RPM, longitud de hoja 4,80m. </v>
      </c>
      <c r="C36" s="866"/>
      <c r="D36" s="866"/>
      <c r="E36" s="866"/>
      <c r="F36" s="866"/>
      <c r="G36" s="866"/>
      <c r="H36" s="867"/>
      <c r="I36" s="430"/>
      <c r="J36" s="431"/>
      <c r="K36" s="278">
        <f>VLOOKUP(A36,EQUIPOS!A7:D164,4,FALSE)</f>
        <v>191007.23557949997</v>
      </c>
      <c r="L36" s="344"/>
      <c r="M36" s="345">
        <v>100</v>
      </c>
      <c r="N36" s="281">
        <f>K36/M36</f>
        <v>1910.0723557949998</v>
      </c>
    </row>
    <row r="37" spans="1:14">
      <c r="A37" s="119" t="s">
        <v>312</v>
      </c>
      <c r="B37" s="865" t="str">
        <f>VLOOKUP(A37,EQUIPOS!A8:D154,3,FALSE)</f>
        <v>Retroexcavadora sobre oruga, potencia 138 HP, balde de 1,5 m3.</v>
      </c>
      <c r="C37" s="866"/>
      <c r="D37" s="866"/>
      <c r="E37" s="866"/>
      <c r="F37" s="866"/>
      <c r="G37" s="866"/>
      <c r="H37" s="867"/>
      <c r="I37" s="337"/>
      <c r="J37" s="339"/>
      <c r="K37" s="278">
        <f>VLOOKUP(A37,EQUIPOS!A8:D165,4,FALSE)</f>
        <v>208914.78280949997</v>
      </c>
      <c r="L37" s="432"/>
      <c r="M37" s="433">
        <v>21</v>
      </c>
      <c r="N37" s="281">
        <f>K37/M37</f>
        <v>9948.3229909285692</v>
      </c>
    </row>
    <row r="38" spans="1:14">
      <c r="B38" s="865"/>
      <c r="C38" s="866"/>
      <c r="D38" s="866"/>
      <c r="E38" s="866"/>
      <c r="F38" s="866"/>
      <c r="G38" s="866"/>
      <c r="H38" s="867"/>
      <c r="I38" s="42"/>
      <c r="J38" s="43"/>
      <c r="K38" s="278"/>
      <c r="L38" s="285"/>
      <c r="M38" s="345"/>
      <c r="N38" s="281"/>
    </row>
    <row r="39" spans="1:14">
      <c r="B39" s="329"/>
      <c r="C39" s="330"/>
      <c r="D39" s="330"/>
      <c r="E39" s="330"/>
      <c r="F39" s="332"/>
      <c r="G39" s="332"/>
      <c r="H39" s="131"/>
      <c r="I39" s="42"/>
      <c r="J39" s="43"/>
      <c r="K39" s="278"/>
      <c r="L39" s="285"/>
      <c r="M39" s="286"/>
      <c r="N39" s="282"/>
    </row>
    <row r="40" spans="1:14">
      <c r="B40" s="873" t="s">
        <v>1036</v>
      </c>
      <c r="C40" s="874"/>
      <c r="D40" s="874"/>
      <c r="E40" s="44"/>
      <c r="F40" s="45"/>
      <c r="G40" s="45"/>
      <c r="H40" s="46"/>
      <c r="I40" s="42"/>
      <c r="J40" s="43"/>
      <c r="K40" s="288"/>
      <c r="L40" s="285"/>
      <c r="M40" s="410">
        <v>0.01</v>
      </c>
      <c r="N40" s="353">
        <f>N76*M40</f>
        <v>12.158858382404762</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SUM(N35:N41)</f>
        <v>12382.198411677402</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4673.9124865999347</v>
      </c>
      <c r="N47" s="281">
        <f>K47*M47</f>
        <v>6076.0862325799153</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6" t="s">
        <v>1037</v>
      </c>
      <c r="C54" s="817"/>
      <c r="D54" s="817"/>
      <c r="E54" s="817"/>
      <c r="F54" s="817"/>
      <c r="G54" s="817"/>
      <c r="H54" s="817"/>
      <c r="I54" s="817"/>
      <c r="J54" s="817"/>
      <c r="K54" s="817"/>
      <c r="L54" s="817"/>
      <c r="M54" s="818"/>
      <c r="N54" s="403">
        <f>SUM(N47:N53)</f>
        <v>6076.0862325799153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3">
        <f>VLOOKUP(A59,TRANSPORTE!A5:D117,4,FALSE)</f>
        <v>1274.4676011956828</v>
      </c>
      <c r="M59" s="904"/>
      <c r="N59" s="296">
        <f>K59*L59</f>
        <v>1656.8078815543877</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1656.8078815543877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1215.8858382404762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N42+N54+N65+N76</f>
        <v>21330.978364052182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4266.1956728104369</v>
      </c>
      <c r="M83" s="852"/>
      <c r="N83" s="57"/>
    </row>
    <row r="84" spans="1:14">
      <c r="B84" s="95" t="s">
        <v>1057</v>
      </c>
      <c r="C84" s="96"/>
      <c r="D84" s="96"/>
      <c r="E84" s="96"/>
      <c r="F84" s="96"/>
      <c r="G84" s="96"/>
      <c r="H84" s="96"/>
      <c r="I84" s="93"/>
      <c r="J84" s="94"/>
      <c r="K84" s="313">
        <v>0.05</v>
      </c>
      <c r="L84" s="851">
        <f>N78*K84</f>
        <v>1066.5489182026092</v>
      </c>
      <c r="M84" s="852"/>
      <c r="N84" s="57"/>
    </row>
    <row r="85" spans="1:14" ht="15" thickBot="1">
      <c r="B85" s="97" t="s">
        <v>1058</v>
      </c>
      <c r="C85" s="98"/>
      <c r="D85" s="98"/>
      <c r="E85" s="98"/>
      <c r="F85" s="98"/>
      <c r="G85" s="98"/>
      <c r="H85" s="98"/>
      <c r="I85" s="99"/>
      <c r="J85" s="100"/>
      <c r="K85" s="314">
        <v>0.05</v>
      </c>
      <c r="L85" s="853">
        <f>N78*K85</f>
        <v>1066.5489182026092</v>
      </c>
      <c r="M85" s="854"/>
      <c r="N85" s="57"/>
    </row>
    <row r="86" spans="1:14" ht="15" thickBot="1">
      <c r="B86" s="816" t="s">
        <v>1037</v>
      </c>
      <c r="C86" s="817"/>
      <c r="D86" s="817"/>
      <c r="E86" s="817"/>
      <c r="F86" s="817"/>
      <c r="G86" s="817"/>
      <c r="H86" s="817"/>
      <c r="I86" s="817"/>
      <c r="J86" s="817"/>
      <c r="K86" s="817"/>
      <c r="L86" s="817"/>
      <c r="M86" s="818"/>
      <c r="N86" s="58">
        <f>L83+L84+L85</f>
        <v>6399.2935092156558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27730.271873267837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13086.539999999999</v>
      </c>
      <c r="L36" s="279"/>
      <c r="M36" s="345">
        <v>2.5</v>
      </c>
      <c r="N36" s="281">
        <f>K36/M36</f>
        <v>5234.616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5617.6200390457498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22375.690732967381</v>
      </c>
      <c r="N48" s="281">
        <f>K48*M48</f>
        <v>29088.397952857598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37.26</v>
      </c>
      <c r="N49" s="281">
        <f>K49*M49</f>
        <v>1117.8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30206.197952857598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1274.4676011956828</v>
      </c>
      <c r="M60" s="904"/>
      <c r="N60" s="296">
        <f>K60*L60</f>
        <v>1656.8078815543877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1656.8078815543877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45140.706654372734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9028.1413308745468</v>
      </c>
      <c r="M84" s="852"/>
      <c r="N84" s="57"/>
    </row>
    <row r="85" spans="1:14">
      <c r="B85" s="95" t="s">
        <v>1057</v>
      </c>
      <c r="C85" s="96"/>
      <c r="D85" s="96"/>
      <c r="E85" s="96"/>
      <c r="F85" s="96"/>
      <c r="G85" s="96"/>
      <c r="H85" s="96"/>
      <c r="I85" s="93"/>
      <c r="J85" s="94"/>
      <c r="K85" s="313">
        <v>0.05</v>
      </c>
      <c r="L85" s="851">
        <f>N79*K85</f>
        <v>2257.0353327186367</v>
      </c>
      <c r="M85" s="852"/>
      <c r="N85" s="57"/>
    </row>
    <row r="86" spans="1:14" ht="15" thickBot="1">
      <c r="B86" s="97" t="s">
        <v>1058</v>
      </c>
      <c r="C86" s="98"/>
      <c r="D86" s="98"/>
      <c r="E86" s="98"/>
      <c r="F86" s="98"/>
      <c r="G86" s="98"/>
      <c r="H86" s="98"/>
      <c r="I86" s="99"/>
      <c r="J86" s="100"/>
      <c r="K86" s="314">
        <v>0.05</v>
      </c>
      <c r="L86" s="853">
        <f>N79*K86</f>
        <v>2257.0353327186367</v>
      </c>
      <c r="M86" s="854"/>
      <c r="N86" s="57"/>
    </row>
    <row r="87" spans="1:14" ht="15" thickBot="1">
      <c r="B87" s="816" t="s">
        <v>1037</v>
      </c>
      <c r="C87" s="817"/>
      <c r="D87" s="817"/>
      <c r="E87" s="817"/>
      <c r="F87" s="817"/>
      <c r="G87" s="817"/>
      <c r="H87" s="817"/>
      <c r="I87" s="817"/>
      <c r="J87" s="817"/>
      <c r="K87" s="817"/>
      <c r="L87" s="817"/>
      <c r="M87" s="818"/>
      <c r="N87" s="58">
        <f>L84+L85+L86</f>
        <v>13542.21199631182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58682.918650684558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13086.539999999999</v>
      </c>
      <c r="L36" s="279"/>
      <c r="M36" s="345">
        <v>2.5</v>
      </c>
      <c r="N36" s="281">
        <f>K36/M36</f>
        <v>5234.616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5617.6200390457498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15000</v>
      </c>
      <c r="N48" s="281">
        <f>K48*M48</f>
        <v>19500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37.26</v>
      </c>
      <c r="N49" s="281">
        <f>K49*M49</f>
        <v>1117.8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20617.8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1274.4676011956828</v>
      </c>
      <c r="M60" s="904"/>
      <c r="N60" s="296">
        <f>K60*L60</f>
        <v>1656.8078815543877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51"/>
    </row>
    <row r="66" spans="1:15" ht="15" thickBot="1">
      <c r="B66" s="905" t="s">
        <v>1037</v>
      </c>
      <c r="C66" s="859"/>
      <c r="D66" s="859"/>
      <c r="E66" s="859"/>
      <c r="F66" s="859"/>
      <c r="G66" s="859"/>
      <c r="H66" s="859"/>
      <c r="I66" s="859"/>
      <c r="J66" s="859"/>
      <c r="K66" s="859"/>
      <c r="L66" s="859"/>
      <c r="M66" s="860"/>
      <c r="N66" s="110">
        <f>N60+N61+N62+N63+N64</f>
        <v>1656.8078815543877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35552.30870151514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7110.4617403030279</v>
      </c>
      <c r="M84" s="852"/>
      <c r="N84" s="57"/>
    </row>
    <row r="85" spans="1:14">
      <c r="B85" s="95" t="s">
        <v>1057</v>
      </c>
      <c r="C85" s="96"/>
      <c r="D85" s="96"/>
      <c r="E85" s="96"/>
      <c r="F85" s="96"/>
      <c r="G85" s="96"/>
      <c r="H85" s="96"/>
      <c r="I85" s="93"/>
      <c r="J85" s="94"/>
      <c r="K85" s="313">
        <v>0.05</v>
      </c>
      <c r="L85" s="851">
        <f>N79*K85</f>
        <v>1777.615435075757</v>
      </c>
      <c r="M85" s="852"/>
      <c r="N85" s="57"/>
    </row>
    <row r="86" spans="1:14" ht="15" thickBot="1">
      <c r="B86" s="97" t="s">
        <v>1058</v>
      </c>
      <c r="C86" s="98"/>
      <c r="D86" s="98"/>
      <c r="E86" s="98"/>
      <c r="F86" s="98"/>
      <c r="G86" s="98"/>
      <c r="H86" s="98"/>
      <c r="I86" s="99"/>
      <c r="J86" s="100"/>
      <c r="K86" s="314">
        <v>0.05</v>
      </c>
      <c r="L86" s="853">
        <f>N79*K86</f>
        <v>1777.615435075757</v>
      </c>
      <c r="M86" s="854"/>
      <c r="N86" s="57"/>
    </row>
    <row r="87" spans="1:14" ht="15" thickBot="1">
      <c r="B87" s="816" t="s">
        <v>1037</v>
      </c>
      <c r="C87" s="817"/>
      <c r="D87" s="817"/>
      <c r="E87" s="817"/>
      <c r="F87" s="817"/>
      <c r="G87" s="817"/>
      <c r="H87" s="817"/>
      <c r="I87" s="817"/>
      <c r="J87" s="817"/>
      <c r="K87" s="817"/>
      <c r="L87" s="817"/>
      <c r="M87" s="818"/>
      <c r="N87" s="58">
        <f>L84+L85+L86</f>
        <v>10665.692610454542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46218.001311969681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13086.539999999999</v>
      </c>
      <c r="L36" s="279"/>
      <c r="M36" s="345">
        <v>2.5</v>
      </c>
      <c r="N36" s="281">
        <f>K36/M36</f>
        <v>5234.616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5617.6200390457498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34672.5</v>
      </c>
      <c r="N48" s="281">
        <f>K48*M48</f>
        <v>45074.25</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37.26</v>
      </c>
      <c r="N49" s="281">
        <f>K49*M49</f>
        <v>1117.8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46192.05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1274.4676011956828</v>
      </c>
      <c r="M60" s="904"/>
      <c r="N60" s="296">
        <f>K60*L60</f>
        <v>1656.8078815543877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1656.8078815543877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61126.55870151514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12225.311740303028</v>
      </c>
      <c r="M84" s="852"/>
      <c r="N84" s="57"/>
    </row>
    <row r="85" spans="1:14">
      <c r="B85" s="95" t="s">
        <v>1057</v>
      </c>
      <c r="C85" s="96"/>
      <c r="D85" s="96"/>
      <c r="E85" s="96"/>
      <c r="F85" s="96"/>
      <c r="G85" s="96"/>
      <c r="H85" s="96"/>
      <c r="I85" s="93"/>
      <c r="J85" s="94"/>
      <c r="K85" s="313">
        <v>0.05</v>
      </c>
      <c r="L85" s="851">
        <f>N79*K85</f>
        <v>3056.3279350757571</v>
      </c>
      <c r="M85" s="852"/>
      <c r="N85" s="57"/>
    </row>
    <row r="86" spans="1:14" ht="15" thickBot="1">
      <c r="B86" s="97" t="s">
        <v>1058</v>
      </c>
      <c r="C86" s="98"/>
      <c r="D86" s="98"/>
      <c r="E86" s="98"/>
      <c r="F86" s="98"/>
      <c r="G86" s="98"/>
      <c r="H86" s="98"/>
      <c r="I86" s="99"/>
      <c r="J86" s="100"/>
      <c r="K86" s="314">
        <v>0.05</v>
      </c>
      <c r="L86" s="853">
        <f>N79*K86</f>
        <v>3056.3279350757571</v>
      </c>
      <c r="M86" s="854"/>
      <c r="N86" s="57"/>
    </row>
    <row r="87" spans="1:14" ht="15" thickBot="1">
      <c r="B87" s="816" t="s">
        <v>1037</v>
      </c>
      <c r="C87" s="817"/>
      <c r="D87" s="817"/>
      <c r="E87" s="817"/>
      <c r="F87" s="817"/>
      <c r="G87" s="817"/>
      <c r="H87" s="817"/>
      <c r="I87" s="817"/>
      <c r="J87" s="817"/>
      <c r="K87" s="817"/>
      <c r="L87" s="817"/>
      <c r="M87" s="818"/>
      <c r="N87" s="58">
        <f>L84+L85+L86</f>
        <v>18337.967610454543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79464.526311969676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13086.539999999999</v>
      </c>
      <c r="L36" s="279"/>
      <c r="M36" s="345">
        <v>2.5</v>
      </c>
      <c r="N36" s="281">
        <f>K36/M36</f>
        <v>5234.616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5617.6200390457498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32611.428344397893</v>
      </c>
      <c r="N48" s="281">
        <f>K48*M48</f>
        <v>42394.856847717259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37.26</v>
      </c>
      <c r="N49" s="281">
        <f>K49*M49</f>
        <v>1117.8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43512.656847717262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1274.4676011956828</v>
      </c>
      <c r="M60" s="904"/>
      <c r="N60" s="296">
        <f>K60*L60</f>
        <v>1656.8078815543877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1656.8078815543877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58447.165549232399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11689.433109846481</v>
      </c>
      <c r="M84" s="852"/>
      <c r="N84" s="57"/>
    </row>
    <row r="85" spans="1:14">
      <c r="B85" s="95" t="s">
        <v>1057</v>
      </c>
      <c r="C85" s="96"/>
      <c r="D85" s="96"/>
      <c r="E85" s="96"/>
      <c r="F85" s="96"/>
      <c r="G85" s="96"/>
      <c r="H85" s="96"/>
      <c r="I85" s="93"/>
      <c r="J85" s="94"/>
      <c r="K85" s="313">
        <v>0.05</v>
      </c>
      <c r="L85" s="851">
        <f>N79*K85</f>
        <v>2922.3582774616202</v>
      </c>
      <c r="M85" s="852"/>
      <c r="N85" s="57"/>
    </row>
    <row r="86" spans="1:14" ht="15" thickBot="1">
      <c r="B86" s="97" t="s">
        <v>1058</v>
      </c>
      <c r="C86" s="98"/>
      <c r="D86" s="98"/>
      <c r="E86" s="98"/>
      <c r="F86" s="98"/>
      <c r="G86" s="98"/>
      <c r="H86" s="98"/>
      <c r="I86" s="99"/>
      <c r="J86" s="100"/>
      <c r="K86" s="314">
        <v>0.05</v>
      </c>
      <c r="L86" s="853">
        <f>N79*K86</f>
        <v>2922.3582774616202</v>
      </c>
      <c r="M86" s="854"/>
      <c r="N86" s="57"/>
    </row>
    <row r="87" spans="1:14" ht="15" thickBot="1">
      <c r="B87" s="816" t="s">
        <v>1037</v>
      </c>
      <c r="C87" s="817"/>
      <c r="D87" s="817"/>
      <c r="E87" s="817"/>
      <c r="F87" s="817"/>
      <c r="G87" s="817"/>
      <c r="H87" s="817"/>
      <c r="I87" s="817"/>
      <c r="J87" s="817"/>
      <c r="K87" s="817"/>
      <c r="L87" s="817"/>
      <c r="M87" s="818"/>
      <c r="N87" s="58">
        <f>L84+L85+L86</f>
        <v>17534.14966476972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75981.315214002127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c r="B36" s="865"/>
      <c r="C36" s="866"/>
      <c r="D36" s="866"/>
      <c r="E36" s="866"/>
      <c r="F36" s="866"/>
      <c r="G36" s="866"/>
      <c r="H36" s="867"/>
      <c r="I36" s="276"/>
      <c r="J36" s="277"/>
      <c r="K36" s="278"/>
      <c r="L36" s="279"/>
      <c r="M36" s="345"/>
      <c r="N36" s="281"/>
      <c r="P36" s="112"/>
    </row>
    <row r="37" spans="1:16">
      <c r="A37" s="119"/>
      <c r="B37" s="865"/>
      <c r="C37" s="866"/>
      <c r="D37" s="866"/>
      <c r="E37" s="866"/>
      <c r="F37" s="866"/>
      <c r="G37" s="866"/>
      <c r="H37" s="867"/>
      <c r="I37" s="430"/>
      <c r="J37" s="431"/>
      <c r="K37" s="278"/>
      <c r="L37" s="344"/>
      <c r="M37" s="345"/>
      <c r="N37" s="281"/>
      <c r="P37" s="109"/>
    </row>
    <row r="38" spans="1:16">
      <c r="A38" s="119"/>
      <c r="B38" s="865"/>
      <c r="C38" s="866"/>
      <c r="D38" s="866"/>
      <c r="E38" s="866"/>
      <c r="F38" s="866"/>
      <c r="G38" s="866"/>
      <c r="H38" s="867"/>
      <c r="I38" s="337"/>
      <c r="J38" s="339"/>
      <c r="K38" s="278"/>
      <c r="L38" s="432"/>
      <c r="M38" s="433"/>
      <c r="N38" s="281"/>
      <c r="P38" s="112"/>
    </row>
    <row r="39" spans="1:16">
      <c r="B39" s="865"/>
      <c r="C39" s="866"/>
      <c r="D39" s="866"/>
      <c r="E39" s="866"/>
      <c r="F39" s="866"/>
      <c r="G39" s="866"/>
      <c r="H39" s="867"/>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3" t="s">
        <v>1036</v>
      </c>
      <c r="C41" s="874"/>
      <c r="D41" s="874"/>
      <c r="E41" s="44"/>
      <c r="F41" s="45"/>
      <c r="G41" s="45"/>
      <c r="H41" s="46"/>
      <c r="I41" s="42"/>
      <c r="J41" s="43"/>
      <c r="K41" s="288"/>
      <c r="L41" s="285"/>
      <c r="M41" s="410">
        <v>0.05</v>
      </c>
      <c r="N41" s="353">
        <f>N77*M41</f>
        <v>383.00403904575001</v>
      </c>
      <c r="P41" s="112"/>
    </row>
    <row r="42" spans="1:16" ht="15" thickBot="1">
      <c r="B42" s="865"/>
      <c r="C42" s="866"/>
      <c r="D42" s="866"/>
      <c r="E42" s="866"/>
      <c r="F42" s="866"/>
      <c r="G42" s="866"/>
      <c r="H42" s="867"/>
      <c r="I42" s="875"/>
      <c r="J42" s="876"/>
      <c r="K42" s="47"/>
      <c r="L42" s="877"/>
      <c r="M42" s="878"/>
      <c r="N42" s="111"/>
    </row>
    <row r="43" spans="1:16" ht="15" thickBot="1">
      <c r="B43" s="816" t="s">
        <v>1037</v>
      </c>
      <c r="C43" s="817"/>
      <c r="D43" s="817"/>
      <c r="E43" s="817"/>
      <c r="F43" s="817"/>
      <c r="G43" s="817"/>
      <c r="H43" s="817"/>
      <c r="I43" s="817"/>
      <c r="J43" s="817"/>
      <c r="K43" s="817"/>
      <c r="L43" s="817"/>
      <c r="M43" s="818"/>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47282.36505145413</v>
      </c>
      <c r="N48" s="281">
        <f>K48*M48</f>
        <v>61467.074566890369</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61467.074566890369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1274.4676011956828</v>
      </c>
      <c r="M60" s="904"/>
      <c r="N60" s="296">
        <f>K60*L60</f>
        <v>1656.8078815543877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1656.8078815543877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71166.967268405511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14233.393453681103</v>
      </c>
      <c r="M84" s="852"/>
      <c r="N84" s="57"/>
    </row>
    <row r="85" spans="1:14">
      <c r="B85" s="95" t="s">
        <v>1057</v>
      </c>
      <c r="C85" s="96"/>
      <c r="D85" s="96"/>
      <c r="E85" s="96"/>
      <c r="F85" s="96"/>
      <c r="G85" s="96"/>
      <c r="H85" s="96"/>
      <c r="I85" s="93"/>
      <c r="J85" s="94"/>
      <c r="K85" s="313">
        <v>0.05</v>
      </c>
      <c r="L85" s="851">
        <f>N79*K85</f>
        <v>3558.3483634202757</v>
      </c>
      <c r="M85" s="852"/>
      <c r="N85" s="57"/>
    </row>
    <row r="86" spans="1:14" ht="15" thickBot="1">
      <c r="B86" s="97" t="s">
        <v>1058</v>
      </c>
      <c r="C86" s="98"/>
      <c r="D86" s="98"/>
      <c r="E86" s="98"/>
      <c r="F86" s="98"/>
      <c r="G86" s="98"/>
      <c r="H86" s="98"/>
      <c r="I86" s="99"/>
      <c r="J86" s="100"/>
      <c r="K86" s="314">
        <v>0.05</v>
      </c>
      <c r="L86" s="853">
        <f>N79*K86</f>
        <v>3558.3483634202757</v>
      </c>
      <c r="M86" s="854"/>
      <c r="N86" s="57"/>
    </row>
    <row r="87" spans="1:14" ht="15" thickBot="1">
      <c r="B87" s="816" t="s">
        <v>1037</v>
      </c>
      <c r="C87" s="817"/>
      <c r="D87" s="817"/>
      <c r="E87" s="817"/>
      <c r="F87" s="817"/>
      <c r="G87" s="817"/>
      <c r="H87" s="817"/>
      <c r="I87" s="817"/>
      <c r="J87" s="817"/>
      <c r="K87" s="817"/>
      <c r="L87" s="817"/>
      <c r="M87" s="818"/>
      <c r="N87" s="58">
        <f>L84+L85+L86</f>
        <v>21350.090180521653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92517.057448927168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c r="B36" s="865"/>
      <c r="C36" s="866"/>
      <c r="D36" s="866"/>
      <c r="E36" s="866"/>
      <c r="F36" s="866"/>
      <c r="G36" s="866"/>
      <c r="H36" s="867"/>
      <c r="I36" s="276"/>
      <c r="J36" s="277"/>
      <c r="K36" s="278"/>
      <c r="L36" s="279"/>
      <c r="M36" s="345"/>
      <c r="N36" s="281"/>
      <c r="P36" s="112"/>
    </row>
    <row r="37" spans="1:16">
      <c r="A37" s="119"/>
      <c r="B37" s="865"/>
      <c r="C37" s="866"/>
      <c r="D37" s="866"/>
      <c r="E37" s="866"/>
      <c r="F37" s="866"/>
      <c r="G37" s="866"/>
      <c r="H37" s="867"/>
      <c r="I37" s="430"/>
      <c r="J37" s="431"/>
      <c r="K37" s="278"/>
      <c r="L37" s="344"/>
      <c r="M37" s="345"/>
      <c r="N37" s="281"/>
      <c r="P37" s="109"/>
    </row>
    <row r="38" spans="1:16">
      <c r="A38" s="119"/>
      <c r="B38" s="865"/>
      <c r="C38" s="866"/>
      <c r="D38" s="866"/>
      <c r="E38" s="866"/>
      <c r="F38" s="866"/>
      <c r="G38" s="866"/>
      <c r="H38" s="867"/>
      <c r="I38" s="337"/>
      <c r="J38" s="339"/>
      <c r="K38" s="278"/>
      <c r="L38" s="432"/>
      <c r="M38" s="433"/>
      <c r="N38" s="281"/>
      <c r="P38" s="112"/>
    </row>
    <row r="39" spans="1:16">
      <c r="B39" s="865"/>
      <c r="C39" s="866"/>
      <c r="D39" s="866"/>
      <c r="E39" s="866"/>
      <c r="F39" s="866"/>
      <c r="G39" s="866"/>
      <c r="H39" s="867"/>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3" t="s">
        <v>1036</v>
      </c>
      <c r="C41" s="874"/>
      <c r="D41" s="874"/>
      <c r="E41" s="44"/>
      <c r="F41" s="45"/>
      <c r="G41" s="45"/>
      <c r="H41" s="46"/>
      <c r="I41" s="42"/>
      <c r="J41" s="43"/>
      <c r="K41" s="288"/>
      <c r="L41" s="285"/>
      <c r="M41" s="410">
        <v>0.05</v>
      </c>
      <c r="N41" s="353">
        <f>N77*M41</f>
        <v>383.00403904575001</v>
      </c>
      <c r="P41" s="112"/>
    </row>
    <row r="42" spans="1:16" ht="15" thickBot="1">
      <c r="B42" s="865"/>
      <c r="C42" s="866"/>
      <c r="D42" s="866"/>
      <c r="E42" s="866"/>
      <c r="F42" s="866"/>
      <c r="G42" s="866"/>
      <c r="H42" s="867"/>
      <c r="I42" s="875"/>
      <c r="J42" s="876"/>
      <c r="K42" s="47"/>
      <c r="L42" s="877"/>
      <c r="M42" s="878"/>
      <c r="N42" s="111"/>
    </row>
    <row r="43" spans="1:16" ht="15" thickBot="1">
      <c r="B43" s="816" t="s">
        <v>1037</v>
      </c>
      <c r="C43" s="817"/>
      <c r="D43" s="817"/>
      <c r="E43" s="817"/>
      <c r="F43" s="817"/>
      <c r="G43" s="817"/>
      <c r="H43" s="817"/>
      <c r="I43" s="817"/>
      <c r="J43" s="817"/>
      <c r="K43" s="817"/>
      <c r="L43" s="817"/>
      <c r="M43" s="818"/>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62700.299999999996</v>
      </c>
      <c r="N48" s="281">
        <f>K48*M48</f>
        <v>81510.39</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81510.39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1274.4676011956828</v>
      </c>
      <c r="M60" s="904"/>
      <c r="N60" s="296">
        <f>K60*L60</f>
        <v>1656.8078815543877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1656.8078815543877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91210.282701515127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18242.056540303027</v>
      </c>
      <c r="M84" s="852"/>
      <c r="N84" s="57"/>
    </row>
    <row r="85" spans="1:14">
      <c r="B85" s="95" t="s">
        <v>1057</v>
      </c>
      <c r="C85" s="96"/>
      <c r="D85" s="96"/>
      <c r="E85" s="96"/>
      <c r="F85" s="96"/>
      <c r="G85" s="96"/>
      <c r="H85" s="96"/>
      <c r="I85" s="93"/>
      <c r="J85" s="94"/>
      <c r="K85" s="313">
        <v>0.05</v>
      </c>
      <c r="L85" s="851">
        <f>N79*K85</f>
        <v>4560.5141350757567</v>
      </c>
      <c r="M85" s="852"/>
      <c r="N85" s="57"/>
    </row>
    <row r="86" spans="1:14" ht="15" thickBot="1">
      <c r="B86" s="97" t="s">
        <v>1058</v>
      </c>
      <c r="C86" s="98"/>
      <c r="D86" s="98"/>
      <c r="E86" s="98"/>
      <c r="F86" s="98"/>
      <c r="G86" s="98"/>
      <c r="H86" s="98"/>
      <c r="I86" s="99"/>
      <c r="J86" s="100"/>
      <c r="K86" s="314">
        <v>0.05</v>
      </c>
      <c r="L86" s="853">
        <f>N79*K86</f>
        <v>4560.5141350757567</v>
      </c>
      <c r="M86" s="854"/>
      <c r="N86" s="57"/>
    </row>
    <row r="87" spans="1:14" ht="15" thickBot="1">
      <c r="B87" s="816" t="s">
        <v>1037</v>
      </c>
      <c r="C87" s="817"/>
      <c r="D87" s="817"/>
      <c r="E87" s="817"/>
      <c r="F87" s="817"/>
      <c r="G87" s="817"/>
      <c r="H87" s="817"/>
      <c r="I87" s="817"/>
      <c r="J87" s="817"/>
      <c r="K87" s="817"/>
      <c r="L87" s="817"/>
      <c r="M87" s="818"/>
      <c r="N87" s="58">
        <f>L84+L85+L86</f>
        <v>27363.084810454537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118573.36751196967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c r="B36" s="865"/>
      <c r="C36" s="866"/>
      <c r="D36" s="866"/>
      <c r="E36" s="866"/>
      <c r="F36" s="866"/>
      <c r="G36" s="866"/>
      <c r="H36" s="867"/>
      <c r="I36" s="276"/>
      <c r="J36" s="277"/>
      <c r="K36" s="278"/>
      <c r="L36" s="279"/>
      <c r="M36" s="345"/>
      <c r="N36" s="281"/>
      <c r="P36" s="112"/>
    </row>
    <row r="37" spans="1:16">
      <c r="A37" s="119"/>
      <c r="B37" s="865"/>
      <c r="C37" s="866"/>
      <c r="D37" s="866"/>
      <c r="E37" s="866"/>
      <c r="F37" s="866"/>
      <c r="G37" s="866"/>
      <c r="H37" s="867"/>
      <c r="I37" s="430"/>
      <c r="J37" s="431"/>
      <c r="K37" s="278"/>
      <c r="L37" s="344"/>
      <c r="M37" s="345"/>
      <c r="N37" s="281"/>
      <c r="P37" s="109"/>
    </row>
    <row r="38" spans="1:16">
      <c r="A38" s="119"/>
      <c r="B38" s="865"/>
      <c r="C38" s="866"/>
      <c r="D38" s="866"/>
      <c r="E38" s="866"/>
      <c r="F38" s="866"/>
      <c r="G38" s="866"/>
      <c r="H38" s="867"/>
      <c r="I38" s="337"/>
      <c r="J38" s="339"/>
      <c r="K38" s="278"/>
      <c r="L38" s="432"/>
      <c r="M38" s="433"/>
      <c r="N38" s="281"/>
      <c r="P38" s="112"/>
    </row>
    <row r="39" spans="1:16">
      <c r="B39" s="865"/>
      <c r="C39" s="866"/>
      <c r="D39" s="866"/>
      <c r="E39" s="866"/>
      <c r="F39" s="866"/>
      <c r="G39" s="866"/>
      <c r="H39" s="867"/>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3" t="s">
        <v>1036</v>
      </c>
      <c r="C41" s="874"/>
      <c r="D41" s="874"/>
      <c r="E41" s="44"/>
      <c r="F41" s="45"/>
      <c r="G41" s="45"/>
      <c r="H41" s="46"/>
      <c r="I41" s="42"/>
      <c r="J41" s="43"/>
      <c r="K41" s="288"/>
      <c r="L41" s="285"/>
      <c r="M41" s="410">
        <v>0.05</v>
      </c>
      <c r="N41" s="353">
        <f>N77*M41</f>
        <v>255.33602603049999</v>
      </c>
      <c r="P41" s="112"/>
    </row>
    <row r="42" spans="1:16" ht="15" thickBot="1">
      <c r="B42" s="865"/>
      <c r="C42" s="866"/>
      <c r="D42" s="866"/>
      <c r="E42" s="866"/>
      <c r="F42" s="866"/>
      <c r="G42" s="866"/>
      <c r="H42" s="867"/>
      <c r="I42" s="875"/>
      <c r="J42" s="876"/>
      <c r="K42" s="47"/>
      <c r="L42" s="877"/>
      <c r="M42" s="878"/>
      <c r="N42" s="111"/>
    </row>
    <row r="43" spans="1:16" ht="15" thickBot="1">
      <c r="B43" s="816" t="s">
        <v>1037</v>
      </c>
      <c r="C43" s="817"/>
      <c r="D43" s="817"/>
      <c r="E43" s="817"/>
      <c r="F43" s="817"/>
      <c r="G43" s="817"/>
      <c r="H43" s="817"/>
      <c r="I43" s="817"/>
      <c r="J43" s="817"/>
      <c r="K43" s="817"/>
      <c r="L43" s="817"/>
      <c r="M43" s="818"/>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25000</v>
      </c>
      <c r="N48" s="281">
        <f>K48*M48</f>
        <v>32500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32500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1274.4676011956828</v>
      </c>
      <c r="M60" s="904"/>
      <c r="N60" s="296">
        <f>K60*L60</f>
        <v>1656.8078815543877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1656.8078815543877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5106.7205206099998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39518.864428194887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7903.7728856389776</v>
      </c>
      <c r="M84" s="852"/>
      <c r="N84" s="57"/>
    </row>
    <row r="85" spans="1:14">
      <c r="B85" s="95" t="s">
        <v>1057</v>
      </c>
      <c r="C85" s="96"/>
      <c r="D85" s="96"/>
      <c r="E85" s="96"/>
      <c r="F85" s="96"/>
      <c r="G85" s="96"/>
      <c r="H85" s="96"/>
      <c r="I85" s="93"/>
      <c r="J85" s="94"/>
      <c r="K85" s="313">
        <v>0.05</v>
      </c>
      <c r="L85" s="851">
        <f>N79*K85</f>
        <v>1975.9432214097444</v>
      </c>
      <c r="M85" s="852"/>
      <c r="N85" s="57"/>
    </row>
    <row r="86" spans="1:14" ht="15" thickBot="1">
      <c r="B86" s="97" t="s">
        <v>1058</v>
      </c>
      <c r="C86" s="98"/>
      <c r="D86" s="98"/>
      <c r="E86" s="98"/>
      <c r="F86" s="98"/>
      <c r="G86" s="98"/>
      <c r="H86" s="98"/>
      <c r="I86" s="99"/>
      <c r="J86" s="100"/>
      <c r="K86" s="314">
        <v>0.05</v>
      </c>
      <c r="L86" s="853">
        <f>N79*K86</f>
        <v>1975.9432214097444</v>
      </c>
      <c r="M86" s="854"/>
      <c r="N86" s="57"/>
    </row>
    <row r="87" spans="1:14" ht="15" thickBot="1">
      <c r="B87" s="816" t="s">
        <v>1037</v>
      </c>
      <c r="C87" s="817"/>
      <c r="D87" s="817"/>
      <c r="E87" s="817"/>
      <c r="F87" s="817"/>
      <c r="G87" s="817"/>
      <c r="H87" s="817"/>
      <c r="I87" s="817"/>
      <c r="J87" s="817"/>
      <c r="K87" s="817"/>
      <c r="L87" s="817"/>
      <c r="M87" s="818"/>
      <c r="N87" s="58">
        <f>L84+L85+L86</f>
        <v>11855.659328458467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51374.523756653354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228</v>
      </c>
      <c r="B36" s="865" t="str">
        <f>VLOOKUP(A36,EQUIPOS!A6:D154,3,FALSE)</f>
        <v xml:space="preserve">Formaleta metálica (concreto hidráulico)
</v>
      </c>
      <c r="C36" s="866"/>
      <c r="D36" s="866"/>
      <c r="E36" s="866"/>
      <c r="F36" s="866"/>
      <c r="G36" s="866"/>
      <c r="H36" s="867"/>
      <c r="I36" s="276"/>
      <c r="J36" s="277"/>
      <c r="K36" s="278">
        <f>VLOOKUP(A36,EQUIPOS!A6:D163,4,FALSE)</f>
        <v>4591.5451424999992</v>
      </c>
      <c r="L36" s="279"/>
      <c r="M36" s="280">
        <v>2</v>
      </c>
      <c r="N36" s="281">
        <f>K36/M36</f>
        <v>2295.7725712499996</v>
      </c>
    </row>
    <row r="37" spans="1:14">
      <c r="A37" s="119" t="s">
        <v>282</v>
      </c>
      <c r="B37" s="865" t="str">
        <f>VLOOKUP(A37,EQUIPOS!A7:D154,3,FALSE)</f>
        <v>Piloteadora potencia 250KW, RPM 1800, fuerza elevadora 200KN</v>
      </c>
      <c r="C37" s="866"/>
      <c r="D37" s="866"/>
      <c r="E37" s="866"/>
      <c r="F37" s="866"/>
      <c r="G37" s="866"/>
      <c r="H37" s="867"/>
      <c r="I37" s="430"/>
      <c r="J37" s="431"/>
      <c r="K37" s="278">
        <f>VLOOKUP(A37,EQUIPOS!A7:D164,4,FALSE)</f>
        <v>612103.52139749995</v>
      </c>
      <c r="L37" s="344"/>
      <c r="M37" s="345">
        <v>4</v>
      </c>
      <c r="N37" s="281">
        <f>K37/M37</f>
        <v>153025.88034937499</v>
      </c>
    </row>
    <row r="38" spans="1:14">
      <c r="A38" s="119" t="s">
        <v>363</v>
      </c>
      <c r="B38" s="865" t="str">
        <f>VLOOKUP(A38,EQUIPOS!A8:D154,3,FALSE)</f>
        <v>Vibrador de concreto, Motor de 3 hp a 18.000 rpm Mangueras de 4 mt</v>
      </c>
      <c r="C38" s="866"/>
      <c r="D38" s="866"/>
      <c r="E38" s="866"/>
      <c r="F38" s="866"/>
      <c r="G38" s="866"/>
      <c r="H38" s="867"/>
      <c r="I38" s="337"/>
      <c r="J38" s="339"/>
      <c r="K38" s="278">
        <f>VLOOKUP(A38,EQUIPOS!A8:D165,4,FALSE)</f>
        <v>7698.329999999999</v>
      </c>
      <c r="L38" s="432"/>
      <c r="M38" s="433">
        <v>2</v>
      </c>
      <c r="N38" s="281">
        <f>K38/M38</f>
        <v>3849.1649999999995</v>
      </c>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0.1</v>
      </c>
      <c r="N40" s="353">
        <f>N76*M40</f>
        <v>1174.5457360179728</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SUM(N36:N41)</f>
        <v>160345.36365664299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18921</v>
      </c>
      <c r="N47" s="281">
        <f>K47*M47</f>
        <v>224691.04198260396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5685</v>
      </c>
      <c r="N48" s="281">
        <f>K48*M48</f>
        <v>2842.5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5355</v>
      </c>
      <c r="N49" s="281">
        <f>K49*M49</f>
        <v>2677.5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411043.00499999995</v>
      </c>
      <c r="N50" s="281">
        <f>K50*M50</f>
        <v>54235.846762333844</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6" t="s">
        <v>1037</v>
      </c>
      <c r="C54" s="817"/>
      <c r="D54" s="817"/>
      <c r="E54" s="817"/>
      <c r="F54" s="817"/>
      <c r="G54" s="817"/>
      <c r="H54" s="817"/>
      <c r="I54" s="817"/>
      <c r="J54" s="817"/>
      <c r="K54" s="817"/>
      <c r="L54" s="817"/>
      <c r="M54" s="818"/>
      <c r="N54" s="403">
        <f>SUM(N47:N53)</f>
        <v>284446.88874493778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3">
        <f>VLOOKUP(A59,TRANSPORTE!A5:D117,4,FALSE)</f>
        <v>60.853201000075764</v>
      </c>
      <c r="M59" s="904"/>
      <c r="N59" s="296">
        <f>K59*L59</f>
        <v>3.0426600500037884</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3.0426600500037884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11745.457360179727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N42+N54+N65+N76</f>
        <v>456540.75242181052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91308.150484362108</v>
      </c>
      <c r="M83" s="852"/>
      <c r="N83" s="57"/>
    </row>
    <row r="84" spans="1:14">
      <c r="B84" s="95" t="s">
        <v>1057</v>
      </c>
      <c r="C84" s="96"/>
      <c r="D84" s="96"/>
      <c r="E84" s="96"/>
      <c r="F84" s="96"/>
      <c r="G84" s="96"/>
      <c r="H84" s="96"/>
      <c r="I84" s="93"/>
      <c r="J84" s="94"/>
      <c r="K84" s="313">
        <v>0.05</v>
      </c>
      <c r="L84" s="851">
        <f>N78*K84</f>
        <v>22827.037621090527</v>
      </c>
      <c r="M84" s="852"/>
      <c r="N84" s="57"/>
    </row>
    <row r="85" spans="1:14" ht="15" thickBot="1">
      <c r="B85" s="97" t="s">
        <v>1058</v>
      </c>
      <c r="C85" s="98"/>
      <c r="D85" s="98"/>
      <c r="E85" s="98"/>
      <c r="F85" s="98"/>
      <c r="G85" s="98"/>
      <c r="H85" s="98"/>
      <c r="I85" s="99"/>
      <c r="J85" s="100"/>
      <c r="K85" s="314">
        <v>0.05</v>
      </c>
      <c r="L85" s="853">
        <f>N78*K85</f>
        <v>22827.037621090527</v>
      </c>
      <c r="M85" s="854"/>
      <c r="N85" s="57"/>
    </row>
    <row r="86" spans="1:14" ht="15" thickBot="1">
      <c r="B86" s="816" t="s">
        <v>1037</v>
      </c>
      <c r="C86" s="817"/>
      <c r="D86" s="817"/>
      <c r="E86" s="817"/>
      <c r="F86" s="817"/>
      <c r="G86" s="817"/>
      <c r="H86" s="817"/>
      <c r="I86" s="817"/>
      <c r="J86" s="817"/>
      <c r="K86" s="817"/>
      <c r="L86" s="817"/>
      <c r="M86" s="818"/>
      <c r="N86" s="58">
        <f>L83+L84+L85</f>
        <v>136962.22572654317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593502.97814835375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15" customHeight="1">
      <c r="B107" s="963" t="s">
        <v>2325</v>
      </c>
      <c r="C107" s="964"/>
      <c r="D107" s="964"/>
      <c r="E107" s="964"/>
      <c r="F107" s="964"/>
      <c r="G107" s="964"/>
      <c r="H107" s="964"/>
      <c r="I107" s="964"/>
      <c r="J107" s="964"/>
      <c r="K107" s="964"/>
      <c r="L107" s="964"/>
      <c r="M107" s="964"/>
      <c r="N107" s="965"/>
    </row>
    <row r="108" spans="2:14" ht="30.75" customHeight="1">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228</v>
      </c>
      <c r="B36" s="865" t="str">
        <f>VLOOKUP(A36,EQUIPOS!A6:D154,3,FALSE)</f>
        <v xml:space="preserve">Formaleta metálica (concreto hidráulico)
</v>
      </c>
      <c r="C36" s="866"/>
      <c r="D36" s="866"/>
      <c r="E36" s="866"/>
      <c r="F36" s="866"/>
      <c r="G36" s="866"/>
      <c r="H36" s="867"/>
      <c r="I36" s="276"/>
      <c r="J36" s="277"/>
      <c r="K36" s="278">
        <f>VLOOKUP(A36,EQUIPOS!A6:D163,4,FALSE)</f>
        <v>4591.5451424999992</v>
      </c>
      <c r="L36" s="279"/>
      <c r="M36" s="280">
        <v>2</v>
      </c>
      <c r="N36" s="281">
        <f>K36/M36</f>
        <v>2295.7725712499996</v>
      </c>
    </row>
    <row r="37" spans="1:14">
      <c r="A37" s="119" t="s">
        <v>282</v>
      </c>
      <c r="B37" s="865" t="str">
        <f>VLOOKUP(A37,EQUIPOS!A7:D154,3,FALSE)</f>
        <v>Piloteadora potencia 250KW, RPM 1800, fuerza elevadora 200KN</v>
      </c>
      <c r="C37" s="866"/>
      <c r="D37" s="866"/>
      <c r="E37" s="866"/>
      <c r="F37" s="866"/>
      <c r="G37" s="866"/>
      <c r="H37" s="867"/>
      <c r="I37" s="430"/>
      <c r="J37" s="431"/>
      <c r="K37" s="278">
        <f>VLOOKUP(A37,EQUIPOS!A7:D164,4,FALSE)</f>
        <v>612103.52139749995</v>
      </c>
      <c r="L37" s="344"/>
      <c r="M37" s="345">
        <v>4</v>
      </c>
      <c r="N37" s="281">
        <f>K37/M37</f>
        <v>153025.88034937499</v>
      </c>
    </row>
    <row r="38" spans="1:14">
      <c r="A38" s="119" t="s">
        <v>363</v>
      </c>
      <c r="B38" s="865" t="str">
        <f>VLOOKUP(A38,EQUIPOS!A8:D154,3,FALSE)</f>
        <v>Vibrador de concreto, Motor de 3 hp a 18.000 rpm Mangueras de 4 mt</v>
      </c>
      <c r="C38" s="866"/>
      <c r="D38" s="866"/>
      <c r="E38" s="866"/>
      <c r="F38" s="866"/>
      <c r="G38" s="866"/>
      <c r="H38" s="867"/>
      <c r="I38" s="337"/>
      <c r="J38" s="339"/>
      <c r="K38" s="278">
        <f>VLOOKUP(A38,EQUIPOS!A8:D165,4,FALSE)</f>
        <v>7698.329999999999</v>
      </c>
      <c r="L38" s="432"/>
      <c r="M38" s="433">
        <v>2</v>
      </c>
      <c r="N38" s="281">
        <f>K38/M38</f>
        <v>3849.1649999999995</v>
      </c>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0.1</v>
      </c>
      <c r="N40" s="353">
        <f>N76*M40</f>
        <v>1174.5457360179728</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SUM(N36:N41)</f>
        <v>160345.36365664299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18921</v>
      </c>
      <c r="N47" s="281">
        <f>K47*M47</f>
        <v>224691.04198260396</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5685</v>
      </c>
      <c r="N48" s="281">
        <f>K48*M48</f>
        <v>2842.5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5355</v>
      </c>
      <c r="N49" s="281">
        <f>K49*M49</f>
        <v>2677.5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411043.00499999995</v>
      </c>
      <c r="N50" s="281">
        <f>K50*M50</f>
        <v>54235.846762333844</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6" t="s">
        <v>1037</v>
      </c>
      <c r="C54" s="817"/>
      <c r="D54" s="817"/>
      <c r="E54" s="817"/>
      <c r="F54" s="817"/>
      <c r="G54" s="817"/>
      <c r="H54" s="817"/>
      <c r="I54" s="817"/>
      <c r="J54" s="817"/>
      <c r="K54" s="817"/>
      <c r="L54" s="817"/>
      <c r="M54" s="818"/>
      <c r="N54" s="403">
        <f>SUM(N47:N53)</f>
        <v>284446.88874493778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3">
        <f>VLOOKUP(A59,TRANSPORTE!A5:D117,4,FALSE)</f>
        <v>60.853201000075764</v>
      </c>
      <c r="M59" s="904"/>
      <c r="N59" s="296">
        <f>K59*L59</f>
        <v>3.0426600500037884</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3.0426600500037884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11745.457360179727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N42+N54+N65+N76</f>
        <v>456540.75242181052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91308.150484362108</v>
      </c>
      <c r="M83" s="852"/>
      <c r="N83" s="57"/>
    </row>
    <row r="84" spans="1:14">
      <c r="B84" s="95" t="s">
        <v>1057</v>
      </c>
      <c r="C84" s="96"/>
      <c r="D84" s="96"/>
      <c r="E84" s="96"/>
      <c r="F84" s="96"/>
      <c r="G84" s="96"/>
      <c r="H84" s="96"/>
      <c r="I84" s="93"/>
      <c r="J84" s="94"/>
      <c r="K84" s="313">
        <v>0.05</v>
      </c>
      <c r="L84" s="851">
        <f>N78*K84</f>
        <v>22827.037621090527</v>
      </c>
      <c r="M84" s="852"/>
      <c r="N84" s="57"/>
    </row>
    <row r="85" spans="1:14" ht="15" thickBot="1">
      <c r="B85" s="97" t="s">
        <v>1058</v>
      </c>
      <c r="C85" s="98"/>
      <c r="D85" s="98"/>
      <c r="E85" s="98"/>
      <c r="F85" s="98"/>
      <c r="G85" s="98"/>
      <c r="H85" s="98"/>
      <c r="I85" s="99"/>
      <c r="J85" s="100"/>
      <c r="K85" s="314">
        <v>0.05</v>
      </c>
      <c r="L85" s="853">
        <f>N78*K85</f>
        <v>22827.037621090527</v>
      </c>
      <c r="M85" s="854"/>
      <c r="N85" s="57"/>
    </row>
    <row r="86" spans="1:14" ht="15" thickBot="1">
      <c r="B86" s="816" t="s">
        <v>1037</v>
      </c>
      <c r="C86" s="817"/>
      <c r="D86" s="817"/>
      <c r="E86" s="817"/>
      <c r="F86" s="817"/>
      <c r="G86" s="817"/>
      <c r="H86" s="817"/>
      <c r="I86" s="817"/>
      <c r="J86" s="817"/>
      <c r="K86" s="817"/>
      <c r="L86" s="817"/>
      <c r="M86" s="818"/>
      <c r="N86" s="58">
        <f>L83+L84+L85</f>
        <v>136962.22572654317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593502.97814835375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243</v>
      </c>
      <c r="B36" s="865" t="str">
        <f>VLOOKUP(A36,EQUIPOS!A6:D154,3,FALSE)</f>
        <v>Grúa 10 ton</v>
      </c>
      <c r="C36" s="866"/>
      <c r="D36" s="866"/>
      <c r="E36" s="866"/>
      <c r="F36" s="866"/>
      <c r="G36" s="866"/>
      <c r="H36" s="867"/>
      <c r="I36" s="276"/>
      <c r="J36" s="277"/>
      <c r="K36" s="278">
        <f>VLOOKUP(A36,EQUIPOS!A6:D163,4,FALSE)</f>
        <v>161162.71332749998</v>
      </c>
      <c r="L36" s="279"/>
      <c r="M36" s="280">
        <v>0.158</v>
      </c>
      <c r="N36" s="281">
        <f t="shared" ref="N36:N44" si="0">K36/M36</f>
        <v>1020017.1729588606</v>
      </c>
    </row>
    <row r="37" spans="1:14">
      <c r="A37" s="119" t="s">
        <v>121</v>
      </c>
      <c r="B37" s="865" t="str">
        <f>VLOOKUP(A37,EQUIPOS!A7:D154,3,FALSE)</f>
        <v>Bomba eléctrica para accionar la celda</v>
      </c>
      <c r="C37" s="866"/>
      <c r="D37" s="866"/>
      <c r="E37" s="866"/>
      <c r="F37" s="866"/>
      <c r="G37" s="866"/>
      <c r="H37" s="867"/>
      <c r="I37" s="430"/>
      <c r="J37" s="431"/>
      <c r="K37" s="278">
        <f>VLOOKUP(A37,EQUIPOS!A7:D164,4,FALSE)</f>
        <v>69585.101162999985</v>
      </c>
      <c r="L37" s="344"/>
      <c r="M37" s="345">
        <v>0.158</v>
      </c>
      <c r="N37" s="281">
        <f t="shared" si="0"/>
        <v>440412.03267721512</v>
      </c>
    </row>
    <row r="38" spans="1:14">
      <c r="A38" s="119" t="s">
        <v>217</v>
      </c>
      <c r="B38" s="865" t="str">
        <f>VLOOKUP(A38,EQUIPOS!A8:D154,3,FALSE)</f>
        <v>Equipo de soldadura y de acetileno (incluye soldadura)</v>
      </c>
      <c r="C38" s="866"/>
      <c r="D38" s="866"/>
      <c r="E38" s="866"/>
      <c r="F38" s="866"/>
      <c r="G38" s="866"/>
      <c r="H38" s="867"/>
      <c r="I38" s="430"/>
      <c r="J38" s="431"/>
      <c r="K38" s="447">
        <f>VLOOKUP(A38,EQUIPOS!A8:D165,4,FALSE)</f>
        <v>31410.129699000001</v>
      </c>
      <c r="L38" s="344"/>
      <c r="M38" s="345">
        <v>0.158</v>
      </c>
      <c r="N38" s="281">
        <f t="shared" si="0"/>
        <v>198798.28923417721</v>
      </c>
    </row>
    <row r="39" spans="1:14">
      <c r="A39" s="119" t="s">
        <v>255</v>
      </c>
      <c r="B39" s="865" t="str">
        <f>VLOOKUP(A39,EQUIPOS!A9:D154,3,FALSE)</f>
        <v>Manómetro cable de acero para bajar la celda</v>
      </c>
      <c r="C39" s="866"/>
      <c r="D39" s="866"/>
      <c r="E39" s="866"/>
      <c r="F39" s="866"/>
      <c r="G39" s="866"/>
      <c r="H39" s="867"/>
      <c r="I39" s="430"/>
      <c r="J39" s="431"/>
      <c r="K39" s="447">
        <f>VLOOKUP(A39,EQUIPOS!A9:D166,4,FALSE)</f>
        <v>1947602.1135374999</v>
      </c>
      <c r="L39" s="344"/>
      <c r="M39" s="345">
        <v>0.158</v>
      </c>
      <c r="N39" s="281">
        <f t="shared" si="0"/>
        <v>12326595.655300632</v>
      </c>
    </row>
    <row r="40" spans="1:14">
      <c r="A40" s="119" t="s">
        <v>1732</v>
      </c>
      <c r="B40" s="865" t="str">
        <f>VLOOKUP(A40,EQUIPOS!A10:D154,3,FALSE)</f>
        <v xml:space="preserve">Retroexcavadora sobre llantas 
</v>
      </c>
      <c r="C40" s="866"/>
      <c r="D40" s="866"/>
      <c r="E40" s="866"/>
      <c r="F40" s="866"/>
      <c r="G40" s="866"/>
      <c r="H40" s="867"/>
      <c r="I40" s="430"/>
      <c r="J40" s="431"/>
      <c r="K40" s="447">
        <f>VLOOKUP(A40,EQUIPOS!A10:D167,4,FALSE)</f>
        <v>160114.5</v>
      </c>
      <c r="L40" s="344"/>
      <c r="M40" s="345">
        <v>0.158</v>
      </c>
      <c r="N40" s="281">
        <f t="shared" si="0"/>
        <v>1013382.911392405</v>
      </c>
    </row>
    <row r="41" spans="1:14">
      <c r="A41" s="119" t="s">
        <v>115</v>
      </c>
      <c r="B41" s="865" t="str">
        <f>VLOOKUP(A41,EQUIPOS!A6:D154,3,FALSE)</f>
        <v>Andamiaje para Aplicar la Carga (Equipos Sustituto de la Tara)</v>
      </c>
      <c r="C41" s="866"/>
      <c r="D41" s="866"/>
      <c r="E41" s="866"/>
      <c r="F41" s="866"/>
      <c r="G41" s="866"/>
      <c r="H41" s="867"/>
      <c r="I41" s="430"/>
      <c r="J41" s="431"/>
      <c r="K41" s="447">
        <f>VLOOKUP(A41,EQUIPOS!A6:D154,4,FALSE)</f>
        <v>66485.156724</v>
      </c>
      <c r="L41" s="344"/>
      <c r="M41" s="345">
        <v>0.158</v>
      </c>
      <c r="N41" s="281">
        <f t="shared" si="0"/>
        <v>420792.13116455695</v>
      </c>
    </row>
    <row r="42" spans="1:14">
      <c r="A42" s="119" t="s">
        <v>224</v>
      </c>
      <c r="B42" s="865" t="str">
        <f>VLOOKUP(A42,EQUIPOS!A12:D156,3,FALSE)</f>
        <v>Equipo de Medición (Deformimetros Eléctricos, Mecánicos, Celdas de Carga,  Etc.)</v>
      </c>
      <c r="C42" s="866"/>
      <c r="D42" s="866"/>
      <c r="E42" s="866"/>
      <c r="F42" s="866"/>
      <c r="G42" s="866"/>
      <c r="H42" s="867"/>
      <c r="I42" s="337"/>
      <c r="J42" s="339"/>
      <c r="K42" s="447">
        <f>VLOOKUP(A42,EQUIPOS!A12:D169,4,FALSE)</f>
        <v>165986.13364370255</v>
      </c>
      <c r="L42" s="432"/>
      <c r="M42" s="433">
        <v>0.158</v>
      </c>
      <c r="N42" s="281">
        <f t="shared" si="0"/>
        <v>1050545.1496436871</v>
      </c>
    </row>
    <row r="43" spans="1:14">
      <c r="A43" t="s">
        <v>335</v>
      </c>
      <c r="B43" s="865" t="str">
        <f>VLOOKUP(A43,EQUIPOS!A13:D157,3,FALSE)</f>
        <v>Tara (Recebo, Agua, Etc.)</v>
      </c>
      <c r="C43" s="866"/>
      <c r="D43" s="866"/>
      <c r="E43" s="866"/>
      <c r="F43" s="866"/>
      <c r="G43" s="866"/>
      <c r="H43" s="867"/>
      <c r="I43" s="42"/>
      <c r="J43" s="43"/>
      <c r="K43" s="447">
        <f>VLOOKUP(A43,EQUIPOS!A13:D170,4,FALSE)</f>
        <v>361698.05654549995</v>
      </c>
      <c r="L43" s="285"/>
      <c r="M43" s="286">
        <v>2.8000000000000001E-2</v>
      </c>
      <c r="N43" s="281">
        <f t="shared" si="0"/>
        <v>12917787.733767854</v>
      </c>
    </row>
    <row r="44" spans="1:14">
      <c r="A44" t="s">
        <v>216</v>
      </c>
      <c r="B44" s="865" t="str">
        <f>VLOOKUP(A44,EQUIPOS!A14:D158,3,FALSE)</f>
        <v xml:space="preserve">Equipo de topografía Teodolito electrónico con abertura de anteojo de 42 mm. Aumento del anteojo: 30x.Distancia mínima de enfoque: 1.0 m. Precisión: 5´´. Compensador con rango de trabajo ±3´. </v>
      </c>
      <c r="C44" s="866"/>
      <c r="D44" s="866"/>
      <c r="E44" s="866"/>
      <c r="F44" s="866"/>
      <c r="G44" s="866"/>
      <c r="H44" s="867"/>
      <c r="I44" s="42"/>
      <c r="J44" s="43"/>
      <c r="K44" s="447">
        <f>VLOOKUP(A44,EQUIPOS!A14:D171,4,FALSE)</f>
        <v>17906.504881499997</v>
      </c>
      <c r="L44" s="285"/>
      <c r="M44" s="286">
        <v>0.158</v>
      </c>
      <c r="N44" s="282">
        <f t="shared" si="0"/>
        <v>113332.30937658226</v>
      </c>
    </row>
    <row r="45" spans="1:14">
      <c r="B45" s="873" t="s">
        <v>1036</v>
      </c>
      <c r="C45" s="874"/>
      <c r="D45" s="874"/>
      <c r="E45" s="44"/>
      <c r="F45" s="45"/>
      <c r="G45" s="45"/>
      <c r="H45" s="46"/>
      <c r="I45" s="42"/>
      <c r="J45" s="43"/>
      <c r="K45" s="288"/>
      <c r="L45" s="285"/>
      <c r="M45" s="410">
        <v>0.02</v>
      </c>
      <c r="N45" s="353">
        <f>N81*M45</f>
        <v>23612.235743728568</v>
      </c>
    </row>
    <row r="46" spans="1:14" ht="15" thickBot="1">
      <c r="B46" s="865"/>
      <c r="C46" s="866"/>
      <c r="D46" s="866"/>
      <c r="E46" s="866"/>
      <c r="F46" s="866"/>
      <c r="G46" s="866"/>
      <c r="H46" s="867"/>
      <c r="I46" s="875"/>
      <c r="J46" s="876"/>
      <c r="K46" s="47"/>
      <c r="L46" s="877"/>
      <c r="M46" s="878"/>
      <c r="N46" s="111"/>
    </row>
    <row r="47" spans="1:14" ht="15" thickBot="1">
      <c r="B47" s="816" t="s">
        <v>1037</v>
      </c>
      <c r="C47" s="817"/>
      <c r="D47" s="817"/>
      <c r="E47" s="817"/>
      <c r="F47" s="817"/>
      <c r="G47" s="817"/>
      <c r="H47" s="817"/>
      <c r="I47" s="817"/>
      <c r="J47" s="817"/>
      <c r="K47" s="817"/>
      <c r="L47" s="817"/>
      <c r="M47" s="818"/>
      <c r="N47" s="403">
        <f>SUM(N36:N46)</f>
        <v>29525275.621259701</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1" t="s">
        <v>1028</v>
      </c>
      <c r="C51" s="862"/>
      <c r="D51" s="862"/>
      <c r="E51" s="862"/>
      <c r="F51" s="862"/>
      <c r="G51" s="862"/>
      <c r="H51" s="862"/>
      <c r="I51" s="896"/>
      <c r="J51" s="324" t="s">
        <v>1029</v>
      </c>
      <c r="K51" s="91" t="s">
        <v>1030</v>
      </c>
      <c r="L51" s="897" t="s">
        <v>1039</v>
      </c>
      <c r="M51" s="896"/>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19557896.102596056</v>
      </c>
      <c r="N52" s="281">
        <f t="shared" ref="N52:N58" si="1">K52*M52</f>
        <v>19557896.102596056</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132588.6399095899</v>
      </c>
      <c r="N53" s="281">
        <f t="shared" si="1"/>
        <v>3977659.1972876969</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70126.58147898897</v>
      </c>
      <c r="N54" s="281">
        <f t="shared" si="1"/>
        <v>4207594.8887393381</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56508.39488795607</v>
      </c>
      <c r="N55" s="281">
        <f t="shared" si="1"/>
        <v>678100.73865547287</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2081113.0299386499</v>
      </c>
      <c r="N56" s="281">
        <f t="shared" si="1"/>
        <v>4162226.0598772997</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1059330.1056242676</v>
      </c>
      <c r="N57" s="281">
        <f t="shared" si="1"/>
        <v>5296650.5281213382</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22375.690732967381</v>
      </c>
      <c r="N58" s="281">
        <f t="shared" si="1"/>
        <v>1566298.3513077167</v>
      </c>
    </row>
    <row r="59" spans="1:14" ht="15" thickBot="1">
      <c r="B59" s="816" t="s">
        <v>1037</v>
      </c>
      <c r="C59" s="817"/>
      <c r="D59" s="817"/>
      <c r="E59" s="817"/>
      <c r="F59" s="817"/>
      <c r="G59" s="817"/>
      <c r="H59" s="817"/>
      <c r="I59" s="817"/>
      <c r="J59" s="817"/>
      <c r="K59" s="817"/>
      <c r="L59" s="817"/>
      <c r="M59" s="818"/>
      <c r="N59" s="403">
        <f>SUM(N52:N58)</f>
        <v>39446425.866584927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03">
        <f>VLOOKUP(A64,TRANSPORTE!A5:D117,4,FALSE)</f>
        <v>137297.41177361921</v>
      </c>
      <c r="M64" s="904"/>
      <c r="N64" s="296">
        <f>K64*L64</f>
        <v>6864.8705886809612</v>
      </c>
    </row>
    <row r="65" spans="1:15">
      <c r="B65" s="52"/>
      <c r="C65" s="53"/>
      <c r="D65" s="53"/>
      <c r="E65" s="53"/>
      <c r="F65" s="53"/>
      <c r="G65" s="53"/>
      <c r="H65" s="320"/>
      <c r="I65" s="288"/>
      <c r="J65" s="295"/>
      <c r="K65" s="288"/>
      <c r="L65" s="903"/>
      <c r="M65" s="904"/>
      <c r="N65" s="296"/>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6864.8705886809612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1180611.7871864284</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N47+N59+N70+N81</f>
        <v>70159178.145619735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14031835.629123949</v>
      </c>
      <c r="M88" s="852"/>
      <c r="N88" s="57"/>
    </row>
    <row r="89" spans="1:14">
      <c r="B89" s="95" t="s">
        <v>1057</v>
      </c>
      <c r="C89" s="96"/>
      <c r="D89" s="96"/>
      <c r="E89" s="96"/>
      <c r="F89" s="96"/>
      <c r="G89" s="96"/>
      <c r="H89" s="96"/>
      <c r="I89" s="93"/>
      <c r="J89" s="94"/>
      <c r="K89" s="313">
        <v>0.05</v>
      </c>
      <c r="L89" s="851">
        <f>N83*K89</f>
        <v>3507958.9072809871</v>
      </c>
      <c r="M89" s="852"/>
      <c r="N89" s="57"/>
    </row>
    <row r="90" spans="1:14" ht="15" thickBot="1">
      <c r="B90" s="97" t="s">
        <v>1058</v>
      </c>
      <c r="C90" s="98"/>
      <c r="D90" s="98"/>
      <c r="E90" s="98"/>
      <c r="F90" s="98"/>
      <c r="G90" s="98"/>
      <c r="H90" s="98"/>
      <c r="I90" s="99"/>
      <c r="J90" s="100"/>
      <c r="K90" s="314">
        <v>0.05</v>
      </c>
      <c r="L90" s="853">
        <f>N83*K90</f>
        <v>3507958.9072809871</v>
      </c>
      <c r="M90" s="854"/>
      <c r="N90" s="57"/>
    </row>
    <row r="91" spans="1:14" ht="15" thickBot="1">
      <c r="B91" s="816" t="s">
        <v>1037</v>
      </c>
      <c r="C91" s="817"/>
      <c r="D91" s="817"/>
      <c r="E91" s="817"/>
      <c r="F91" s="817"/>
      <c r="G91" s="817"/>
      <c r="H91" s="817"/>
      <c r="I91" s="817"/>
      <c r="J91" s="817"/>
      <c r="K91" s="817"/>
      <c r="L91" s="817"/>
      <c r="M91" s="818"/>
      <c r="N91" s="58">
        <f>L88+L89+L90</f>
        <v>21047753.443685926</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91206931.589305669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140</v>
      </c>
      <c r="B36" s="865" t="str">
        <f>VLOOKUP(A36,EQUIPOS!A6:D154,3,FALSE)</f>
        <v>Camisa para Pilote D=1.20m</v>
      </c>
      <c r="C36" s="866"/>
      <c r="D36" s="866"/>
      <c r="E36" s="866"/>
      <c r="F36" s="866"/>
      <c r="G36" s="866"/>
      <c r="H36" s="867"/>
      <c r="I36" s="276"/>
      <c r="J36" s="277"/>
      <c r="K36" s="278">
        <f>VLOOKUP(A36,EQUIPOS!A6:D163,4,FALSE)</f>
        <v>42602.867891999995</v>
      </c>
      <c r="L36" s="279"/>
      <c r="M36" s="280">
        <v>1</v>
      </c>
      <c r="N36" s="281">
        <f t="shared" ref="N36:N42" si="0">K36/M36</f>
        <v>42602.867891999995</v>
      </c>
    </row>
    <row r="37" spans="1:14">
      <c r="A37" s="119" t="s">
        <v>206</v>
      </c>
      <c r="B37" s="865" t="str">
        <f>VLOOKUP(A37,EQUIPOS!A7:D154,3,FALSE)</f>
        <v>Equipo de Soldadura</v>
      </c>
      <c r="C37" s="866"/>
      <c r="D37" s="866"/>
      <c r="E37" s="866"/>
      <c r="F37" s="866"/>
      <c r="G37" s="866"/>
      <c r="H37" s="867"/>
      <c r="I37" s="430"/>
      <c r="J37" s="431"/>
      <c r="K37" s="278">
        <f>VLOOKUP(A37,EQUIPOS!A7:D164,4,FALSE)</f>
        <v>10067.001812999999</v>
      </c>
      <c r="L37" s="344"/>
      <c r="M37" s="345">
        <v>1</v>
      </c>
      <c r="N37" s="281">
        <f t="shared" si="0"/>
        <v>10067.001812999999</v>
      </c>
    </row>
    <row r="38" spans="1:14">
      <c r="A38" s="119" t="s">
        <v>242</v>
      </c>
      <c r="B38" s="865" t="str">
        <f>VLOOKUP(A38,EQUIPOS!A8:D154,3,FALSE)</f>
        <v>Grúa con torre capacidad 1 ton en la punta.</v>
      </c>
      <c r="C38" s="866"/>
      <c r="D38" s="866"/>
      <c r="E38" s="866"/>
      <c r="F38" s="866"/>
      <c r="G38" s="866"/>
      <c r="H38" s="867"/>
      <c r="I38" s="430"/>
      <c r="J38" s="431"/>
      <c r="K38" s="447">
        <f>VLOOKUP(A38,EQUIPOS!A8:D165,4,FALSE)</f>
        <v>179069.21820900001</v>
      </c>
      <c r="L38" s="344"/>
      <c r="M38" s="345">
        <v>2.5</v>
      </c>
      <c r="N38" s="281">
        <f t="shared" si="0"/>
        <v>71627.687283600011</v>
      </c>
    </row>
    <row r="39" spans="1:14">
      <c r="A39" s="119" t="s">
        <v>267</v>
      </c>
      <c r="B39" s="865" t="str">
        <f>VLOOKUP(A39,EQUIPOS!A9:D154,3,FALSE)</f>
        <v>Motobomba de concreto</v>
      </c>
      <c r="C39" s="866"/>
      <c r="D39" s="866"/>
      <c r="E39" s="866"/>
      <c r="F39" s="866"/>
      <c r="G39" s="866"/>
      <c r="H39" s="867"/>
      <c r="I39" s="430"/>
      <c r="J39" s="431"/>
      <c r="K39" s="447">
        <f>VLOOKUP(A39,EQUIPOS!A9:D166,4,FALSE)</f>
        <v>78479.460913499992</v>
      </c>
      <c r="L39" s="344"/>
      <c r="M39" s="345">
        <v>2.5499800000000001</v>
      </c>
      <c r="N39" s="281">
        <f t="shared" si="0"/>
        <v>30776.500566082865</v>
      </c>
    </row>
    <row r="40" spans="1:14">
      <c r="A40" s="119" t="s">
        <v>277</v>
      </c>
      <c r="B40" s="865" t="str">
        <f>VLOOKUP(A40,EQUIPOS!A10:D154,3,FALSE)</f>
        <v>Pala auxiliar de piloteadora</v>
      </c>
      <c r="C40" s="866"/>
      <c r="D40" s="866"/>
      <c r="E40" s="866"/>
      <c r="F40" s="866"/>
      <c r="G40" s="866"/>
      <c r="H40" s="867"/>
      <c r="I40" s="430"/>
      <c r="J40" s="431"/>
      <c r="K40" s="447">
        <f>VLOOKUP(A40,EQUIPOS!A10:D167,4,FALSE)</f>
        <v>358138.43641800003</v>
      </c>
      <c r="L40" s="344"/>
      <c r="M40" s="345">
        <v>2.5</v>
      </c>
      <c r="N40" s="281">
        <f t="shared" si="0"/>
        <v>143255.37456720002</v>
      </c>
    </row>
    <row r="41" spans="1:14">
      <c r="A41" s="119" t="s">
        <v>282</v>
      </c>
      <c r="B41" s="865" t="str">
        <f>VLOOKUP(A41,EQUIPOS!A6:D154,3,FALSE)</f>
        <v>Piloteadora potencia 250KW, RPM 1800, fuerza elevadora 200KN</v>
      </c>
      <c r="C41" s="866"/>
      <c r="D41" s="866"/>
      <c r="E41" s="866"/>
      <c r="F41" s="866"/>
      <c r="G41" s="866"/>
      <c r="H41" s="867"/>
      <c r="I41" s="430"/>
      <c r="J41" s="431"/>
      <c r="K41" s="447">
        <f>VLOOKUP(A41,EQUIPOS!A6:D154,4,FALSE)</f>
        <v>612103.52139749995</v>
      </c>
      <c r="L41" s="344"/>
      <c r="M41" s="345">
        <v>1</v>
      </c>
      <c r="N41" s="281">
        <f t="shared" si="0"/>
        <v>612103.52139749995</v>
      </c>
    </row>
    <row r="42" spans="1:14">
      <c r="A42" s="119" t="s">
        <v>310</v>
      </c>
      <c r="B42" s="865" t="str">
        <f>VLOOKUP(A42,EQUIPOS!A12:D156,3,FALSE)</f>
        <v>Retroexcavadora A25C</v>
      </c>
      <c r="C42" s="866"/>
      <c r="D42" s="866"/>
      <c r="E42" s="866"/>
      <c r="F42" s="866"/>
      <c r="G42" s="866"/>
      <c r="H42" s="867"/>
      <c r="I42" s="337"/>
      <c r="J42" s="339"/>
      <c r="K42" s="447">
        <f>VLOOKUP(A42,EQUIPOS!A12:D169,4,FALSE)</f>
        <v>163929.78700173605</v>
      </c>
      <c r="L42" s="432"/>
      <c r="M42" s="433">
        <v>2.5</v>
      </c>
      <c r="N42" s="281">
        <f t="shared" si="0"/>
        <v>65571.914800694416</v>
      </c>
    </row>
    <row r="43" spans="1:14">
      <c r="B43" s="865"/>
      <c r="C43" s="866"/>
      <c r="D43" s="866"/>
      <c r="E43" s="866"/>
      <c r="F43" s="866"/>
      <c r="G43" s="866"/>
      <c r="H43" s="867"/>
      <c r="I43" s="42"/>
      <c r="J43" s="43"/>
      <c r="K43" s="447"/>
      <c r="L43" s="285"/>
      <c r="M43" s="286"/>
      <c r="N43" s="281"/>
    </row>
    <row r="44" spans="1:14">
      <c r="B44" s="329"/>
      <c r="C44" s="330"/>
      <c r="D44" s="330"/>
      <c r="E44" s="330"/>
      <c r="F44" s="332"/>
      <c r="G44" s="332"/>
      <c r="H44" s="131"/>
      <c r="I44" s="42"/>
      <c r="J44" s="43"/>
      <c r="K44" s="447"/>
      <c r="L44" s="285"/>
      <c r="M44" s="286"/>
      <c r="N44" s="282"/>
    </row>
    <row r="45" spans="1:14">
      <c r="B45" s="873" t="s">
        <v>1036</v>
      </c>
      <c r="C45" s="874"/>
      <c r="D45" s="874"/>
      <c r="E45" s="44"/>
      <c r="F45" s="45"/>
      <c r="G45" s="45"/>
      <c r="H45" s="46"/>
      <c r="I45" s="42"/>
      <c r="J45" s="43"/>
      <c r="K45" s="288"/>
      <c r="L45" s="285"/>
      <c r="M45" s="410">
        <v>0.1</v>
      </c>
      <c r="N45" s="353">
        <f>N83*M45</f>
        <v>8511.2008676833339</v>
      </c>
    </row>
    <row r="46" spans="1:14" ht="15" thickBot="1">
      <c r="B46" s="865"/>
      <c r="C46" s="866"/>
      <c r="D46" s="866"/>
      <c r="E46" s="866"/>
      <c r="F46" s="866"/>
      <c r="G46" s="866"/>
      <c r="H46" s="867"/>
      <c r="I46" s="875"/>
      <c r="J46" s="876"/>
      <c r="K46" s="47"/>
      <c r="L46" s="877"/>
      <c r="M46" s="878"/>
      <c r="N46" s="111"/>
    </row>
    <row r="47" spans="1:14" ht="15" thickBot="1">
      <c r="B47" s="816" t="s">
        <v>1037</v>
      </c>
      <c r="C47" s="817"/>
      <c r="D47" s="817"/>
      <c r="E47" s="817"/>
      <c r="F47" s="817"/>
      <c r="G47" s="817"/>
      <c r="H47" s="817"/>
      <c r="I47" s="817"/>
      <c r="J47" s="817"/>
      <c r="K47" s="817"/>
      <c r="L47" s="817"/>
      <c r="M47" s="818"/>
      <c r="N47" s="403">
        <f>SUM(N36:N46)</f>
        <v>984516.06918776059</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1" t="s">
        <v>1028</v>
      </c>
      <c r="C51" s="862"/>
      <c r="D51" s="862"/>
      <c r="E51" s="862"/>
      <c r="F51" s="862"/>
      <c r="G51" s="862"/>
      <c r="H51" s="862"/>
      <c r="I51" s="896"/>
      <c r="J51" s="324" t="s">
        <v>1029</v>
      </c>
      <c r="K51" s="91" t="s">
        <v>1030</v>
      </c>
      <c r="L51" s="897" t="s">
        <v>1039</v>
      </c>
      <c r="M51" s="896"/>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8613.1926674200804</v>
      </c>
      <c r="N52" s="281">
        <f>K52*M52</f>
        <v>20284.068731774289</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18921</v>
      </c>
      <c r="N53" s="281">
        <f>K53*M53</f>
        <v>2340531.6873187912</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411043.00499999995</v>
      </c>
      <c r="N54" s="281">
        <f>K54*M54</f>
        <v>338974.04226458649</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SUM(N52:N58)</f>
        <v>2699789.7983151516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3">
        <f>VLOOKUP(A64,TRANSPORTE!A5:D117,4,FALSE)</f>
        <v>1274.4676011956828</v>
      </c>
      <c r="M64" s="904"/>
      <c r="N64" s="296">
        <f>K64*L64</f>
        <v>1656.8078815543877</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3">
        <f>VLOOKUP(A65,TRANSPORTE!A6:D117,4,FALSE)</f>
        <v>60.853201000075764</v>
      </c>
      <c r="M65" s="904"/>
      <c r="N65" s="296">
        <f>K65*L65</f>
        <v>3.0426600500037884</v>
      </c>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1659.8505416043915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970"/>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92"/>
      <c r="C82" s="893"/>
      <c r="D82" s="893"/>
      <c r="E82" s="893"/>
      <c r="F82" s="893"/>
      <c r="G82" s="893"/>
      <c r="H82" s="893"/>
      <c r="I82" s="132"/>
      <c r="J82" s="132"/>
      <c r="K82" s="132"/>
      <c r="L82" s="906"/>
      <c r="M82" s="906"/>
      <c r="N82" s="133"/>
    </row>
    <row r="83" spans="1:14" ht="15" thickBot="1">
      <c r="B83" s="905" t="s">
        <v>1037</v>
      </c>
      <c r="C83" s="859"/>
      <c r="D83" s="859"/>
      <c r="E83" s="859"/>
      <c r="F83" s="859"/>
      <c r="G83" s="859"/>
      <c r="H83" s="859"/>
      <c r="I83" s="859"/>
      <c r="J83" s="859"/>
      <c r="K83" s="859"/>
      <c r="L83" s="859"/>
      <c r="M83" s="860"/>
      <c r="N83" s="469">
        <f>SUM(N76:N82)</f>
        <v>85112.008676833328</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N47+N59+N70+N83</f>
        <v>3771077.7267213496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754215.54534426995</v>
      </c>
      <c r="M90" s="852"/>
      <c r="N90" s="57"/>
    </row>
    <row r="91" spans="1:14">
      <c r="B91" s="95" t="s">
        <v>1057</v>
      </c>
      <c r="C91" s="96"/>
      <c r="D91" s="96"/>
      <c r="E91" s="96"/>
      <c r="F91" s="96"/>
      <c r="G91" s="96"/>
      <c r="H91" s="96"/>
      <c r="I91" s="93"/>
      <c r="J91" s="94"/>
      <c r="K91" s="313">
        <v>0.05</v>
      </c>
      <c r="L91" s="851">
        <f>N85*K91</f>
        <v>188553.88633606749</v>
      </c>
      <c r="M91" s="852"/>
      <c r="N91" s="57"/>
    </row>
    <row r="92" spans="1:14" ht="15" thickBot="1">
      <c r="B92" s="97" t="s">
        <v>1058</v>
      </c>
      <c r="C92" s="98"/>
      <c r="D92" s="98"/>
      <c r="E92" s="98"/>
      <c r="F92" s="98"/>
      <c r="G92" s="98"/>
      <c r="H92" s="98"/>
      <c r="I92" s="99"/>
      <c r="J92" s="100"/>
      <c r="K92" s="314">
        <v>0.05</v>
      </c>
      <c r="L92" s="853">
        <f>N85*K92</f>
        <v>188553.88633606749</v>
      </c>
      <c r="M92" s="854"/>
      <c r="N92" s="57"/>
    </row>
    <row r="93" spans="1:14" ht="15" thickBot="1">
      <c r="B93" s="816" t="s">
        <v>1037</v>
      </c>
      <c r="C93" s="817"/>
      <c r="D93" s="817"/>
      <c r="E93" s="817"/>
      <c r="F93" s="817"/>
      <c r="G93" s="817"/>
      <c r="H93" s="817"/>
      <c r="I93" s="817"/>
      <c r="J93" s="817"/>
      <c r="K93" s="817"/>
      <c r="L93" s="817"/>
      <c r="M93" s="818"/>
      <c r="N93" s="58">
        <f>L90+L91+L92</f>
        <v>1131323.318016405</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N85+N93</f>
        <v>4902401.0447377544</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0" t="s">
        <v>2324</v>
      </c>
      <c r="C112" s="961"/>
      <c r="D112" s="961"/>
      <c r="E112" s="961"/>
      <c r="F112" s="961"/>
      <c r="G112" s="961"/>
      <c r="H112" s="961"/>
      <c r="I112" s="961"/>
      <c r="J112" s="961"/>
      <c r="K112" s="961"/>
      <c r="L112" s="961"/>
      <c r="M112" s="961"/>
      <c r="N112" s="962"/>
    </row>
    <row r="113" spans="2:14" ht="15" customHeight="1">
      <c r="B113" s="960"/>
      <c r="C113" s="961"/>
      <c r="D113" s="961"/>
      <c r="E113" s="961"/>
      <c r="F113" s="961"/>
      <c r="G113" s="961"/>
      <c r="H113" s="961"/>
      <c r="I113" s="961"/>
      <c r="J113" s="961"/>
      <c r="K113" s="961"/>
      <c r="L113" s="961"/>
      <c r="M113" s="961"/>
      <c r="N113" s="962"/>
    </row>
    <row r="114" spans="2:14" ht="30" customHeight="1">
      <c r="B114" s="963" t="s">
        <v>2325</v>
      </c>
      <c r="C114" s="964"/>
      <c r="D114" s="964"/>
      <c r="E114" s="964"/>
      <c r="F114" s="964"/>
      <c r="G114" s="964"/>
      <c r="H114" s="964"/>
      <c r="I114" s="964"/>
      <c r="J114" s="964"/>
      <c r="K114" s="964"/>
      <c r="L114" s="964"/>
      <c r="M114" s="964"/>
      <c r="N114" s="965"/>
    </row>
    <row r="115" spans="2:14">
      <c r="B115" s="963"/>
      <c r="C115" s="964"/>
      <c r="D115" s="964"/>
      <c r="E115" s="964"/>
      <c r="F115" s="964"/>
      <c r="G115" s="964"/>
      <c r="H115" s="964"/>
      <c r="I115" s="964"/>
      <c r="J115" s="964"/>
      <c r="K115" s="964"/>
      <c r="L115" s="964"/>
      <c r="M115" s="964"/>
      <c r="N115" s="965"/>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6"/>
      <c r="K125" s="966"/>
      <c r="L125" s="966"/>
      <c r="M125" s="966"/>
      <c r="N125" s="967"/>
    </row>
    <row r="126" spans="2:14" ht="15" thickBot="1">
      <c r="B126" s="428" t="s">
        <v>2327</v>
      </c>
      <c r="C126" s="429"/>
      <c r="D126" s="429"/>
      <c r="E126" s="268"/>
      <c r="F126" s="268"/>
      <c r="G126" s="268"/>
      <c r="H126" s="268"/>
      <c r="I126" s="268"/>
      <c r="J126" s="968"/>
      <c r="K126" s="968"/>
      <c r="L126" s="968"/>
      <c r="M126" s="968"/>
      <c r="N126" s="969"/>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182</v>
      </c>
      <c r="B36" s="865" t="str">
        <f>VLOOKUP(A36,EQUIPOS!A6:D154,3,FALSE)</f>
        <v xml:space="preserve">Compresor para penetrar roca
</v>
      </c>
      <c r="C36" s="866"/>
      <c r="D36" s="866"/>
      <c r="E36" s="866"/>
      <c r="F36" s="866"/>
      <c r="G36" s="866"/>
      <c r="H36" s="867"/>
      <c r="I36" s="276"/>
      <c r="J36" s="277"/>
      <c r="K36" s="278">
        <f>VLOOKUP(A36,EQUIPOS!A6:D163,4,FALSE)</f>
        <v>85499.678060999999</v>
      </c>
      <c r="L36" s="279"/>
      <c r="M36" s="280">
        <v>0.125</v>
      </c>
      <c r="N36" s="281">
        <f>K36/M36</f>
        <v>683997.42448799999</v>
      </c>
    </row>
    <row r="37" spans="1:14">
      <c r="A37" s="119" t="s">
        <v>242</v>
      </c>
      <c r="B37" s="865" t="str">
        <f>VLOOKUP(A37,EQUIPOS!A7:D154,3,FALSE)</f>
        <v>Grúa con torre capacidad 1 ton en la punta.</v>
      </c>
      <c r="C37" s="866"/>
      <c r="D37" s="866"/>
      <c r="E37" s="866"/>
      <c r="F37" s="866"/>
      <c r="G37" s="866"/>
      <c r="H37" s="867"/>
      <c r="I37" s="430"/>
      <c r="J37" s="431"/>
      <c r="K37" s="278">
        <f>VLOOKUP(A37,EQUIPOS!A7:D164,4,FALSE)</f>
        <v>179069.21820900001</v>
      </c>
      <c r="L37" s="344"/>
      <c r="M37" s="345">
        <v>2.5</v>
      </c>
      <c r="N37" s="281">
        <f>K37/M37</f>
        <v>71627.687283600011</v>
      </c>
    </row>
    <row r="38" spans="1:14">
      <c r="A38" s="119" t="s">
        <v>267</v>
      </c>
      <c r="B38" s="865" t="str">
        <f>VLOOKUP(A38,EQUIPOS!A8:D154,3,FALSE)</f>
        <v>Motobomba de concreto</v>
      </c>
      <c r="C38" s="866"/>
      <c r="D38" s="866"/>
      <c r="E38" s="866"/>
      <c r="F38" s="866"/>
      <c r="G38" s="866"/>
      <c r="H38" s="867"/>
      <c r="I38" s="430"/>
      <c r="J38" s="431"/>
      <c r="K38" s="447">
        <f>VLOOKUP(A38,EQUIPOS!A8:D165,4,FALSE)</f>
        <v>78479.460913499992</v>
      </c>
      <c r="L38" s="344"/>
      <c r="M38" s="345">
        <v>0.65</v>
      </c>
      <c r="N38" s="281">
        <f>K38/M38</f>
        <v>120737.63217461537</v>
      </c>
    </row>
    <row r="39" spans="1:14">
      <c r="A39" s="119" t="s">
        <v>310</v>
      </c>
      <c r="B39" s="865" t="str">
        <f>VLOOKUP(A39,EQUIPOS!A9:D154,3,FALSE)</f>
        <v>Retroexcavadora A25C</v>
      </c>
      <c r="C39" s="866"/>
      <c r="D39" s="866"/>
      <c r="E39" s="866"/>
      <c r="F39" s="866"/>
      <c r="G39" s="866"/>
      <c r="H39" s="867"/>
      <c r="I39" s="430"/>
      <c r="J39" s="431"/>
      <c r="K39" s="447">
        <f>VLOOKUP(A39,EQUIPOS!A9:D166,4,FALSE)</f>
        <v>163929.78700173605</v>
      </c>
      <c r="L39" s="344"/>
      <c r="M39" s="345">
        <v>0.65</v>
      </c>
      <c r="N39" s="281">
        <f>K39/M39</f>
        <v>252199.67231036315</v>
      </c>
    </row>
    <row r="40" spans="1:14">
      <c r="A40" s="119"/>
      <c r="B40" s="865"/>
      <c r="C40" s="866"/>
      <c r="D40" s="866"/>
      <c r="E40" s="866"/>
      <c r="F40" s="866"/>
      <c r="G40" s="866"/>
      <c r="H40" s="867"/>
      <c r="I40" s="430"/>
      <c r="J40" s="431"/>
      <c r="K40" s="447"/>
      <c r="L40" s="344"/>
      <c r="M40" s="345"/>
      <c r="N40" s="281"/>
    </row>
    <row r="41" spans="1:14">
      <c r="A41" s="119"/>
      <c r="B41" s="865"/>
      <c r="C41" s="866"/>
      <c r="D41" s="866"/>
      <c r="E41" s="866"/>
      <c r="F41" s="866"/>
      <c r="G41" s="866"/>
      <c r="H41" s="867"/>
      <c r="I41" s="430"/>
      <c r="J41" s="431"/>
      <c r="K41" s="447"/>
      <c r="L41" s="344"/>
      <c r="M41" s="345"/>
      <c r="N41" s="281"/>
    </row>
    <row r="42" spans="1:14">
      <c r="A42" s="119"/>
      <c r="B42" s="865"/>
      <c r="C42" s="866"/>
      <c r="D42" s="866"/>
      <c r="E42" s="866"/>
      <c r="F42" s="866"/>
      <c r="G42" s="866"/>
      <c r="H42" s="867"/>
      <c r="I42" s="337"/>
      <c r="J42" s="339"/>
      <c r="K42" s="447"/>
      <c r="L42" s="432"/>
      <c r="M42" s="433"/>
      <c r="N42" s="281"/>
    </row>
    <row r="43" spans="1:14">
      <c r="B43" s="865"/>
      <c r="C43" s="866"/>
      <c r="D43" s="866"/>
      <c r="E43" s="866"/>
      <c r="F43" s="866"/>
      <c r="G43" s="866"/>
      <c r="H43" s="867"/>
      <c r="I43" s="42"/>
      <c r="J43" s="43"/>
      <c r="K43" s="447"/>
      <c r="L43" s="285"/>
      <c r="M43" s="286"/>
      <c r="N43" s="281"/>
    </row>
    <row r="44" spans="1:14">
      <c r="B44" s="329"/>
      <c r="C44" s="330"/>
      <c r="D44" s="330"/>
      <c r="E44" s="330"/>
      <c r="F44" s="332"/>
      <c r="G44" s="332"/>
      <c r="H44" s="131"/>
      <c r="I44" s="42"/>
      <c r="J44" s="43"/>
      <c r="K44" s="447"/>
      <c r="L44" s="285"/>
      <c r="M44" s="286"/>
      <c r="N44" s="282"/>
    </row>
    <row r="45" spans="1:14">
      <c r="B45" s="873" t="s">
        <v>1036</v>
      </c>
      <c r="C45" s="874"/>
      <c r="D45" s="874"/>
      <c r="E45" s="44"/>
      <c r="F45" s="45"/>
      <c r="G45" s="45"/>
      <c r="H45" s="46"/>
      <c r="I45" s="42"/>
      <c r="J45" s="43"/>
      <c r="K45" s="288"/>
      <c r="L45" s="285"/>
      <c r="M45" s="410">
        <v>0.1</v>
      </c>
      <c r="N45" s="353">
        <f>N87*M45</f>
        <v>44258.244511953337</v>
      </c>
    </row>
    <row r="46" spans="1:14" ht="15" thickBot="1">
      <c r="B46" s="865"/>
      <c r="C46" s="866"/>
      <c r="D46" s="866"/>
      <c r="E46" s="866"/>
      <c r="F46" s="866"/>
      <c r="G46" s="866"/>
      <c r="H46" s="867"/>
      <c r="I46" s="875"/>
      <c r="J46" s="876"/>
      <c r="K46" s="47"/>
      <c r="L46" s="877"/>
      <c r="M46" s="878"/>
      <c r="N46" s="111"/>
    </row>
    <row r="47" spans="1:14" ht="15" thickBot="1">
      <c r="B47" s="816" t="s">
        <v>1037</v>
      </c>
      <c r="C47" s="817"/>
      <c r="D47" s="817"/>
      <c r="E47" s="817"/>
      <c r="F47" s="817"/>
      <c r="G47" s="817"/>
      <c r="H47" s="817"/>
      <c r="I47" s="817"/>
      <c r="J47" s="817"/>
      <c r="K47" s="817"/>
      <c r="L47" s="817"/>
      <c r="M47" s="818"/>
      <c r="N47" s="403">
        <f>SUM(N36:N46)</f>
        <v>1172820.660768532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1" t="s">
        <v>1028</v>
      </c>
      <c r="C51" s="862"/>
      <c r="D51" s="862"/>
      <c r="E51" s="862"/>
      <c r="F51" s="862"/>
      <c r="G51" s="862"/>
      <c r="H51" s="862"/>
      <c r="I51" s="896"/>
      <c r="J51" s="324" t="s">
        <v>1029</v>
      </c>
      <c r="K51" s="91" t="s">
        <v>1030</v>
      </c>
      <c r="L51" s="897" t="s">
        <v>1039</v>
      </c>
      <c r="M51" s="896"/>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18921</v>
      </c>
      <c r="N52" s="281">
        <f>K52*M52</f>
        <v>3370365.6297390591</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411043.00499999995</v>
      </c>
      <c r="N53" s="281">
        <f t="shared" ref="N53:N59" si="0">K53*M53</f>
        <v>488122.62086100463</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4595.3999999999996</v>
      </c>
      <c r="N54" s="281">
        <f t="shared" si="0"/>
        <v>1378.62</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1461.32</v>
      </c>
      <c r="N55" s="281">
        <f t="shared" si="0"/>
        <v>4383.96</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8577.51</v>
      </c>
      <c r="N56" s="281">
        <f t="shared" si="0"/>
        <v>2144.3775000000001</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1151.6628624773973</v>
      </c>
      <c r="N57" s="281">
        <f t="shared" si="0"/>
        <v>1151.6628624773973</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871.07999999999993</v>
      </c>
      <c r="N58" s="281">
        <f t="shared" si="0"/>
        <v>871.07999999999993</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7379.7152801656002</v>
      </c>
      <c r="N59" s="281">
        <f t="shared" si="0"/>
        <v>3379.909598315845</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16" t="s">
        <v>1037</v>
      </c>
      <c r="C63" s="817"/>
      <c r="D63" s="817"/>
      <c r="E63" s="817"/>
      <c r="F63" s="817"/>
      <c r="G63" s="817"/>
      <c r="H63" s="817"/>
      <c r="I63" s="817"/>
      <c r="J63" s="817"/>
      <c r="K63" s="817"/>
      <c r="L63" s="817"/>
      <c r="M63" s="818"/>
      <c r="N63" s="403">
        <f>SUM(N52:N62)</f>
        <v>3871797.8605608572</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2" t="s">
        <v>1045</v>
      </c>
      <c r="M67" s="881"/>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3">
        <f>VLOOKUP(A68,TRANSPORTE!A5:D117,4,FALSE)</f>
        <v>1274.4676011956828</v>
      </c>
      <c r="M68" s="904"/>
      <c r="N68" s="296">
        <f>K68*L68</f>
        <v>1656.8078815543877</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3">
        <f>VLOOKUP(A69,TRANSPORTE!A6:D117,4,FALSE)</f>
        <v>60.853201000075764</v>
      </c>
      <c r="M69" s="904"/>
      <c r="N69" s="296">
        <f>K69*L69</f>
        <v>3.0426600500037884</v>
      </c>
    </row>
    <row r="70" spans="1:15">
      <c r="B70" s="52"/>
      <c r="C70" s="53"/>
      <c r="D70" s="53"/>
      <c r="E70" s="53"/>
      <c r="F70" s="53"/>
      <c r="G70" s="53"/>
      <c r="H70" s="320"/>
      <c r="I70" s="288"/>
      <c r="J70" s="295"/>
      <c r="K70" s="288"/>
      <c r="L70" s="903"/>
      <c r="M70" s="904"/>
      <c r="N70" s="296"/>
    </row>
    <row r="71" spans="1:15">
      <c r="B71" s="52"/>
      <c r="C71" s="53"/>
      <c r="D71" s="53"/>
      <c r="E71" s="53"/>
      <c r="F71" s="53"/>
      <c r="G71" s="53"/>
      <c r="H71" s="320"/>
      <c r="I71" s="288"/>
      <c r="J71" s="295"/>
      <c r="K71" s="288"/>
      <c r="L71" s="903"/>
      <c r="M71" s="904"/>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4"/>
      <c r="M73" s="895"/>
      <c r="N73" s="133"/>
    </row>
    <row r="74" spans="1:15" ht="15" thickBot="1">
      <c r="B74" s="905" t="s">
        <v>1037</v>
      </c>
      <c r="C74" s="859"/>
      <c r="D74" s="859"/>
      <c r="E74" s="859"/>
      <c r="F74" s="859"/>
      <c r="G74" s="859"/>
      <c r="H74" s="859"/>
      <c r="I74" s="859"/>
      <c r="J74" s="859"/>
      <c r="K74" s="859"/>
      <c r="L74" s="859"/>
      <c r="M74" s="860"/>
      <c r="N74" s="110">
        <f>N68+N69+N70+N71+N72</f>
        <v>1659.8505416043915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5" t="s">
        <v>1047</v>
      </c>
      <c r="C78" s="856"/>
      <c r="D78" s="856"/>
      <c r="E78" s="856"/>
      <c r="F78" s="856"/>
      <c r="G78" s="856"/>
      <c r="H78" s="856"/>
      <c r="I78" s="79" t="s">
        <v>1048</v>
      </c>
      <c r="J78" s="81" t="s">
        <v>1494</v>
      </c>
      <c r="K78" s="80" t="s">
        <v>1050</v>
      </c>
      <c r="L78" s="857" t="s">
        <v>1034</v>
      </c>
      <c r="M78" s="970"/>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92"/>
      <c r="C86" s="893"/>
      <c r="D86" s="893"/>
      <c r="E86" s="893"/>
      <c r="F86" s="893"/>
      <c r="G86" s="893"/>
      <c r="H86" s="893"/>
      <c r="I86" s="132"/>
      <c r="J86" s="132"/>
      <c r="K86" s="132"/>
      <c r="L86" s="906"/>
      <c r="M86" s="906"/>
      <c r="N86" s="51"/>
    </row>
    <row r="87" spans="1:14" ht="15" thickBot="1">
      <c r="B87" s="905" t="s">
        <v>1037</v>
      </c>
      <c r="C87" s="859"/>
      <c r="D87" s="859"/>
      <c r="E87" s="859"/>
      <c r="F87" s="859"/>
      <c r="G87" s="859"/>
      <c r="H87" s="859"/>
      <c r="I87" s="859"/>
      <c r="J87" s="859"/>
      <c r="K87" s="859"/>
      <c r="L87" s="859"/>
      <c r="M87" s="860"/>
      <c r="N87" s="310">
        <f>SUM(N80:N86)</f>
        <v>442582.44511953334</v>
      </c>
    </row>
    <row r="88" spans="1:14" ht="15" thickBot="1">
      <c r="B88" s="39"/>
      <c r="C88" s="40"/>
      <c r="D88" s="40"/>
      <c r="E88" s="40"/>
      <c r="F88" s="40"/>
      <c r="G88" s="40"/>
      <c r="H88" s="40"/>
      <c r="I88" s="40"/>
      <c r="J88" s="40"/>
      <c r="K88" s="40"/>
      <c r="L88" s="40"/>
      <c r="M88" s="40"/>
      <c r="N88" s="41"/>
    </row>
    <row r="89" spans="1:14" ht="15" thickBot="1">
      <c r="B89" s="816" t="s">
        <v>1051</v>
      </c>
      <c r="C89" s="817"/>
      <c r="D89" s="817"/>
      <c r="E89" s="817"/>
      <c r="F89" s="817"/>
      <c r="G89" s="817"/>
      <c r="H89" s="817"/>
      <c r="I89" s="817"/>
      <c r="J89" s="817"/>
      <c r="K89" s="817"/>
      <c r="L89" s="817"/>
      <c r="M89" s="818"/>
      <c r="N89" s="105">
        <f>N47+N63+N74+N87</f>
        <v>5488860.8169905273</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1" t="s">
        <v>1053</v>
      </c>
      <c r="C93" s="862"/>
      <c r="D93" s="862"/>
      <c r="E93" s="862"/>
      <c r="F93" s="862"/>
      <c r="G93" s="862"/>
      <c r="H93" s="862"/>
      <c r="I93" s="323"/>
      <c r="J93" s="343"/>
      <c r="K93" s="311" t="s">
        <v>1054</v>
      </c>
      <c r="L93" s="863" t="s">
        <v>1055</v>
      </c>
      <c r="M93" s="864"/>
      <c r="N93" s="312"/>
    </row>
    <row r="94" spans="1:14">
      <c r="B94" s="849" t="s">
        <v>1056</v>
      </c>
      <c r="C94" s="850"/>
      <c r="D94" s="850"/>
      <c r="E94" s="850"/>
      <c r="F94" s="850"/>
      <c r="G94" s="850"/>
      <c r="H94" s="850"/>
      <c r="I94" s="93"/>
      <c r="J94" s="94"/>
      <c r="K94" s="313">
        <v>0.2</v>
      </c>
      <c r="L94" s="851">
        <f>N89*K94</f>
        <v>1097772.1633981054</v>
      </c>
      <c r="M94" s="852"/>
      <c r="N94" s="57"/>
    </row>
    <row r="95" spans="1:14">
      <c r="B95" s="95" t="s">
        <v>1057</v>
      </c>
      <c r="C95" s="96"/>
      <c r="D95" s="96"/>
      <c r="E95" s="96"/>
      <c r="F95" s="96"/>
      <c r="G95" s="96"/>
      <c r="H95" s="96"/>
      <c r="I95" s="93"/>
      <c r="J95" s="94"/>
      <c r="K95" s="313">
        <v>0.05</v>
      </c>
      <c r="L95" s="851">
        <f>N89*K95</f>
        <v>274443.04084952635</v>
      </c>
      <c r="M95" s="852"/>
      <c r="N95" s="57"/>
    </row>
    <row r="96" spans="1:14" ht="15" thickBot="1">
      <c r="B96" s="97" t="s">
        <v>1058</v>
      </c>
      <c r="C96" s="98"/>
      <c r="D96" s="98"/>
      <c r="E96" s="98"/>
      <c r="F96" s="98"/>
      <c r="G96" s="98"/>
      <c r="H96" s="98"/>
      <c r="I96" s="99"/>
      <c r="J96" s="100"/>
      <c r="K96" s="314">
        <v>0.05</v>
      </c>
      <c r="L96" s="853">
        <f>N89*K96</f>
        <v>274443.04084952635</v>
      </c>
      <c r="M96" s="854"/>
      <c r="N96" s="57"/>
    </row>
    <row r="97" spans="1:14" ht="15" thickBot="1">
      <c r="B97" s="816" t="s">
        <v>1037</v>
      </c>
      <c r="C97" s="817"/>
      <c r="D97" s="817"/>
      <c r="E97" s="817"/>
      <c r="F97" s="817"/>
      <c r="G97" s="817"/>
      <c r="H97" s="817"/>
      <c r="I97" s="817"/>
      <c r="J97" s="817"/>
      <c r="K97" s="817"/>
      <c r="L97" s="817"/>
      <c r="M97" s="818"/>
      <c r="N97" s="58">
        <f>L94+L95+L96</f>
        <v>1646658.2450971582</v>
      </c>
    </row>
    <row r="98" spans="1:14" ht="15" thickBot="1">
      <c r="B98" s="39"/>
      <c r="C98" s="40"/>
      <c r="D98" s="40"/>
      <c r="E98" s="40"/>
      <c r="F98" s="40"/>
      <c r="G98" s="40"/>
      <c r="H98" s="40"/>
      <c r="I98" s="40"/>
      <c r="J98" s="40"/>
      <c r="K98" s="40"/>
      <c r="L98" s="40"/>
      <c r="M98" s="40"/>
      <c r="N98" s="41"/>
    </row>
    <row r="99" spans="1:14" ht="15" thickBot="1">
      <c r="A99" t="s">
        <v>2122</v>
      </c>
      <c r="B99" s="816" t="s">
        <v>1059</v>
      </c>
      <c r="C99" s="817"/>
      <c r="D99" s="817"/>
      <c r="E99" s="817"/>
      <c r="F99" s="817"/>
      <c r="G99" s="817"/>
      <c r="H99" s="817"/>
      <c r="I99" s="817"/>
      <c r="J99" s="817"/>
      <c r="K99" s="817"/>
      <c r="L99" s="817"/>
      <c r="M99" s="818"/>
      <c r="N99" s="196">
        <f>N89+N97</f>
        <v>7135519.0620876858</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0" t="s">
        <v>2324</v>
      </c>
      <c r="C116" s="961"/>
      <c r="D116" s="961"/>
      <c r="E116" s="961"/>
      <c r="F116" s="961"/>
      <c r="G116" s="961"/>
      <c r="H116" s="961"/>
      <c r="I116" s="961"/>
      <c r="J116" s="961"/>
      <c r="K116" s="961"/>
      <c r="L116" s="961"/>
      <c r="M116" s="961"/>
      <c r="N116" s="962"/>
    </row>
    <row r="117" spans="2:14" ht="15" customHeight="1">
      <c r="B117" s="960"/>
      <c r="C117" s="961"/>
      <c r="D117" s="961"/>
      <c r="E117" s="961"/>
      <c r="F117" s="961"/>
      <c r="G117" s="961"/>
      <c r="H117" s="961"/>
      <c r="I117" s="961"/>
      <c r="J117" s="961"/>
      <c r="K117" s="961"/>
      <c r="L117" s="961"/>
      <c r="M117" s="961"/>
      <c r="N117" s="962"/>
    </row>
    <row r="118" spans="2:14" ht="30" customHeight="1">
      <c r="B118" s="963" t="s">
        <v>2325</v>
      </c>
      <c r="C118" s="964"/>
      <c r="D118" s="964"/>
      <c r="E118" s="964"/>
      <c r="F118" s="964"/>
      <c r="G118" s="964"/>
      <c r="H118" s="964"/>
      <c r="I118" s="964"/>
      <c r="J118" s="964"/>
      <c r="K118" s="964"/>
      <c r="L118" s="964"/>
      <c r="M118" s="964"/>
      <c r="N118" s="965"/>
    </row>
    <row r="119" spans="2:14">
      <c r="B119" s="963"/>
      <c r="C119" s="964"/>
      <c r="D119" s="964"/>
      <c r="E119" s="964"/>
      <c r="F119" s="964"/>
      <c r="G119" s="964"/>
      <c r="H119" s="964"/>
      <c r="I119" s="964"/>
      <c r="J119" s="964"/>
      <c r="K119" s="964"/>
      <c r="L119" s="964"/>
      <c r="M119" s="964"/>
      <c r="N119" s="965"/>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6"/>
      <c r="K129" s="966"/>
      <c r="L129" s="966"/>
      <c r="M129" s="966"/>
      <c r="N129" s="967"/>
    </row>
    <row r="130" spans="2:14" ht="15" thickBot="1">
      <c r="B130" s="428" t="s">
        <v>2327</v>
      </c>
      <c r="C130" s="429"/>
      <c r="D130" s="429"/>
      <c r="E130" s="268"/>
      <c r="F130" s="268"/>
      <c r="G130" s="268"/>
      <c r="H130" s="268"/>
      <c r="I130" s="268"/>
      <c r="J130" s="968"/>
      <c r="K130" s="968"/>
      <c r="L130" s="968"/>
      <c r="M130" s="968"/>
      <c r="N130" s="969"/>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40.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2" hidden="1" customHeight="1" thickBo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107442.15633449999</v>
      </c>
      <c r="L36" s="279"/>
      <c r="M36" s="280">
        <v>0.16</v>
      </c>
      <c r="N36" s="281">
        <f>K36/M36</f>
        <v>671513.47709062486</v>
      </c>
    </row>
    <row r="37" spans="1:14">
      <c r="A37" s="119" t="s">
        <v>261</v>
      </c>
      <c r="B37" s="865" t="str">
        <f>VLOOKUP(A37,EQUIPOS!A7:D154,3,FALSE)</f>
        <v xml:space="preserve">Motobomba 3 PULGADAS (incluye operario)
</v>
      </c>
      <c r="C37" s="866"/>
      <c r="D37" s="866"/>
      <c r="E37" s="866"/>
      <c r="F37" s="866"/>
      <c r="G37" s="866"/>
      <c r="H37" s="867"/>
      <c r="I37" s="430"/>
      <c r="J37" s="431"/>
      <c r="K37" s="278">
        <f>VLOOKUP(A37,EQUIPOS!A7:D164,4,FALSE)</f>
        <v>7698.329999999999</v>
      </c>
      <c r="L37" s="344"/>
      <c r="M37" s="345">
        <v>0.16</v>
      </c>
      <c r="N37" s="281">
        <f>K37/M37</f>
        <v>48114.562499999993</v>
      </c>
    </row>
    <row r="38" spans="1:14">
      <c r="A38" s="119"/>
      <c r="B38" s="865"/>
      <c r="C38" s="866"/>
      <c r="D38" s="866"/>
      <c r="E38" s="866"/>
      <c r="F38" s="866"/>
      <c r="G38" s="866"/>
      <c r="H38" s="867"/>
      <c r="I38" s="430"/>
      <c r="J38" s="431"/>
      <c r="K38" s="447"/>
      <c r="L38" s="344"/>
      <c r="M38" s="345"/>
      <c r="N38" s="281"/>
    </row>
    <row r="39" spans="1:14">
      <c r="A39" s="119"/>
      <c r="B39" s="865"/>
      <c r="C39" s="866"/>
      <c r="D39" s="866"/>
      <c r="E39" s="866"/>
      <c r="F39" s="866"/>
      <c r="G39" s="866"/>
      <c r="H39" s="867"/>
      <c r="I39" s="430"/>
      <c r="J39" s="431"/>
      <c r="K39" s="447"/>
      <c r="L39" s="344"/>
      <c r="M39" s="345"/>
      <c r="N39" s="281"/>
    </row>
    <row r="40" spans="1:14">
      <c r="A40" s="119"/>
      <c r="B40" s="865"/>
      <c r="C40" s="866"/>
      <c r="D40" s="866"/>
      <c r="E40" s="866"/>
      <c r="F40" s="866"/>
      <c r="G40" s="866"/>
      <c r="H40" s="867"/>
      <c r="I40" s="337"/>
      <c r="J40" s="339"/>
      <c r="K40" s="447"/>
      <c r="L40" s="432"/>
      <c r="M40" s="433"/>
      <c r="N40" s="281"/>
    </row>
    <row r="41" spans="1:14">
      <c r="B41" s="865"/>
      <c r="C41" s="866"/>
      <c r="D41" s="866"/>
      <c r="E41" s="866"/>
      <c r="F41" s="866"/>
      <c r="G41" s="866"/>
      <c r="H41" s="867"/>
      <c r="I41" s="42"/>
      <c r="J41" s="43"/>
      <c r="K41" s="447"/>
      <c r="L41" s="285"/>
      <c r="M41" s="286"/>
      <c r="N41" s="281"/>
    </row>
    <row r="42" spans="1:14">
      <c r="B42" s="329"/>
      <c r="C42" s="330"/>
      <c r="D42" s="330"/>
      <c r="E42" s="330"/>
      <c r="F42" s="332"/>
      <c r="G42" s="332"/>
      <c r="H42" s="131"/>
      <c r="I42" s="42"/>
      <c r="J42" s="43"/>
      <c r="K42" s="447"/>
      <c r="L42" s="285"/>
      <c r="M42" s="286"/>
      <c r="N42" s="282"/>
    </row>
    <row r="43" spans="1:14">
      <c r="B43" s="873" t="s">
        <v>1036</v>
      </c>
      <c r="C43" s="874"/>
      <c r="D43" s="874"/>
      <c r="E43" s="44"/>
      <c r="F43" s="45"/>
      <c r="G43" s="45"/>
      <c r="H43" s="46"/>
      <c r="I43" s="42"/>
      <c r="J43" s="43"/>
      <c r="K43" s="288"/>
      <c r="L43" s="285"/>
      <c r="M43" s="410">
        <v>0.05</v>
      </c>
      <c r="N43" s="353">
        <f>N77*M43</f>
        <v>11968.876220179687</v>
      </c>
    </row>
    <row r="44" spans="1:14" ht="15" thickBot="1">
      <c r="B44" s="865"/>
      <c r="C44" s="866"/>
      <c r="D44" s="866"/>
      <c r="E44" s="866"/>
      <c r="F44" s="866"/>
      <c r="G44" s="866"/>
      <c r="H44" s="867"/>
      <c r="I44" s="875"/>
      <c r="J44" s="876"/>
      <c r="K44" s="47"/>
      <c r="L44" s="877"/>
      <c r="M44" s="878"/>
      <c r="N44" s="111"/>
    </row>
    <row r="45" spans="1:14" ht="15" thickBot="1">
      <c r="B45" s="816" t="s">
        <v>1037</v>
      </c>
      <c r="C45" s="817"/>
      <c r="D45" s="817"/>
      <c r="E45" s="817"/>
      <c r="F45" s="817"/>
      <c r="G45" s="817"/>
      <c r="H45" s="817"/>
      <c r="I45" s="817"/>
      <c r="J45" s="817"/>
      <c r="K45" s="817"/>
      <c r="L45" s="817"/>
      <c r="M45" s="818"/>
      <c r="N45" s="403">
        <f>SUM(N36:N44)</f>
        <v>731596.91581080458</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8577.51</v>
      </c>
      <c r="N50" s="281">
        <f>K50*M50</f>
        <v>1715.5020000000002</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1151.6628624773973</v>
      </c>
      <c r="N51" s="281">
        <f>K51*M51</f>
        <v>1151.6628624773973</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871.07999999999993</v>
      </c>
      <c r="N52" s="281">
        <f>K52*M52</f>
        <v>435.53999999999996</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3947.2415999999998</v>
      </c>
      <c r="N53" s="281">
        <f>K53*M53</f>
        <v>592086.24</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470026.00434710999</v>
      </c>
      <c r="N54" s="281">
        <f>K54*M54</f>
        <v>470026.00434710999</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6" t="s">
        <v>1037</v>
      </c>
      <c r="C58" s="817"/>
      <c r="D58" s="817"/>
      <c r="E58" s="817"/>
      <c r="F58" s="817"/>
      <c r="G58" s="817"/>
      <c r="H58" s="817"/>
      <c r="I58" s="817"/>
      <c r="J58" s="817"/>
      <c r="K58" s="817"/>
      <c r="L58" s="817"/>
      <c r="M58" s="818"/>
      <c r="N58" s="403">
        <f>SUM(N50:N57)</f>
        <v>1065414.9492095874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3">
        <f>VLOOKUP(A63,TRANSPORTE!A5:D117,4,FALSE)</f>
        <v>1274.4676011956828</v>
      </c>
      <c r="M63" s="904"/>
      <c r="N63" s="296">
        <f>K63*L63</f>
        <v>1274.4676011956828</v>
      </c>
    </row>
    <row r="64" spans="1:14">
      <c r="B64" s="52"/>
      <c r="C64" s="53"/>
      <c r="D64" s="53"/>
      <c r="E64" s="53"/>
      <c r="F64" s="53"/>
      <c r="G64" s="53"/>
      <c r="H64" s="320"/>
      <c r="I64" s="288"/>
      <c r="J64" s="295"/>
      <c r="K64" s="288"/>
      <c r="L64" s="903"/>
      <c r="M64" s="904"/>
      <c r="N64" s="296"/>
    </row>
    <row r="65" spans="1:15">
      <c r="B65" s="52"/>
      <c r="C65" s="53"/>
      <c r="D65" s="53"/>
      <c r="E65" s="53"/>
      <c r="F65" s="53"/>
      <c r="G65" s="53"/>
      <c r="H65" s="320"/>
      <c r="I65" s="288"/>
      <c r="J65" s="295"/>
      <c r="K65" s="288"/>
      <c r="L65" s="903"/>
      <c r="M65" s="904"/>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4"/>
      <c r="M67" s="895"/>
      <c r="N67" s="133"/>
    </row>
    <row r="68" spans="1:15" ht="15" thickBot="1">
      <c r="B68" s="905" t="s">
        <v>1037</v>
      </c>
      <c r="C68" s="859"/>
      <c r="D68" s="859"/>
      <c r="E68" s="859"/>
      <c r="F68" s="859"/>
      <c r="G68" s="859"/>
      <c r="H68" s="859"/>
      <c r="I68" s="859"/>
      <c r="J68" s="859"/>
      <c r="K68" s="859"/>
      <c r="L68" s="859"/>
      <c r="M68" s="860"/>
      <c r="N68" s="110">
        <f>SUM(N63:N67)</f>
        <v>1274.4676011956828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5" t="s">
        <v>1047</v>
      </c>
      <c r="C72" s="856"/>
      <c r="D72" s="856"/>
      <c r="E72" s="856"/>
      <c r="F72" s="856"/>
      <c r="G72" s="856"/>
      <c r="H72" s="856"/>
      <c r="I72" s="79" t="s">
        <v>1048</v>
      </c>
      <c r="J72" s="81" t="s">
        <v>1494</v>
      </c>
      <c r="K72" s="80" t="s">
        <v>1050</v>
      </c>
      <c r="L72" s="857" t="s">
        <v>1034</v>
      </c>
      <c r="M72" s="858"/>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SUM(N73:N76)</f>
        <v>239377.52440359374</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N45+N58+N68+N77</f>
        <v>2037663.8570251814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407532.77140503633</v>
      </c>
      <c r="M84" s="852"/>
      <c r="N84" s="57"/>
    </row>
    <row r="85" spans="1:14">
      <c r="B85" s="95" t="s">
        <v>1057</v>
      </c>
      <c r="C85" s="96"/>
      <c r="D85" s="96"/>
      <c r="E85" s="96"/>
      <c r="F85" s="96"/>
      <c r="G85" s="96"/>
      <c r="H85" s="96"/>
      <c r="I85" s="93"/>
      <c r="J85" s="94"/>
      <c r="K85" s="313">
        <v>0.05</v>
      </c>
      <c r="L85" s="851">
        <f>N79*K85</f>
        <v>101883.19285125908</v>
      </c>
      <c r="M85" s="852"/>
      <c r="N85" s="57"/>
    </row>
    <row r="86" spans="1:14" ht="15" thickBot="1">
      <c r="B86" s="97" t="s">
        <v>1058</v>
      </c>
      <c r="C86" s="98"/>
      <c r="D86" s="98"/>
      <c r="E86" s="98"/>
      <c r="F86" s="98"/>
      <c r="G86" s="98"/>
      <c r="H86" s="98"/>
      <c r="I86" s="99"/>
      <c r="J86" s="100"/>
      <c r="K86" s="314">
        <v>0.05</v>
      </c>
      <c r="L86" s="853">
        <f>N79*K86</f>
        <v>101883.19285125908</v>
      </c>
      <c r="M86" s="854"/>
      <c r="N86" s="57"/>
    </row>
    <row r="87" spans="1:14" ht="15" thickBot="1">
      <c r="B87" s="816" t="s">
        <v>1037</v>
      </c>
      <c r="C87" s="817"/>
      <c r="D87" s="817"/>
      <c r="E87" s="817"/>
      <c r="F87" s="817"/>
      <c r="G87" s="817"/>
      <c r="H87" s="817"/>
      <c r="I87" s="817"/>
      <c r="J87" s="817"/>
      <c r="K87" s="817"/>
      <c r="L87" s="817"/>
      <c r="M87" s="818"/>
      <c r="N87" s="58">
        <f>L84+L85+L86</f>
        <v>611299.15710755449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2648963.0141327358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38.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461"/>
      <c r="L30" s="792" t="s">
        <v>1029</v>
      </c>
      <c r="M30" s="793"/>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121</v>
      </c>
      <c r="B36" s="865" t="str">
        <f>VLOOKUP(A36,EQUIPOS!A6:D154,3,FALSE)</f>
        <v>Bomba eléctrica para accionar la celda</v>
      </c>
      <c r="C36" s="866"/>
      <c r="D36" s="866"/>
      <c r="E36" s="866"/>
      <c r="F36" s="866"/>
      <c r="G36" s="866"/>
      <c r="H36" s="867"/>
      <c r="I36" s="276"/>
      <c r="J36" s="277"/>
      <c r="K36" s="278">
        <f>VLOOKUP(A36,EQUIPOS!A6:D163,4,FALSE)</f>
        <v>69585.101162999985</v>
      </c>
      <c r="L36" s="279"/>
      <c r="M36" s="280">
        <v>0.01</v>
      </c>
      <c r="N36" s="281">
        <f t="shared" ref="N36:N41" si="0">K36/M36</f>
        <v>6958510.116299998</v>
      </c>
    </row>
    <row r="37" spans="1:14">
      <c r="A37" s="119" t="s">
        <v>192</v>
      </c>
      <c r="B37" s="865" t="str">
        <f>VLOOKUP(A37,EQUIPOS!A7:D154,3,FALSE)</f>
        <v>Equipo de acarreo interno</v>
      </c>
      <c r="C37" s="866"/>
      <c r="D37" s="866"/>
      <c r="E37" s="866"/>
      <c r="F37" s="866"/>
      <c r="G37" s="866"/>
      <c r="H37" s="867"/>
      <c r="I37" s="430"/>
      <c r="J37" s="431"/>
      <c r="K37" s="278">
        <f>VLOOKUP(A37,EQUIPOS!A7:D164,4,FALSE)</f>
        <v>39926.116944000001</v>
      </c>
      <c r="L37" s="344"/>
      <c r="M37" s="345">
        <v>0.05</v>
      </c>
      <c r="N37" s="281">
        <f t="shared" si="0"/>
        <v>798522.33887999994</v>
      </c>
    </row>
    <row r="38" spans="1:14">
      <c r="A38" s="119" t="s">
        <v>217</v>
      </c>
      <c r="B38" s="865" t="str">
        <f>VLOOKUP(A38,EQUIPOS!A8:D154,3,FALSE)</f>
        <v>Equipo de soldadura y de acetileno (incluye soldadura)</v>
      </c>
      <c r="C38" s="866"/>
      <c r="D38" s="866"/>
      <c r="E38" s="866"/>
      <c r="F38" s="866"/>
      <c r="G38" s="866"/>
      <c r="H38" s="867"/>
      <c r="I38" s="430"/>
      <c r="J38" s="431"/>
      <c r="K38" s="278">
        <f>VLOOKUP(A38,EQUIPOS!A8:D165,4,FALSE)</f>
        <v>31410.129699000001</v>
      </c>
      <c r="L38" s="344"/>
      <c r="M38" s="345">
        <v>0.01</v>
      </c>
      <c r="N38" s="281">
        <f t="shared" si="0"/>
        <v>3141012.9698999999</v>
      </c>
    </row>
    <row r="39" spans="1:14">
      <c r="A39" s="119" t="s">
        <v>242</v>
      </c>
      <c r="B39" s="865" t="str">
        <f>VLOOKUP(A39,EQUIPOS!A9:D154,3,FALSE)</f>
        <v>Grúa con torre capacidad 1 ton en la punta.</v>
      </c>
      <c r="C39" s="866"/>
      <c r="D39" s="866"/>
      <c r="E39" s="866"/>
      <c r="F39" s="866"/>
      <c r="G39" s="866"/>
      <c r="H39" s="867"/>
      <c r="I39" s="430"/>
      <c r="J39" s="431"/>
      <c r="K39" s="278">
        <f>VLOOKUP(A39,EQUIPOS!A9:D166,4,FALSE)</f>
        <v>179069.21820900001</v>
      </c>
      <c r="L39" s="344"/>
      <c r="M39" s="345">
        <v>0.04</v>
      </c>
      <c r="N39" s="281">
        <f t="shared" si="0"/>
        <v>4476730.4552250002</v>
      </c>
    </row>
    <row r="40" spans="1:14">
      <c r="A40" s="119" t="s">
        <v>255</v>
      </c>
      <c r="B40" s="865" t="str">
        <f>VLOOKUP(A40,EQUIPOS!A10:D154,3,FALSE)</f>
        <v>Manómetro cable de acero para bajar la celda</v>
      </c>
      <c r="C40" s="866"/>
      <c r="D40" s="866"/>
      <c r="E40" s="866"/>
      <c r="F40" s="866"/>
      <c r="G40" s="866"/>
      <c r="H40" s="867"/>
      <c r="I40" s="337"/>
      <c r="J40" s="339"/>
      <c r="K40" s="278">
        <f>VLOOKUP(A40,EQUIPOS!A10:D167,4,FALSE)</f>
        <v>1947602.1135374999</v>
      </c>
      <c r="L40" s="432"/>
      <c r="M40" s="433">
        <v>1</v>
      </c>
      <c r="N40" s="281">
        <f t="shared" si="0"/>
        <v>1947602.1135374999</v>
      </c>
    </row>
    <row r="41" spans="1:14">
      <c r="A41" t="s">
        <v>320</v>
      </c>
      <c r="B41" s="865" t="str">
        <f>VLOOKUP(A41,EQUIPOS!A11:D155,3,FALSE)</f>
        <v>Retroexcavadora sobre llantas, motor 62HP, Profundidad de excavación de 5.41 metros.</v>
      </c>
      <c r="C41" s="866"/>
      <c r="D41" s="866"/>
      <c r="E41" s="866"/>
      <c r="F41" s="866"/>
      <c r="G41" s="866"/>
      <c r="H41" s="867"/>
      <c r="I41" s="42"/>
      <c r="J41" s="43"/>
      <c r="K41" s="278">
        <f>VLOOKUP(A41,EQUIPOS!A11:D168,4,FALSE)</f>
        <v>116992.1532915</v>
      </c>
      <c r="L41" s="285"/>
      <c r="M41" s="286">
        <v>0.2</v>
      </c>
      <c r="N41" s="281">
        <f t="shared" si="0"/>
        <v>584960.76645749994</v>
      </c>
    </row>
    <row r="42" spans="1:14">
      <c r="B42" s="329"/>
      <c r="C42" s="330"/>
      <c r="D42" s="330"/>
      <c r="E42" s="330"/>
      <c r="F42" s="332"/>
      <c r="G42" s="332"/>
      <c r="H42" s="131"/>
      <c r="I42" s="42"/>
      <c r="J42" s="43"/>
      <c r="K42" s="447"/>
      <c r="L42" s="285"/>
      <c r="M42" s="286"/>
      <c r="N42" s="282"/>
    </row>
    <row r="43" spans="1:14">
      <c r="B43" s="873" t="s">
        <v>1036</v>
      </c>
      <c r="C43" s="874"/>
      <c r="D43" s="874"/>
      <c r="E43" s="44"/>
      <c r="F43" s="45"/>
      <c r="G43" s="45"/>
      <c r="H43" s="46"/>
      <c r="I43" s="42"/>
      <c r="J43" s="43"/>
      <c r="K43" s="288"/>
      <c r="L43" s="285"/>
      <c r="M43" s="410">
        <v>0.01</v>
      </c>
      <c r="N43" s="353">
        <f>N81*M43</f>
        <v>40222.408211598995</v>
      </c>
    </row>
    <row r="44" spans="1:14" ht="15" thickBot="1">
      <c r="B44" s="865"/>
      <c r="C44" s="866"/>
      <c r="D44" s="866"/>
      <c r="E44" s="866"/>
      <c r="F44" s="866"/>
      <c r="G44" s="866"/>
      <c r="H44" s="867"/>
      <c r="I44" s="875"/>
      <c r="J44" s="876"/>
      <c r="K44" s="47"/>
      <c r="L44" s="877"/>
      <c r="M44" s="878"/>
      <c r="N44" s="111"/>
    </row>
    <row r="45" spans="1:14" ht="15" thickBot="1">
      <c r="B45" s="816" t="s">
        <v>1037</v>
      </c>
      <c r="C45" s="817"/>
      <c r="D45" s="817"/>
      <c r="E45" s="817"/>
      <c r="F45" s="817"/>
      <c r="G45" s="817"/>
      <c r="H45" s="817"/>
      <c r="I45" s="817"/>
      <c r="J45" s="817"/>
      <c r="K45" s="817"/>
      <c r="L45" s="817"/>
      <c r="M45" s="818"/>
      <c r="N45" s="403">
        <f>SUM(N36:N44)</f>
        <v>17947561.168511596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19557896.102596056</v>
      </c>
      <c r="N50" s="281">
        <f t="shared" ref="N50:N55" si="1">K50*M50</f>
        <v>19557896.102596056</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132588.6399095899</v>
      </c>
      <c r="N51" s="281">
        <f t="shared" si="1"/>
        <v>3977659.1972876969</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2081113.0299386499</v>
      </c>
      <c r="N52" s="281">
        <f t="shared" si="1"/>
        <v>4162226.0598772997</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1059330.1056242676</v>
      </c>
      <c r="N53" s="281">
        <f t="shared" si="1"/>
        <v>5296650.5281213382</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70126.58147898897</v>
      </c>
      <c r="N54" s="281">
        <f t="shared" si="1"/>
        <v>4207594.8887393381</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56508.39488795607</v>
      </c>
      <c r="N55" s="281">
        <f t="shared" si="1"/>
        <v>678100.73865547287</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6" t="s">
        <v>1037</v>
      </c>
      <c r="C58" s="817"/>
      <c r="D58" s="817"/>
      <c r="E58" s="817"/>
      <c r="F58" s="817"/>
      <c r="G58" s="817"/>
      <c r="H58" s="817"/>
      <c r="I58" s="817"/>
      <c r="J58" s="817"/>
      <c r="K58" s="817"/>
      <c r="L58" s="817"/>
      <c r="M58" s="818"/>
      <c r="N58" s="403">
        <f>SUM(N50:N57)</f>
        <v>37880127.515277199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3">
        <f>VLOOKUP(A63,TRANSPORTE!A5:D117,4,FALSE)</f>
        <v>1158668.0860525526</v>
      </c>
      <c r="M63" s="904"/>
      <c r="N63" s="296">
        <f>K63*L63</f>
        <v>1158668.0860525526</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3">
        <f>VLOOKUP(A64,TRANSPORTE!A6:D117,4,FALSE)</f>
        <v>131390.4545041291</v>
      </c>
      <c r="M64" s="904"/>
      <c r="N64" s="296">
        <f>K64*L64</f>
        <v>1051123.6360330328</v>
      </c>
    </row>
    <row r="65" spans="1:15">
      <c r="A65" t="s">
        <v>1483</v>
      </c>
      <c r="B65" s="52" t="str">
        <f>VLOOKUP(A65,TRANSPORTE!A6:D117,3,FALSE)</f>
        <v>Pasajes aéreos</v>
      </c>
      <c r="C65" s="53"/>
      <c r="D65" s="53"/>
      <c r="E65" s="53"/>
      <c r="F65" s="53"/>
      <c r="G65" s="53"/>
      <c r="H65" s="320" t="s">
        <v>1029</v>
      </c>
      <c r="I65" s="288">
        <v>3</v>
      </c>
      <c r="J65" s="295">
        <v>1</v>
      </c>
      <c r="K65" s="288">
        <f>I65*J65</f>
        <v>3</v>
      </c>
      <c r="L65" s="903">
        <f>VLOOKUP(A65,TRANSPORTE!A6:D117,4,FALSE)</f>
        <v>393168.33488900674</v>
      </c>
      <c r="M65" s="904"/>
      <c r="N65" s="296">
        <f>K65*L65</f>
        <v>1179505.0046670202</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4"/>
      <c r="M67" s="895"/>
      <c r="N67" s="133"/>
    </row>
    <row r="68" spans="1:15" ht="15" thickBot="1">
      <c r="B68" s="905" t="s">
        <v>1037</v>
      </c>
      <c r="C68" s="859"/>
      <c r="D68" s="859"/>
      <c r="E68" s="859"/>
      <c r="F68" s="859"/>
      <c r="G68" s="859"/>
      <c r="H68" s="859"/>
      <c r="I68" s="859"/>
      <c r="J68" s="859"/>
      <c r="K68" s="859"/>
      <c r="L68" s="859"/>
      <c r="M68" s="860"/>
      <c r="N68" s="110">
        <f>SUM(N63:N67)</f>
        <v>3389296.7267526053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5" t="s">
        <v>1047</v>
      </c>
      <c r="C72" s="856"/>
      <c r="D72" s="856"/>
      <c r="E72" s="856"/>
      <c r="F72" s="856"/>
      <c r="G72" s="856"/>
      <c r="H72" s="856"/>
      <c r="I72" s="79" t="s">
        <v>1048</v>
      </c>
      <c r="J72" s="81" t="s">
        <v>1494</v>
      </c>
      <c r="K72" s="80" t="s">
        <v>1050</v>
      </c>
      <c r="L72" s="857" t="s">
        <v>1034</v>
      </c>
      <c r="M72" s="858"/>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SUM(N73:N80)</f>
        <v>4022240.8211598997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N45+N58+N68+N81</f>
        <v>63239226.2317013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12647845.24634026</v>
      </c>
      <c r="M88" s="852"/>
      <c r="N88" s="57"/>
    </row>
    <row r="89" spans="1:14">
      <c r="B89" s="95" t="s">
        <v>1057</v>
      </c>
      <c r="C89" s="96"/>
      <c r="D89" s="96"/>
      <c r="E89" s="96"/>
      <c r="F89" s="96"/>
      <c r="G89" s="96"/>
      <c r="H89" s="96"/>
      <c r="I89" s="93"/>
      <c r="J89" s="94"/>
      <c r="K89" s="313">
        <v>0.05</v>
      </c>
      <c r="L89" s="851">
        <f>N83*K89</f>
        <v>3161961.311585065</v>
      </c>
      <c r="M89" s="852"/>
      <c r="N89" s="57"/>
    </row>
    <row r="90" spans="1:14" ht="15" thickBot="1">
      <c r="B90" s="97" t="s">
        <v>1058</v>
      </c>
      <c r="C90" s="98"/>
      <c r="D90" s="98"/>
      <c r="E90" s="98"/>
      <c r="F90" s="98"/>
      <c r="G90" s="98"/>
      <c r="H90" s="98"/>
      <c r="I90" s="99"/>
      <c r="J90" s="100"/>
      <c r="K90" s="314">
        <v>0.05</v>
      </c>
      <c r="L90" s="853">
        <f>N83*K90</f>
        <v>3161961.311585065</v>
      </c>
      <c r="M90" s="854"/>
      <c r="N90" s="57"/>
    </row>
    <row r="91" spans="1:14" ht="15" thickBot="1">
      <c r="B91" s="816" t="s">
        <v>1037</v>
      </c>
      <c r="C91" s="817"/>
      <c r="D91" s="817"/>
      <c r="E91" s="817"/>
      <c r="F91" s="817"/>
      <c r="G91" s="817"/>
      <c r="H91" s="817"/>
      <c r="I91" s="817"/>
      <c r="J91" s="817"/>
      <c r="K91" s="817"/>
      <c r="L91" s="817"/>
      <c r="M91" s="818"/>
      <c r="N91" s="58">
        <f>L88+L89+L90</f>
        <v>18971767.86951039</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82210994.101211697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t="s">
        <v>121</v>
      </c>
      <c r="B36" s="865" t="str">
        <f>VLOOKUP(A36,EQUIPOS!A6:D154,3,FALSE)</f>
        <v>Bomba eléctrica para accionar la celda</v>
      </c>
      <c r="C36" s="866"/>
      <c r="D36" s="866"/>
      <c r="E36" s="866"/>
      <c r="F36" s="866"/>
      <c r="G36" s="866"/>
      <c r="H36" s="867"/>
      <c r="I36" s="276"/>
      <c r="J36" s="277"/>
      <c r="K36" s="278">
        <f>VLOOKUP(A36,EQUIPOS!A6:D163,4,FALSE)</f>
        <v>69585.101162999985</v>
      </c>
      <c r="L36" s="279"/>
      <c r="M36" s="280">
        <v>0.01</v>
      </c>
      <c r="N36" s="281">
        <f>K36/M36</f>
        <v>6958510.116299998</v>
      </c>
    </row>
    <row r="37" spans="1:16">
      <c r="A37" s="119" t="s">
        <v>217</v>
      </c>
      <c r="B37" s="865" t="str">
        <f>VLOOKUP(A37,EQUIPOS!A7:D154,3,FALSE)</f>
        <v>Equipo de soldadura y de acetileno (incluye soldadura)</v>
      </c>
      <c r="C37" s="866"/>
      <c r="D37" s="866"/>
      <c r="E37" s="866"/>
      <c r="F37" s="866"/>
      <c r="G37" s="866"/>
      <c r="H37" s="867"/>
      <c r="I37" s="430"/>
      <c r="J37" s="431"/>
      <c r="K37" s="278">
        <f>VLOOKUP(A37,EQUIPOS!A7:D164,4,FALSE)</f>
        <v>31410.129699000001</v>
      </c>
      <c r="L37" s="344"/>
      <c r="M37" s="345">
        <v>0.01</v>
      </c>
      <c r="N37" s="281">
        <f>K37/M37</f>
        <v>3141012.9698999999</v>
      </c>
    </row>
    <row r="38" spans="1:16">
      <c r="A38" s="119" t="s">
        <v>255</v>
      </c>
      <c r="B38" s="865" t="str">
        <f>VLOOKUP(A38,EQUIPOS!A8:D154,3,FALSE)</f>
        <v>Manómetro cable de acero para bajar la celda</v>
      </c>
      <c r="C38" s="866"/>
      <c r="D38" s="866"/>
      <c r="E38" s="866"/>
      <c r="F38" s="866"/>
      <c r="G38" s="866"/>
      <c r="H38" s="867"/>
      <c r="I38" s="430"/>
      <c r="J38" s="431"/>
      <c r="K38" s="278">
        <f>VLOOKUP(A38,EQUIPOS!A8:D165,4,FALSE)</f>
        <v>1947602.1135374999</v>
      </c>
      <c r="L38" s="344"/>
      <c r="M38" s="345">
        <v>1</v>
      </c>
      <c r="N38" s="281">
        <f>K38/M38</f>
        <v>1947602.1135374999</v>
      </c>
    </row>
    <row r="39" spans="1:16">
      <c r="A39" s="119"/>
      <c r="B39" s="865"/>
      <c r="C39" s="866"/>
      <c r="D39" s="866"/>
      <c r="E39" s="866"/>
      <c r="F39" s="866"/>
      <c r="G39" s="866"/>
      <c r="H39" s="867"/>
      <c r="I39" s="430"/>
      <c r="J39" s="431"/>
      <c r="K39" s="278"/>
      <c r="L39" s="344"/>
      <c r="M39" s="345"/>
      <c r="N39" s="281"/>
    </row>
    <row r="40" spans="1:16">
      <c r="A40" s="119"/>
      <c r="B40" s="865"/>
      <c r="C40" s="866"/>
      <c r="D40" s="866"/>
      <c r="E40" s="866"/>
      <c r="F40" s="866"/>
      <c r="G40" s="866"/>
      <c r="H40" s="867"/>
      <c r="I40" s="337"/>
      <c r="J40" s="339"/>
      <c r="K40" s="278"/>
      <c r="L40" s="432"/>
      <c r="M40" s="433"/>
      <c r="N40" s="281"/>
    </row>
    <row r="41" spans="1:16">
      <c r="B41" s="865"/>
      <c r="C41" s="866"/>
      <c r="D41" s="866"/>
      <c r="E41" s="866"/>
      <c r="F41" s="866"/>
      <c r="G41" s="866"/>
      <c r="H41" s="867"/>
      <c r="I41" s="42"/>
      <c r="J41" s="43"/>
      <c r="K41" s="278"/>
      <c r="L41" s="285"/>
      <c r="M41" s="286"/>
      <c r="N41" s="281"/>
    </row>
    <row r="42" spans="1:16">
      <c r="B42" s="329"/>
      <c r="C42" s="330"/>
      <c r="D42" s="330"/>
      <c r="E42" s="330"/>
      <c r="F42" s="332"/>
      <c r="G42" s="332"/>
      <c r="H42" s="131"/>
      <c r="I42" s="42"/>
      <c r="J42" s="43"/>
      <c r="K42" s="447"/>
      <c r="L42" s="285"/>
      <c r="M42" s="286"/>
      <c r="N42" s="282"/>
    </row>
    <row r="43" spans="1:16">
      <c r="B43" s="873" t="s">
        <v>1036</v>
      </c>
      <c r="C43" s="874"/>
      <c r="D43" s="874"/>
      <c r="E43" s="44"/>
      <c r="F43" s="45"/>
      <c r="G43" s="45"/>
      <c r="H43" s="46"/>
      <c r="I43" s="42"/>
      <c r="J43" s="43"/>
      <c r="K43" s="288"/>
      <c r="L43" s="285"/>
      <c r="M43" s="410">
        <v>0.01</v>
      </c>
      <c r="N43" s="353">
        <f>N81*M43</f>
        <v>40222.408211598995</v>
      </c>
    </row>
    <row r="44" spans="1:16" ht="15" thickBot="1">
      <c r="B44" s="865"/>
      <c r="C44" s="866"/>
      <c r="D44" s="866"/>
      <c r="E44" s="866"/>
      <c r="F44" s="866"/>
      <c r="G44" s="866"/>
      <c r="H44" s="867"/>
      <c r="I44" s="875"/>
      <c r="J44" s="876"/>
      <c r="K44" s="47"/>
      <c r="L44" s="877"/>
      <c r="M44" s="878"/>
      <c r="N44" s="111"/>
    </row>
    <row r="45" spans="1:16" ht="15" thickBot="1">
      <c r="B45" s="816" t="s">
        <v>1037</v>
      </c>
      <c r="C45" s="817"/>
      <c r="D45" s="817"/>
      <c r="E45" s="817"/>
      <c r="F45" s="817"/>
      <c r="G45" s="817"/>
      <c r="H45" s="817"/>
      <c r="I45" s="817"/>
      <c r="J45" s="817"/>
      <c r="K45" s="817"/>
      <c r="L45" s="817"/>
      <c r="M45" s="818"/>
      <c r="N45" s="403">
        <f>SUM(N36:N44)</f>
        <v>12087347.607949097</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19557896.102596056</v>
      </c>
      <c r="N50" s="281">
        <f t="shared" ref="N50:N55" si="0">K50*M50</f>
        <v>19557896.102596056</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132588.6399095899</v>
      </c>
      <c r="N51" s="281">
        <f t="shared" si="0"/>
        <v>3977659.1972876969</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2081113.0299386499</v>
      </c>
      <c r="N52" s="281">
        <f t="shared" si="0"/>
        <v>4162226.0598772997</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1059330.1056242676</v>
      </c>
      <c r="N53" s="281">
        <f t="shared" si="0"/>
        <v>5296650.5281213382</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70126.58147898897</v>
      </c>
      <c r="N54" s="281">
        <f t="shared" si="0"/>
        <v>4207594.8887393381</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56508.39488795607</v>
      </c>
      <c r="N55" s="281">
        <f t="shared" si="0"/>
        <v>678100.73865547287</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6" t="s">
        <v>1037</v>
      </c>
      <c r="C58" s="817"/>
      <c r="D58" s="817"/>
      <c r="E58" s="817"/>
      <c r="F58" s="817"/>
      <c r="G58" s="817"/>
      <c r="H58" s="817"/>
      <c r="I58" s="817"/>
      <c r="J58" s="817"/>
      <c r="K58" s="817"/>
      <c r="L58" s="817"/>
      <c r="M58" s="818"/>
      <c r="N58" s="403">
        <f>SUM(N50:N57)</f>
        <v>37880127.515277199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3">
        <f>VLOOKUP(A63,TRANSPORTE!A5:D117,4,FALSE)</f>
        <v>393168.33488900674</v>
      </c>
      <c r="M63" s="904"/>
      <c r="N63" s="296">
        <f>K63*L63</f>
        <v>1179505.0046670202</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3">
        <f>VLOOKUP(A64,TRANSPORTE!A6:D117,4,FALSE)</f>
        <v>1158668.0860525526</v>
      </c>
      <c r="M64" s="904"/>
      <c r="N64" s="296">
        <f>K64*L64</f>
        <v>1158668.0860525526</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3">
        <f>VLOOKUP(A65,TRANSPORTE!A6:D118,4,FALSE)</f>
        <v>131390.4545041291</v>
      </c>
      <c r="M65" s="904"/>
      <c r="N65" s="296">
        <f>K65*L65</f>
        <v>1051123.6360330328</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4"/>
      <c r="M67" s="895"/>
      <c r="N67" s="133"/>
    </row>
    <row r="68" spans="1:15" ht="15" thickBot="1">
      <c r="B68" s="905" t="s">
        <v>1037</v>
      </c>
      <c r="C68" s="859"/>
      <c r="D68" s="859"/>
      <c r="E68" s="859"/>
      <c r="F68" s="859"/>
      <c r="G68" s="859"/>
      <c r="H68" s="859"/>
      <c r="I68" s="859"/>
      <c r="J68" s="859"/>
      <c r="K68" s="859"/>
      <c r="L68" s="859"/>
      <c r="M68" s="860"/>
      <c r="N68" s="110">
        <f>SUM(N63:N67)</f>
        <v>3389296.7267526053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5" t="s">
        <v>1047</v>
      </c>
      <c r="C72" s="856"/>
      <c r="D72" s="856"/>
      <c r="E72" s="856"/>
      <c r="F72" s="856"/>
      <c r="G72" s="856"/>
      <c r="H72" s="856"/>
      <c r="I72" s="79" t="s">
        <v>1048</v>
      </c>
      <c r="J72" s="81" t="s">
        <v>1494</v>
      </c>
      <c r="K72" s="80" t="s">
        <v>1050</v>
      </c>
      <c r="L72" s="857" t="s">
        <v>1034</v>
      </c>
      <c r="M72" s="858"/>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92"/>
      <c r="C80" s="893"/>
      <c r="D80" s="893"/>
      <c r="E80" s="893"/>
      <c r="F80" s="893"/>
      <c r="G80" s="893"/>
      <c r="H80" s="893"/>
      <c r="I80" s="50"/>
      <c r="J80" s="50"/>
      <c r="K80" s="50"/>
      <c r="L80" s="971"/>
      <c r="M80" s="972"/>
      <c r="N80" s="51"/>
    </row>
    <row r="81" spans="1:14" ht="15" thickBot="1">
      <c r="B81" s="816" t="s">
        <v>1037</v>
      </c>
      <c r="C81" s="817"/>
      <c r="D81" s="817"/>
      <c r="E81" s="817"/>
      <c r="F81" s="817"/>
      <c r="G81" s="817"/>
      <c r="H81" s="817"/>
      <c r="I81" s="859"/>
      <c r="J81" s="859"/>
      <c r="K81" s="859"/>
      <c r="L81" s="859"/>
      <c r="M81" s="860"/>
      <c r="N81" s="310">
        <f>SUM(N73:N80)</f>
        <v>4022240.8211598997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N45+N58+N68+N81</f>
        <v>57379012.671138808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11475802.534227762</v>
      </c>
      <c r="M88" s="852"/>
      <c r="N88" s="57"/>
    </row>
    <row r="89" spans="1:14">
      <c r="B89" s="95" t="s">
        <v>1057</v>
      </c>
      <c r="C89" s="96"/>
      <c r="D89" s="96"/>
      <c r="E89" s="96"/>
      <c r="F89" s="96"/>
      <c r="G89" s="96"/>
      <c r="H89" s="96"/>
      <c r="I89" s="93"/>
      <c r="J89" s="94"/>
      <c r="K89" s="313">
        <v>0.05</v>
      </c>
      <c r="L89" s="851">
        <f>N83*K89</f>
        <v>2868950.6335569406</v>
      </c>
      <c r="M89" s="852"/>
      <c r="N89" s="57"/>
    </row>
    <row r="90" spans="1:14" ht="15" thickBot="1">
      <c r="B90" s="97" t="s">
        <v>1058</v>
      </c>
      <c r="C90" s="98"/>
      <c r="D90" s="98"/>
      <c r="E90" s="98"/>
      <c r="F90" s="98"/>
      <c r="G90" s="98"/>
      <c r="H90" s="98"/>
      <c r="I90" s="99"/>
      <c r="J90" s="100"/>
      <c r="K90" s="314">
        <v>0.05</v>
      </c>
      <c r="L90" s="853">
        <f>N83*K90</f>
        <v>2868950.6335569406</v>
      </c>
      <c r="M90" s="854"/>
      <c r="N90" s="57"/>
    </row>
    <row r="91" spans="1:14" ht="15" thickBot="1">
      <c r="B91" s="816" t="s">
        <v>1037</v>
      </c>
      <c r="C91" s="817"/>
      <c r="D91" s="817"/>
      <c r="E91" s="817"/>
      <c r="F91" s="817"/>
      <c r="G91" s="817"/>
      <c r="H91" s="817"/>
      <c r="I91" s="817"/>
      <c r="J91" s="817"/>
      <c r="K91" s="817"/>
      <c r="L91" s="817"/>
      <c r="M91" s="818"/>
      <c r="N91" s="58">
        <f>L88+L89+L90</f>
        <v>17213703.801341642</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74592716.472480446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259</v>
      </c>
      <c r="B36" s="865" t="str">
        <f>VLOOKUP(A36,EQUIPOS!A6:D154,3,FALSE)</f>
        <v>Montacargas</v>
      </c>
      <c r="C36" s="866"/>
      <c r="D36" s="866"/>
      <c r="E36" s="866"/>
      <c r="F36" s="866"/>
      <c r="G36" s="866"/>
      <c r="H36" s="867"/>
      <c r="I36" s="276"/>
      <c r="J36" s="277"/>
      <c r="K36" s="278">
        <f>VLOOKUP(A36,EQUIPOS!A6:D163,4,FALSE)</f>
        <v>66645.678392999995</v>
      </c>
      <c r="L36" s="279"/>
      <c r="M36" s="345">
        <v>1.5</v>
      </c>
      <c r="N36" s="281">
        <f>K36/M36</f>
        <v>44430.452261999999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46983.812522305001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10916.295721666125</v>
      </c>
      <c r="N48" s="281">
        <f>K48*M48</f>
        <v>3418995.6052547004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3418995.6052547004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51067.205206099999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3517046.6229831055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703409.3245966211</v>
      </c>
      <c r="M84" s="852"/>
      <c r="N84" s="57"/>
    </row>
    <row r="85" spans="1:14">
      <c r="B85" s="95" t="s">
        <v>1057</v>
      </c>
      <c r="C85" s="96"/>
      <c r="D85" s="96"/>
      <c r="E85" s="96"/>
      <c r="F85" s="96"/>
      <c r="G85" s="96"/>
      <c r="H85" s="96"/>
      <c r="I85" s="93"/>
      <c r="J85" s="94"/>
      <c r="K85" s="313">
        <v>0.05</v>
      </c>
      <c r="L85" s="851">
        <f>N79*K85</f>
        <v>175852.33114915527</v>
      </c>
      <c r="M85" s="852"/>
      <c r="N85" s="57"/>
    </row>
    <row r="86" spans="1:14" ht="15" thickBot="1">
      <c r="B86" s="97" t="s">
        <v>1058</v>
      </c>
      <c r="C86" s="98"/>
      <c r="D86" s="98"/>
      <c r="E86" s="98"/>
      <c r="F86" s="98"/>
      <c r="G86" s="98"/>
      <c r="H86" s="98"/>
      <c r="I86" s="99"/>
      <c r="J86" s="100"/>
      <c r="K86" s="314">
        <v>0.05</v>
      </c>
      <c r="L86" s="853">
        <f>N79*K86</f>
        <v>175852.33114915527</v>
      </c>
      <c r="M86" s="854"/>
      <c r="N86" s="57"/>
    </row>
    <row r="87" spans="1:14" ht="15" thickBot="1">
      <c r="B87" s="816" t="s">
        <v>1037</v>
      </c>
      <c r="C87" s="817"/>
      <c r="D87" s="817"/>
      <c r="E87" s="817"/>
      <c r="F87" s="817"/>
      <c r="G87" s="817"/>
      <c r="H87" s="817"/>
      <c r="I87" s="817"/>
      <c r="J87" s="817"/>
      <c r="K87" s="817"/>
      <c r="L87" s="817"/>
      <c r="M87" s="818"/>
      <c r="N87" s="58">
        <f>L84+L85+L86</f>
        <v>1055113.9868949316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4572160.6098780371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267</v>
      </c>
      <c r="B36" s="865" t="str">
        <f>VLOOKUP(A36,EQUIPOS!A6:D154,3,FALSE)</f>
        <v>Motobomba de concreto</v>
      </c>
      <c r="C36" s="866"/>
      <c r="D36" s="866"/>
      <c r="E36" s="866"/>
      <c r="F36" s="866"/>
      <c r="G36" s="866"/>
      <c r="H36" s="867"/>
      <c r="I36" s="276"/>
      <c r="J36" s="277"/>
      <c r="K36" s="278">
        <f>VLOOKUP(A36,EQUIPOS!A6:D163,4,FALSE)</f>
        <v>78479.460913499992</v>
      </c>
      <c r="L36" s="279"/>
      <c r="M36" s="345">
        <v>2.5</v>
      </c>
      <c r="N36" s="281">
        <f>K36/M36</f>
        <v>31391.784365399995</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31391.784365399995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18921</v>
      </c>
      <c r="N48" s="281">
        <f>K48*M48</f>
        <v>884720.97780650307</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385133.33249999996</v>
      </c>
      <c r="N49" s="281">
        <f>K49*M49</f>
        <v>257261.80171334723</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1141982.7795198504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3">
        <f>VLOOKUP(A60,TRANSPORTE!A2:D117,4,FALSE)</f>
        <v>1274.4676011956828</v>
      </c>
      <c r="M60" s="904"/>
      <c r="N60" s="296">
        <f>K60*L60</f>
        <v>1106.7164141175858</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1106.7164141175858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1174481.2802993678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234896.25605987359</v>
      </c>
      <c r="M84" s="852"/>
      <c r="N84" s="57"/>
    </row>
    <row r="85" spans="1:14">
      <c r="B85" s="95" t="s">
        <v>1057</v>
      </c>
      <c r="C85" s="96"/>
      <c r="D85" s="96"/>
      <c r="E85" s="96"/>
      <c r="F85" s="96"/>
      <c r="G85" s="96"/>
      <c r="H85" s="96"/>
      <c r="I85" s="93"/>
      <c r="J85" s="94"/>
      <c r="K85" s="313">
        <v>0.05</v>
      </c>
      <c r="L85" s="851">
        <f>N79*K85</f>
        <v>58724.064014968397</v>
      </c>
      <c r="M85" s="852"/>
      <c r="N85" s="57"/>
    </row>
    <row r="86" spans="1:14" ht="15" thickBot="1">
      <c r="B86" s="97" t="s">
        <v>1058</v>
      </c>
      <c r="C86" s="98"/>
      <c r="D86" s="98"/>
      <c r="E86" s="98"/>
      <c r="F86" s="98"/>
      <c r="G86" s="98"/>
      <c r="H86" s="98"/>
      <c r="I86" s="99"/>
      <c r="J86" s="100"/>
      <c r="K86" s="314">
        <v>0.05</v>
      </c>
      <c r="L86" s="853">
        <f>N79*K86</f>
        <v>58724.064014968397</v>
      </c>
      <c r="M86" s="854"/>
      <c r="N86" s="57"/>
    </row>
    <row r="87" spans="1:14" ht="15" thickBot="1">
      <c r="B87" s="816" t="s">
        <v>1037</v>
      </c>
      <c r="C87" s="817"/>
      <c r="D87" s="817"/>
      <c r="E87" s="817"/>
      <c r="F87" s="817"/>
      <c r="G87" s="817"/>
      <c r="H87" s="817"/>
      <c r="I87" s="817"/>
      <c r="J87" s="817"/>
      <c r="K87" s="817"/>
      <c r="L87" s="817"/>
      <c r="M87" s="818"/>
      <c r="N87" s="58">
        <f>L84+L85+L86</f>
        <v>352344.38408981037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1526825.6643891782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121</v>
      </c>
      <c r="B36" s="865" t="str">
        <f>VLOOKUP(A36,EQUIPOS!A6:D154,3,FALSE)</f>
        <v>Bomba eléctrica para accionar la celda</v>
      </c>
      <c r="C36" s="866"/>
      <c r="D36" s="866"/>
      <c r="E36" s="866"/>
      <c r="F36" s="866"/>
      <c r="G36" s="866"/>
      <c r="H36" s="867"/>
      <c r="I36" s="276"/>
      <c r="J36" s="277"/>
      <c r="K36" s="278">
        <f>VLOOKUP(A36,EQUIPOS!A6:D163,4,FALSE)</f>
        <v>69585.101162999985</v>
      </c>
      <c r="L36" s="279"/>
      <c r="M36" s="280">
        <v>0.01</v>
      </c>
      <c r="N36" s="281">
        <f t="shared" ref="N36:N41" si="0">K36/M36</f>
        <v>6958510.116299998</v>
      </c>
    </row>
    <row r="37" spans="1:14">
      <c r="A37" s="119" t="s">
        <v>192</v>
      </c>
      <c r="B37" s="865" t="str">
        <f>VLOOKUP(A37,EQUIPOS!A7:D154,3,FALSE)</f>
        <v>Equipo de acarreo interno</v>
      </c>
      <c r="C37" s="866"/>
      <c r="D37" s="866"/>
      <c r="E37" s="866"/>
      <c r="F37" s="866"/>
      <c r="G37" s="866"/>
      <c r="H37" s="867"/>
      <c r="I37" s="430"/>
      <c r="J37" s="431"/>
      <c r="K37" s="278">
        <f>VLOOKUP(A37,EQUIPOS!A7:D164,4,FALSE)</f>
        <v>39926.116944000001</v>
      </c>
      <c r="L37" s="344"/>
      <c r="M37" s="345">
        <v>0.05</v>
      </c>
      <c r="N37" s="281">
        <f t="shared" si="0"/>
        <v>798522.33887999994</v>
      </c>
    </row>
    <row r="38" spans="1:14">
      <c r="A38" s="119" t="s">
        <v>214</v>
      </c>
      <c r="B38" s="865" t="str">
        <f>VLOOKUP(A38,EQUIPOS!A8:D154,3,FALSE)</f>
        <v>Equipo de oxigeno y soldadura</v>
      </c>
      <c r="C38" s="866"/>
      <c r="D38" s="866"/>
      <c r="E38" s="866"/>
      <c r="F38" s="866"/>
      <c r="G38" s="866"/>
      <c r="H38" s="867"/>
      <c r="I38" s="430"/>
      <c r="J38" s="431"/>
      <c r="K38" s="447">
        <f>VLOOKUP(A38,EQUIPOS!A8:D165,4,FALSE)</f>
        <v>14386.493996999998</v>
      </c>
      <c r="L38" s="344"/>
      <c r="M38" s="345">
        <v>0.01</v>
      </c>
      <c r="N38" s="281">
        <f t="shared" si="0"/>
        <v>1438649.3996999997</v>
      </c>
    </row>
    <row r="39" spans="1:14">
      <c r="A39" s="119" t="s">
        <v>248</v>
      </c>
      <c r="B39" s="865" t="str">
        <f>VLOOKUP(A39,EQUIPOS!A9:D154,3,FALSE)</f>
        <v>Grúa telescópica de 50 Ton.</v>
      </c>
      <c r="C39" s="866"/>
      <c r="D39" s="866"/>
      <c r="E39" s="866"/>
      <c r="F39" s="866"/>
      <c r="G39" s="866"/>
      <c r="H39" s="867"/>
      <c r="I39" s="430"/>
      <c r="J39" s="431"/>
      <c r="K39" s="447">
        <f>VLOOKUP(A39,EQUIPOS!A9:D166,4,FALSE)</f>
        <v>251890.81146449997</v>
      </c>
      <c r="L39" s="344"/>
      <c r="M39" s="345">
        <v>0.04</v>
      </c>
      <c r="N39" s="281">
        <f t="shared" si="0"/>
        <v>6297270.2866124995</v>
      </c>
    </row>
    <row r="40" spans="1:14">
      <c r="A40" s="119" t="s">
        <v>255</v>
      </c>
      <c r="B40" s="865" t="str">
        <f>VLOOKUP(A40,EQUIPOS!A10:D154,3,FALSE)</f>
        <v>Manómetro cable de acero para bajar la celda</v>
      </c>
      <c r="C40" s="866"/>
      <c r="D40" s="866"/>
      <c r="E40" s="866"/>
      <c r="F40" s="866"/>
      <c r="G40" s="866"/>
      <c r="H40" s="867"/>
      <c r="I40" s="430"/>
      <c r="J40" s="431"/>
      <c r="K40" s="447">
        <f>VLOOKUP(A40,EQUIPOS!A10:D167,4,FALSE)</f>
        <v>1947602.1135374999</v>
      </c>
      <c r="L40" s="344"/>
      <c r="M40" s="345">
        <v>1</v>
      </c>
      <c r="N40" s="281">
        <f t="shared" si="0"/>
        <v>1947602.1135374999</v>
      </c>
    </row>
    <row r="41" spans="1:14">
      <c r="A41" s="119" t="s">
        <v>322</v>
      </c>
      <c r="B41" s="865" t="str">
        <f>VLOOKUP(A41,EQUIPOS!A11:D155,3,FALSE)</f>
        <v xml:space="preserve">Retroexcavadora sobre llantas JD 410
</v>
      </c>
      <c r="C41" s="866"/>
      <c r="D41" s="866"/>
      <c r="E41" s="866"/>
      <c r="F41" s="866"/>
      <c r="G41" s="866"/>
      <c r="H41" s="867"/>
      <c r="I41" s="430"/>
      <c r="J41" s="431"/>
      <c r="K41" s="447">
        <f>VLOOKUP(A41,EQUIPOS!A11:D168,4,FALSE)</f>
        <v>109066.13529749999</v>
      </c>
      <c r="L41" s="344"/>
      <c r="M41" s="345">
        <v>0.2</v>
      </c>
      <c r="N41" s="281">
        <f t="shared" si="0"/>
        <v>545330.67648749996</v>
      </c>
    </row>
    <row r="42" spans="1:14">
      <c r="A42" s="119"/>
      <c r="B42" s="865"/>
      <c r="C42" s="866"/>
      <c r="D42" s="866"/>
      <c r="E42" s="866"/>
      <c r="F42" s="866"/>
      <c r="G42" s="866"/>
      <c r="H42" s="867"/>
      <c r="I42" s="337"/>
      <c r="J42" s="339"/>
      <c r="K42" s="447"/>
      <c r="L42" s="432"/>
      <c r="M42" s="433"/>
      <c r="N42" s="281"/>
    </row>
    <row r="43" spans="1:14">
      <c r="B43" s="865"/>
      <c r="C43" s="866"/>
      <c r="D43" s="866"/>
      <c r="E43" s="866"/>
      <c r="F43" s="866"/>
      <c r="G43" s="866"/>
      <c r="H43" s="867"/>
      <c r="I43" s="42"/>
      <c r="J43" s="43"/>
      <c r="K43" s="447"/>
      <c r="L43" s="285"/>
      <c r="M43" s="286"/>
      <c r="N43" s="281"/>
    </row>
    <row r="44" spans="1:14">
      <c r="B44" s="329"/>
      <c r="C44" s="330"/>
      <c r="D44" s="330"/>
      <c r="E44" s="330"/>
      <c r="F44" s="332"/>
      <c r="G44" s="332"/>
      <c r="H44" s="131"/>
      <c r="I44" s="42"/>
      <c r="J44" s="43"/>
      <c r="K44" s="447"/>
      <c r="L44" s="285"/>
      <c r="M44" s="286"/>
      <c r="N44" s="282"/>
    </row>
    <row r="45" spans="1:14">
      <c r="B45" s="873" t="s">
        <v>1036</v>
      </c>
      <c r="C45" s="874"/>
      <c r="D45" s="874"/>
      <c r="E45" s="44"/>
      <c r="F45" s="45"/>
      <c r="G45" s="45"/>
      <c r="H45" s="46"/>
      <c r="I45" s="42"/>
      <c r="J45" s="43"/>
      <c r="K45" s="288"/>
      <c r="L45" s="285"/>
      <c r="M45" s="410">
        <v>0.1</v>
      </c>
      <c r="N45" s="353">
        <f>N86*M45</f>
        <v>402224.08211598999</v>
      </c>
    </row>
    <row r="46" spans="1:14" ht="15" thickBot="1">
      <c r="B46" s="865"/>
      <c r="C46" s="866"/>
      <c r="D46" s="866"/>
      <c r="E46" s="866"/>
      <c r="F46" s="866"/>
      <c r="G46" s="866"/>
      <c r="H46" s="867"/>
      <c r="I46" s="875"/>
      <c r="J46" s="876"/>
      <c r="K46" s="47"/>
      <c r="L46" s="877"/>
      <c r="M46" s="878"/>
      <c r="N46" s="111"/>
    </row>
    <row r="47" spans="1:14" ht="15" thickBot="1">
      <c r="B47" s="816" t="s">
        <v>1037</v>
      </c>
      <c r="C47" s="817"/>
      <c r="D47" s="817"/>
      <c r="E47" s="817"/>
      <c r="F47" s="817"/>
      <c r="G47" s="817"/>
      <c r="H47" s="817"/>
      <c r="I47" s="817"/>
      <c r="J47" s="817"/>
      <c r="K47" s="817"/>
      <c r="L47" s="817"/>
      <c r="M47" s="818"/>
      <c r="N47" s="420">
        <f>SUM(N36:N45)</f>
        <v>18388109.01363349</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1" t="s">
        <v>1028</v>
      </c>
      <c r="C51" s="862"/>
      <c r="D51" s="862"/>
      <c r="E51" s="862"/>
      <c r="F51" s="862"/>
      <c r="G51" s="862"/>
      <c r="H51" s="862"/>
      <c r="I51" s="896"/>
      <c r="J51" s="324" t="s">
        <v>1029</v>
      </c>
      <c r="K51" s="91" t="s">
        <v>1030</v>
      </c>
      <c r="L51" s="897" t="s">
        <v>1039</v>
      </c>
      <c r="M51" s="896"/>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19557896.102596056</v>
      </c>
      <c r="N52" s="281">
        <f t="shared" ref="N52:N57" si="1">K52*M52</f>
        <v>19557896.102596056</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132588.6399095899</v>
      </c>
      <c r="N53" s="281">
        <f t="shared" si="1"/>
        <v>3977659.1972876969</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2081113.0299386499</v>
      </c>
      <c r="N54" s="281">
        <f t="shared" si="1"/>
        <v>4162226.0598772997</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1059330.1056242676</v>
      </c>
      <c r="N55" s="281">
        <f t="shared" si="1"/>
        <v>5296650.5281213382</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91940.192543751997</v>
      </c>
      <c r="N56" s="281">
        <f t="shared" si="1"/>
        <v>5516411.5526251197</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56508.39488795607</v>
      </c>
      <c r="N57" s="281">
        <f t="shared" si="1"/>
        <v>678100.73865547287</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16" t="s">
        <v>1037</v>
      </c>
      <c r="C63" s="817"/>
      <c r="D63" s="817"/>
      <c r="E63" s="817"/>
      <c r="F63" s="817"/>
      <c r="G63" s="817"/>
      <c r="H63" s="817"/>
      <c r="I63" s="817"/>
      <c r="J63" s="817"/>
      <c r="K63" s="817"/>
      <c r="L63" s="817"/>
      <c r="M63" s="818"/>
      <c r="N63" s="403">
        <f>SUM(N52:N62)</f>
        <v>39188944.179162979</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2" t="s">
        <v>1045</v>
      </c>
      <c r="M67" s="881"/>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3">
        <f>VLOOKUP(A68,TRANSPORTE!A5:D117,4,FALSE)</f>
        <v>1158668.0860525526</v>
      </c>
      <c r="M68" s="904"/>
      <c r="N68" s="296">
        <f>K68*L68</f>
        <v>1158668.0860525526</v>
      </c>
    </row>
    <row r="69" spans="1:15">
      <c r="A69" t="s">
        <v>1483</v>
      </c>
      <c r="B69" s="52" t="str">
        <f>VLOOKUP(A69,TRANSPORTE!A5:D117,3,FALSE)</f>
        <v>Pasajes aéreos</v>
      </c>
      <c r="C69" s="53"/>
      <c r="D69" s="53"/>
      <c r="E69" s="53"/>
      <c r="F69" s="53"/>
      <c r="G69" s="53"/>
      <c r="H69" s="320" t="s">
        <v>1029</v>
      </c>
      <c r="I69" s="288">
        <v>3</v>
      </c>
      <c r="J69" s="295">
        <v>1</v>
      </c>
      <c r="K69" s="288">
        <f>I69*J69</f>
        <v>3</v>
      </c>
      <c r="L69" s="903">
        <f>VLOOKUP(A69,TRANSPORTE!A5:D117,4,FALSE)</f>
        <v>393168.33488900674</v>
      </c>
      <c r="M69" s="904"/>
      <c r="N69" s="296">
        <f>K69*L69</f>
        <v>1179505.0046670202</v>
      </c>
    </row>
    <row r="70" spans="1:15">
      <c r="B70" s="52"/>
      <c r="C70" s="53"/>
      <c r="D70" s="53"/>
      <c r="E70" s="53"/>
      <c r="F70" s="53"/>
      <c r="G70" s="53"/>
      <c r="H70" s="320"/>
      <c r="I70" s="288"/>
      <c r="J70" s="295"/>
      <c r="K70" s="288"/>
      <c r="L70" s="903"/>
      <c r="M70" s="904"/>
      <c r="N70" s="296"/>
    </row>
    <row r="71" spans="1:15">
      <c r="B71" s="52"/>
      <c r="C71" s="53"/>
      <c r="D71" s="53"/>
      <c r="E71" s="53"/>
      <c r="F71" s="53"/>
      <c r="G71" s="53"/>
      <c r="H71" s="320"/>
      <c r="I71" s="288"/>
      <c r="J71" s="295"/>
      <c r="K71" s="288"/>
      <c r="L71" s="903"/>
      <c r="M71" s="904"/>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4"/>
      <c r="M73" s="895"/>
      <c r="N73" s="133"/>
    </row>
    <row r="74" spans="1:15" ht="15" thickBot="1">
      <c r="B74" s="905" t="s">
        <v>1037</v>
      </c>
      <c r="C74" s="859"/>
      <c r="D74" s="859"/>
      <c r="E74" s="859"/>
      <c r="F74" s="859"/>
      <c r="G74" s="859"/>
      <c r="H74" s="859"/>
      <c r="I74" s="859"/>
      <c r="J74" s="859"/>
      <c r="K74" s="859"/>
      <c r="L74" s="859"/>
      <c r="M74" s="860"/>
      <c r="N74" s="110">
        <f>N68+N69+N70+N71+N72</f>
        <v>2338173.0907195727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5" t="s">
        <v>1047</v>
      </c>
      <c r="C78" s="856"/>
      <c r="D78" s="856"/>
      <c r="E78" s="856"/>
      <c r="F78" s="856"/>
      <c r="G78" s="856"/>
      <c r="H78" s="856"/>
      <c r="I78" s="79" t="s">
        <v>1048</v>
      </c>
      <c r="J78" s="81" t="s">
        <v>1494</v>
      </c>
      <c r="K78" s="80" t="s">
        <v>1050</v>
      </c>
      <c r="L78" s="857" t="s">
        <v>1034</v>
      </c>
      <c r="M78" s="858"/>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892" t="str">
        <f>VLOOKUP(A85,'MANO DE OBRA'!A12:D73,3,FALSE)</f>
        <v>Estudios, análisis e informes</v>
      </c>
      <c r="C85" s="893" t="e">
        <f>VLOOKUP(B85,'MANO DE OBRA'!B12:E73,3,FALSE)</f>
        <v>#N/A</v>
      </c>
      <c r="D85" s="893" t="e">
        <f>VLOOKUP(C85,'MANO DE OBRA'!C12:F73,3,FALSE)</f>
        <v>#N/A</v>
      </c>
      <c r="E85" s="893" t="e">
        <f>VLOOKUP(D85,'MANO DE OBRA'!D12:G73,3,FALSE)</f>
        <v>#N/A</v>
      </c>
      <c r="F85" s="893" t="e">
        <f>VLOOKUP(E85,'MANO DE OBRA'!E12:H73,3,FALSE)</f>
        <v>#N/A</v>
      </c>
      <c r="G85" s="893" t="e">
        <f>VLOOKUP(F85,'MANO DE OBRA'!F12:I73,3,FALSE)</f>
        <v>#N/A</v>
      </c>
      <c r="H85" s="893" t="e">
        <f>VLOOKUP(G85,'MANO DE OBRA'!G12:J73,3,FALSE)</f>
        <v>#N/A</v>
      </c>
      <c r="I85" s="479"/>
      <c r="J85" s="480"/>
      <c r="K85" s="481">
        <f>VLOOKUP(A85,'MANO DE OBRA'!A12:D104,4,FALSE)</f>
        <v>2042688.2082439999</v>
      </c>
      <c r="L85" s="973">
        <v>1</v>
      </c>
      <c r="M85" s="973"/>
      <c r="N85" s="482">
        <f>K85*L85</f>
        <v>2042688.2082439999</v>
      </c>
    </row>
    <row r="86" spans="1:14" ht="15" thickBot="1">
      <c r="B86" s="905" t="s">
        <v>1037</v>
      </c>
      <c r="C86" s="859"/>
      <c r="D86" s="859"/>
      <c r="E86" s="859"/>
      <c r="F86" s="859"/>
      <c r="G86" s="859"/>
      <c r="H86" s="859"/>
      <c r="I86" s="859"/>
      <c r="J86" s="859"/>
      <c r="K86" s="859"/>
      <c r="L86" s="859"/>
      <c r="M86" s="860"/>
      <c r="N86" s="469">
        <f>SUM(N79:N85)</f>
        <v>4022240.8211598997</v>
      </c>
    </row>
    <row r="87" spans="1:14" ht="15" thickBot="1">
      <c r="B87" s="39"/>
      <c r="C87" s="40"/>
      <c r="D87" s="40"/>
      <c r="E87" s="40"/>
      <c r="F87" s="40"/>
      <c r="G87" s="40"/>
      <c r="H87" s="40"/>
      <c r="I87" s="40"/>
      <c r="J87" s="40"/>
      <c r="K87" s="40"/>
      <c r="L87" s="40"/>
      <c r="M87" s="40"/>
      <c r="N87" s="41"/>
    </row>
    <row r="88" spans="1:14" ht="15" thickBot="1">
      <c r="B88" s="816" t="s">
        <v>1051</v>
      </c>
      <c r="C88" s="817"/>
      <c r="D88" s="817"/>
      <c r="E88" s="817"/>
      <c r="F88" s="817"/>
      <c r="G88" s="817"/>
      <c r="H88" s="817"/>
      <c r="I88" s="817"/>
      <c r="J88" s="817"/>
      <c r="K88" s="817"/>
      <c r="L88" s="817"/>
      <c r="M88" s="818"/>
      <c r="N88" s="105">
        <f>N86+N74+N63+N47</f>
        <v>63937467.104675941</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1" t="s">
        <v>1053</v>
      </c>
      <c r="C92" s="862"/>
      <c r="D92" s="862"/>
      <c r="E92" s="862"/>
      <c r="F92" s="862"/>
      <c r="G92" s="862"/>
      <c r="H92" s="862"/>
      <c r="I92" s="323"/>
      <c r="J92" s="343"/>
      <c r="K92" s="311" t="s">
        <v>1054</v>
      </c>
      <c r="L92" s="863" t="s">
        <v>1055</v>
      </c>
      <c r="M92" s="864"/>
      <c r="N92" s="312"/>
    </row>
    <row r="93" spans="1:14">
      <c r="B93" s="849" t="s">
        <v>1056</v>
      </c>
      <c r="C93" s="850"/>
      <c r="D93" s="850"/>
      <c r="E93" s="850"/>
      <c r="F93" s="850"/>
      <c r="G93" s="850"/>
      <c r="H93" s="850"/>
      <c r="I93" s="93"/>
      <c r="J93" s="94"/>
      <c r="K93" s="313">
        <v>0.2</v>
      </c>
      <c r="L93" s="851">
        <f>N88*K93</f>
        <v>12787493.420935189</v>
      </c>
      <c r="M93" s="852"/>
      <c r="N93" s="57"/>
    </row>
    <row r="94" spans="1:14">
      <c r="B94" s="95" t="s">
        <v>1057</v>
      </c>
      <c r="C94" s="96"/>
      <c r="D94" s="96"/>
      <c r="E94" s="96"/>
      <c r="F94" s="96"/>
      <c r="G94" s="96"/>
      <c r="H94" s="96"/>
      <c r="I94" s="93"/>
      <c r="J94" s="94"/>
      <c r="K94" s="313">
        <v>0.05</v>
      </c>
      <c r="L94" s="851">
        <f>N88*K94</f>
        <v>3196873.3552337973</v>
      </c>
      <c r="M94" s="852"/>
      <c r="N94" s="57"/>
    </row>
    <row r="95" spans="1:14" ht="15" thickBot="1">
      <c r="B95" s="97" t="s">
        <v>1058</v>
      </c>
      <c r="C95" s="98"/>
      <c r="D95" s="98"/>
      <c r="E95" s="98"/>
      <c r="F95" s="98"/>
      <c r="G95" s="98"/>
      <c r="H95" s="98"/>
      <c r="I95" s="99"/>
      <c r="J95" s="100"/>
      <c r="K95" s="314">
        <v>0.05</v>
      </c>
      <c r="L95" s="853">
        <f>N88*K95</f>
        <v>3196873.3552337973</v>
      </c>
      <c r="M95" s="854"/>
      <c r="N95" s="57"/>
    </row>
    <row r="96" spans="1:14" ht="15" thickBot="1">
      <c r="B96" s="816" t="s">
        <v>1037</v>
      </c>
      <c r="C96" s="817"/>
      <c r="D96" s="817"/>
      <c r="E96" s="817"/>
      <c r="F96" s="817"/>
      <c r="G96" s="817"/>
      <c r="H96" s="817"/>
      <c r="I96" s="817"/>
      <c r="J96" s="817"/>
      <c r="K96" s="817"/>
      <c r="L96" s="817"/>
      <c r="M96" s="818"/>
      <c r="N96" s="58">
        <f>L93+L94+L95</f>
        <v>19181240.131402783</v>
      </c>
    </row>
    <row r="97" spans="1:14" ht="15" thickBot="1">
      <c r="B97" s="39"/>
      <c r="C97" s="40"/>
      <c r="D97" s="40"/>
      <c r="E97" s="40"/>
      <c r="F97" s="40"/>
      <c r="G97" s="40"/>
      <c r="H97" s="40"/>
      <c r="I97" s="40"/>
      <c r="J97" s="40"/>
      <c r="K97" s="40"/>
      <c r="L97" s="40"/>
      <c r="M97" s="40"/>
      <c r="N97" s="41"/>
    </row>
    <row r="98" spans="1:14" ht="15" thickBot="1">
      <c r="A98" t="s">
        <v>2122</v>
      </c>
      <c r="B98" s="816" t="s">
        <v>1059</v>
      </c>
      <c r="C98" s="817"/>
      <c r="D98" s="817"/>
      <c r="E98" s="817"/>
      <c r="F98" s="817"/>
      <c r="G98" s="817"/>
      <c r="H98" s="817"/>
      <c r="I98" s="817"/>
      <c r="J98" s="817"/>
      <c r="K98" s="817"/>
      <c r="L98" s="817"/>
      <c r="M98" s="818"/>
      <c r="N98" s="196">
        <f>N88+N96</f>
        <v>83118707.236078724</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0" t="s">
        <v>2324</v>
      </c>
      <c r="C115" s="961"/>
      <c r="D115" s="961"/>
      <c r="E115" s="961"/>
      <c r="F115" s="961"/>
      <c r="G115" s="961"/>
      <c r="H115" s="961"/>
      <c r="I115" s="961"/>
      <c r="J115" s="961"/>
      <c r="K115" s="961"/>
      <c r="L115" s="961"/>
      <c r="M115" s="961"/>
      <c r="N115" s="962"/>
    </row>
    <row r="116" spans="2:14" ht="15" customHeight="1">
      <c r="B116" s="960"/>
      <c r="C116" s="961"/>
      <c r="D116" s="961"/>
      <c r="E116" s="961"/>
      <c r="F116" s="961"/>
      <c r="G116" s="961"/>
      <c r="H116" s="961"/>
      <c r="I116" s="961"/>
      <c r="J116" s="961"/>
      <c r="K116" s="961"/>
      <c r="L116" s="961"/>
      <c r="M116" s="961"/>
      <c r="N116" s="962"/>
    </row>
    <row r="117" spans="2:14" ht="30" customHeight="1">
      <c r="B117" s="963" t="s">
        <v>2325</v>
      </c>
      <c r="C117" s="964"/>
      <c r="D117" s="964"/>
      <c r="E117" s="964"/>
      <c r="F117" s="964"/>
      <c r="G117" s="964"/>
      <c r="H117" s="964"/>
      <c r="I117" s="964"/>
      <c r="J117" s="964"/>
      <c r="K117" s="964"/>
      <c r="L117" s="964"/>
      <c r="M117" s="964"/>
      <c r="N117" s="965"/>
    </row>
    <row r="118" spans="2:14">
      <c r="B118" s="963"/>
      <c r="C118" s="964"/>
      <c r="D118" s="964"/>
      <c r="E118" s="964"/>
      <c r="F118" s="964"/>
      <c r="G118" s="964"/>
      <c r="H118" s="964"/>
      <c r="I118" s="964"/>
      <c r="J118" s="964"/>
      <c r="K118" s="964"/>
      <c r="L118" s="964"/>
      <c r="M118" s="964"/>
      <c r="N118" s="965"/>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6"/>
      <c r="K128" s="966"/>
      <c r="L128" s="966"/>
      <c r="M128" s="966"/>
      <c r="N128" s="967"/>
    </row>
    <row r="129" spans="2:14" ht="15" thickBot="1">
      <c r="B129" s="428" t="s">
        <v>2327</v>
      </c>
      <c r="C129" s="429"/>
      <c r="D129" s="429"/>
      <c r="E129" s="268"/>
      <c r="F129" s="268"/>
      <c r="G129" s="268"/>
      <c r="H129" s="268"/>
      <c r="I129" s="268"/>
      <c r="J129" s="968"/>
      <c r="K129" s="968"/>
      <c r="L129" s="968"/>
      <c r="M129" s="968"/>
      <c r="N129" s="969"/>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326</v>
      </c>
      <c r="B36" s="865" t="str">
        <f>VLOOKUP(A36,EQUIPOS!A6:D154,3,FALSE)</f>
        <v>Sensor de Impacto para prueba de integridad tipo</v>
      </c>
      <c r="C36" s="866"/>
      <c r="D36" s="866"/>
      <c r="E36" s="866"/>
      <c r="F36" s="866"/>
      <c r="G36" s="866"/>
      <c r="H36" s="867"/>
      <c r="I36" s="276"/>
      <c r="J36" s="277"/>
      <c r="K36" s="278">
        <f>VLOOKUP(A36,EQUIPOS!A6:D163,4,FALSE)</f>
        <v>122420.70427949999</v>
      </c>
      <c r="L36" s="279"/>
      <c r="M36" s="345">
        <v>1</v>
      </c>
      <c r="N36" s="281">
        <f>K36/M36</f>
        <v>122420.70427949999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122420.70427949999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1946758.4055133341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2069179.1097928341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413835.82195856684</v>
      </c>
      <c r="M84" s="852"/>
      <c r="N84" s="57"/>
    </row>
    <row r="85" spans="1:14">
      <c r="B85" s="95" t="s">
        <v>1057</v>
      </c>
      <c r="C85" s="96"/>
      <c r="D85" s="96"/>
      <c r="E85" s="96"/>
      <c r="F85" s="96"/>
      <c r="G85" s="96"/>
      <c r="H85" s="96"/>
      <c r="I85" s="93"/>
      <c r="J85" s="94"/>
      <c r="K85" s="313">
        <v>0.05</v>
      </c>
      <c r="L85" s="851">
        <f>N79*K85</f>
        <v>103458.95548964171</v>
      </c>
      <c r="M85" s="852"/>
      <c r="N85" s="57"/>
    </row>
    <row r="86" spans="1:14" ht="15" thickBot="1">
      <c r="B86" s="97" t="s">
        <v>1058</v>
      </c>
      <c r="C86" s="98"/>
      <c r="D86" s="98"/>
      <c r="E86" s="98"/>
      <c r="F86" s="98"/>
      <c r="G86" s="98"/>
      <c r="H86" s="98"/>
      <c r="I86" s="99"/>
      <c r="J86" s="100"/>
      <c r="K86" s="314">
        <v>0.05</v>
      </c>
      <c r="L86" s="853">
        <f>N79*K86</f>
        <v>103458.95548964171</v>
      </c>
      <c r="M86" s="854"/>
      <c r="N86" s="57"/>
    </row>
    <row r="87" spans="1:14" ht="15" thickBot="1">
      <c r="B87" s="816" t="s">
        <v>1037</v>
      </c>
      <c r="C87" s="817"/>
      <c r="D87" s="817"/>
      <c r="E87" s="817"/>
      <c r="F87" s="817"/>
      <c r="G87" s="817"/>
      <c r="H87" s="817"/>
      <c r="I87" s="817"/>
      <c r="J87" s="817"/>
      <c r="K87" s="817"/>
      <c r="L87" s="817"/>
      <c r="M87" s="818"/>
      <c r="N87" s="58">
        <f>L84+L85+L86</f>
        <v>620753.73293785029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2689932.8427306842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320</v>
      </c>
      <c r="B36" s="865" t="str">
        <f>VLOOKUP(A36,EQUIPOS!A6:D154,3,FALSE)</f>
        <v>Retroexcavadora sobre llantas, motor 62HP, Profundidad de excavación de 5.41 metros.</v>
      </c>
      <c r="C36" s="866"/>
      <c r="D36" s="866"/>
      <c r="E36" s="866"/>
      <c r="F36" s="866"/>
      <c r="G36" s="866"/>
      <c r="H36" s="867"/>
      <c r="I36" s="276"/>
      <c r="J36" s="277"/>
      <c r="K36" s="278">
        <f>VLOOKUP(A36,EQUIPOS!A6:D163,4,FALSE)</f>
        <v>116992.1532915</v>
      </c>
      <c r="L36" s="279"/>
      <c r="M36" s="345">
        <v>10</v>
      </c>
      <c r="N36" s="281">
        <f>K36/M36</f>
        <v>11699.21532915</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319.17003253812504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12018.385361688124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0</v>
      </c>
      <c r="N48" s="281">
        <f>K48*M48</f>
        <v>0</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26180</v>
      </c>
      <c r="N49" s="281">
        <f>K49*M49</f>
        <v>34906.666666666664</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5355</v>
      </c>
      <c r="N50" s="281">
        <f>K50*M50</f>
        <v>8032.5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42939.166666666664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3191.70032538125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58149.252353736039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11629.850470747209</v>
      </c>
      <c r="M84" s="852"/>
      <c r="N84" s="57"/>
    </row>
    <row r="85" spans="1:14">
      <c r="B85" s="95" t="s">
        <v>1057</v>
      </c>
      <c r="C85" s="96"/>
      <c r="D85" s="96"/>
      <c r="E85" s="96"/>
      <c r="F85" s="96"/>
      <c r="G85" s="96"/>
      <c r="H85" s="96"/>
      <c r="I85" s="93"/>
      <c r="J85" s="94"/>
      <c r="K85" s="313">
        <v>0.05</v>
      </c>
      <c r="L85" s="851">
        <f>N79*K85</f>
        <v>2907.4626176868023</v>
      </c>
      <c r="M85" s="852"/>
      <c r="N85" s="57"/>
    </row>
    <row r="86" spans="1:14" ht="15" thickBot="1">
      <c r="B86" s="97" t="s">
        <v>1058</v>
      </c>
      <c r="C86" s="98"/>
      <c r="D86" s="98"/>
      <c r="E86" s="98"/>
      <c r="F86" s="98"/>
      <c r="G86" s="98"/>
      <c r="H86" s="98"/>
      <c r="I86" s="99"/>
      <c r="J86" s="100"/>
      <c r="K86" s="314">
        <v>0.05</v>
      </c>
      <c r="L86" s="853">
        <f>N79*K86</f>
        <v>2907.4626176868023</v>
      </c>
      <c r="M86" s="854"/>
      <c r="N86" s="57"/>
    </row>
    <row r="87" spans="1:14" ht="15" thickBot="1">
      <c r="B87" s="816" t="s">
        <v>1037</v>
      </c>
      <c r="C87" s="817"/>
      <c r="D87" s="817"/>
      <c r="E87" s="817"/>
      <c r="F87" s="817"/>
      <c r="G87" s="817"/>
      <c r="H87" s="817"/>
      <c r="I87" s="817"/>
      <c r="J87" s="817"/>
      <c r="K87" s="817"/>
      <c r="L87" s="817"/>
      <c r="M87" s="818"/>
      <c r="N87" s="58">
        <f>L84+L85+L86</f>
        <v>17444.775706120814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75594.02805985685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204</v>
      </c>
      <c r="B36" s="865" t="str">
        <f>VLOOKUP(A36,EQUIPOS!A6:D154,3,FALSE)</f>
        <v xml:space="preserve">Equipo de soldadura 250 AMP
</v>
      </c>
      <c r="C36" s="866"/>
      <c r="D36" s="866"/>
      <c r="E36" s="866"/>
      <c r="F36" s="866"/>
      <c r="G36" s="866"/>
      <c r="H36" s="867"/>
      <c r="I36" s="276"/>
      <c r="J36" s="277"/>
      <c r="K36" s="278">
        <f>VLOOKUP(A36,EQUIPOS!A6:D163,4,FALSE)</f>
        <v>14474.051270999998</v>
      </c>
      <c r="L36" s="279"/>
      <c r="M36" s="345">
        <v>10</v>
      </c>
      <c r="N36" s="281">
        <f>K36/M36</f>
        <v>1447.4051270999998</v>
      </c>
    </row>
    <row r="37" spans="1:14">
      <c r="A37" s="119" t="s">
        <v>320</v>
      </c>
      <c r="B37" s="865" t="str">
        <f>VLOOKUP(A37,EQUIPOS!A7:D154,3,FALSE)</f>
        <v>Retroexcavadora sobre llantas, motor 62HP, Profundidad de excavación de 5.41 metros.</v>
      </c>
      <c r="C37" s="866"/>
      <c r="D37" s="866"/>
      <c r="E37" s="866"/>
      <c r="F37" s="866"/>
      <c r="G37" s="866"/>
      <c r="H37" s="867"/>
      <c r="I37" s="430"/>
      <c r="J37" s="431"/>
      <c r="K37" s="278">
        <f>VLOOKUP(A37,EQUIPOS!A7:D164,4,FALSE)</f>
        <v>116992.1532915</v>
      </c>
      <c r="L37" s="344"/>
      <c r="M37" s="345">
        <v>10</v>
      </c>
      <c r="N37" s="281">
        <f>K37/M37</f>
        <v>11699.21532915</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13529.62449529575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7589.9999999999991</v>
      </c>
      <c r="N48" s="281">
        <f>K48*M48</f>
        <v>250.46999999999997</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0</v>
      </c>
      <c r="N49" s="281">
        <f>K49*M49</f>
        <v>0</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839.63150177591194</v>
      </c>
      <c r="N50" s="281">
        <f>K50*M50</f>
        <v>8396.3150177591197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8646.785017759119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3830.0403904574996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26006.449903512366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5201.2899807024733</v>
      </c>
      <c r="M84" s="852"/>
      <c r="N84" s="57"/>
    </row>
    <row r="85" spans="1:14">
      <c r="B85" s="95" t="s">
        <v>1057</v>
      </c>
      <c r="C85" s="96"/>
      <c r="D85" s="96"/>
      <c r="E85" s="96"/>
      <c r="F85" s="96"/>
      <c r="G85" s="96"/>
      <c r="H85" s="96"/>
      <c r="I85" s="93"/>
      <c r="J85" s="94"/>
      <c r="K85" s="313">
        <v>0.05</v>
      </c>
      <c r="L85" s="851">
        <f>N79*K85</f>
        <v>1300.3224951756183</v>
      </c>
      <c r="M85" s="852"/>
      <c r="N85" s="57"/>
    </row>
    <row r="86" spans="1:14" ht="15" thickBot="1">
      <c r="B86" s="97" t="s">
        <v>1058</v>
      </c>
      <c r="C86" s="98"/>
      <c r="D86" s="98"/>
      <c r="E86" s="98"/>
      <c r="F86" s="98"/>
      <c r="G86" s="98"/>
      <c r="H86" s="98"/>
      <c r="I86" s="99"/>
      <c r="J86" s="100"/>
      <c r="K86" s="314">
        <v>0.05</v>
      </c>
      <c r="L86" s="853">
        <f>N79*K86</f>
        <v>1300.3224951756183</v>
      </c>
      <c r="M86" s="854"/>
      <c r="N86" s="57"/>
    </row>
    <row r="87" spans="1:14" ht="15" thickBot="1">
      <c r="B87" s="816" t="s">
        <v>1037</v>
      </c>
      <c r="C87" s="817"/>
      <c r="D87" s="817"/>
      <c r="E87" s="817"/>
      <c r="F87" s="817"/>
      <c r="G87" s="817"/>
      <c r="H87" s="817"/>
      <c r="I87" s="817"/>
      <c r="J87" s="817"/>
      <c r="K87" s="817"/>
      <c r="L87" s="817"/>
      <c r="M87" s="818"/>
      <c r="N87" s="58">
        <f>L84+L85+L86</f>
        <v>7801.9349710537099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33808.38487456608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282</v>
      </c>
      <c r="B36" s="865" t="str">
        <f>VLOOKUP(A36,EQUIPOS!A6:D154,3,FALSE)</f>
        <v>Piloteadora potencia 250KW, RPM 1800, fuerza elevadora 200KN</v>
      </c>
      <c r="C36" s="866"/>
      <c r="D36" s="866"/>
      <c r="E36" s="866"/>
      <c r="F36" s="866"/>
      <c r="G36" s="866"/>
      <c r="H36" s="867"/>
      <c r="I36" s="276"/>
      <c r="J36" s="277"/>
      <c r="K36" s="278">
        <f>VLOOKUP(A36,EQUIPOS!A6:D163,4,FALSE)</f>
        <v>612103.52139749995</v>
      </c>
      <c r="L36" s="279"/>
      <c r="M36" s="345">
        <v>2</v>
      </c>
      <c r="N36" s="281">
        <f>K36/M36</f>
        <v>306051.76069874997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4468.3804555337501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310520.14115428372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18921</v>
      </c>
      <c r="N48" s="281">
        <f>K48*M48</f>
        <v>529788</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411043.00499999995</v>
      </c>
      <c r="N49" s="281">
        <f>K49*M49</f>
        <v>143865.05174999998</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23209.891241846941</v>
      </c>
      <c r="N50" s="281">
        <f>K50*M50</f>
        <v>69629.673725540822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743282.72547554085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3">
        <f>VLOOKUP(A60,TRANSPORTE!A2:D117,4,FALSE)</f>
        <v>1274.4676011956828</v>
      </c>
      <c r="M60" s="904"/>
      <c r="N60" s="296">
        <f>K60*L60</f>
        <v>446.06366041848895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446.06366041848895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44683.804555337498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1098932.7348455803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219786.54696911608</v>
      </c>
      <c r="M84" s="852"/>
      <c r="N84" s="57"/>
    </row>
    <row r="85" spans="1:14">
      <c r="B85" s="95" t="s">
        <v>1057</v>
      </c>
      <c r="C85" s="96"/>
      <c r="D85" s="96"/>
      <c r="E85" s="96"/>
      <c r="F85" s="96"/>
      <c r="G85" s="96"/>
      <c r="H85" s="96"/>
      <c r="I85" s="93"/>
      <c r="J85" s="94"/>
      <c r="K85" s="313">
        <v>0.05</v>
      </c>
      <c r="L85" s="851">
        <f>N79*K85</f>
        <v>54946.636742279021</v>
      </c>
      <c r="M85" s="852"/>
      <c r="N85" s="57"/>
    </row>
    <row r="86" spans="1:14" ht="15" thickBot="1">
      <c r="B86" s="97" t="s">
        <v>1058</v>
      </c>
      <c r="C86" s="98"/>
      <c r="D86" s="98"/>
      <c r="E86" s="98"/>
      <c r="F86" s="98"/>
      <c r="G86" s="98"/>
      <c r="H86" s="98"/>
      <c r="I86" s="99"/>
      <c r="J86" s="100"/>
      <c r="K86" s="314">
        <v>0.05</v>
      </c>
      <c r="L86" s="853">
        <f>N79*K86</f>
        <v>54946.636742279021</v>
      </c>
      <c r="M86" s="854"/>
      <c r="N86" s="57"/>
    </row>
    <row r="87" spans="1:14" ht="15" thickBot="1">
      <c r="B87" s="816" t="s">
        <v>1037</v>
      </c>
      <c r="C87" s="817"/>
      <c r="D87" s="817"/>
      <c r="E87" s="817"/>
      <c r="F87" s="817"/>
      <c r="G87" s="817"/>
      <c r="H87" s="817"/>
      <c r="I87" s="817"/>
      <c r="J87" s="817"/>
      <c r="K87" s="817"/>
      <c r="L87" s="817"/>
      <c r="M87" s="818"/>
      <c r="N87" s="58">
        <f>L84+L85+L86</f>
        <v>329679.82045367418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1428612.5552992546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282</v>
      </c>
      <c r="B36" s="865" t="str">
        <f>VLOOKUP(A36,EQUIPOS!A6:D154,3,FALSE)</f>
        <v>Piloteadora potencia 250KW, RPM 1800, fuerza elevadora 200KN</v>
      </c>
      <c r="C36" s="866"/>
      <c r="D36" s="866"/>
      <c r="E36" s="866"/>
      <c r="F36" s="866"/>
      <c r="G36" s="866"/>
      <c r="H36" s="867"/>
      <c r="I36" s="276"/>
      <c r="J36" s="277"/>
      <c r="K36" s="278">
        <f>VLOOKUP(A36,EQUIPOS!A6:D163,4,FALSE)</f>
        <v>612103.52139749995</v>
      </c>
      <c r="L36" s="279"/>
      <c r="M36" s="345">
        <v>2</v>
      </c>
      <c r="N36" s="281">
        <f>K36/M36</f>
        <v>306051.76069874997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4468.3804555337501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310520.14115428372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18921</v>
      </c>
      <c r="N48" s="281">
        <f>K48*M48</f>
        <v>529788</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439240.02749999997</v>
      </c>
      <c r="N49" s="281">
        <f>K49*M49</f>
        <v>153734.00962499998</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23209.891241846941</v>
      </c>
      <c r="N50" s="281">
        <f>K50*M50</f>
        <v>46419.782483693882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729941.79210869386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3">
        <f>VLOOKUP(A60,TRANSPORTE!A2:D117,4,FALSE)</f>
        <v>1274.4676011956828</v>
      </c>
      <c r="M60" s="904"/>
      <c r="N60" s="296">
        <f>K60*L60</f>
        <v>446.06366041848895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446.06366041848895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44683.804555337498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1085591.8014787335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217118.36029574671</v>
      </c>
      <c r="M84" s="852"/>
      <c r="N84" s="57"/>
    </row>
    <row r="85" spans="1:14">
      <c r="B85" s="95" t="s">
        <v>1057</v>
      </c>
      <c r="C85" s="96"/>
      <c r="D85" s="96"/>
      <c r="E85" s="96"/>
      <c r="F85" s="96"/>
      <c r="G85" s="96"/>
      <c r="H85" s="96"/>
      <c r="I85" s="93"/>
      <c r="J85" s="94"/>
      <c r="K85" s="313">
        <v>0.05</v>
      </c>
      <c r="L85" s="851">
        <f>N79*K85</f>
        <v>54279.590073936677</v>
      </c>
      <c r="M85" s="852"/>
      <c r="N85" s="57"/>
    </row>
    <row r="86" spans="1:14" ht="15" thickBot="1">
      <c r="B86" s="97" t="s">
        <v>1058</v>
      </c>
      <c r="C86" s="98"/>
      <c r="D86" s="98"/>
      <c r="E86" s="98"/>
      <c r="F86" s="98"/>
      <c r="G86" s="98"/>
      <c r="H86" s="98"/>
      <c r="I86" s="99"/>
      <c r="J86" s="100"/>
      <c r="K86" s="314">
        <v>0.05</v>
      </c>
      <c r="L86" s="853">
        <f>N79*K86</f>
        <v>54279.590073936677</v>
      </c>
      <c r="M86" s="854"/>
      <c r="N86" s="57"/>
    </row>
    <row r="87" spans="1:14" ht="15" thickBot="1">
      <c r="B87" s="816" t="s">
        <v>1037</v>
      </c>
      <c r="C87" s="817"/>
      <c r="D87" s="817"/>
      <c r="E87" s="817"/>
      <c r="F87" s="817"/>
      <c r="G87" s="817"/>
      <c r="H87" s="817"/>
      <c r="I87" s="817"/>
      <c r="J87" s="817"/>
      <c r="K87" s="817"/>
      <c r="L87" s="817"/>
      <c r="M87" s="818"/>
      <c r="N87" s="58">
        <f>L84+L85+L86</f>
        <v>325677.54044362006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1411269.3419223535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195</v>
      </c>
      <c r="B36" s="865" t="str">
        <f>VLOOKUP(A36,EQUIPOS!A6:D154,3,FALSE)</f>
        <v xml:space="preserve">Equipo de oxicorte, Capacidad de corte: hasta 6´´ (152mm) </v>
      </c>
      <c r="C36" s="866"/>
      <c r="D36" s="866"/>
      <c r="E36" s="866"/>
      <c r="F36" s="866"/>
      <c r="G36" s="866"/>
      <c r="H36" s="867"/>
      <c r="I36" s="276"/>
      <c r="J36" s="277"/>
      <c r="K36" s="278">
        <f>VLOOKUP(A36,EQUIPOS!A6:D163,4,FALSE)</f>
        <v>11341.794028499999</v>
      </c>
      <c r="L36" s="279"/>
      <c r="M36" s="345">
        <v>1.1299999999999999</v>
      </c>
      <c r="N36" s="281">
        <f>K36/M36</f>
        <v>10036.985865929204</v>
      </c>
    </row>
    <row r="37" spans="1:14">
      <c r="A37" s="119" t="s">
        <v>332</v>
      </c>
      <c r="B37" s="865" t="str">
        <f>VLOOKUP(A37,EQUIPOS!A7:D154,3,FALSE)</f>
        <v xml:space="preserve">Taladro de 1/2´´, pulidora, lijadora y circular
</v>
      </c>
      <c r="C37" s="866"/>
      <c r="D37" s="866"/>
      <c r="E37" s="866"/>
      <c r="F37" s="866"/>
      <c r="G37" s="866"/>
      <c r="H37" s="867"/>
      <c r="I37" s="430"/>
      <c r="J37" s="431"/>
      <c r="K37" s="278">
        <f>VLOOKUP(A37,EQUIPOS!A7:D164,4,FALSE)</f>
        <v>1669.8422969999999</v>
      </c>
      <c r="L37" s="344"/>
      <c r="M37" s="345">
        <v>0.53</v>
      </c>
      <c r="N37" s="281">
        <f>K37/M37</f>
        <v>3150.6458433962262</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15740.99196963043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62596.799999999996</v>
      </c>
      <c r="N48" s="281">
        <f>K48*M48</f>
        <v>1251.9359999999999</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11250</v>
      </c>
      <c r="N49" s="281">
        <f>K49*M49</f>
        <v>5625</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97665.545255085541</v>
      </c>
      <c r="N50" s="281">
        <f>K50*M50</f>
        <v>7813.2436204068435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14690.179620406843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55964.774193087273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11192.954838617456</v>
      </c>
      <c r="M84" s="852"/>
      <c r="N84" s="57"/>
    </row>
    <row r="85" spans="1:14">
      <c r="B85" s="95" t="s">
        <v>1057</v>
      </c>
      <c r="C85" s="96"/>
      <c r="D85" s="96"/>
      <c r="E85" s="96"/>
      <c r="F85" s="96"/>
      <c r="G85" s="96"/>
      <c r="H85" s="96"/>
      <c r="I85" s="93"/>
      <c r="J85" s="94"/>
      <c r="K85" s="313">
        <v>0.05</v>
      </c>
      <c r="L85" s="851">
        <f>N79*K85</f>
        <v>2798.2387096543639</v>
      </c>
      <c r="M85" s="852"/>
      <c r="N85" s="57"/>
    </row>
    <row r="86" spans="1:14" ht="15" thickBot="1">
      <c r="B86" s="97" t="s">
        <v>1058</v>
      </c>
      <c r="C86" s="98"/>
      <c r="D86" s="98"/>
      <c r="E86" s="98"/>
      <c r="F86" s="98"/>
      <c r="G86" s="98"/>
      <c r="H86" s="98"/>
      <c r="I86" s="99"/>
      <c r="J86" s="100"/>
      <c r="K86" s="314">
        <v>0.05</v>
      </c>
      <c r="L86" s="853">
        <f>N79*K86</f>
        <v>2798.2387096543639</v>
      </c>
      <c r="M86" s="854"/>
      <c r="N86" s="57"/>
    </row>
    <row r="87" spans="1:14" ht="15" thickBot="1">
      <c r="B87" s="816" t="s">
        <v>1037</v>
      </c>
      <c r="C87" s="817"/>
      <c r="D87" s="817"/>
      <c r="E87" s="817"/>
      <c r="F87" s="817"/>
      <c r="G87" s="817"/>
      <c r="H87" s="817"/>
      <c r="I87" s="817"/>
      <c r="J87" s="817"/>
      <c r="K87" s="817"/>
      <c r="L87" s="817"/>
      <c r="M87" s="818"/>
      <c r="N87" s="58">
        <f>L84+L85+L86</f>
        <v>16789.432257926183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72754.206451013451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7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123</v>
      </c>
      <c r="B36" s="865" t="str">
        <f>VLOOKUP(A36,EQUIPOS!A6:D154,3,FALSE)</f>
        <v>Bomba de inyección de lechada</v>
      </c>
      <c r="C36" s="866"/>
      <c r="D36" s="866"/>
      <c r="E36" s="866"/>
      <c r="F36" s="866"/>
      <c r="G36" s="866"/>
      <c r="H36" s="867"/>
      <c r="I36" s="276"/>
      <c r="J36" s="277"/>
      <c r="K36" s="278">
        <f>VLOOKUP(A36,EQUIPOS!A6:D163,4,FALSE)</f>
        <v>15705.393160006079</v>
      </c>
      <c r="L36" s="279"/>
      <c r="M36" s="345">
        <v>12</v>
      </c>
      <c r="N36" s="281">
        <f t="shared" ref="N36:N42" si="0">K36/M36</f>
        <v>1308.78276333384</v>
      </c>
    </row>
    <row r="37" spans="1:14">
      <c r="A37" s="119" t="s">
        <v>288</v>
      </c>
      <c r="B37" s="865" t="str">
        <f>VLOOKUP(A37,EQUIPOS!A7:D154,3,FALSE)</f>
        <v xml:space="preserve">Planta eléctrica </v>
      </c>
      <c r="C37" s="866"/>
      <c r="D37" s="866"/>
      <c r="E37" s="866"/>
      <c r="F37" s="866"/>
      <c r="G37" s="866"/>
      <c r="H37" s="867"/>
      <c r="I37" s="276"/>
      <c r="J37" s="277"/>
      <c r="K37" s="278">
        <f>VLOOKUP(A37,EQUIPOS!A7:D164,4,FALSE)</f>
        <v>7698.329999999999</v>
      </c>
      <c r="L37" s="279"/>
      <c r="M37" s="345">
        <v>1.3</v>
      </c>
      <c r="N37" s="281">
        <f t="shared" si="0"/>
        <v>5921.7923076923071</v>
      </c>
    </row>
    <row r="38" spans="1:14">
      <c r="A38" s="119" t="s">
        <v>125</v>
      </c>
      <c r="B38" s="865" t="str">
        <f>VLOOKUP(A38,EQUIPOS!A8:D154,3,FALSE)</f>
        <v>Bomba para gato de tensionamiento</v>
      </c>
      <c r="C38" s="866"/>
      <c r="D38" s="866"/>
      <c r="E38" s="866"/>
      <c r="F38" s="866"/>
      <c r="G38" s="866"/>
      <c r="H38" s="867"/>
      <c r="I38" s="276"/>
      <c r="J38" s="277"/>
      <c r="K38" s="278">
        <f>VLOOKUP(A38,EQUIPOS!A8:D165,4,FALSE)</f>
        <v>45364.049068499997</v>
      </c>
      <c r="L38" s="279"/>
      <c r="M38" s="345">
        <v>12</v>
      </c>
      <c r="N38" s="281">
        <f t="shared" si="0"/>
        <v>3780.3374223749997</v>
      </c>
    </row>
    <row r="39" spans="1:14">
      <c r="A39" s="119" t="s">
        <v>180</v>
      </c>
      <c r="B39" s="865" t="str">
        <f>VLOOKUP(A39,EQUIPOS!A9:D154,3,FALSE)</f>
        <v>Compresor 120 HP, con martillo.</v>
      </c>
      <c r="C39" s="866"/>
      <c r="D39" s="866"/>
      <c r="E39" s="866"/>
      <c r="F39" s="866"/>
      <c r="G39" s="866"/>
      <c r="H39" s="867"/>
      <c r="I39" s="276"/>
      <c r="J39" s="277"/>
      <c r="K39" s="278">
        <f>VLOOKUP(A39,EQUIPOS!A9:D166,4,FALSE)</f>
        <v>107442.15633449999</v>
      </c>
      <c r="L39" s="279"/>
      <c r="M39" s="345">
        <v>1.3</v>
      </c>
      <c r="N39" s="281">
        <f t="shared" si="0"/>
        <v>82647.812564999986</v>
      </c>
    </row>
    <row r="40" spans="1:14">
      <c r="A40" s="119" t="s">
        <v>197</v>
      </c>
      <c r="B40" s="865" t="str">
        <f>VLOOKUP(A40,EQUIPOS!A10:D154,3,FALSE)</f>
        <v>Equipo de perforación (TRACKDRILL), potencia 40 HP, 2100 golpes / minuto</v>
      </c>
      <c r="C40" s="866"/>
      <c r="D40" s="866"/>
      <c r="E40" s="866"/>
      <c r="F40" s="866"/>
      <c r="G40" s="866"/>
      <c r="H40" s="867"/>
      <c r="I40" s="276"/>
      <c r="J40" s="277"/>
      <c r="K40" s="278">
        <f>VLOOKUP(A40,EQUIPOS!A10:D167,4,FALSE)</f>
        <v>94254.363112499996</v>
      </c>
      <c r="L40" s="279"/>
      <c r="M40" s="345">
        <v>1.3</v>
      </c>
      <c r="N40" s="281">
        <f t="shared" si="0"/>
        <v>72503.356240384615</v>
      </c>
    </row>
    <row r="41" spans="1:14">
      <c r="A41" s="119" t="s">
        <v>195</v>
      </c>
      <c r="B41" s="865" t="str">
        <f>VLOOKUP(A41,EQUIPOS!A11:D155,3,FALSE)</f>
        <v xml:space="preserve">Equipo de oxicorte, Capacidad de corte: hasta 6´´ (152mm) </v>
      </c>
      <c r="C41" s="866"/>
      <c r="D41" s="866"/>
      <c r="E41" s="866"/>
      <c r="F41" s="866"/>
      <c r="G41" s="866"/>
      <c r="H41" s="867"/>
      <c r="I41" s="276"/>
      <c r="J41" s="277"/>
      <c r="K41" s="278">
        <f>VLOOKUP(A41,EQUIPOS!A11:D168,4,FALSE)</f>
        <v>11341.794028499999</v>
      </c>
      <c r="L41" s="279"/>
      <c r="M41" s="345">
        <v>15</v>
      </c>
      <c r="N41" s="281">
        <f t="shared" si="0"/>
        <v>756.11960189999991</v>
      </c>
    </row>
    <row r="42" spans="1:14">
      <c r="A42" s="119" t="s">
        <v>240</v>
      </c>
      <c r="B42" s="865" t="str">
        <f>VLOOKUP(A42,EQUIPOS!A12:D156,3,FALSE)</f>
        <v>Gato para tensionamiento, fuerza Max 200 ton, área de tensión 314 cm2.</v>
      </c>
      <c r="C42" s="866"/>
      <c r="D42" s="866"/>
      <c r="E42" s="866"/>
      <c r="F42" s="866"/>
      <c r="G42" s="866"/>
      <c r="H42" s="867"/>
      <c r="I42" s="276"/>
      <c r="J42" s="277"/>
      <c r="K42" s="278">
        <f>VLOOKUP(A42,EQUIPOS!A12:D169,4,FALSE)</f>
        <v>143255.16609749998</v>
      </c>
      <c r="L42" s="279"/>
      <c r="M42" s="345">
        <v>12</v>
      </c>
      <c r="N42" s="281">
        <f t="shared" si="0"/>
        <v>11937.930508124999</v>
      </c>
    </row>
    <row r="43" spans="1:14">
      <c r="A43" s="119"/>
      <c r="B43" s="865"/>
      <c r="C43" s="866"/>
      <c r="D43" s="866"/>
      <c r="E43" s="866"/>
      <c r="F43" s="866"/>
      <c r="G43" s="866"/>
      <c r="H43" s="867"/>
      <c r="I43" s="430"/>
      <c r="J43" s="431"/>
      <c r="K43" s="278"/>
      <c r="L43" s="344"/>
      <c r="M43" s="345"/>
      <c r="N43" s="281"/>
    </row>
    <row r="44" spans="1:14">
      <c r="A44" s="119"/>
      <c r="B44" s="865"/>
      <c r="C44" s="866"/>
      <c r="D44" s="866"/>
      <c r="E44" s="866"/>
      <c r="F44" s="866"/>
      <c r="G44" s="866"/>
      <c r="H44" s="867"/>
      <c r="I44" s="337"/>
      <c r="J44" s="339"/>
      <c r="K44" s="278"/>
      <c r="L44" s="432"/>
      <c r="M44" s="433"/>
      <c r="N44" s="281"/>
    </row>
    <row r="45" spans="1:14">
      <c r="B45" s="865"/>
      <c r="C45" s="866"/>
      <c r="D45" s="866"/>
      <c r="E45" s="866"/>
      <c r="F45" s="866"/>
      <c r="G45" s="866"/>
      <c r="H45" s="867"/>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182784.37796312611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5355</v>
      </c>
      <c r="N54" s="281">
        <f>K54*M54</f>
        <v>1071</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5475.527038101387</v>
      </c>
      <c r="N55" s="281">
        <f t="shared" ref="N55:N67" si="1">K55*M55</f>
        <v>30279.664520700673</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42000</v>
      </c>
      <c r="N56" s="281">
        <f t="shared" si="1"/>
        <v>336</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34334</v>
      </c>
      <c r="N57" s="281">
        <f t="shared" si="1"/>
        <v>755.34799999999996</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491.62499999999994</v>
      </c>
      <c r="N58" s="281">
        <f t="shared" si="1"/>
        <v>147.48749999999998</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1133.3249999999998</v>
      </c>
      <c r="N59" s="281">
        <f t="shared" si="1"/>
        <v>113.33249999999998</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19334.334711010652</v>
      </c>
      <c r="N60" s="281">
        <f t="shared" si="1"/>
        <v>9667.1673555053258</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72274.929332256987</v>
      </c>
      <c r="N61" s="281">
        <f t="shared" si="1"/>
        <v>7227.4929332256988</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1200.986234796577</v>
      </c>
      <c r="N62" s="281">
        <f t="shared" si="1"/>
        <v>12009.862347965771</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18692.681003616395</v>
      </c>
      <c r="N63" s="281">
        <f t="shared" si="1"/>
        <v>18692.681003616395</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9480.5999999999985</v>
      </c>
      <c r="N64" s="281">
        <f t="shared" si="1"/>
        <v>4740.2999999999993</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5000</v>
      </c>
      <c r="N65" s="281">
        <f t="shared" si="1"/>
        <v>2750</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5355</v>
      </c>
      <c r="N66" s="281">
        <f t="shared" si="1"/>
        <v>267.75</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4081.6666666666665</v>
      </c>
      <c r="N67" s="281">
        <f t="shared" si="1"/>
        <v>4081.6666666666665</v>
      </c>
    </row>
    <row r="68" spans="1:14" ht="15" thickBot="1">
      <c r="B68" s="49"/>
      <c r="C68" s="319"/>
      <c r="D68" s="319"/>
      <c r="E68" s="319"/>
      <c r="F68" s="319"/>
      <c r="G68" s="319"/>
      <c r="H68" s="319"/>
      <c r="I68" s="319"/>
      <c r="J68" s="444"/>
      <c r="K68" s="132"/>
      <c r="L68" s="334"/>
      <c r="M68" s="411"/>
      <c r="N68" s="281"/>
    </row>
    <row r="69" spans="1:14" ht="15" thickBot="1">
      <c r="B69" s="816" t="s">
        <v>1037</v>
      </c>
      <c r="C69" s="817"/>
      <c r="D69" s="817"/>
      <c r="E69" s="817"/>
      <c r="F69" s="817"/>
      <c r="G69" s="817"/>
      <c r="H69" s="817"/>
      <c r="I69" s="817"/>
      <c r="J69" s="817"/>
      <c r="K69" s="817"/>
      <c r="L69" s="817"/>
      <c r="M69" s="818"/>
      <c r="N69" s="403">
        <f>SUM(N54:N68)</f>
        <v>92139.752827680539</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902" t="s">
        <v>1045</v>
      </c>
      <c r="M73" s="881"/>
      <c r="N73" s="82" t="s">
        <v>1035</v>
      </c>
    </row>
    <row r="74" spans="1:14">
      <c r="B74" s="52"/>
      <c r="C74" s="326"/>
      <c r="D74" s="326"/>
      <c r="E74" s="326"/>
      <c r="F74" s="326"/>
      <c r="G74" s="326"/>
      <c r="H74" s="320"/>
      <c r="I74" s="288"/>
      <c r="J74" s="295"/>
      <c r="K74" s="288"/>
      <c r="L74" s="903"/>
      <c r="M74" s="904"/>
      <c r="N74" s="296"/>
    </row>
    <row r="75" spans="1:14">
      <c r="B75" s="52"/>
      <c r="C75" s="53"/>
      <c r="D75" s="53"/>
      <c r="E75" s="53"/>
      <c r="F75" s="53"/>
      <c r="G75" s="53"/>
      <c r="H75" s="320"/>
      <c r="I75" s="288"/>
      <c r="J75" s="295"/>
      <c r="K75" s="288"/>
      <c r="L75" s="903"/>
      <c r="M75" s="904"/>
      <c r="N75" s="296"/>
    </row>
    <row r="76" spans="1:14">
      <c r="B76" s="52"/>
      <c r="C76" s="53"/>
      <c r="D76" s="53"/>
      <c r="E76" s="53"/>
      <c r="F76" s="53"/>
      <c r="G76" s="53"/>
      <c r="H76" s="320"/>
      <c r="I76" s="288"/>
      <c r="J76" s="295"/>
      <c r="K76" s="288"/>
      <c r="L76" s="903"/>
      <c r="M76" s="904"/>
      <c r="N76" s="296"/>
    </row>
    <row r="77" spans="1:14">
      <c r="B77" s="52"/>
      <c r="C77" s="53"/>
      <c r="D77" s="53"/>
      <c r="E77" s="53"/>
      <c r="F77" s="53"/>
      <c r="G77" s="53"/>
      <c r="H77" s="320"/>
      <c r="I77" s="288"/>
      <c r="J77" s="295"/>
      <c r="K77" s="288"/>
      <c r="L77" s="903"/>
      <c r="M77" s="904"/>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94"/>
      <c r="M79" s="895"/>
      <c r="N79" s="133"/>
    </row>
    <row r="80" spans="1:14" ht="15" thickBot="1">
      <c r="B80" s="905" t="s">
        <v>1037</v>
      </c>
      <c r="C80" s="859"/>
      <c r="D80" s="859"/>
      <c r="E80" s="859"/>
      <c r="F80" s="859"/>
      <c r="G80" s="859"/>
      <c r="H80" s="859"/>
      <c r="I80" s="859"/>
      <c r="J80" s="859"/>
      <c r="K80" s="859"/>
      <c r="L80" s="859"/>
      <c r="M80" s="860"/>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55" t="s">
        <v>1047</v>
      </c>
      <c r="C84" s="856"/>
      <c r="D84" s="856"/>
      <c r="E84" s="856"/>
      <c r="F84" s="856"/>
      <c r="G84" s="856"/>
      <c r="H84" s="856"/>
      <c r="I84" s="79" t="s">
        <v>1048</v>
      </c>
      <c r="J84" s="81" t="s">
        <v>1494</v>
      </c>
      <c r="K84" s="80" t="s">
        <v>1050</v>
      </c>
      <c r="L84" s="857" t="s">
        <v>1034</v>
      </c>
      <c r="M84" s="858"/>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92"/>
      <c r="C90" s="893"/>
      <c r="D90" s="893"/>
      <c r="E90" s="893"/>
      <c r="F90" s="893"/>
      <c r="G90" s="893"/>
      <c r="H90" s="893"/>
      <c r="I90" s="132"/>
      <c r="J90" s="132"/>
      <c r="K90" s="132"/>
      <c r="L90" s="906"/>
      <c r="M90" s="906"/>
      <c r="N90" s="51"/>
    </row>
    <row r="91" spans="1:15" ht="15" thickBot="1">
      <c r="B91" s="905" t="s">
        <v>1037</v>
      </c>
      <c r="C91" s="859"/>
      <c r="D91" s="859"/>
      <c r="E91" s="859"/>
      <c r="F91" s="859"/>
      <c r="G91" s="859"/>
      <c r="H91" s="859"/>
      <c r="I91" s="859"/>
      <c r="J91" s="859"/>
      <c r="K91" s="859"/>
      <c r="L91" s="859"/>
      <c r="M91" s="860"/>
      <c r="N91" s="310">
        <f>SUM(N85:N90)</f>
        <v>39282.465543153841</v>
      </c>
    </row>
    <row r="92" spans="1:15" ht="15" thickBot="1">
      <c r="B92" s="39"/>
      <c r="C92" s="40"/>
      <c r="D92" s="40"/>
      <c r="E92" s="40"/>
      <c r="F92" s="40"/>
      <c r="G92" s="40"/>
      <c r="H92" s="40"/>
      <c r="I92" s="40"/>
      <c r="J92" s="40"/>
      <c r="K92" s="40"/>
      <c r="L92" s="40"/>
      <c r="M92" s="40"/>
      <c r="N92" s="41"/>
    </row>
    <row r="93" spans="1:15" ht="15" thickBot="1">
      <c r="B93" s="816" t="s">
        <v>1051</v>
      </c>
      <c r="C93" s="817"/>
      <c r="D93" s="817"/>
      <c r="E93" s="817"/>
      <c r="F93" s="817"/>
      <c r="G93" s="817"/>
      <c r="H93" s="817"/>
      <c r="I93" s="817"/>
      <c r="J93" s="817"/>
      <c r="K93" s="817"/>
      <c r="L93" s="817"/>
      <c r="M93" s="818"/>
      <c r="N93" s="105">
        <f>N49+N69+N80+N91</f>
        <v>314206.59633396054</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1" t="s">
        <v>1053</v>
      </c>
      <c r="C97" s="862"/>
      <c r="D97" s="862"/>
      <c r="E97" s="862"/>
      <c r="F97" s="862"/>
      <c r="G97" s="862"/>
      <c r="H97" s="862"/>
      <c r="I97" s="323"/>
      <c r="J97" s="343"/>
      <c r="K97" s="311" t="s">
        <v>1054</v>
      </c>
      <c r="L97" s="863" t="s">
        <v>1055</v>
      </c>
      <c r="M97" s="864"/>
      <c r="N97" s="312"/>
    </row>
    <row r="98" spans="1:14">
      <c r="B98" s="849" t="s">
        <v>1056</v>
      </c>
      <c r="C98" s="850"/>
      <c r="D98" s="850"/>
      <c r="E98" s="850"/>
      <c r="F98" s="850"/>
      <c r="G98" s="850"/>
      <c r="H98" s="850"/>
      <c r="I98" s="93"/>
      <c r="J98" s="94"/>
      <c r="K98" s="313">
        <v>0.2</v>
      </c>
      <c r="L98" s="851">
        <f>N93*K98</f>
        <v>62841.31926679211</v>
      </c>
      <c r="M98" s="852"/>
      <c r="N98" s="57"/>
    </row>
    <row r="99" spans="1:14">
      <c r="B99" s="95" t="s">
        <v>1057</v>
      </c>
      <c r="C99" s="96"/>
      <c r="D99" s="96"/>
      <c r="E99" s="96"/>
      <c r="F99" s="96"/>
      <c r="G99" s="96"/>
      <c r="H99" s="96"/>
      <c r="I99" s="93"/>
      <c r="J99" s="94"/>
      <c r="K99" s="313">
        <v>0.05</v>
      </c>
      <c r="L99" s="851">
        <f>N93*K99</f>
        <v>15710.329816698028</v>
      </c>
      <c r="M99" s="852"/>
      <c r="N99" s="57"/>
    </row>
    <row r="100" spans="1:14" ht="15" thickBot="1">
      <c r="B100" s="97" t="s">
        <v>1058</v>
      </c>
      <c r="C100" s="98"/>
      <c r="D100" s="98"/>
      <c r="E100" s="98"/>
      <c r="F100" s="98"/>
      <c r="G100" s="98"/>
      <c r="H100" s="98"/>
      <c r="I100" s="99"/>
      <c r="J100" s="100"/>
      <c r="K100" s="314">
        <v>0.05</v>
      </c>
      <c r="L100" s="853">
        <f>N93*K100</f>
        <v>15710.329816698028</v>
      </c>
      <c r="M100" s="854"/>
      <c r="N100" s="57"/>
    </row>
    <row r="101" spans="1:14" ht="15" thickBot="1">
      <c r="B101" s="816" t="s">
        <v>1037</v>
      </c>
      <c r="C101" s="817"/>
      <c r="D101" s="817"/>
      <c r="E101" s="817"/>
      <c r="F101" s="817"/>
      <c r="G101" s="817"/>
      <c r="H101" s="817"/>
      <c r="I101" s="817"/>
      <c r="J101" s="817"/>
      <c r="K101" s="817"/>
      <c r="L101" s="817"/>
      <c r="M101" s="818"/>
      <c r="N101" s="58">
        <f>L98+L99+L100</f>
        <v>94261.978900188158</v>
      </c>
    </row>
    <row r="102" spans="1:14" ht="15" thickBot="1">
      <c r="B102" s="39"/>
      <c r="C102" s="40"/>
      <c r="D102" s="40"/>
      <c r="E102" s="40"/>
      <c r="F102" s="40"/>
      <c r="G102" s="40"/>
      <c r="H102" s="40"/>
      <c r="I102" s="40"/>
      <c r="J102" s="40"/>
      <c r="K102" s="40"/>
      <c r="L102" s="40"/>
      <c r="M102" s="40"/>
      <c r="N102" s="41"/>
    </row>
    <row r="103" spans="1:14" ht="15" thickBot="1">
      <c r="A103" t="s">
        <v>2122</v>
      </c>
      <c r="B103" s="816" t="s">
        <v>1059</v>
      </c>
      <c r="C103" s="817"/>
      <c r="D103" s="817"/>
      <c r="E103" s="817"/>
      <c r="F103" s="817"/>
      <c r="G103" s="817"/>
      <c r="H103" s="817"/>
      <c r="I103" s="817"/>
      <c r="J103" s="817"/>
      <c r="K103" s="817"/>
      <c r="L103" s="817"/>
      <c r="M103" s="818"/>
      <c r="N103" s="196">
        <f>N93+N101</f>
        <v>408468.57523414871</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0" t="s">
        <v>2324</v>
      </c>
      <c r="C120" s="961"/>
      <c r="D120" s="961"/>
      <c r="E120" s="961"/>
      <c r="F120" s="961"/>
      <c r="G120" s="961"/>
      <c r="H120" s="961"/>
      <c r="I120" s="961"/>
      <c r="J120" s="961"/>
      <c r="K120" s="961"/>
      <c r="L120" s="961"/>
      <c r="M120" s="961"/>
      <c r="N120" s="962"/>
    </row>
    <row r="121" spans="2:14" ht="15" customHeight="1">
      <c r="B121" s="960"/>
      <c r="C121" s="961"/>
      <c r="D121" s="961"/>
      <c r="E121" s="961"/>
      <c r="F121" s="961"/>
      <c r="G121" s="961"/>
      <c r="H121" s="961"/>
      <c r="I121" s="961"/>
      <c r="J121" s="961"/>
      <c r="K121" s="961"/>
      <c r="L121" s="961"/>
      <c r="M121" s="961"/>
      <c r="N121" s="962"/>
    </row>
    <row r="122" spans="2:14" ht="30" customHeight="1">
      <c r="B122" s="963" t="s">
        <v>2325</v>
      </c>
      <c r="C122" s="964"/>
      <c r="D122" s="964"/>
      <c r="E122" s="964"/>
      <c r="F122" s="964"/>
      <c r="G122" s="964"/>
      <c r="H122" s="964"/>
      <c r="I122" s="964"/>
      <c r="J122" s="964"/>
      <c r="K122" s="964"/>
      <c r="L122" s="964"/>
      <c r="M122" s="964"/>
      <c r="N122" s="965"/>
    </row>
    <row r="123" spans="2:14">
      <c r="B123" s="963"/>
      <c r="C123" s="964"/>
      <c r="D123" s="964"/>
      <c r="E123" s="964"/>
      <c r="F123" s="964"/>
      <c r="G123" s="964"/>
      <c r="H123" s="964"/>
      <c r="I123" s="964"/>
      <c r="J123" s="964"/>
      <c r="K123" s="964"/>
      <c r="L123" s="964"/>
      <c r="M123" s="964"/>
      <c r="N123" s="965"/>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6"/>
      <c r="K133" s="966"/>
      <c r="L133" s="966"/>
      <c r="M133" s="966"/>
      <c r="N133" s="967"/>
    </row>
    <row r="134" spans="2:14" ht="15" thickBot="1">
      <c r="B134" s="428" t="s">
        <v>2327</v>
      </c>
      <c r="C134" s="429"/>
      <c r="D134" s="429"/>
      <c r="E134" s="268"/>
      <c r="F134" s="268"/>
      <c r="G134" s="268"/>
      <c r="H134" s="268"/>
      <c r="I134" s="268"/>
      <c r="J134" s="968"/>
      <c r="K134" s="968"/>
      <c r="L134" s="968"/>
      <c r="M134" s="968"/>
      <c r="N134" s="969"/>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224</v>
      </c>
      <c r="B36" s="865" t="str">
        <f>VLOOKUP(A36,EQUIPOS!A6:D154,3,FALSE)</f>
        <v>Equipo de Medición (Deformimetros Eléctricos, Mecánicos, Celdas de Carga,  Etc.)</v>
      </c>
      <c r="C36" s="866"/>
      <c r="D36" s="866"/>
      <c r="E36" s="866"/>
      <c r="F36" s="866"/>
      <c r="G36" s="866"/>
      <c r="H36" s="867"/>
      <c r="I36" s="276"/>
      <c r="J36" s="277"/>
      <c r="K36" s="278">
        <f>VLOOKUP(A36,EQUIPOS!A6:D163,4,FALSE)</f>
        <v>165986.13364370255</v>
      </c>
      <c r="L36" s="279"/>
      <c r="M36" s="345">
        <v>3.3333333330000001</v>
      </c>
      <c r="N36" s="281">
        <f>K36/M36</f>
        <v>49795.840098090346</v>
      </c>
    </row>
    <row r="37" spans="1:14">
      <c r="A37" s="119" t="s">
        <v>125</v>
      </c>
      <c r="B37" s="865" t="str">
        <f>VLOOKUP(A37,EQUIPOS!A7:D154,3,FALSE)</f>
        <v>Bomba para gato de tensionamiento</v>
      </c>
      <c r="C37" s="866"/>
      <c r="D37" s="866"/>
      <c r="E37" s="866"/>
      <c r="F37" s="866"/>
      <c r="G37" s="866"/>
      <c r="H37" s="867"/>
      <c r="I37" s="430"/>
      <c r="J37" s="431"/>
      <c r="K37" s="278">
        <f>VLOOKUP(A37,EQUIPOS!A7:D164,4,FALSE)</f>
        <v>45364.049068499997</v>
      </c>
      <c r="L37" s="344"/>
      <c r="M37" s="345">
        <v>0.1</v>
      </c>
      <c r="N37" s="281">
        <f>K37/M37</f>
        <v>453640.49068499997</v>
      </c>
    </row>
    <row r="38" spans="1:14">
      <c r="A38" s="119" t="s">
        <v>240</v>
      </c>
      <c r="B38" s="865" t="str">
        <f>VLOOKUP(A38,EQUIPOS!A8:D154,3,FALSE)</f>
        <v>Gato para tensionamiento, fuerza Max 200 ton, área de tensión 314 cm2.</v>
      </c>
      <c r="C38" s="866"/>
      <c r="D38" s="866"/>
      <c r="E38" s="866"/>
      <c r="F38" s="866"/>
      <c r="G38" s="866"/>
      <c r="H38" s="867"/>
      <c r="I38" s="337"/>
      <c r="J38" s="339"/>
      <c r="K38" s="278">
        <f>VLOOKUP(A38,EQUIPOS!A8:D165,4,FALSE)</f>
        <v>143255.16609749998</v>
      </c>
      <c r="L38" s="432"/>
      <c r="M38" s="433">
        <v>0.1</v>
      </c>
      <c r="N38" s="281">
        <f>K38/M38</f>
        <v>1432551.6609749997</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1935987.99175809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3">
        <f>VLOOKUP(A60,TRANSPORTE!A2:D117,4,FALSE)</f>
        <v>5611.0848094552612</v>
      </c>
      <c r="M60" s="904"/>
      <c r="N60" s="296">
        <f>K60*L60</f>
        <v>84166.272141828915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84166.272141828915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5840.7159380840721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2025994.9798380029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405198.99596760061</v>
      </c>
      <c r="M84" s="852"/>
      <c r="N84" s="57"/>
    </row>
    <row r="85" spans="1:14">
      <c r="B85" s="95" t="s">
        <v>1057</v>
      </c>
      <c r="C85" s="96"/>
      <c r="D85" s="96"/>
      <c r="E85" s="96"/>
      <c r="F85" s="96"/>
      <c r="G85" s="96"/>
      <c r="H85" s="96"/>
      <c r="I85" s="93"/>
      <c r="J85" s="94"/>
      <c r="K85" s="313">
        <v>0.05</v>
      </c>
      <c r="L85" s="851">
        <f>N79*K85</f>
        <v>101299.74899190015</v>
      </c>
      <c r="M85" s="852"/>
      <c r="N85" s="57"/>
    </row>
    <row r="86" spans="1:14" ht="15" thickBot="1">
      <c r="B86" s="97" t="s">
        <v>1058</v>
      </c>
      <c r="C86" s="98"/>
      <c r="D86" s="98"/>
      <c r="E86" s="98"/>
      <c r="F86" s="98"/>
      <c r="G86" s="98"/>
      <c r="H86" s="98"/>
      <c r="I86" s="99"/>
      <c r="J86" s="100"/>
      <c r="K86" s="314">
        <v>0.05</v>
      </c>
      <c r="L86" s="853">
        <f>N79*K86</f>
        <v>101299.74899190015</v>
      </c>
      <c r="M86" s="854"/>
      <c r="N86" s="57"/>
    </row>
    <row r="87" spans="1:14" ht="15" thickBot="1">
      <c r="B87" s="816" t="s">
        <v>1037</v>
      </c>
      <c r="C87" s="817"/>
      <c r="D87" s="817"/>
      <c r="E87" s="817"/>
      <c r="F87" s="817"/>
      <c r="G87" s="817"/>
      <c r="H87" s="817"/>
      <c r="I87" s="817"/>
      <c r="J87" s="817"/>
      <c r="K87" s="817"/>
      <c r="L87" s="817"/>
      <c r="M87" s="818"/>
      <c r="N87" s="58">
        <f>L84+L85+L86</f>
        <v>607798.49395140086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2633793.4737894037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2268.1503359999997</v>
      </c>
      <c r="L36" s="279"/>
      <c r="M36" s="345">
        <v>2</v>
      </c>
      <c r="N36" s="281">
        <f>K36/M36</f>
        <v>1134.0751679999998</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7698.329999999999</v>
      </c>
      <c r="L37" s="344"/>
      <c r="M37" s="345">
        <v>2</v>
      </c>
      <c r="N37" s="281">
        <f>K37/M37</f>
        <v>3849.1649999999995</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1595.850162690625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6579.0903306906239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53223.730384242801</v>
      </c>
      <c r="N48" s="281">
        <f>K48*M48</f>
        <v>244829.15976751686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6150</v>
      </c>
      <c r="N49" s="281">
        <f>K49*M49</f>
        <v>6150</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439240.02749999997</v>
      </c>
      <c r="N50" s="281">
        <f>K50*M50</f>
        <v>439240.02749999997</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16292.978689053918</v>
      </c>
      <c r="N51" s="281">
        <f>K51*M51</f>
        <v>74947.701969648013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765166.88923716487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1274.4676011956828</v>
      </c>
      <c r="M60" s="904"/>
      <c r="N60" s="296">
        <f>K60*L60</f>
        <v>1274.4676011956828</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1274.4676011956828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31917.003253812498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804937.45042286371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160987.49008457275</v>
      </c>
      <c r="M84" s="852"/>
      <c r="N84" s="57"/>
    </row>
    <row r="85" spans="1:14">
      <c r="B85" s="95" t="s">
        <v>1057</v>
      </c>
      <c r="C85" s="96"/>
      <c r="D85" s="96"/>
      <c r="E85" s="96"/>
      <c r="F85" s="96"/>
      <c r="G85" s="96"/>
      <c r="H85" s="96"/>
      <c r="I85" s="93"/>
      <c r="J85" s="94"/>
      <c r="K85" s="313">
        <v>0.05</v>
      </c>
      <c r="L85" s="851">
        <f>N79*K85</f>
        <v>40246.872521143188</v>
      </c>
      <c r="M85" s="852"/>
      <c r="N85" s="57"/>
    </row>
    <row r="86" spans="1:14" ht="15" thickBot="1">
      <c r="B86" s="97" t="s">
        <v>1058</v>
      </c>
      <c r="C86" s="98"/>
      <c r="D86" s="98"/>
      <c r="E86" s="98"/>
      <c r="F86" s="98"/>
      <c r="G86" s="98"/>
      <c r="H86" s="98"/>
      <c r="I86" s="99"/>
      <c r="J86" s="100"/>
      <c r="K86" s="314">
        <v>0.05</v>
      </c>
      <c r="L86" s="853">
        <f>N79*K86</f>
        <v>40246.872521143188</v>
      </c>
      <c r="M86" s="854"/>
      <c r="N86" s="57"/>
    </row>
    <row r="87" spans="1:14" ht="15" thickBot="1">
      <c r="B87" s="816" t="s">
        <v>1037</v>
      </c>
      <c r="C87" s="817"/>
      <c r="D87" s="817"/>
      <c r="E87" s="817"/>
      <c r="F87" s="817"/>
      <c r="G87" s="817"/>
      <c r="H87" s="817"/>
      <c r="I87" s="817"/>
      <c r="J87" s="817"/>
      <c r="K87" s="817"/>
      <c r="L87" s="817"/>
      <c r="M87" s="818"/>
      <c r="N87" s="58">
        <f>L84+L85+L86</f>
        <v>241481.2351268591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1046418.6855497228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2268.1503359999997</v>
      </c>
      <c r="L36" s="279"/>
      <c r="M36" s="345">
        <v>2</v>
      </c>
      <c r="N36" s="281">
        <f>K36/M36</f>
        <v>1134.0751679999998</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7698.329999999999</v>
      </c>
      <c r="L37" s="344"/>
      <c r="M37" s="345">
        <v>2</v>
      </c>
      <c r="N37" s="281">
        <f>K37/M37</f>
        <v>3849.1649999999995</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6259.9202981524995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53223.730384242801</v>
      </c>
      <c r="N48" s="281">
        <f>K48*M48</f>
        <v>244829.15976751686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6150</v>
      </c>
      <c r="N49" s="281">
        <f>K49*M49</f>
        <v>6150</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470026.00434710999</v>
      </c>
      <c r="N50" s="281">
        <f>K50*M50</f>
        <v>470026.00434710999</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16292.978689053918</v>
      </c>
      <c r="N51" s="281">
        <f>K51*M51</f>
        <v>74947.701969648013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795952.86608427484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1274.4676011956828</v>
      </c>
      <c r="M60" s="904"/>
      <c r="N60" s="296">
        <f>K60*L60</f>
        <v>1274.4676011956828</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1274.4676011956828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829020.85658667295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165804.17131733461</v>
      </c>
      <c r="M84" s="852"/>
      <c r="N84" s="57"/>
    </row>
    <row r="85" spans="1:14">
      <c r="B85" s="95" t="s">
        <v>1057</v>
      </c>
      <c r="C85" s="96"/>
      <c r="D85" s="96"/>
      <c r="E85" s="96"/>
      <c r="F85" s="96"/>
      <c r="G85" s="96"/>
      <c r="H85" s="96"/>
      <c r="I85" s="93"/>
      <c r="J85" s="94"/>
      <c r="K85" s="313">
        <v>0.05</v>
      </c>
      <c r="L85" s="851">
        <f>N79*K85</f>
        <v>41451.042829333652</v>
      </c>
      <c r="M85" s="852"/>
      <c r="N85" s="57"/>
    </row>
    <row r="86" spans="1:14" ht="15" thickBot="1">
      <c r="B86" s="97" t="s">
        <v>1058</v>
      </c>
      <c r="C86" s="98"/>
      <c r="D86" s="98"/>
      <c r="E86" s="98"/>
      <c r="F86" s="98"/>
      <c r="G86" s="98"/>
      <c r="H86" s="98"/>
      <c r="I86" s="99"/>
      <c r="J86" s="100"/>
      <c r="K86" s="314">
        <v>0.05</v>
      </c>
      <c r="L86" s="853">
        <f>N79*K86</f>
        <v>41451.042829333652</v>
      </c>
      <c r="M86" s="854"/>
      <c r="N86" s="57"/>
    </row>
    <row r="87" spans="1:14" ht="15" thickBot="1">
      <c r="B87" s="816" t="s">
        <v>1037</v>
      </c>
      <c r="C87" s="817"/>
      <c r="D87" s="817"/>
      <c r="E87" s="817"/>
      <c r="F87" s="817"/>
      <c r="G87" s="817"/>
      <c r="H87" s="817"/>
      <c r="I87" s="817"/>
      <c r="J87" s="817"/>
      <c r="K87" s="817"/>
      <c r="L87" s="817"/>
      <c r="M87" s="818"/>
      <c r="N87" s="58">
        <f>L84+L85+L86</f>
        <v>248706.25697600193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1077727.113562675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2268.1503359999997</v>
      </c>
      <c r="L36" s="279"/>
      <c r="M36" s="345">
        <v>2</v>
      </c>
      <c r="N36" s="281">
        <f>K36/M36</f>
        <v>1134.0751679999998</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7698.329999999999</v>
      </c>
      <c r="L37" s="344"/>
      <c r="M37" s="345">
        <v>2</v>
      </c>
      <c r="N37" s="281">
        <f>K37/M37</f>
        <v>3849.1649999999995</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6259.9202981524995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411043.00499999995</v>
      </c>
      <c r="N48" s="281">
        <f>K48*M48</f>
        <v>411043.00499999995</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6150</v>
      </c>
      <c r="N49" s="281">
        <f>K49*M49</f>
        <v>6150</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16292.978689053918</v>
      </c>
      <c r="N50" s="281">
        <f>K50*M50</f>
        <v>74947.701969648013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492140.70696964796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1274.4676011956828</v>
      </c>
      <c r="M60" s="904"/>
      <c r="N60" s="296">
        <f>K60*L60</f>
        <v>1274.4676011956828</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1274.4676011956828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525208.69747204613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105041.73949440924</v>
      </c>
      <c r="M84" s="852"/>
      <c r="N84" s="57"/>
    </row>
    <row r="85" spans="1:14">
      <c r="B85" s="95" t="s">
        <v>1057</v>
      </c>
      <c r="C85" s="96"/>
      <c r="D85" s="96"/>
      <c r="E85" s="96"/>
      <c r="F85" s="96"/>
      <c r="G85" s="96"/>
      <c r="H85" s="96"/>
      <c r="I85" s="93"/>
      <c r="J85" s="94"/>
      <c r="K85" s="313">
        <v>0.05</v>
      </c>
      <c r="L85" s="851">
        <f>N79*K85</f>
        <v>26260.434873602309</v>
      </c>
      <c r="M85" s="852"/>
      <c r="N85" s="57"/>
    </row>
    <row r="86" spans="1:14" ht="15" thickBot="1">
      <c r="B86" s="97" t="s">
        <v>1058</v>
      </c>
      <c r="C86" s="98"/>
      <c r="D86" s="98"/>
      <c r="E86" s="98"/>
      <c r="F86" s="98"/>
      <c r="G86" s="98"/>
      <c r="H86" s="98"/>
      <c r="I86" s="99"/>
      <c r="J86" s="100"/>
      <c r="K86" s="314">
        <v>0.05</v>
      </c>
      <c r="L86" s="853">
        <f>N79*K86</f>
        <v>26260.434873602309</v>
      </c>
      <c r="M86" s="854"/>
      <c r="N86" s="57"/>
    </row>
    <row r="87" spans="1:14" ht="15" thickBot="1">
      <c r="B87" s="816" t="s">
        <v>1037</v>
      </c>
      <c r="C87" s="817"/>
      <c r="D87" s="817"/>
      <c r="E87" s="817"/>
      <c r="F87" s="817"/>
      <c r="G87" s="817"/>
      <c r="H87" s="817"/>
      <c r="I87" s="817"/>
      <c r="J87" s="817"/>
      <c r="K87" s="817"/>
      <c r="L87" s="817"/>
      <c r="M87" s="818"/>
      <c r="N87" s="58">
        <f>L84+L85+L86</f>
        <v>157562.60924161383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682771.30671366001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2268.1503359999997</v>
      </c>
      <c r="L36" s="279"/>
      <c r="M36" s="345">
        <v>2</v>
      </c>
      <c r="N36" s="281">
        <f>K36/M36</f>
        <v>1134.0751679999998</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7698.329999999999</v>
      </c>
      <c r="L37" s="344"/>
      <c r="M37" s="345">
        <v>2</v>
      </c>
      <c r="N37" s="281">
        <f>K37/M37</f>
        <v>3849.1649999999995</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6259.9202981524995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385133.33249999996</v>
      </c>
      <c r="N48" s="281">
        <f>K48*M48</f>
        <v>385133.33249999996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6150</v>
      </c>
      <c r="N49" s="281">
        <f>K49*M49</f>
        <v>6150</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6217.4006677429761</v>
      </c>
      <c r="N50" s="281">
        <f>K50*M50</f>
        <v>28600.043071617689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419883.37557161762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1274.4676011956828</v>
      </c>
      <c r="M60" s="904"/>
      <c r="N60" s="296">
        <f>K60*L60</f>
        <v>1274.4676011956828</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1274.4676011956828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452951.36607401579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90590.273214803165</v>
      </c>
      <c r="M84" s="852"/>
      <c r="N84" s="57"/>
    </row>
    <row r="85" spans="1:14">
      <c r="B85" s="95" t="s">
        <v>1057</v>
      </c>
      <c r="C85" s="96"/>
      <c r="D85" s="96"/>
      <c r="E85" s="96"/>
      <c r="F85" s="96"/>
      <c r="G85" s="96"/>
      <c r="H85" s="96"/>
      <c r="I85" s="93"/>
      <c r="J85" s="94"/>
      <c r="K85" s="313">
        <v>0.05</v>
      </c>
      <c r="L85" s="851">
        <f>N79*K85</f>
        <v>22647.568303700791</v>
      </c>
      <c r="M85" s="852"/>
      <c r="N85" s="57"/>
    </row>
    <row r="86" spans="1:14" ht="15" thickBot="1">
      <c r="B86" s="97" t="s">
        <v>1058</v>
      </c>
      <c r="C86" s="98"/>
      <c r="D86" s="98"/>
      <c r="E86" s="98"/>
      <c r="F86" s="98"/>
      <c r="G86" s="98"/>
      <c r="H86" s="98"/>
      <c r="I86" s="99"/>
      <c r="J86" s="100"/>
      <c r="K86" s="314">
        <v>0.05</v>
      </c>
      <c r="L86" s="853">
        <f>N79*K86</f>
        <v>22647.568303700791</v>
      </c>
      <c r="M86" s="854"/>
      <c r="N86" s="57"/>
    </row>
    <row r="87" spans="1:14" ht="15" thickBot="1">
      <c r="B87" s="816" t="s">
        <v>1037</v>
      </c>
      <c r="C87" s="817"/>
      <c r="D87" s="817"/>
      <c r="E87" s="817"/>
      <c r="F87" s="817"/>
      <c r="G87" s="817"/>
      <c r="H87" s="817"/>
      <c r="I87" s="817"/>
      <c r="J87" s="817"/>
      <c r="K87" s="817"/>
      <c r="L87" s="817"/>
      <c r="M87" s="818"/>
      <c r="N87" s="58">
        <f>L84+L85+L86</f>
        <v>135885.40982220476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588836.77589622058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5.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7500</v>
      </c>
      <c r="L36" s="279"/>
      <c r="M36" s="345">
        <v>1</v>
      </c>
      <c r="N36" s="281">
        <f>K36/M36</f>
        <v>7500</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7698.329999999999</v>
      </c>
      <c r="L37" s="344"/>
      <c r="M37" s="345">
        <v>1</v>
      </c>
      <c r="N37" s="281">
        <f>K37/M37</f>
        <v>7698.329999999999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N81*M41</f>
        <v>3191.7003253812504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18390.030325381249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51432.588927026147</v>
      </c>
      <c r="N48" s="281">
        <f>K48*M48</f>
        <v>48860.959480674836</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37.26</v>
      </c>
      <c r="N49" s="281">
        <f>K49*M49</f>
        <v>6334.2</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25000</v>
      </c>
      <c r="N50" s="281">
        <f>K50*M50</f>
        <v>13750.000000000002</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390</v>
      </c>
      <c r="N51" s="281">
        <f>K51*M51</f>
        <v>117000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6217.4006677429761</v>
      </c>
      <c r="N52" s="281">
        <f>K52*M52</f>
        <v>19273.942070003228</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SUM(N48:N58)</f>
        <v>205219.10155067805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3">
        <f>VLOOKUP(A64,TRANSPORTE!A2:D117,4,FALSE)</f>
        <v>1274.4676011956828</v>
      </c>
      <c r="M64" s="904"/>
      <c r="N64" s="296">
        <f>K64*L64</f>
        <v>700.9571806576256</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3">
        <f>VLOOKUP(A65,TRANSPORTE!A3:D117,4,FALSE)</f>
        <v>1274.4676011956828</v>
      </c>
      <c r="M65" s="904"/>
      <c r="N65" s="296">
        <f>K65*L65</f>
        <v>1210.7442211358987</v>
      </c>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1911.7014017935244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63834.006507625003</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N43+N59+N70+N81</f>
        <v>289354.83978547784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57870.96795709557</v>
      </c>
      <c r="M88" s="852"/>
      <c r="N88" s="57"/>
    </row>
    <row r="89" spans="1:14">
      <c r="B89" s="95" t="s">
        <v>1057</v>
      </c>
      <c r="C89" s="96"/>
      <c r="D89" s="96"/>
      <c r="E89" s="96"/>
      <c r="F89" s="96"/>
      <c r="G89" s="96"/>
      <c r="H89" s="96"/>
      <c r="I89" s="93"/>
      <c r="J89" s="94"/>
      <c r="K89" s="313">
        <v>0.05</v>
      </c>
      <c r="L89" s="851">
        <f>N83*K89</f>
        <v>14467.741989273893</v>
      </c>
      <c r="M89" s="852"/>
      <c r="N89" s="57"/>
    </row>
    <row r="90" spans="1:14" ht="15" thickBot="1">
      <c r="B90" s="97" t="s">
        <v>1058</v>
      </c>
      <c r="C90" s="98"/>
      <c r="D90" s="98"/>
      <c r="E90" s="98"/>
      <c r="F90" s="98"/>
      <c r="G90" s="98"/>
      <c r="H90" s="98"/>
      <c r="I90" s="99"/>
      <c r="J90" s="100"/>
      <c r="K90" s="314">
        <v>0.05</v>
      </c>
      <c r="L90" s="853">
        <f>N83*K90</f>
        <v>14467.741989273893</v>
      </c>
      <c r="M90" s="854"/>
      <c r="N90" s="57"/>
    </row>
    <row r="91" spans="1:14" ht="15" thickBot="1">
      <c r="B91" s="816" t="s">
        <v>1037</v>
      </c>
      <c r="C91" s="817"/>
      <c r="D91" s="817"/>
      <c r="E91" s="817"/>
      <c r="F91" s="817"/>
      <c r="G91" s="817"/>
      <c r="H91" s="817"/>
      <c r="I91" s="817"/>
      <c r="J91" s="817"/>
      <c r="K91" s="817"/>
      <c r="L91" s="817"/>
      <c r="M91" s="818"/>
      <c r="N91" s="58">
        <f>L88+L89+L90</f>
        <v>86806.451935643359</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376161.29172112118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7500</v>
      </c>
      <c r="L36" s="279"/>
      <c r="M36" s="345">
        <v>1</v>
      </c>
      <c r="N36" s="281">
        <f>K36/M36</f>
        <v>7500</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N81*M41</f>
        <v>3191.7003253812504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10691.700325381251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51432.588927026147</v>
      </c>
      <c r="N48" s="281">
        <f>K48*M48</f>
        <v>43203.374698701962</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37.26</v>
      </c>
      <c r="N49" s="281">
        <f>K49*M49</f>
        <v>6893.0999999999995</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25000</v>
      </c>
      <c r="N50" s="281">
        <f>K50*M50</f>
        <v>15750</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390</v>
      </c>
      <c r="N51" s="281">
        <f>K51*M51</f>
        <v>101400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SUM(N48:N58)</f>
        <v>167246.47469870196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3">
        <f>VLOOKUP(A64,TRANSPORTE!A2:D117,4,FALSE)</f>
        <v>1274.4676011956828</v>
      </c>
      <c r="M64" s="904"/>
      <c r="N64" s="296">
        <f>K64*L64</f>
        <v>802.91458875328021</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3">
        <f>VLOOKUP(A65,TRANSPORTE!A3:D117,4,FALSE)</f>
        <v>1274.4676011956828</v>
      </c>
      <c r="M65" s="904"/>
      <c r="N65" s="296">
        <f>K65*L65</f>
        <v>1070.5527850043736</v>
      </c>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1873.4673737576538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63834.006507625003</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N43+N59+N70+N81</f>
        <v>243645.64890546585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48729.129781093172</v>
      </c>
      <c r="M88" s="852"/>
      <c r="N88" s="57"/>
    </row>
    <row r="89" spans="1:14">
      <c r="B89" s="95" t="s">
        <v>1057</v>
      </c>
      <c r="C89" s="96"/>
      <c r="D89" s="96"/>
      <c r="E89" s="96"/>
      <c r="F89" s="96"/>
      <c r="G89" s="96"/>
      <c r="H89" s="96"/>
      <c r="I89" s="93"/>
      <c r="J89" s="94"/>
      <c r="K89" s="313">
        <v>0.05</v>
      </c>
      <c r="L89" s="851">
        <f>N83*K89</f>
        <v>12182.282445273293</v>
      </c>
      <c r="M89" s="852"/>
      <c r="N89" s="57"/>
    </row>
    <row r="90" spans="1:14" ht="15" thickBot="1">
      <c r="B90" s="97" t="s">
        <v>1058</v>
      </c>
      <c r="C90" s="98"/>
      <c r="D90" s="98"/>
      <c r="E90" s="98"/>
      <c r="F90" s="98"/>
      <c r="G90" s="98"/>
      <c r="H90" s="98"/>
      <c r="I90" s="99"/>
      <c r="J90" s="100"/>
      <c r="K90" s="314">
        <v>0.05</v>
      </c>
      <c r="L90" s="853">
        <f>N83*K90</f>
        <v>12182.282445273293</v>
      </c>
      <c r="M90" s="854"/>
      <c r="N90" s="57"/>
    </row>
    <row r="91" spans="1:14" ht="15" thickBot="1">
      <c r="B91" s="816" t="s">
        <v>1037</v>
      </c>
      <c r="C91" s="817"/>
      <c r="D91" s="817"/>
      <c r="E91" s="817"/>
      <c r="F91" s="817"/>
      <c r="G91" s="817"/>
      <c r="H91" s="817"/>
      <c r="I91" s="817"/>
      <c r="J91" s="817"/>
      <c r="K91" s="817"/>
      <c r="L91" s="817"/>
      <c r="M91" s="818"/>
      <c r="N91" s="58">
        <f>L88+L89+L90</f>
        <v>73093.694671639751</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316739.34357710561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7500</v>
      </c>
      <c r="L36" s="279"/>
      <c r="M36" s="345">
        <v>1</v>
      </c>
      <c r="N36" s="281">
        <f>K36/M36</f>
        <v>7500</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N81*M41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10053.360260305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51432.588927026147</v>
      </c>
      <c r="N48" s="281">
        <f>K48*M48</f>
        <v>25922.024819221177</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37.26</v>
      </c>
      <c r="N49" s="281">
        <f>K49*M49</f>
        <v>4135.8599999999997</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45504.479147562153</v>
      </c>
      <c r="N50" s="281">
        <f>K50*M50</f>
        <v>18201.791659024861</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25000</v>
      </c>
      <c r="N51" s="281">
        <f>K51*M51</f>
        <v>9450</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390</v>
      </c>
      <c r="N52" s="281">
        <f>K52*M52</f>
        <v>60840</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SUM(N48:N58)</f>
        <v>118549.67647824604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3">
        <f>VLOOKUP(A64,TRANSPORTE!A2:D117,4,FALSE)</f>
        <v>1274.4676011956828</v>
      </c>
      <c r="M64" s="904"/>
      <c r="N64" s="296">
        <f>K64*L64</f>
        <v>481.74875325196814</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3">
        <f>VLOOKUP(A65,TRANSPORTE!A3:D117,4,FALSE)</f>
        <v>1274.4676011956828</v>
      </c>
      <c r="M65" s="904"/>
      <c r="N65" s="296">
        <f>K65*L65</f>
        <v>642.33167100262415</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3">
        <f>VLOOKUP(A66,TRANSPORTE!A3:D117,4,FALSE)</f>
        <v>1274.4676011956828</v>
      </c>
      <c r="M66" s="904"/>
      <c r="N66" s="296">
        <f>K66*L66</f>
        <v>509.78704047827318</v>
      </c>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1633.8674647328655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51067.205206099999</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N43+N59+N70+N81</f>
        <v>181304.10940938391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36260.821881876785</v>
      </c>
      <c r="M88" s="852"/>
      <c r="N88" s="57"/>
    </row>
    <row r="89" spans="1:14">
      <c r="B89" s="95" t="s">
        <v>1057</v>
      </c>
      <c r="C89" s="96"/>
      <c r="D89" s="96"/>
      <c r="E89" s="96"/>
      <c r="F89" s="96"/>
      <c r="G89" s="96"/>
      <c r="H89" s="96"/>
      <c r="I89" s="93"/>
      <c r="J89" s="94"/>
      <c r="K89" s="313">
        <v>0.05</v>
      </c>
      <c r="L89" s="851">
        <f>N83*K89</f>
        <v>9065.2054704691964</v>
      </c>
      <c r="M89" s="852"/>
      <c r="N89" s="57"/>
    </row>
    <row r="90" spans="1:14" ht="15" thickBot="1">
      <c r="B90" s="97" t="s">
        <v>1058</v>
      </c>
      <c r="C90" s="98"/>
      <c r="D90" s="98"/>
      <c r="E90" s="98"/>
      <c r="F90" s="98"/>
      <c r="G90" s="98"/>
      <c r="H90" s="98"/>
      <c r="I90" s="99"/>
      <c r="J90" s="100"/>
      <c r="K90" s="314">
        <v>0.05</v>
      </c>
      <c r="L90" s="853">
        <f>N83*K90</f>
        <v>9065.2054704691964</v>
      </c>
      <c r="M90" s="854"/>
      <c r="N90" s="57"/>
    </row>
    <row r="91" spans="1:14" ht="15" thickBot="1">
      <c r="B91" s="816" t="s">
        <v>1037</v>
      </c>
      <c r="C91" s="817"/>
      <c r="D91" s="817"/>
      <c r="E91" s="817"/>
      <c r="F91" s="817"/>
      <c r="G91" s="817"/>
      <c r="H91" s="817"/>
      <c r="I91" s="817"/>
      <c r="J91" s="817"/>
      <c r="K91" s="817"/>
      <c r="L91" s="817"/>
      <c r="M91" s="818"/>
      <c r="N91" s="58">
        <f>L88+L89+L90</f>
        <v>54391.232822815182</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235695.34223219909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363</v>
      </c>
      <c r="B36" s="865" t="str">
        <f>VLOOKUP(A36,EQUIPOS!A6:D154,3,FALSE)</f>
        <v>Vibrador de concreto, Motor de 3 hp a 18.000 rpm Mangueras de 4 mt</v>
      </c>
      <c r="C36" s="866"/>
      <c r="D36" s="866"/>
      <c r="E36" s="866"/>
      <c r="F36" s="866"/>
      <c r="G36" s="866"/>
      <c r="H36" s="867"/>
      <c r="I36" s="276"/>
      <c r="J36" s="277"/>
      <c r="K36" s="278">
        <f>VLOOKUP(A36,EQUIPOS!A6:D163,4,FALSE)</f>
        <v>7698.329999999999</v>
      </c>
      <c r="L36" s="279"/>
      <c r="M36" s="345">
        <v>1</v>
      </c>
      <c r="N36" s="281">
        <f>K36/M36</f>
        <v>7698.329999999999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1501.9766237088236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9200.3066237088224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18921</v>
      </c>
      <c r="N48" s="281">
        <f>K48*M48</f>
        <v>645433.152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31500</v>
      </c>
      <c r="N49" s="281">
        <f>K49*M49</f>
        <v>4725</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385133.33249999996</v>
      </c>
      <c r="N50" s="281">
        <f>K50*M50</f>
        <v>48526.799894999996</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30500.456105908936</v>
      </c>
      <c r="N51" s="281">
        <f>K51*M51</f>
        <v>30500.456105908936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729185.40800090891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3">
        <f>VLOOKUP(A61,TRANSPORTE!A3:D117,4,FALSE)</f>
        <v>1274.4676011956828</v>
      </c>
      <c r="M61" s="904"/>
      <c r="N61" s="296">
        <f>K61*L61</f>
        <v>160.58291775065604</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160.58291775065604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970"/>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75098.831185441173</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813645.12872780953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162729.02574556193</v>
      </c>
      <c r="M85" s="852"/>
      <c r="N85" s="57"/>
    </row>
    <row r="86" spans="1:14">
      <c r="B86" s="95" t="s">
        <v>1057</v>
      </c>
      <c r="C86" s="96"/>
      <c r="D86" s="96"/>
      <c r="E86" s="96"/>
      <c r="F86" s="96"/>
      <c r="G86" s="96"/>
      <c r="H86" s="96"/>
      <c r="I86" s="93"/>
      <c r="J86" s="94"/>
      <c r="K86" s="313">
        <v>0.05</v>
      </c>
      <c r="L86" s="851">
        <f>N80*K86</f>
        <v>40682.256436390482</v>
      </c>
      <c r="M86" s="852"/>
      <c r="N86" s="57"/>
    </row>
    <row r="87" spans="1:14" ht="15" thickBot="1">
      <c r="B87" s="97" t="s">
        <v>1058</v>
      </c>
      <c r="C87" s="98"/>
      <c r="D87" s="98"/>
      <c r="E87" s="98"/>
      <c r="F87" s="98"/>
      <c r="G87" s="98"/>
      <c r="H87" s="98"/>
      <c r="I87" s="99"/>
      <c r="J87" s="100"/>
      <c r="K87" s="314">
        <v>0.05</v>
      </c>
      <c r="L87" s="853">
        <f>N80*K87</f>
        <v>40682.256436390482</v>
      </c>
      <c r="M87" s="854"/>
      <c r="N87" s="57"/>
    </row>
    <row r="88" spans="1:14" ht="15" thickBot="1">
      <c r="B88" s="816" t="s">
        <v>1037</v>
      </c>
      <c r="C88" s="817"/>
      <c r="D88" s="817"/>
      <c r="E88" s="817"/>
      <c r="F88" s="817"/>
      <c r="G88" s="817"/>
      <c r="H88" s="817"/>
      <c r="I88" s="817"/>
      <c r="J88" s="817"/>
      <c r="K88" s="817"/>
      <c r="L88" s="817"/>
      <c r="M88" s="818"/>
      <c r="N88" s="58">
        <f>L85+L86+L87</f>
        <v>244093.53861834289</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1057738.6673461525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363</v>
      </c>
      <c r="B36" s="865" t="str">
        <f>VLOOKUP(A36,EQUIPOS!A6:D154,3,FALSE)</f>
        <v>Vibrador de concreto, Motor de 3 hp a 18.000 rpm Mangueras de 4 mt</v>
      </c>
      <c r="C36" s="866"/>
      <c r="D36" s="866"/>
      <c r="E36" s="866"/>
      <c r="F36" s="866"/>
      <c r="G36" s="866"/>
      <c r="H36" s="867"/>
      <c r="I36" s="276"/>
      <c r="J36" s="277"/>
      <c r="K36" s="278">
        <f>VLOOKUP(A36,EQUIPOS!A6:D163,4,FALSE)</f>
        <v>7698.329999999999</v>
      </c>
      <c r="L36" s="279"/>
      <c r="M36" s="345">
        <v>1</v>
      </c>
      <c r="N36" s="281">
        <f>K36/M36</f>
        <v>7698.329999999999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1501.9766237088236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9200.3066237088224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18921</v>
      </c>
      <c r="N48" s="281">
        <f>K48*M48</f>
        <v>645433.152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31500</v>
      </c>
      <c r="N49" s="281">
        <f>K49*M49</f>
        <v>4725</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411043.00499999995</v>
      </c>
      <c r="N50" s="281">
        <f>K50*M50</f>
        <v>51791.418629999993</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30500.456105908936</v>
      </c>
      <c r="N51" s="281">
        <f>K51*M51</f>
        <v>30500.456105908936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732450.02673590893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3">
        <f>VLOOKUP(A61,TRANSPORTE!A3:D117,4,FALSE)</f>
        <v>1274.4676011956828</v>
      </c>
      <c r="M61" s="904"/>
      <c r="N61" s="296">
        <f>K61*L61</f>
        <v>160.58291775065604</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160.58291775065604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970"/>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133"/>
    </row>
    <row r="78" spans="1:15" ht="15" thickBot="1">
      <c r="B78" s="905" t="s">
        <v>1037</v>
      </c>
      <c r="C78" s="859"/>
      <c r="D78" s="859"/>
      <c r="E78" s="859"/>
      <c r="F78" s="859"/>
      <c r="G78" s="859"/>
      <c r="H78" s="859"/>
      <c r="I78" s="859"/>
      <c r="J78" s="859"/>
      <c r="K78" s="859"/>
      <c r="L78" s="859"/>
      <c r="M78" s="860"/>
      <c r="N78" s="469">
        <f>SUM(N72:N77)</f>
        <v>75098.831185441173</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816909.74746280955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163381.94949256192</v>
      </c>
      <c r="M85" s="852"/>
      <c r="N85" s="57"/>
    </row>
    <row r="86" spans="1:14">
      <c r="B86" s="95" t="s">
        <v>1057</v>
      </c>
      <c r="C86" s="96"/>
      <c r="D86" s="96"/>
      <c r="E86" s="96"/>
      <c r="F86" s="96"/>
      <c r="G86" s="96"/>
      <c r="H86" s="96"/>
      <c r="I86" s="93"/>
      <c r="J86" s="94"/>
      <c r="K86" s="313">
        <v>0.05</v>
      </c>
      <c r="L86" s="851">
        <f>N80*K86</f>
        <v>40845.48737314048</v>
      </c>
      <c r="M86" s="852"/>
      <c r="N86" s="57"/>
    </row>
    <row r="87" spans="1:14" ht="15" thickBot="1">
      <c r="B87" s="97" t="s">
        <v>1058</v>
      </c>
      <c r="C87" s="98"/>
      <c r="D87" s="98"/>
      <c r="E87" s="98"/>
      <c r="F87" s="98"/>
      <c r="G87" s="98"/>
      <c r="H87" s="98"/>
      <c r="I87" s="99"/>
      <c r="J87" s="100"/>
      <c r="K87" s="314">
        <v>0.05</v>
      </c>
      <c r="L87" s="853">
        <f>N80*K87</f>
        <v>40845.48737314048</v>
      </c>
      <c r="M87" s="854"/>
      <c r="N87" s="57"/>
    </row>
    <row r="88" spans="1:14" ht="15" thickBot="1">
      <c r="B88" s="816" t="s">
        <v>1037</v>
      </c>
      <c r="C88" s="817"/>
      <c r="D88" s="817"/>
      <c r="E88" s="817"/>
      <c r="F88" s="817"/>
      <c r="G88" s="817"/>
      <c r="H88" s="817"/>
      <c r="I88" s="817"/>
      <c r="J88" s="817"/>
      <c r="K88" s="817"/>
      <c r="L88" s="817"/>
      <c r="M88" s="818"/>
      <c r="N88" s="58">
        <f>L85+L86+L87</f>
        <v>245072.92423884285</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1061982.6717016525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156</v>
      </c>
      <c r="B36" s="865" t="str">
        <f>VLOOKUP(A36,EQUIPOS!A6:D154,3,FALSE)</f>
        <v>Cizalla manual de 90 cm.</v>
      </c>
      <c r="C36" s="866"/>
      <c r="D36" s="866"/>
      <c r="E36" s="866"/>
      <c r="F36" s="866"/>
      <c r="G36" s="866"/>
      <c r="H36" s="867"/>
      <c r="I36" s="276"/>
      <c r="J36" s="277"/>
      <c r="K36" s="278">
        <f>VLOOKUP(A36,EQUIPOS!A6:D163,4,FALSE)</f>
        <v>1001.6969084999998</v>
      </c>
      <c r="L36" s="279"/>
      <c r="M36" s="345">
        <v>37.5</v>
      </c>
      <c r="N36" s="281">
        <f>K36/M36</f>
        <v>26.711917559999996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15.32016156183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42.032079121829995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18921</v>
      </c>
      <c r="N48" s="281">
        <f>K48*M48</f>
        <v>19867.05</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5355</v>
      </c>
      <c r="N49" s="281">
        <f>K49*M49</f>
        <v>160.65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20027.7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3">
        <f>VLOOKUP(A61,TRANSPORTE!A3:D117,4,FALSE)</f>
        <v>0.44507009025139976</v>
      </c>
      <c r="M61" s="904"/>
      <c r="N61" s="296">
        <f>K61*L61</f>
        <v>0.46732359476396979</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0.46732359476396979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766.00807809150001</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20836.207480808094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4167.2414961616187</v>
      </c>
      <c r="M85" s="852"/>
      <c r="N85" s="57"/>
    </row>
    <row r="86" spans="1:14">
      <c r="B86" s="95" t="s">
        <v>1057</v>
      </c>
      <c r="C86" s="96"/>
      <c r="D86" s="96"/>
      <c r="E86" s="96"/>
      <c r="F86" s="96"/>
      <c r="G86" s="96"/>
      <c r="H86" s="96"/>
      <c r="I86" s="93"/>
      <c r="J86" s="94"/>
      <c r="K86" s="313">
        <v>0.05</v>
      </c>
      <c r="L86" s="851">
        <f>N80*K86</f>
        <v>1041.8103740404047</v>
      </c>
      <c r="M86" s="852"/>
      <c r="N86" s="57"/>
    </row>
    <row r="87" spans="1:14" ht="15" thickBot="1">
      <c r="B87" s="97" t="s">
        <v>1058</v>
      </c>
      <c r="C87" s="98"/>
      <c r="D87" s="98"/>
      <c r="E87" s="98"/>
      <c r="F87" s="98"/>
      <c r="G87" s="98"/>
      <c r="H87" s="98"/>
      <c r="I87" s="99"/>
      <c r="J87" s="100"/>
      <c r="K87" s="314">
        <v>0.05</v>
      </c>
      <c r="L87" s="853">
        <f>N80*K87</f>
        <v>1041.8103740404047</v>
      </c>
      <c r="M87" s="854"/>
      <c r="N87" s="57"/>
    </row>
    <row r="88" spans="1:14" ht="15" thickBot="1">
      <c r="B88" s="816" t="s">
        <v>1037</v>
      </c>
      <c r="C88" s="817"/>
      <c r="D88" s="817"/>
      <c r="E88" s="817"/>
      <c r="F88" s="817"/>
      <c r="G88" s="817"/>
      <c r="H88" s="817"/>
      <c r="I88" s="817"/>
      <c r="J88" s="817"/>
      <c r="K88" s="817"/>
      <c r="L88" s="817"/>
      <c r="M88" s="818"/>
      <c r="N88" s="58">
        <f>L85+L86+L87</f>
        <v>6250.8622442424285</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27087.069725050522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156</v>
      </c>
      <c r="B36" s="865" t="str">
        <f>VLOOKUP(A36,EQUIPOS!A6:D154,3,FALSE)</f>
        <v>Cizalla manual de 90 cm.</v>
      </c>
      <c r="C36" s="866"/>
      <c r="D36" s="866"/>
      <c r="E36" s="866"/>
      <c r="F36" s="866"/>
      <c r="G36" s="866"/>
      <c r="H36" s="867"/>
      <c r="I36" s="276"/>
      <c r="J36" s="277"/>
      <c r="K36" s="278">
        <f>VLOOKUP(A36,EQUIPOS!A6:D163,4,FALSE)</f>
        <v>1001.6969084999998</v>
      </c>
      <c r="L36" s="279"/>
      <c r="M36" s="345">
        <v>37.5</v>
      </c>
      <c r="N36" s="281">
        <f>K36/M36</f>
        <v>26.711917559999996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15.32016156183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42.032079121829995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3542.2771499999994</v>
      </c>
      <c r="N48" s="281">
        <f>K48*M48</f>
        <v>3719.3910074999994</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5355</v>
      </c>
      <c r="N49" s="281">
        <f>K49*M49</f>
        <v>160.65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3880.0410074999995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3">
        <f>VLOOKUP(A61,TRANSPORTE!A3:D117,4,FALSE)</f>
        <v>0.44507009025139976</v>
      </c>
      <c r="M61" s="904"/>
      <c r="N61" s="296">
        <f>K61*L61</f>
        <v>0.46732359476396979</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0.46732359476396979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766.00807809150001</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4688.5484883080935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937.70969766161875</v>
      </c>
      <c r="M85" s="852"/>
      <c r="N85" s="57"/>
    </row>
    <row r="86" spans="1:14">
      <c r="B86" s="95" t="s">
        <v>1057</v>
      </c>
      <c r="C86" s="96"/>
      <c r="D86" s="96"/>
      <c r="E86" s="96"/>
      <c r="F86" s="96"/>
      <c r="G86" s="96"/>
      <c r="H86" s="96"/>
      <c r="I86" s="93"/>
      <c r="J86" s="94"/>
      <c r="K86" s="313">
        <v>0.05</v>
      </c>
      <c r="L86" s="851">
        <f>N80*K86</f>
        <v>234.42742441540469</v>
      </c>
      <c r="M86" s="852"/>
      <c r="N86" s="57"/>
    </row>
    <row r="87" spans="1:14" ht="15" thickBot="1">
      <c r="B87" s="97" t="s">
        <v>1058</v>
      </c>
      <c r="C87" s="98"/>
      <c r="D87" s="98"/>
      <c r="E87" s="98"/>
      <c r="F87" s="98"/>
      <c r="G87" s="98"/>
      <c r="H87" s="98"/>
      <c r="I87" s="99"/>
      <c r="J87" s="100"/>
      <c r="K87" s="314">
        <v>0.05</v>
      </c>
      <c r="L87" s="853">
        <f>N80*K87</f>
        <v>234.42742441540469</v>
      </c>
      <c r="M87" s="854"/>
      <c r="N87" s="57"/>
    </row>
    <row r="88" spans="1:14" ht="15" thickBot="1">
      <c r="B88" s="816" t="s">
        <v>1037</v>
      </c>
      <c r="C88" s="817"/>
      <c r="D88" s="817"/>
      <c r="E88" s="817"/>
      <c r="F88" s="817"/>
      <c r="G88" s="817"/>
      <c r="H88" s="817"/>
      <c r="I88" s="817"/>
      <c r="J88" s="817"/>
      <c r="K88" s="817"/>
      <c r="L88" s="817"/>
      <c r="M88" s="818"/>
      <c r="N88" s="58">
        <f>L85+L86+L87</f>
        <v>1406.564546492428</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6095.1130348005217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123</v>
      </c>
      <c r="B36" s="865" t="str">
        <f>VLOOKUP(A36,EQUIPOS!A6:D154,3,FALSE)</f>
        <v>Bomba de inyección de lechada</v>
      </c>
      <c r="C36" s="866"/>
      <c r="D36" s="866"/>
      <c r="E36" s="866"/>
      <c r="F36" s="866"/>
      <c r="G36" s="866"/>
      <c r="H36" s="867"/>
      <c r="I36" s="276"/>
      <c r="J36" s="277"/>
      <c r="K36" s="278">
        <f>VLOOKUP(A36,EQUIPOS!A6:D163,4,FALSE)</f>
        <v>15705.393160006079</v>
      </c>
      <c r="L36" s="279"/>
      <c r="M36" s="345">
        <v>670</v>
      </c>
      <c r="N36" s="281">
        <f>K36/M36</f>
        <v>23.440885313441907</v>
      </c>
    </row>
    <row r="37" spans="1:14">
      <c r="A37" s="119" t="s">
        <v>125</v>
      </c>
      <c r="B37" s="865" t="str">
        <f>VLOOKUP(A37,EQUIPOS!A7:D154,3,FALSE)</f>
        <v>Bomba para gato de tensionamiento</v>
      </c>
      <c r="C37" s="866"/>
      <c r="D37" s="866"/>
      <c r="E37" s="866"/>
      <c r="F37" s="866"/>
      <c r="G37" s="866"/>
      <c r="H37" s="867"/>
      <c r="I37" s="430"/>
      <c r="J37" s="431"/>
      <c r="K37" s="278">
        <f>VLOOKUP(A37,EQUIPOS!A7:D164,4,FALSE)</f>
        <v>45364.049068499997</v>
      </c>
      <c r="L37" s="344"/>
      <c r="M37" s="345">
        <v>670</v>
      </c>
      <c r="N37" s="281">
        <f>K37/M37</f>
        <v>67.70753592313433</v>
      </c>
    </row>
    <row r="38" spans="1:14">
      <c r="A38" s="119" t="s">
        <v>240</v>
      </c>
      <c r="B38" s="865" t="str">
        <f>VLOOKUP(A38,EQUIPOS!A8:D154,3,FALSE)</f>
        <v>Gato para tensionamiento, fuerza Max 200 ton, área de tensión 314 cm2.</v>
      </c>
      <c r="C38" s="866"/>
      <c r="D38" s="866"/>
      <c r="E38" s="866"/>
      <c r="F38" s="866"/>
      <c r="G38" s="866"/>
      <c r="H38" s="867"/>
      <c r="I38" s="337"/>
      <c r="J38" s="339"/>
      <c r="K38" s="278">
        <f>VLOOKUP(A38,EQUIPOS!A8:D165,4,FALSE)</f>
        <v>143255.16609749998</v>
      </c>
      <c r="L38" s="432"/>
      <c r="M38" s="433">
        <v>670</v>
      </c>
      <c r="N38" s="281">
        <f>K38/M38</f>
        <v>213.81368074253729</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6.0975767410268658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311.05967872014037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19334.334711010652</v>
      </c>
      <c r="N48" s="281">
        <f t="shared" ref="N48:N53" si="0">K48*M48</f>
        <v>77.337338844042606</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18692.681003616395</v>
      </c>
      <c r="N49" s="281">
        <f t="shared" si="0"/>
        <v>74.770724014465586</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1127.4741252825313</v>
      </c>
      <c r="N50" s="281">
        <f t="shared" si="0"/>
        <v>22.549482505650627</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5475.527038101387</v>
      </c>
      <c r="N51" s="281">
        <f t="shared" si="0"/>
        <v>465.41979823861794</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72274.929332256987</v>
      </c>
      <c r="N52" s="281">
        <f t="shared" si="0"/>
        <v>72.274929332256988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5355</v>
      </c>
      <c r="N53" s="281">
        <f t="shared" si="0"/>
        <v>107.10000000000001</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819.45227293503376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133"/>
    </row>
    <row r="78" spans="1:15" ht="15" thickBot="1">
      <c r="B78" s="905" t="s">
        <v>1037</v>
      </c>
      <c r="C78" s="859"/>
      <c r="D78" s="859"/>
      <c r="E78" s="859"/>
      <c r="F78" s="859"/>
      <c r="G78" s="859"/>
      <c r="H78" s="859"/>
      <c r="I78" s="859"/>
      <c r="J78" s="859"/>
      <c r="K78" s="859"/>
      <c r="L78" s="859"/>
      <c r="M78" s="860"/>
      <c r="N78" s="469">
        <f>SUM(N72:N77)</f>
        <v>304.87883705134328</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1435.3907887065172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287.07815774130347</v>
      </c>
      <c r="M85" s="852"/>
      <c r="N85" s="57"/>
    </row>
    <row r="86" spans="1:14">
      <c r="B86" s="95" t="s">
        <v>1057</v>
      </c>
      <c r="C86" s="96"/>
      <c r="D86" s="96"/>
      <c r="E86" s="96"/>
      <c r="F86" s="96"/>
      <c r="G86" s="96"/>
      <c r="H86" s="96"/>
      <c r="I86" s="93"/>
      <c r="J86" s="94"/>
      <c r="K86" s="313">
        <v>0.05</v>
      </c>
      <c r="L86" s="851">
        <f>N80*K86</f>
        <v>71.769539435325868</v>
      </c>
      <c r="M86" s="852"/>
      <c r="N86" s="57"/>
    </row>
    <row r="87" spans="1:14" ht="15" thickBot="1">
      <c r="B87" s="97" t="s">
        <v>1058</v>
      </c>
      <c r="C87" s="98"/>
      <c r="D87" s="98"/>
      <c r="E87" s="98"/>
      <c r="F87" s="98"/>
      <c r="G87" s="98"/>
      <c r="H87" s="98"/>
      <c r="I87" s="99"/>
      <c r="J87" s="100"/>
      <c r="K87" s="314">
        <v>0.05</v>
      </c>
      <c r="L87" s="853">
        <f>N80*K87</f>
        <v>71.769539435325868</v>
      </c>
      <c r="M87" s="854"/>
      <c r="N87" s="57"/>
    </row>
    <row r="88" spans="1:14" ht="15" thickBot="1">
      <c r="B88" s="816" t="s">
        <v>1037</v>
      </c>
      <c r="C88" s="817"/>
      <c r="D88" s="817"/>
      <c r="E88" s="817"/>
      <c r="F88" s="817"/>
      <c r="G88" s="817"/>
      <c r="H88" s="817"/>
      <c r="I88" s="817"/>
      <c r="J88" s="817"/>
      <c r="K88" s="817"/>
      <c r="L88" s="817"/>
      <c r="M88" s="818"/>
      <c r="N88" s="58">
        <f>L85+L86+L87</f>
        <v>430.61723661195526</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1866.0080253184724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123</v>
      </c>
      <c r="B36" s="865" t="str">
        <f>VLOOKUP(A36,EQUIPOS!A6:D154,3,FALSE)</f>
        <v>Bomba de inyección de lechada</v>
      </c>
      <c r="C36" s="866"/>
      <c r="D36" s="866"/>
      <c r="E36" s="866"/>
      <c r="F36" s="866"/>
      <c r="G36" s="866"/>
      <c r="H36" s="867"/>
      <c r="I36" s="276"/>
      <c r="J36" s="277"/>
      <c r="K36" s="278">
        <f>VLOOKUP(A36,EQUIPOS!A6:D163,4,FALSE)</f>
        <v>15705.393160006079</v>
      </c>
      <c r="L36" s="279"/>
      <c r="M36" s="345">
        <v>670</v>
      </c>
      <c r="N36" s="281">
        <f>K36/M36</f>
        <v>23.440885313441907</v>
      </c>
    </row>
    <row r="37" spans="1:14">
      <c r="A37" s="119" t="s">
        <v>125</v>
      </c>
      <c r="B37" s="865" t="str">
        <f>VLOOKUP(A37,EQUIPOS!A7:D154,3,FALSE)</f>
        <v>Bomba para gato de tensionamiento</v>
      </c>
      <c r="C37" s="866"/>
      <c r="D37" s="866"/>
      <c r="E37" s="866"/>
      <c r="F37" s="866"/>
      <c r="G37" s="866"/>
      <c r="H37" s="867"/>
      <c r="I37" s="430"/>
      <c r="J37" s="431"/>
      <c r="K37" s="278">
        <f>VLOOKUP(A37,EQUIPOS!A7:D164,4,FALSE)</f>
        <v>45364.049068499997</v>
      </c>
      <c r="L37" s="344"/>
      <c r="M37" s="345">
        <v>670</v>
      </c>
      <c r="N37" s="281">
        <f>K37/M37</f>
        <v>67.70753592313433</v>
      </c>
    </row>
    <row r="38" spans="1:14">
      <c r="A38" s="119" t="s">
        <v>240</v>
      </c>
      <c r="B38" s="865" t="str">
        <f>VLOOKUP(A38,EQUIPOS!A8:D154,3,FALSE)</f>
        <v>Gato para tensionamiento, fuerza Max 200 ton, área de tensión 314 cm2.</v>
      </c>
      <c r="C38" s="866"/>
      <c r="D38" s="866"/>
      <c r="E38" s="866"/>
      <c r="F38" s="866"/>
      <c r="G38" s="866"/>
      <c r="H38" s="867"/>
      <c r="I38" s="337"/>
      <c r="J38" s="339"/>
      <c r="K38" s="278">
        <f>VLOOKUP(A38,EQUIPOS!A8:D165,4,FALSE)</f>
        <v>143255.16609749998</v>
      </c>
      <c r="L38" s="432"/>
      <c r="M38" s="433">
        <v>670</v>
      </c>
      <c r="N38" s="281">
        <f>K38/M38</f>
        <v>213.81368074253729</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6.0975767410268658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311.05967872014037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19334.334711010652</v>
      </c>
      <c r="N48" s="281">
        <f t="shared" ref="N48:N53" si="0">K48*M48</f>
        <v>77.337338844042606</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18692.681003616395</v>
      </c>
      <c r="N49" s="281">
        <f t="shared" si="0"/>
        <v>74.770724014465586</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1127.4741252825313</v>
      </c>
      <c r="N50" s="281">
        <f t="shared" si="0"/>
        <v>22.549482505650627</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5475.527038101387</v>
      </c>
      <c r="N51" s="281">
        <f t="shared" si="0"/>
        <v>30279.664520700673</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72274.929332256987</v>
      </c>
      <c r="N52" s="281">
        <f t="shared" si="0"/>
        <v>72.274929332256988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5355</v>
      </c>
      <c r="N53" s="281">
        <f t="shared" si="0"/>
        <v>107.10000000000001</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30633.696995397087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304.87883705134328</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31249.63551116857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6249.9271022337143</v>
      </c>
      <c r="M85" s="852"/>
      <c r="N85" s="57"/>
    </row>
    <row r="86" spans="1:14">
      <c r="B86" s="95" t="s">
        <v>1057</v>
      </c>
      <c r="C86" s="96"/>
      <c r="D86" s="96"/>
      <c r="E86" s="96"/>
      <c r="F86" s="96"/>
      <c r="G86" s="96"/>
      <c r="H86" s="96"/>
      <c r="I86" s="93"/>
      <c r="J86" s="94"/>
      <c r="K86" s="313">
        <v>0.05</v>
      </c>
      <c r="L86" s="851">
        <f>N80*K86</f>
        <v>1562.4817755584286</v>
      </c>
      <c r="M86" s="852"/>
      <c r="N86" s="57"/>
    </row>
    <row r="87" spans="1:14" ht="15" thickBot="1">
      <c r="B87" s="97" t="s">
        <v>1058</v>
      </c>
      <c r="C87" s="98"/>
      <c r="D87" s="98"/>
      <c r="E87" s="98"/>
      <c r="F87" s="98"/>
      <c r="G87" s="98"/>
      <c r="H87" s="98"/>
      <c r="I87" s="99"/>
      <c r="J87" s="100"/>
      <c r="K87" s="314">
        <v>0.05</v>
      </c>
      <c r="L87" s="853">
        <f>N80*K87</f>
        <v>1562.4817755584286</v>
      </c>
      <c r="M87" s="854"/>
      <c r="N87" s="57"/>
    </row>
    <row r="88" spans="1:14" ht="15" thickBot="1">
      <c r="B88" s="816" t="s">
        <v>1037</v>
      </c>
      <c r="C88" s="817"/>
      <c r="D88" s="817"/>
      <c r="E88" s="817"/>
      <c r="F88" s="817"/>
      <c r="G88" s="817"/>
      <c r="H88" s="817"/>
      <c r="I88" s="817"/>
      <c r="J88" s="817"/>
      <c r="K88" s="817"/>
      <c r="L88" s="817"/>
      <c r="M88" s="818"/>
      <c r="N88" s="58">
        <f>L85+L86+L87</f>
        <v>9374.8906533505706</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40624.526164519142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0"/>
      <c r="C1" s="922"/>
      <c r="D1" s="923"/>
      <c r="E1" s="923"/>
      <c r="F1" s="923"/>
      <c r="G1" s="923"/>
      <c r="H1" s="923"/>
      <c r="I1" s="923"/>
      <c r="J1" s="924"/>
      <c r="K1" s="975" t="s">
        <v>1017</v>
      </c>
      <c r="L1" s="927" t="s">
        <v>2304</v>
      </c>
      <c r="M1" s="928"/>
      <c r="N1" s="929"/>
    </row>
    <row r="2" spans="2:14">
      <c r="B2" s="911"/>
      <c r="C2" s="933" t="s">
        <v>1018</v>
      </c>
      <c r="D2" s="934"/>
      <c r="E2" s="934"/>
      <c r="F2" s="934"/>
      <c r="G2" s="934"/>
      <c r="H2" s="934"/>
      <c r="I2" s="934"/>
      <c r="J2" s="935"/>
      <c r="K2" s="974"/>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74"/>
      <c r="L4" s="930"/>
      <c r="M4" s="931"/>
      <c r="N4" s="93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976" t="s">
        <v>1029</v>
      </c>
      <c r="M30" s="793"/>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91" t="s">
        <v>1032</v>
      </c>
      <c r="J35" s="888"/>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951"/>
      <c r="D41" s="951"/>
      <c r="E41" s="44"/>
      <c r="F41" s="45"/>
      <c r="G41" s="45"/>
      <c r="H41" s="46"/>
      <c r="I41" s="42"/>
      <c r="J41" s="43"/>
      <c r="K41" s="288"/>
      <c r="L41" s="285"/>
      <c r="M41" s="410">
        <v>0.01</v>
      </c>
      <c r="N41" s="353">
        <f>N78*M41</f>
        <v>15.95850162690625</v>
      </c>
    </row>
    <row r="42" spans="1:14" ht="15" thickBot="1">
      <c r="B42" s="952"/>
      <c r="C42" s="953"/>
      <c r="D42" s="953"/>
      <c r="E42" s="953"/>
      <c r="F42" s="953"/>
      <c r="G42" s="953"/>
      <c r="H42" s="954"/>
      <c r="I42" s="875"/>
      <c r="J42" s="876"/>
      <c r="K42" s="47"/>
      <c r="L42" s="877"/>
      <c r="M42" s="955"/>
      <c r="N42" s="111"/>
    </row>
    <row r="43" spans="1:14" ht="15" thickBot="1">
      <c r="B43" s="816" t="s">
        <v>1037</v>
      </c>
      <c r="C43" s="817"/>
      <c r="D43" s="817"/>
      <c r="E43" s="817"/>
      <c r="F43" s="817"/>
      <c r="G43" s="817"/>
      <c r="H43" s="817"/>
      <c r="I43" s="817"/>
      <c r="J43" s="817"/>
      <c r="K43" s="817"/>
      <c r="L43" s="817"/>
      <c r="M43" s="818"/>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446526.46015079104</v>
      </c>
      <c r="N48" s="281">
        <f>K48*M48</f>
        <v>446526.46015079104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446526.46015079104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977"/>
      <c r="I71" s="79" t="s">
        <v>1048</v>
      </c>
      <c r="J71" s="81" t="s">
        <v>1494</v>
      </c>
      <c r="K71" s="80" t="s">
        <v>1050</v>
      </c>
      <c r="L71" s="857" t="s">
        <v>1034</v>
      </c>
      <c r="M71" s="970"/>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76"/>
      <c r="I77" s="132"/>
      <c r="J77" s="132"/>
      <c r="K77" s="132"/>
      <c r="L77" s="978"/>
      <c r="M77" s="878"/>
      <c r="N77" s="133"/>
    </row>
    <row r="78" spans="1:15" ht="15" thickBot="1">
      <c r="B78" s="905" t="s">
        <v>1037</v>
      </c>
      <c r="C78" s="859"/>
      <c r="D78" s="859"/>
      <c r="E78" s="859"/>
      <c r="F78" s="859"/>
      <c r="G78" s="859"/>
      <c r="H78" s="859"/>
      <c r="I78" s="859"/>
      <c r="J78" s="859"/>
      <c r="K78" s="859"/>
      <c r="L78" s="859"/>
      <c r="M78" s="860"/>
      <c r="N78" s="469">
        <f>SUM(N72:N77)</f>
        <v>1595.850162690625</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448138.26881510857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89627.653763021721</v>
      </c>
      <c r="M85" s="852"/>
      <c r="N85" s="57"/>
    </row>
    <row r="86" spans="1:14">
      <c r="B86" s="95" t="s">
        <v>1057</v>
      </c>
      <c r="C86" s="96"/>
      <c r="D86" s="96"/>
      <c r="E86" s="96"/>
      <c r="F86" s="96"/>
      <c r="G86" s="96"/>
      <c r="H86" s="96"/>
      <c r="I86" s="93"/>
      <c r="J86" s="94"/>
      <c r="K86" s="313">
        <v>0.05</v>
      </c>
      <c r="L86" s="851">
        <f>N80*K86</f>
        <v>22406.91344075543</v>
      </c>
      <c r="M86" s="852"/>
      <c r="N86" s="57"/>
    </row>
    <row r="87" spans="1:14" ht="15" thickBot="1">
      <c r="B87" s="97" t="s">
        <v>1058</v>
      </c>
      <c r="C87" s="98"/>
      <c r="D87" s="98"/>
      <c r="E87" s="98"/>
      <c r="F87" s="98"/>
      <c r="G87" s="98"/>
      <c r="H87" s="98"/>
      <c r="I87" s="99"/>
      <c r="J87" s="100"/>
      <c r="K87" s="314">
        <v>0.05</v>
      </c>
      <c r="L87" s="853">
        <f>N80*K87</f>
        <v>22406.91344075543</v>
      </c>
      <c r="M87" s="854"/>
      <c r="N87" s="57"/>
    </row>
    <row r="88" spans="1:14" ht="15" thickBot="1">
      <c r="B88" s="816" t="s">
        <v>1037</v>
      </c>
      <c r="C88" s="817"/>
      <c r="D88" s="817"/>
      <c r="E88" s="817"/>
      <c r="F88" s="817"/>
      <c r="G88" s="817"/>
      <c r="H88" s="817"/>
      <c r="I88" s="817"/>
      <c r="J88" s="817"/>
      <c r="K88" s="817"/>
      <c r="L88" s="817"/>
      <c r="M88" s="818"/>
      <c r="N88" s="58">
        <f>L85+L86+L87</f>
        <v>134441.48064453257</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582579.74945964117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N78*M41</f>
        <v>51.067205206099999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33938.800000000003</v>
      </c>
      <c r="N48" s="281">
        <f>K48*M48</f>
        <v>35635.740000000005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35635.740000000005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970"/>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1021.344104122</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36708.151309328103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7341.6302618656209</v>
      </c>
      <c r="M85" s="852"/>
      <c r="N85" s="57"/>
    </row>
    <row r="86" spans="1:14">
      <c r="B86" s="95" t="s">
        <v>1057</v>
      </c>
      <c r="C86" s="96"/>
      <c r="D86" s="96"/>
      <c r="E86" s="96"/>
      <c r="F86" s="96"/>
      <c r="G86" s="96"/>
      <c r="H86" s="96"/>
      <c r="I86" s="93"/>
      <c r="J86" s="94"/>
      <c r="K86" s="313">
        <v>0.05</v>
      </c>
      <c r="L86" s="851">
        <f>N80*K86</f>
        <v>1835.4075654664052</v>
      </c>
      <c r="M86" s="852"/>
      <c r="N86" s="57"/>
    </row>
    <row r="87" spans="1:14" ht="15" thickBot="1">
      <c r="B87" s="97" t="s">
        <v>1058</v>
      </c>
      <c r="C87" s="98"/>
      <c r="D87" s="98"/>
      <c r="E87" s="98"/>
      <c r="F87" s="98"/>
      <c r="G87" s="98"/>
      <c r="H87" s="98"/>
      <c r="I87" s="99"/>
      <c r="J87" s="100"/>
      <c r="K87" s="314">
        <v>0.05</v>
      </c>
      <c r="L87" s="853">
        <f>N80*K87</f>
        <v>1835.4075654664052</v>
      </c>
      <c r="M87" s="854"/>
      <c r="N87" s="57"/>
    </row>
    <row r="88" spans="1:14" ht="15" thickBot="1">
      <c r="B88" s="816" t="s">
        <v>1037</v>
      </c>
      <c r="C88" s="817"/>
      <c r="D88" s="817"/>
      <c r="E88" s="817"/>
      <c r="F88" s="817"/>
      <c r="G88" s="817"/>
      <c r="H88" s="817"/>
      <c r="I88" s="817"/>
      <c r="J88" s="817"/>
      <c r="K88" s="817"/>
      <c r="L88" s="817"/>
      <c r="M88" s="818"/>
      <c r="N88" s="58">
        <f>L85+L86+L87</f>
        <v>11012.44539279843</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47720.596702126531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190</v>
      </c>
      <c r="B36" s="865" t="str">
        <f>VLOOKUP(A36,EQUIPOS!A6:D154,3,FALSE)</f>
        <v>Diferencial de 3 ton</v>
      </c>
      <c r="C36" s="866"/>
      <c r="D36" s="866"/>
      <c r="E36" s="866"/>
      <c r="F36" s="866"/>
      <c r="G36" s="866"/>
      <c r="H36" s="867"/>
      <c r="I36" s="276"/>
      <c r="J36" s="277"/>
      <c r="K36" s="278">
        <f>VLOOKUP(A36,EQUIPOS!A6:D163,4,FALSE)</f>
        <v>4464.3786254999995</v>
      </c>
      <c r="L36" s="279"/>
      <c r="M36" s="345">
        <v>40</v>
      </c>
      <c r="N36" s="281">
        <f>K36/M36</f>
        <v>111.60946563749999</v>
      </c>
    </row>
    <row r="37" spans="1:14">
      <c r="A37" s="119" t="s">
        <v>195</v>
      </c>
      <c r="B37" s="865" t="str">
        <f>VLOOKUP(A37,EQUIPOS!A7:D154,3,FALSE)</f>
        <v xml:space="preserve">Equipo de oxicorte, Capacidad de corte: hasta 6´´ (152mm) </v>
      </c>
      <c r="C37" s="866"/>
      <c r="D37" s="866"/>
      <c r="E37" s="866"/>
      <c r="F37" s="866"/>
      <c r="G37" s="866"/>
      <c r="H37" s="867"/>
      <c r="I37" s="430"/>
      <c r="J37" s="431"/>
      <c r="K37" s="278">
        <f>VLOOKUP(A37,EQUIPOS!A7:D164,4,FALSE)</f>
        <v>11341.794028499999</v>
      </c>
      <c r="L37" s="344"/>
      <c r="M37" s="345">
        <v>40</v>
      </c>
      <c r="N37" s="281">
        <f t="shared" ref="N37:N43" si="0">K37/M37</f>
        <v>283.54485071249997</v>
      </c>
    </row>
    <row r="38" spans="1:14">
      <c r="A38" s="119" t="s">
        <v>204</v>
      </c>
      <c r="B38" s="865" t="str">
        <f>VLOOKUP(A38,EQUIPOS!A8:D154,3,FALSE)</f>
        <v xml:space="preserve">Equipo de soldadura 250 AMP
</v>
      </c>
      <c r="C38" s="866"/>
      <c r="D38" s="866"/>
      <c r="E38" s="866"/>
      <c r="F38" s="866"/>
      <c r="G38" s="866"/>
      <c r="H38" s="867"/>
      <c r="I38" s="430"/>
      <c r="J38" s="431"/>
      <c r="K38" s="278">
        <f>VLOOKUP(A38,EQUIPOS!A8:D165,4,FALSE)</f>
        <v>14474.051270999998</v>
      </c>
      <c r="L38" s="344"/>
      <c r="M38" s="345">
        <v>40</v>
      </c>
      <c r="N38" s="281">
        <f t="shared" si="0"/>
        <v>361.85128177499996</v>
      </c>
    </row>
    <row r="39" spans="1:14">
      <c r="A39" s="119" t="s">
        <v>208</v>
      </c>
      <c r="B39" s="865" t="str">
        <f>VLOOKUP(A39,EQUIPOS!A9:D154,3,FALSE)</f>
        <v>Equipo de soldadura 400</v>
      </c>
      <c r="C39" s="866"/>
      <c r="D39" s="866"/>
      <c r="E39" s="866"/>
      <c r="F39" s="866"/>
      <c r="G39" s="866"/>
      <c r="H39" s="867"/>
      <c r="I39" s="430"/>
      <c r="J39" s="431"/>
      <c r="K39" s="278">
        <f>VLOOKUP(A39,EQUIPOS!A9:D166,4,FALSE)</f>
        <v>15394.444996499999</v>
      </c>
      <c r="L39" s="344"/>
      <c r="M39" s="345">
        <v>40</v>
      </c>
      <c r="N39" s="281">
        <f t="shared" si="0"/>
        <v>384.86112491249997</v>
      </c>
    </row>
    <row r="40" spans="1:14">
      <c r="A40" s="119" t="s">
        <v>210</v>
      </c>
      <c r="B40" s="865" t="str">
        <f>VLOOKUP(A40,EQUIPOS!A10:D154,3,FALSE)</f>
        <v>Equipo de soldadura 600</v>
      </c>
      <c r="C40" s="866"/>
      <c r="D40" s="866"/>
      <c r="E40" s="866"/>
      <c r="F40" s="866"/>
      <c r="G40" s="866"/>
      <c r="H40" s="867"/>
      <c r="I40" s="430"/>
      <c r="J40" s="431"/>
      <c r="K40" s="278">
        <f>VLOOKUP(A40,EQUIPOS!A10:D167,4,FALSE)</f>
        <v>17201.749484992182</v>
      </c>
      <c r="L40" s="344"/>
      <c r="M40" s="345">
        <v>40</v>
      </c>
      <c r="N40" s="281">
        <f t="shared" si="0"/>
        <v>430.04373712480458</v>
      </c>
    </row>
    <row r="41" spans="1:14">
      <c r="A41" s="119" t="s">
        <v>202</v>
      </c>
      <c r="B41" s="865" t="str">
        <f>VLOOKUP(A41,EQUIPOS!A11:D155,3,FALSE)</f>
        <v xml:space="preserve">Equipo de rayos X y/o ultrasonido
</v>
      </c>
      <c r="C41" s="866"/>
      <c r="D41" s="866"/>
      <c r="E41" s="866"/>
      <c r="F41" s="866"/>
      <c r="G41" s="866"/>
      <c r="H41" s="867"/>
      <c r="I41" s="430"/>
      <c r="J41" s="431"/>
      <c r="K41" s="278">
        <f>VLOOKUP(A41,EQUIPOS!A11:D168,4,FALSE)</f>
        <v>89033.239475999988</v>
      </c>
      <c r="L41" s="344"/>
      <c r="M41" s="345">
        <v>4000</v>
      </c>
      <c r="N41" s="281">
        <f t="shared" si="0"/>
        <v>22.258309868999998</v>
      </c>
    </row>
    <row r="42" spans="1:14">
      <c r="A42" s="119" t="s">
        <v>294</v>
      </c>
      <c r="B42" s="865" t="str">
        <f>VLOOKUP(A42,EQUIPOS!A12:D156,3,FALSE)</f>
        <v>Puente grúa</v>
      </c>
      <c r="C42" s="866"/>
      <c r="D42" s="866"/>
      <c r="E42" s="866"/>
      <c r="F42" s="866"/>
      <c r="G42" s="866"/>
      <c r="H42" s="867"/>
      <c r="I42" s="430"/>
      <c r="J42" s="431"/>
      <c r="K42" s="278">
        <f>VLOOKUP(A42,EQUIPOS!A12:D169,4,FALSE)</f>
        <v>723674.35762011725</v>
      </c>
      <c r="L42" s="344"/>
      <c r="M42" s="345">
        <v>40000</v>
      </c>
      <c r="N42" s="281">
        <f t="shared" si="0"/>
        <v>18.091858940502931</v>
      </c>
    </row>
    <row r="43" spans="1:14">
      <c r="A43" s="119" t="s">
        <v>334</v>
      </c>
      <c r="B43" s="865" t="str">
        <f>VLOOKUP(A43,EQUIPOS!A13:D157,3,FALSE)</f>
        <v>Taladro industrial</v>
      </c>
      <c r="C43" s="866"/>
      <c r="D43" s="866"/>
      <c r="E43" s="866"/>
      <c r="F43" s="866"/>
      <c r="G43" s="866"/>
      <c r="H43" s="867"/>
      <c r="I43" s="430"/>
      <c r="J43" s="431"/>
      <c r="K43" s="278">
        <f>VLOOKUP(A43,EQUIPOS!A13:D170,4,FALSE)</f>
        <v>3094.8348238014632</v>
      </c>
      <c r="L43" s="344"/>
      <c r="M43" s="345">
        <v>40</v>
      </c>
      <c r="N43" s="281">
        <f t="shared" si="0"/>
        <v>77.370870595036578</v>
      </c>
    </row>
    <row r="44" spans="1:14">
      <c r="B44" s="865"/>
      <c r="C44" s="866"/>
      <c r="D44" s="866"/>
      <c r="E44" s="866"/>
      <c r="F44" s="866"/>
      <c r="G44" s="866"/>
      <c r="H44" s="867"/>
      <c r="I44" s="42"/>
      <c r="J44" s="43"/>
      <c r="K44" s="278"/>
      <c r="L44" s="285"/>
      <c r="M44" s="345"/>
      <c r="N44" s="281"/>
    </row>
    <row r="45" spans="1:14">
      <c r="B45" s="329"/>
      <c r="C45" s="330"/>
      <c r="D45" s="330"/>
      <c r="E45" s="330"/>
      <c r="F45" s="332"/>
      <c r="G45" s="332"/>
      <c r="H45" s="131"/>
      <c r="I45" s="42"/>
      <c r="J45" s="43"/>
      <c r="K45" s="278"/>
      <c r="L45" s="285"/>
      <c r="M45" s="286"/>
      <c r="N45" s="282"/>
    </row>
    <row r="46" spans="1:14">
      <c r="B46" s="873" t="s">
        <v>1036</v>
      </c>
      <c r="C46" s="874"/>
      <c r="D46" s="874"/>
      <c r="E46" s="44"/>
      <c r="F46" s="45"/>
      <c r="G46" s="45"/>
      <c r="H46" s="46"/>
      <c r="I46" s="42"/>
      <c r="J46" s="43"/>
      <c r="K46" s="288"/>
      <c r="L46" s="285"/>
      <c r="M46" s="410">
        <v>0.1</v>
      </c>
      <c r="N46" s="353">
        <f>N83*M46</f>
        <v>316.77546014452503</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SUM(N36:N46)</f>
        <v>2006.4069597113689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20938.05</v>
      </c>
      <c r="N53" s="281">
        <f t="shared" ref="N53:N58" si="1">K53*M53</f>
        <v>104.69024999999999</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3591.45</v>
      </c>
      <c r="N54" s="281">
        <f t="shared" si="1"/>
        <v>17.957249999999998</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9480.5999999999985</v>
      </c>
      <c r="N55" s="281">
        <f t="shared" si="1"/>
        <v>47.402999999999992</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7589.9999999999991</v>
      </c>
      <c r="N56" s="281">
        <f t="shared" si="1"/>
        <v>75.899999999999991</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18470.806840490797</v>
      </c>
      <c r="N57" s="281">
        <f t="shared" si="1"/>
        <v>184.70806840490798</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4183.4285999999993</v>
      </c>
      <c r="N58" s="281">
        <f t="shared" si="1"/>
        <v>4183.4285999999993</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16" t="s">
        <v>1037</v>
      </c>
      <c r="C61" s="817"/>
      <c r="D61" s="817"/>
      <c r="E61" s="817"/>
      <c r="F61" s="817"/>
      <c r="G61" s="817"/>
      <c r="H61" s="817"/>
      <c r="I61" s="817"/>
      <c r="J61" s="817"/>
      <c r="K61" s="817"/>
      <c r="L61" s="817"/>
      <c r="M61" s="818"/>
      <c r="N61" s="403">
        <f>SUM(N53:N60)</f>
        <v>4614.0871684049071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2" t="s">
        <v>1045</v>
      </c>
      <c r="M65" s="881"/>
      <c r="N65" s="82" t="s">
        <v>1035</v>
      </c>
    </row>
    <row r="66" spans="1:15">
      <c r="B66" s="52"/>
      <c r="C66" s="326"/>
      <c r="D66" s="326"/>
      <c r="E66" s="326"/>
      <c r="F66" s="326"/>
      <c r="G66" s="326"/>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320"/>
      <c r="I68" s="288"/>
      <c r="J68" s="295"/>
      <c r="K68" s="288"/>
      <c r="L68" s="903"/>
      <c r="M68" s="904"/>
      <c r="N68" s="296"/>
    </row>
    <row r="69" spans="1:15">
      <c r="B69" s="52"/>
      <c r="C69" s="53"/>
      <c r="D69" s="53"/>
      <c r="E69" s="53"/>
      <c r="F69" s="53"/>
      <c r="G69" s="53"/>
      <c r="H69" s="320"/>
      <c r="I69" s="288"/>
      <c r="J69" s="295"/>
      <c r="K69" s="288"/>
      <c r="L69" s="903"/>
      <c r="M69" s="904"/>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4"/>
      <c r="M71" s="895"/>
      <c r="N71" s="133"/>
    </row>
    <row r="72" spans="1:15" ht="15" thickBot="1">
      <c r="B72" s="905" t="s">
        <v>1037</v>
      </c>
      <c r="C72" s="859"/>
      <c r="D72" s="859"/>
      <c r="E72" s="859"/>
      <c r="F72" s="859"/>
      <c r="G72" s="859"/>
      <c r="H72" s="859"/>
      <c r="I72" s="859"/>
      <c r="J72" s="859"/>
      <c r="K72" s="859"/>
      <c r="L72" s="859"/>
      <c r="M72" s="860"/>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5" t="s">
        <v>1047</v>
      </c>
      <c r="C76" s="856"/>
      <c r="D76" s="856"/>
      <c r="E76" s="856"/>
      <c r="F76" s="856"/>
      <c r="G76" s="856"/>
      <c r="H76" s="856"/>
      <c r="I76" s="79" t="s">
        <v>1048</v>
      </c>
      <c r="J76" s="81" t="s">
        <v>1494</v>
      </c>
      <c r="K76" s="80" t="s">
        <v>1050</v>
      </c>
      <c r="L76" s="857" t="s">
        <v>1034</v>
      </c>
      <c r="M76" s="858"/>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92" t="str">
        <f>VLOOKUP(A82,'MANO DE OBRA'!A12:D73,3,FALSE)</f>
        <v>Dibujante 2</v>
      </c>
      <c r="C82" s="893" t="e">
        <f>VLOOKUP(B82,'MANO DE OBRA'!B12:E73,3,FALSE)</f>
        <v>#N/A</v>
      </c>
      <c r="D82" s="893" t="e">
        <f>VLOOKUP(C82,'MANO DE OBRA'!C12:F73,3,FALSE)</f>
        <v>#N/A</v>
      </c>
      <c r="E82" s="893" t="e">
        <f>VLOOKUP(D82,'MANO DE OBRA'!D12:G73,3,FALSE)</f>
        <v>#N/A</v>
      </c>
      <c r="F82" s="893" t="e">
        <f>VLOOKUP(E82,'MANO DE OBRA'!E12:H73,3,FALSE)</f>
        <v>#N/A</v>
      </c>
      <c r="G82" s="893" t="e">
        <f>VLOOKUP(F82,'MANO DE OBRA'!F12:I73,3,FALSE)</f>
        <v>#N/A</v>
      </c>
      <c r="H82" s="893"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905" t="s">
        <v>1037</v>
      </c>
      <c r="C83" s="859"/>
      <c r="D83" s="859"/>
      <c r="E83" s="859"/>
      <c r="F83" s="859"/>
      <c r="G83" s="859"/>
      <c r="H83" s="859"/>
      <c r="I83" s="859"/>
      <c r="J83" s="859"/>
      <c r="K83" s="859"/>
      <c r="L83" s="859"/>
      <c r="M83" s="860"/>
      <c r="N83" s="469">
        <f>SUM(N77:N82)</f>
        <v>3167.75460144525</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N48+N61+N72+N83</f>
        <v>9788.2487295615247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1957.649745912305</v>
      </c>
      <c r="M90" s="852"/>
      <c r="N90" s="57"/>
    </row>
    <row r="91" spans="1:14">
      <c r="B91" s="95" t="s">
        <v>1057</v>
      </c>
      <c r="C91" s="96"/>
      <c r="D91" s="96"/>
      <c r="E91" s="96"/>
      <c r="F91" s="96"/>
      <c r="G91" s="96"/>
      <c r="H91" s="96"/>
      <c r="I91" s="93"/>
      <c r="J91" s="94"/>
      <c r="K91" s="313">
        <v>0.05</v>
      </c>
      <c r="L91" s="851">
        <f>N85*K91</f>
        <v>489.41243647807624</v>
      </c>
      <c r="M91" s="852"/>
      <c r="N91" s="57"/>
    </row>
    <row r="92" spans="1:14" ht="15" thickBot="1">
      <c r="B92" s="97" t="s">
        <v>1058</v>
      </c>
      <c r="C92" s="98"/>
      <c r="D92" s="98"/>
      <c r="E92" s="98"/>
      <c r="F92" s="98"/>
      <c r="G92" s="98"/>
      <c r="H92" s="98"/>
      <c r="I92" s="99"/>
      <c r="J92" s="100"/>
      <c r="K92" s="314">
        <v>0.05</v>
      </c>
      <c r="L92" s="853">
        <f>N85*K92</f>
        <v>489.41243647807624</v>
      </c>
      <c r="M92" s="854"/>
      <c r="N92" s="57"/>
    </row>
    <row r="93" spans="1:14" ht="15" thickBot="1">
      <c r="B93" s="816" t="s">
        <v>1037</v>
      </c>
      <c r="C93" s="817"/>
      <c r="D93" s="817"/>
      <c r="E93" s="817"/>
      <c r="F93" s="817"/>
      <c r="G93" s="817"/>
      <c r="H93" s="817"/>
      <c r="I93" s="817"/>
      <c r="J93" s="817"/>
      <c r="K93" s="817"/>
      <c r="L93" s="817"/>
      <c r="M93" s="818"/>
      <c r="N93" s="58">
        <f>L90+L91+L92</f>
        <v>2936.4746188684576</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N85+N93</f>
        <v>12724.723348429983</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0" t="s">
        <v>2324</v>
      </c>
      <c r="C112" s="961"/>
      <c r="D112" s="961"/>
      <c r="E112" s="961"/>
      <c r="F112" s="961"/>
      <c r="G112" s="961"/>
      <c r="H112" s="961"/>
      <c r="I112" s="961"/>
      <c r="J112" s="961"/>
      <c r="K112" s="961"/>
      <c r="L112" s="961"/>
      <c r="M112" s="961"/>
      <c r="N112" s="962"/>
    </row>
    <row r="113" spans="2:14" ht="15" customHeight="1">
      <c r="B113" s="960"/>
      <c r="C113" s="961"/>
      <c r="D113" s="961"/>
      <c r="E113" s="961"/>
      <c r="F113" s="961"/>
      <c r="G113" s="961"/>
      <c r="H113" s="961"/>
      <c r="I113" s="961"/>
      <c r="J113" s="961"/>
      <c r="K113" s="961"/>
      <c r="L113" s="961"/>
      <c r="M113" s="961"/>
      <c r="N113" s="962"/>
    </row>
    <row r="114" spans="2:14" ht="30" customHeight="1">
      <c r="B114" s="963" t="s">
        <v>2325</v>
      </c>
      <c r="C114" s="964"/>
      <c r="D114" s="964"/>
      <c r="E114" s="964"/>
      <c r="F114" s="964"/>
      <c r="G114" s="964"/>
      <c r="H114" s="964"/>
      <c r="I114" s="964"/>
      <c r="J114" s="964"/>
      <c r="K114" s="964"/>
      <c r="L114" s="964"/>
      <c r="M114" s="964"/>
      <c r="N114" s="965"/>
    </row>
    <row r="115" spans="2:14">
      <c r="B115" s="963"/>
      <c r="C115" s="964"/>
      <c r="D115" s="964"/>
      <c r="E115" s="964"/>
      <c r="F115" s="964"/>
      <c r="G115" s="964"/>
      <c r="H115" s="964"/>
      <c r="I115" s="964"/>
      <c r="J115" s="964"/>
      <c r="K115" s="964"/>
      <c r="L115" s="964"/>
      <c r="M115" s="964"/>
      <c r="N115" s="965"/>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6"/>
      <c r="K125" s="966"/>
      <c r="L125" s="966"/>
      <c r="M125" s="966"/>
      <c r="N125" s="967"/>
    </row>
    <row r="126" spans="2:14" ht="15" thickBot="1">
      <c r="B126" s="428" t="s">
        <v>2327</v>
      </c>
      <c r="C126" s="429"/>
      <c r="D126" s="429"/>
      <c r="E126" s="268"/>
      <c r="F126" s="268"/>
      <c r="G126" s="268"/>
      <c r="H126" s="268"/>
      <c r="I126" s="268"/>
      <c r="J126" s="968"/>
      <c r="K126" s="968"/>
      <c r="L126" s="968"/>
      <c r="M126" s="968"/>
      <c r="N126" s="969"/>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190</v>
      </c>
      <c r="B36" s="865" t="str">
        <f>VLOOKUP(A36,EQUIPOS!A6:D154,3,FALSE)</f>
        <v>Diferencial de 3 ton</v>
      </c>
      <c r="C36" s="866"/>
      <c r="D36" s="866"/>
      <c r="E36" s="866"/>
      <c r="F36" s="866"/>
      <c r="G36" s="866"/>
      <c r="H36" s="867"/>
      <c r="I36" s="276"/>
      <c r="J36" s="277"/>
      <c r="K36" s="278">
        <f>VLOOKUP(A36,EQUIPOS!A6:D163,4,FALSE)</f>
        <v>4464.3786254999995</v>
      </c>
      <c r="L36" s="279"/>
      <c r="M36" s="345">
        <v>40</v>
      </c>
      <c r="N36" s="281">
        <f t="shared" ref="N36:N41" si="0">K36/M36</f>
        <v>111.60946563749999</v>
      </c>
    </row>
    <row r="37" spans="1:14">
      <c r="A37" s="119" t="s">
        <v>334</v>
      </c>
      <c r="B37" s="865" t="str">
        <f>VLOOKUP(A37,EQUIPOS!A7:D154,3,FALSE)</f>
        <v>Taladro industrial</v>
      </c>
      <c r="C37" s="866"/>
      <c r="D37" s="866"/>
      <c r="E37" s="866"/>
      <c r="F37" s="866"/>
      <c r="G37" s="866"/>
      <c r="H37" s="867"/>
      <c r="I37" s="430"/>
      <c r="J37" s="431"/>
      <c r="K37" s="278">
        <f>VLOOKUP(A37,EQUIPOS!A7:D164,4,FALSE)</f>
        <v>3094.8348238014632</v>
      </c>
      <c r="L37" s="344"/>
      <c r="M37" s="345">
        <v>40</v>
      </c>
      <c r="N37" s="281">
        <f t="shared" si="0"/>
        <v>77.370870595036578</v>
      </c>
    </row>
    <row r="38" spans="1:14">
      <c r="A38" s="119" t="s">
        <v>195</v>
      </c>
      <c r="B38" s="865" t="str">
        <f>VLOOKUP(A38,EQUIPOS!A8:D154,3,FALSE)</f>
        <v xml:space="preserve">Equipo de oxicorte, Capacidad de corte: hasta 6´´ (152mm) </v>
      </c>
      <c r="C38" s="866"/>
      <c r="D38" s="866"/>
      <c r="E38" s="866"/>
      <c r="F38" s="866"/>
      <c r="G38" s="866"/>
      <c r="H38" s="867"/>
      <c r="I38" s="430"/>
      <c r="J38" s="431"/>
      <c r="K38" s="278">
        <f>VLOOKUP(A38,EQUIPOS!A8:D165,4,FALSE)</f>
        <v>11341.794028499999</v>
      </c>
      <c r="L38" s="344"/>
      <c r="M38" s="345">
        <v>40</v>
      </c>
      <c r="N38" s="281">
        <f t="shared" si="0"/>
        <v>283.54485071249997</v>
      </c>
    </row>
    <row r="39" spans="1:14">
      <c r="A39" s="119" t="s">
        <v>204</v>
      </c>
      <c r="B39" s="865" t="str">
        <f>VLOOKUP(A39,EQUIPOS!A9:D154,3,FALSE)</f>
        <v xml:space="preserve">Equipo de soldadura 250 AMP
</v>
      </c>
      <c r="C39" s="866"/>
      <c r="D39" s="866"/>
      <c r="E39" s="866"/>
      <c r="F39" s="866"/>
      <c r="G39" s="866"/>
      <c r="H39" s="867"/>
      <c r="I39" s="430"/>
      <c r="J39" s="431"/>
      <c r="K39" s="278">
        <f>VLOOKUP(A39,EQUIPOS!A9:D166,4,FALSE)</f>
        <v>14474.051270999998</v>
      </c>
      <c r="L39" s="344"/>
      <c r="M39" s="345">
        <v>40</v>
      </c>
      <c r="N39" s="281">
        <f t="shared" si="0"/>
        <v>361.85128177499996</v>
      </c>
    </row>
    <row r="40" spans="1:14">
      <c r="A40" s="119" t="s">
        <v>208</v>
      </c>
      <c r="B40" s="865" t="str">
        <f>VLOOKUP(A40,EQUIPOS!A10:D154,3,FALSE)</f>
        <v>Equipo de soldadura 400</v>
      </c>
      <c r="C40" s="866"/>
      <c r="D40" s="866"/>
      <c r="E40" s="866"/>
      <c r="F40" s="866"/>
      <c r="G40" s="866"/>
      <c r="H40" s="867"/>
      <c r="I40" s="430"/>
      <c r="J40" s="431"/>
      <c r="K40" s="278">
        <f>VLOOKUP(A40,EQUIPOS!A10:D167,4,FALSE)</f>
        <v>15394.444996499999</v>
      </c>
      <c r="L40" s="344"/>
      <c r="M40" s="345">
        <v>40</v>
      </c>
      <c r="N40" s="281">
        <f t="shared" si="0"/>
        <v>384.86112491249997</v>
      </c>
    </row>
    <row r="41" spans="1:14">
      <c r="A41" s="119" t="s">
        <v>210</v>
      </c>
      <c r="B41" s="865" t="str">
        <f>VLOOKUP(A41,EQUIPOS!A11:D155,3,FALSE)</f>
        <v>Equipo de soldadura 600</v>
      </c>
      <c r="C41" s="866"/>
      <c r="D41" s="866"/>
      <c r="E41" s="866"/>
      <c r="F41" s="866"/>
      <c r="G41" s="866"/>
      <c r="H41" s="867"/>
      <c r="I41" s="430"/>
      <c r="J41" s="431"/>
      <c r="K41" s="278">
        <f>VLOOKUP(A41,EQUIPOS!A11:D168,4,FALSE)</f>
        <v>17201.749484992182</v>
      </c>
      <c r="L41" s="344"/>
      <c r="M41" s="345">
        <v>40</v>
      </c>
      <c r="N41" s="281">
        <f t="shared" si="0"/>
        <v>430.04373712480458</v>
      </c>
    </row>
    <row r="42" spans="1:14">
      <c r="B42" s="865"/>
      <c r="C42" s="866"/>
      <c r="D42" s="866"/>
      <c r="E42" s="866"/>
      <c r="F42" s="866"/>
      <c r="G42" s="866"/>
      <c r="H42" s="867"/>
      <c r="I42" s="42"/>
      <c r="J42" s="43"/>
      <c r="K42" s="278"/>
      <c r="L42" s="285"/>
      <c r="M42" s="345"/>
      <c r="N42" s="281"/>
    </row>
    <row r="43" spans="1:14">
      <c r="B43" s="329"/>
      <c r="C43" s="330"/>
      <c r="D43" s="330"/>
      <c r="E43" s="330"/>
      <c r="F43" s="332"/>
      <c r="G43" s="332"/>
      <c r="H43" s="131"/>
      <c r="I43" s="42"/>
      <c r="J43" s="43"/>
      <c r="K43" s="278"/>
      <c r="L43" s="285"/>
      <c r="M43" s="286"/>
      <c r="N43" s="282"/>
    </row>
    <row r="44" spans="1:14">
      <c r="B44" s="873" t="s">
        <v>1036</v>
      </c>
      <c r="C44" s="874"/>
      <c r="D44" s="874"/>
      <c r="E44" s="44"/>
      <c r="F44" s="45"/>
      <c r="G44" s="45"/>
      <c r="H44" s="46"/>
      <c r="I44" s="42"/>
      <c r="J44" s="43"/>
      <c r="K44" s="288"/>
      <c r="L44" s="285"/>
      <c r="M44" s="410">
        <v>0.05</v>
      </c>
      <c r="N44" s="353">
        <f>N81*M44</f>
        <v>96.149573727328132</v>
      </c>
    </row>
    <row r="45" spans="1:14" ht="15" thickBot="1">
      <c r="B45" s="865"/>
      <c r="C45" s="866"/>
      <c r="D45" s="866"/>
      <c r="E45" s="866"/>
      <c r="F45" s="866"/>
      <c r="G45" s="866"/>
      <c r="H45" s="867"/>
      <c r="I45" s="875"/>
      <c r="J45" s="876"/>
      <c r="K45" s="47"/>
      <c r="L45" s="877"/>
      <c r="M45" s="878"/>
      <c r="N45" s="111"/>
    </row>
    <row r="46" spans="1:14" ht="15" thickBot="1">
      <c r="B46" s="816" t="s">
        <v>1037</v>
      </c>
      <c r="C46" s="817"/>
      <c r="D46" s="817"/>
      <c r="E46" s="817"/>
      <c r="F46" s="817"/>
      <c r="G46" s="817"/>
      <c r="H46" s="817"/>
      <c r="I46" s="817"/>
      <c r="J46" s="817"/>
      <c r="K46" s="817"/>
      <c r="L46" s="817"/>
      <c r="M46" s="818"/>
      <c r="N46" s="403">
        <f>SUM(N36:N44)</f>
        <v>1745.4309044846691</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1" t="s">
        <v>1028</v>
      </c>
      <c r="C50" s="862"/>
      <c r="D50" s="862"/>
      <c r="E50" s="862"/>
      <c r="F50" s="862"/>
      <c r="G50" s="862"/>
      <c r="H50" s="862"/>
      <c r="I50" s="896"/>
      <c r="J50" s="324" t="s">
        <v>1029</v>
      </c>
      <c r="K50" s="91" t="s">
        <v>1030</v>
      </c>
      <c r="L50" s="897" t="s">
        <v>1039</v>
      </c>
      <c r="M50" s="896"/>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20938.05</v>
      </c>
      <c r="N51" s="281">
        <f t="shared" ref="N51:N56" si="1">K51*M51</f>
        <v>104.69024999999999</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3591.45</v>
      </c>
      <c r="N52" s="281">
        <f t="shared" si="1"/>
        <v>17.957249999999998</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9480.5999999999985</v>
      </c>
      <c r="N53" s="281">
        <f t="shared" si="1"/>
        <v>47.402999999999992</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7589.9999999999991</v>
      </c>
      <c r="N54" s="281">
        <f t="shared" si="1"/>
        <v>75.899999999999991</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18470.806840490797</v>
      </c>
      <c r="N55" s="281">
        <f t="shared" si="1"/>
        <v>184.70806840490798</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4183.4285999999993</v>
      </c>
      <c r="N56" s="281">
        <f t="shared" si="1"/>
        <v>4183.4285999999993</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SUM(N51:N58)</f>
        <v>4614.0871684049071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B64" s="52"/>
      <c r="C64" s="326"/>
      <c r="D64" s="326"/>
      <c r="E64" s="326"/>
      <c r="F64" s="326"/>
      <c r="G64" s="326"/>
      <c r="H64" s="320"/>
      <c r="I64" s="288"/>
      <c r="J64" s="295"/>
      <c r="K64" s="288"/>
      <c r="L64" s="903"/>
      <c r="M64" s="904"/>
      <c r="N64" s="296"/>
    </row>
    <row r="65" spans="1:15">
      <c r="B65" s="52"/>
      <c r="C65" s="53"/>
      <c r="D65" s="53"/>
      <c r="E65" s="53"/>
      <c r="F65" s="53"/>
      <c r="G65" s="53"/>
      <c r="H65" s="320"/>
      <c r="I65" s="288"/>
      <c r="J65" s="295"/>
      <c r="K65" s="288"/>
      <c r="L65" s="903"/>
      <c r="M65" s="904"/>
      <c r="N65" s="296"/>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92"/>
      <c r="C80" s="893"/>
      <c r="D80" s="893"/>
      <c r="E80" s="893"/>
      <c r="F80" s="893"/>
      <c r="G80" s="893"/>
      <c r="H80" s="893"/>
      <c r="I80" s="479"/>
      <c r="J80" s="480"/>
      <c r="K80" s="481"/>
      <c r="L80" s="484"/>
      <c r="M80" s="485"/>
      <c r="N80" s="449"/>
    </row>
    <row r="81" spans="1:14" ht="15" thickBot="1">
      <c r="B81" s="905" t="s">
        <v>1037</v>
      </c>
      <c r="C81" s="859"/>
      <c r="D81" s="859"/>
      <c r="E81" s="859"/>
      <c r="F81" s="859"/>
      <c r="G81" s="859"/>
      <c r="H81" s="859"/>
      <c r="I81" s="859"/>
      <c r="J81" s="859"/>
      <c r="K81" s="859"/>
      <c r="L81" s="859"/>
      <c r="M81" s="860"/>
      <c r="N81" s="310">
        <f>SUM(N75:N80)</f>
        <v>1922.9914745465626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N46+N59+N70+N81</f>
        <v>8282.5095474361387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1656.5019094872277</v>
      </c>
      <c r="M88" s="852"/>
      <c r="N88" s="57"/>
    </row>
    <row r="89" spans="1:14">
      <c r="B89" s="95" t="s">
        <v>1057</v>
      </c>
      <c r="C89" s="96"/>
      <c r="D89" s="96"/>
      <c r="E89" s="96"/>
      <c r="F89" s="96"/>
      <c r="G89" s="96"/>
      <c r="H89" s="96"/>
      <c r="I89" s="93"/>
      <c r="J89" s="94"/>
      <c r="K89" s="313">
        <v>0.05</v>
      </c>
      <c r="L89" s="851">
        <f>N83*K89</f>
        <v>414.12547737180694</v>
      </c>
      <c r="M89" s="852"/>
      <c r="N89" s="57"/>
    </row>
    <row r="90" spans="1:14" ht="15" thickBot="1">
      <c r="B90" s="97" t="s">
        <v>1058</v>
      </c>
      <c r="C90" s="98"/>
      <c r="D90" s="98"/>
      <c r="E90" s="98"/>
      <c r="F90" s="98"/>
      <c r="G90" s="98"/>
      <c r="H90" s="98"/>
      <c r="I90" s="99"/>
      <c r="J90" s="100"/>
      <c r="K90" s="314">
        <v>0.05</v>
      </c>
      <c r="L90" s="853">
        <f>N83*K90</f>
        <v>414.12547737180694</v>
      </c>
      <c r="M90" s="854"/>
      <c r="N90" s="57"/>
    </row>
    <row r="91" spans="1:14" ht="15" thickBot="1">
      <c r="B91" s="816" t="s">
        <v>1037</v>
      </c>
      <c r="C91" s="817"/>
      <c r="D91" s="817"/>
      <c r="E91" s="817"/>
      <c r="F91" s="817"/>
      <c r="G91" s="817"/>
      <c r="H91" s="817"/>
      <c r="I91" s="817"/>
      <c r="J91" s="817"/>
      <c r="K91" s="817"/>
      <c r="L91" s="817"/>
      <c r="M91" s="818"/>
      <c r="N91" s="58">
        <f>L88+L89+L90</f>
        <v>2484.7528642308416</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10767.262411666979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3">
        <f>VLOOKUP(A61,TRANSPORTE!A3:D117,4,FALSE)</f>
        <v>0.44507009025139976</v>
      </c>
      <c r="M61" s="904"/>
      <c r="N61" s="296">
        <f>K61*L61</f>
        <v>0.44507009025139976</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0.44507009025139976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133"/>
    </row>
    <row r="78" spans="1:15" ht="15" thickBot="1">
      <c r="B78" s="905" t="s">
        <v>1037</v>
      </c>
      <c r="C78" s="859"/>
      <c r="D78" s="859"/>
      <c r="E78" s="859"/>
      <c r="F78" s="859"/>
      <c r="G78" s="859"/>
      <c r="H78" s="859"/>
      <c r="I78" s="859"/>
      <c r="J78" s="859"/>
      <c r="K78" s="859"/>
      <c r="L78" s="859"/>
      <c r="M78" s="860"/>
      <c r="N78" s="469"/>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0.44507009025139976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8.9014018050279961E-2</v>
      </c>
      <c r="M85" s="852"/>
      <c r="N85" s="57"/>
    </row>
    <row r="86" spans="1:14">
      <c r="B86" s="95" t="s">
        <v>1057</v>
      </c>
      <c r="C86" s="96"/>
      <c r="D86" s="96"/>
      <c r="E86" s="96"/>
      <c r="F86" s="96"/>
      <c r="G86" s="96"/>
      <c r="H86" s="96"/>
      <c r="I86" s="93"/>
      <c r="J86" s="94"/>
      <c r="K86" s="313">
        <v>0.05</v>
      </c>
      <c r="L86" s="851">
        <f>N80*K86</f>
        <v>2.225350451256999E-2</v>
      </c>
      <c r="M86" s="852"/>
      <c r="N86" s="57"/>
    </row>
    <row r="87" spans="1:14" ht="15" thickBot="1">
      <c r="B87" s="97" t="s">
        <v>1058</v>
      </c>
      <c r="C87" s="98"/>
      <c r="D87" s="98"/>
      <c r="E87" s="98"/>
      <c r="F87" s="98"/>
      <c r="G87" s="98"/>
      <c r="H87" s="98"/>
      <c r="I87" s="99"/>
      <c r="J87" s="100"/>
      <c r="K87" s="314">
        <v>0.05</v>
      </c>
      <c r="L87" s="853">
        <f>N80*K87</f>
        <v>2.225350451256999E-2</v>
      </c>
      <c r="M87" s="854"/>
      <c r="N87" s="57"/>
    </row>
    <row r="88" spans="1:14" ht="15" thickBot="1">
      <c r="B88" s="816" t="s">
        <v>1037</v>
      </c>
      <c r="C88" s="817"/>
      <c r="D88" s="817"/>
      <c r="E88" s="817"/>
      <c r="F88" s="817"/>
      <c r="G88" s="817"/>
      <c r="H88" s="817"/>
      <c r="I88" s="817"/>
      <c r="J88" s="817"/>
      <c r="K88" s="817"/>
      <c r="L88" s="817"/>
      <c r="M88" s="818"/>
      <c r="N88" s="58">
        <f>L85+L86+L87</f>
        <v>0.13352102707541993</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58">
        <f>N80+N88</f>
        <v>0.57859111732681967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190</v>
      </c>
      <c r="B36" s="865" t="str">
        <f>VLOOKUP(A36,EQUIPOS!A6:D154,3,FALSE)</f>
        <v>Diferencial de 3 ton</v>
      </c>
      <c r="C36" s="866"/>
      <c r="D36" s="866"/>
      <c r="E36" s="866"/>
      <c r="F36" s="866"/>
      <c r="G36" s="866"/>
      <c r="H36" s="867"/>
      <c r="I36" s="276"/>
      <c r="J36" s="277"/>
      <c r="K36" s="278">
        <f>VLOOKUP(A36,EQUIPOS!A6:D163,4,FALSE)</f>
        <v>4464.3786254999995</v>
      </c>
      <c r="L36" s="279"/>
      <c r="M36" s="345">
        <v>40</v>
      </c>
      <c r="N36" s="281">
        <f t="shared" ref="N36:N41" si="0">K36/M36</f>
        <v>111.60946563749999</v>
      </c>
    </row>
    <row r="37" spans="1:14">
      <c r="A37" s="119" t="s">
        <v>195</v>
      </c>
      <c r="B37" s="865" t="str">
        <f>VLOOKUP(A37,EQUIPOS!A7:D154,3,FALSE)</f>
        <v xml:space="preserve">Equipo de oxicorte, Capacidad de corte: hasta 6´´ (152mm) </v>
      </c>
      <c r="C37" s="866"/>
      <c r="D37" s="866"/>
      <c r="E37" s="866"/>
      <c r="F37" s="866"/>
      <c r="G37" s="866"/>
      <c r="H37" s="867"/>
      <c r="I37" s="430"/>
      <c r="J37" s="431"/>
      <c r="K37" s="278">
        <f>VLOOKUP(A37,EQUIPOS!A7:D164,4,FALSE)</f>
        <v>11341.794028499999</v>
      </c>
      <c r="L37" s="344"/>
      <c r="M37" s="345">
        <v>400</v>
      </c>
      <c r="N37" s="281">
        <f t="shared" si="0"/>
        <v>28.354485071249997</v>
      </c>
    </row>
    <row r="38" spans="1:14">
      <c r="A38" s="119" t="s">
        <v>204</v>
      </c>
      <c r="B38" s="865" t="str">
        <f>VLOOKUP(A38,EQUIPOS!A8:D154,3,FALSE)</f>
        <v xml:space="preserve">Equipo de soldadura 250 AMP
</v>
      </c>
      <c r="C38" s="866"/>
      <c r="D38" s="866"/>
      <c r="E38" s="866"/>
      <c r="F38" s="866"/>
      <c r="G38" s="866"/>
      <c r="H38" s="867"/>
      <c r="I38" s="430"/>
      <c r="J38" s="431"/>
      <c r="K38" s="278">
        <f>VLOOKUP(A38,EQUIPOS!A8:D165,4,FALSE)</f>
        <v>14474.051270999998</v>
      </c>
      <c r="L38" s="344"/>
      <c r="M38" s="345">
        <v>400</v>
      </c>
      <c r="N38" s="281">
        <f t="shared" si="0"/>
        <v>36.185128177499998</v>
      </c>
    </row>
    <row r="39" spans="1:14">
      <c r="A39" s="119" t="s">
        <v>208</v>
      </c>
      <c r="B39" s="865" t="str">
        <f>VLOOKUP(A39,EQUIPOS!A9:D154,3,FALSE)</f>
        <v>Equipo de soldadura 400</v>
      </c>
      <c r="C39" s="866"/>
      <c r="D39" s="866"/>
      <c r="E39" s="866"/>
      <c r="F39" s="866"/>
      <c r="G39" s="866"/>
      <c r="H39" s="867"/>
      <c r="I39" s="430"/>
      <c r="J39" s="431"/>
      <c r="K39" s="278">
        <f>VLOOKUP(A39,EQUIPOS!A9:D166,4,FALSE)</f>
        <v>15394.444996499999</v>
      </c>
      <c r="L39" s="344"/>
      <c r="M39" s="345">
        <v>400</v>
      </c>
      <c r="N39" s="281">
        <f t="shared" si="0"/>
        <v>38.486112491249997</v>
      </c>
    </row>
    <row r="40" spans="1:14">
      <c r="A40" s="119" t="s">
        <v>210</v>
      </c>
      <c r="B40" s="865" t="str">
        <f>VLOOKUP(A40,EQUIPOS!A10:D154,3,FALSE)</f>
        <v>Equipo de soldadura 600</v>
      </c>
      <c r="C40" s="866"/>
      <c r="D40" s="866"/>
      <c r="E40" s="866"/>
      <c r="F40" s="866"/>
      <c r="G40" s="866"/>
      <c r="H40" s="867"/>
      <c r="I40" s="430"/>
      <c r="J40" s="431"/>
      <c r="K40" s="278">
        <f>VLOOKUP(A40,EQUIPOS!A10:D167,4,FALSE)</f>
        <v>17201.749484992182</v>
      </c>
      <c r="L40" s="344"/>
      <c r="M40" s="345">
        <v>400</v>
      </c>
      <c r="N40" s="281">
        <f t="shared" si="0"/>
        <v>43.004373712480458</v>
      </c>
    </row>
    <row r="41" spans="1:14">
      <c r="A41" s="119" t="s">
        <v>243</v>
      </c>
      <c r="B41" s="865" t="str">
        <f>VLOOKUP(A41,EQUIPOS!A11:D155,3,FALSE)</f>
        <v>Grúa 10 ton</v>
      </c>
      <c r="C41" s="866"/>
      <c r="D41" s="866"/>
      <c r="E41" s="866"/>
      <c r="F41" s="866"/>
      <c r="G41" s="866"/>
      <c r="H41" s="867"/>
      <c r="I41" s="430"/>
      <c r="J41" s="431"/>
      <c r="K41" s="278">
        <f>VLOOKUP(A41,EQUIPOS!A11:D168,4,FALSE)</f>
        <v>161162.71332749998</v>
      </c>
      <c r="L41" s="344"/>
      <c r="M41" s="345">
        <v>400</v>
      </c>
      <c r="N41" s="281">
        <f t="shared" si="0"/>
        <v>402.90678331874994</v>
      </c>
    </row>
    <row r="42" spans="1:14">
      <c r="B42" s="865"/>
      <c r="C42" s="866"/>
      <c r="D42" s="866"/>
      <c r="E42" s="866"/>
      <c r="F42" s="866"/>
      <c r="G42" s="866"/>
      <c r="H42" s="867"/>
      <c r="I42" s="42"/>
      <c r="J42" s="43"/>
      <c r="K42" s="278"/>
      <c r="L42" s="285"/>
      <c r="M42" s="345"/>
      <c r="N42" s="281"/>
    </row>
    <row r="43" spans="1:14">
      <c r="B43" s="329"/>
      <c r="C43" s="330"/>
      <c r="D43" s="330"/>
      <c r="E43" s="330"/>
      <c r="F43" s="332"/>
      <c r="G43" s="332"/>
      <c r="H43" s="131"/>
      <c r="I43" s="42"/>
      <c r="J43" s="43"/>
      <c r="K43" s="278"/>
      <c r="L43" s="285"/>
      <c r="M43" s="286"/>
      <c r="N43" s="282"/>
    </row>
    <row r="44" spans="1:14">
      <c r="B44" s="873" t="s">
        <v>1036</v>
      </c>
      <c r="C44" s="874"/>
      <c r="D44" s="874"/>
      <c r="E44" s="44"/>
      <c r="F44" s="45"/>
      <c r="G44" s="45"/>
      <c r="H44" s="46"/>
      <c r="I44" s="42"/>
      <c r="J44" s="43"/>
      <c r="K44" s="288"/>
      <c r="L44" s="285"/>
      <c r="M44" s="410">
        <v>0.05</v>
      </c>
      <c r="N44" s="353">
        <f>N81*M44</f>
        <v>96.149573727328132</v>
      </c>
    </row>
    <row r="45" spans="1:14" ht="15" thickBot="1">
      <c r="B45" s="865"/>
      <c r="C45" s="866"/>
      <c r="D45" s="866"/>
      <c r="E45" s="866"/>
      <c r="F45" s="866"/>
      <c r="G45" s="866"/>
      <c r="H45" s="867"/>
      <c r="I45" s="875"/>
      <c r="J45" s="876"/>
      <c r="K45" s="47"/>
      <c r="L45" s="877"/>
      <c r="M45" s="878"/>
      <c r="N45" s="111"/>
    </row>
    <row r="46" spans="1:14" ht="15" thickBot="1">
      <c r="B46" s="816" t="s">
        <v>1037</v>
      </c>
      <c r="C46" s="817"/>
      <c r="D46" s="817"/>
      <c r="E46" s="817"/>
      <c r="F46" s="817"/>
      <c r="G46" s="817"/>
      <c r="H46" s="817"/>
      <c r="I46" s="817"/>
      <c r="J46" s="817"/>
      <c r="K46" s="817"/>
      <c r="L46" s="817"/>
      <c r="M46" s="818"/>
      <c r="N46" s="403">
        <f>SUM(N36:N44)</f>
        <v>756.69592213605858</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1" t="s">
        <v>1028</v>
      </c>
      <c r="C50" s="862"/>
      <c r="D50" s="862"/>
      <c r="E50" s="862"/>
      <c r="F50" s="862"/>
      <c r="G50" s="862"/>
      <c r="H50" s="862"/>
      <c r="I50" s="896"/>
      <c r="J50" s="324" t="s">
        <v>1029</v>
      </c>
      <c r="K50" s="91" t="s">
        <v>1030</v>
      </c>
      <c r="L50" s="897" t="s">
        <v>1039</v>
      </c>
      <c r="M50" s="896"/>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20938.05</v>
      </c>
      <c r="N51" s="281">
        <f>K51*M51</f>
        <v>104.69024999999999</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3591.45</v>
      </c>
      <c r="N52" s="281">
        <f t="shared" ref="N52:N58" si="1">K52*M52</f>
        <v>17.957249999999998</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9480.5999999999985</v>
      </c>
      <c r="N53" s="281">
        <f t="shared" si="1"/>
        <v>47.402999999999992</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7589.9999999999991</v>
      </c>
      <c r="N54" s="281">
        <f t="shared" si="1"/>
        <v>75.899999999999991</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18470.806840490797</v>
      </c>
      <c r="N55" s="281">
        <f t="shared" si="1"/>
        <v>184.70806840490798</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31500</v>
      </c>
      <c r="N56" s="281">
        <f t="shared" si="1"/>
        <v>15.75</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42000</v>
      </c>
      <c r="N57" s="281">
        <f t="shared" si="1"/>
        <v>42</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16500</v>
      </c>
      <c r="N58" s="281">
        <f t="shared" si="1"/>
        <v>16.5</v>
      </c>
    </row>
    <row r="59" spans="1:14" ht="15" thickBot="1">
      <c r="B59" s="816" t="s">
        <v>1037</v>
      </c>
      <c r="C59" s="817"/>
      <c r="D59" s="817"/>
      <c r="E59" s="817"/>
      <c r="F59" s="817"/>
      <c r="G59" s="817"/>
      <c r="H59" s="817"/>
      <c r="I59" s="817"/>
      <c r="J59" s="817"/>
      <c r="K59" s="817"/>
      <c r="L59" s="817"/>
      <c r="M59" s="818"/>
      <c r="N59" s="403">
        <f>SUM(N51:N58)</f>
        <v>504.90856840490795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B64" s="52"/>
      <c r="C64" s="326"/>
      <c r="D64" s="326"/>
      <c r="E64" s="326"/>
      <c r="F64" s="326"/>
      <c r="G64" s="326"/>
      <c r="H64" s="320"/>
      <c r="I64" s="288"/>
      <c r="J64" s="295"/>
      <c r="K64" s="288"/>
      <c r="L64" s="903"/>
      <c r="M64" s="904"/>
      <c r="N64" s="296"/>
    </row>
    <row r="65" spans="1:15">
      <c r="B65" s="52"/>
      <c r="C65" s="53"/>
      <c r="D65" s="53"/>
      <c r="E65" s="53"/>
      <c r="F65" s="53"/>
      <c r="G65" s="53"/>
      <c r="H65" s="320"/>
      <c r="I65" s="288"/>
      <c r="J65" s="295"/>
      <c r="K65" s="288"/>
      <c r="L65" s="903"/>
      <c r="M65" s="904"/>
      <c r="N65" s="296"/>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92"/>
      <c r="C80" s="893"/>
      <c r="D80" s="893"/>
      <c r="E80" s="893"/>
      <c r="F80" s="893"/>
      <c r="G80" s="893"/>
      <c r="H80" s="893"/>
      <c r="I80" s="479"/>
      <c r="J80" s="480"/>
      <c r="K80" s="483"/>
      <c r="L80" s="484"/>
      <c r="M80" s="485"/>
      <c r="N80" s="404"/>
    </row>
    <row r="81" spans="1:14" ht="15" thickBot="1">
      <c r="B81" s="905" t="s">
        <v>1037</v>
      </c>
      <c r="C81" s="859"/>
      <c r="D81" s="859"/>
      <c r="E81" s="859"/>
      <c r="F81" s="859"/>
      <c r="G81" s="859"/>
      <c r="H81" s="859"/>
      <c r="I81" s="859"/>
      <c r="J81" s="859"/>
      <c r="K81" s="859"/>
      <c r="L81" s="859"/>
      <c r="M81" s="860"/>
      <c r="N81" s="310">
        <f>SUM(N75:N80)</f>
        <v>1922.9914745465626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N46+N59+N70+N81</f>
        <v>3184.5959650875293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636.9191930175059</v>
      </c>
      <c r="M88" s="852"/>
      <c r="N88" s="57"/>
    </row>
    <row r="89" spans="1:14">
      <c r="B89" s="95" t="s">
        <v>1057</v>
      </c>
      <c r="C89" s="96"/>
      <c r="D89" s="96"/>
      <c r="E89" s="96"/>
      <c r="F89" s="96"/>
      <c r="G89" s="96"/>
      <c r="H89" s="96"/>
      <c r="I89" s="93"/>
      <c r="J89" s="94"/>
      <c r="K89" s="313">
        <v>0.05</v>
      </c>
      <c r="L89" s="851">
        <f>N83*K89</f>
        <v>159.22979825437648</v>
      </c>
      <c r="M89" s="852"/>
      <c r="N89" s="57"/>
    </row>
    <row r="90" spans="1:14" ht="15" thickBot="1">
      <c r="B90" s="97" t="s">
        <v>1058</v>
      </c>
      <c r="C90" s="98"/>
      <c r="D90" s="98"/>
      <c r="E90" s="98"/>
      <c r="F90" s="98"/>
      <c r="G90" s="98"/>
      <c r="H90" s="98"/>
      <c r="I90" s="99"/>
      <c r="J90" s="100"/>
      <c r="K90" s="314">
        <v>0.05</v>
      </c>
      <c r="L90" s="853">
        <f>N83*K90</f>
        <v>159.22979825437648</v>
      </c>
      <c r="M90" s="854"/>
      <c r="N90" s="57"/>
    </row>
    <row r="91" spans="1:14" ht="15" thickBot="1">
      <c r="B91" s="816" t="s">
        <v>1037</v>
      </c>
      <c r="C91" s="817"/>
      <c r="D91" s="817"/>
      <c r="E91" s="817"/>
      <c r="F91" s="817"/>
      <c r="G91" s="817"/>
      <c r="H91" s="817"/>
      <c r="I91" s="817"/>
      <c r="J91" s="817"/>
      <c r="K91" s="817"/>
      <c r="L91" s="817"/>
      <c r="M91" s="818"/>
      <c r="N91" s="58">
        <f>L88+L89+L90</f>
        <v>955.37878952625874</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4139.9747546137878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42.75" customHeight="1" thickBot="1">
      <c r="A31" t="s">
        <v>1929</v>
      </c>
      <c r="B31" s="86" t="s">
        <v>1212</v>
      </c>
      <c r="C31" s="958" t="s">
        <v>2238</v>
      </c>
      <c r="D31" s="959"/>
      <c r="E31" s="959"/>
      <c r="F31" s="959"/>
      <c r="G31" s="959"/>
      <c r="H31" s="959"/>
      <c r="I31" s="959"/>
      <c r="J31" s="959"/>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188</v>
      </c>
      <c r="B36" s="865" t="str">
        <f>VLOOKUP(A36,EQUIPOS!A6:D154,3,FALSE)</f>
        <v>Diferencial</v>
      </c>
      <c r="C36" s="866"/>
      <c r="D36" s="866"/>
      <c r="E36" s="866"/>
      <c r="F36" s="866"/>
      <c r="G36" s="866"/>
      <c r="H36" s="867"/>
      <c r="I36" s="276"/>
      <c r="J36" s="277"/>
      <c r="K36" s="278">
        <f>VLOOKUP(A36,EQUIPOS!A6:D163,4,FALSE)</f>
        <v>3338.6422454999997</v>
      </c>
      <c r="L36" s="279"/>
      <c r="M36" s="345">
        <v>4</v>
      </c>
      <c r="N36" s="281">
        <f>K36/M36</f>
        <v>834.66056137499993</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957.5100976143749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1792.1706589893747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450192.38035582815</v>
      </c>
      <c r="N48" s="281">
        <f>K48*M48</f>
        <v>4501.9238035582812</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124206.20999999999</v>
      </c>
      <c r="N49" s="281">
        <f>K49*M49</f>
        <v>124206.20999999999</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390762.69749999995</v>
      </c>
      <c r="N50" s="281">
        <f>K50*M50</f>
        <v>142628.38458749998</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271336.51839105826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3">
        <f>VLOOKUP(A58,TRANSPORTE!A1:D117,4,FALSE)</f>
        <v>3.0073320143837559</v>
      </c>
      <c r="M58" s="904"/>
      <c r="N58" s="296">
        <f>K58*L58</f>
        <v>0.84205296402745167</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f>
        <v>0.84205296402745167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9575.100976143749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282704.63207915542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56540.926415831083</v>
      </c>
      <c r="M82" s="852"/>
      <c r="N82" s="57"/>
    </row>
    <row r="83" spans="1:14">
      <c r="B83" s="95" t="s">
        <v>1057</v>
      </c>
      <c r="C83" s="96"/>
      <c r="D83" s="96"/>
      <c r="E83" s="96"/>
      <c r="F83" s="96"/>
      <c r="G83" s="96"/>
      <c r="H83" s="96"/>
      <c r="I83" s="93"/>
      <c r="J83" s="94"/>
      <c r="K83" s="313">
        <v>0.05</v>
      </c>
      <c r="L83" s="851">
        <f>N77*K83</f>
        <v>14135.231603957771</v>
      </c>
      <c r="M83" s="852"/>
      <c r="N83" s="57"/>
    </row>
    <row r="84" spans="1:14" ht="15" thickBot="1">
      <c r="B84" s="97" t="s">
        <v>1058</v>
      </c>
      <c r="C84" s="98"/>
      <c r="D84" s="98"/>
      <c r="E84" s="98"/>
      <c r="F84" s="98"/>
      <c r="G84" s="98"/>
      <c r="H84" s="98"/>
      <c r="I84" s="99"/>
      <c r="J84" s="100"/>
      <c r="K84" s="314">
        <v>0.05</v>
      </c>
      <c r="L84" s="853">
        <f>N77*K84</f>
        <v>14135.231603957771</v>
      </c>
      <c r="M84" s="854"/>
      <c r="N84" s="57"/>
    </row>
    <row r="85" spans="1:14" ht="15" thickBot="1">
      <c r="B85" s="816" t="s">
        <v>1037</v>
      </c>
      <c r="C85" s="817"/>
      <c r="D85" s="817"/>
      <c r="E85" s="817"/>
      <c r="F85" s="817"/>
      <c r="G85" s="817"/>
      <c r="H85" s="817"/>
      <c r="I85" s="817"/>
      <c r="J85" s="817"/>
      <c r="K85" s="817"/>
      <c r="L85" s="817"/>
      <c r="M85" s="818"/>
      <c r="N85" s="58">
        <f>L82+L83+L84</f>
        <v>84811.389623746625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367516.02170290204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45" customHeight="1" thickBot="1">
      <c r="A31" t="s">
        <v>1929</v>
      </c>
      <c r="B31" s="86" t="s">
        <v>1213</v>
      </c>
      <c r="C31" s="979" t="s">
        <v>2239</v>
      </c>
      <c r="D31" s="980"/>
      <c r="E31" s="980"/>
      <c r="F31" s="980"/>
      <c r="G31" s="980"/>
      <c r="H31" s="980"/>
      <c r="I31" s="980"/>
      <c r="J31" s="980"/>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188</v>
      </c>
      <c r="B36" s="865" t="str">
        <f>VLOOKUP(A36,EQUIPOS!A6:D154,3,FALSE)</f>
        <v>Diferencial</v>
      </c>
      <c r="C36" s="866"/>
      <c r="D36" s="866"/>
      <c r="E36" s="866"/>
      <c r="F36" s="866"/>
      <c r="G36" s="866"/>
      <c r="H36" s="867"/>
      <c r="I36" s="276"/>
      <c r="J36" s="277"/>
      <c r="K36" s="278">
        <f>VLOOKUP(A36,EQUIPOS!A6:D163,4,FALSE)</f>
        <v>3338.6422454999997</v>
      </c>
      <c r="L36" s="279"/>
      <c r="M36" s="450">
        <v>4</v>
      </c>
      <c r="N36" s="281">
        <f>K36/M36</f>
        <v>834.66056137499993</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957.5100976143749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1792.1706589893747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450192.38035582815</v>
      </c>
      <c r="N48" s="281">
        <f>K48*M48</f>
        <v>9003.8476071165624</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124206.20999999999</v>
      </c>
      <c r="N49" s="281">
        <f>K49*M49</f>
        <v>124206.20999999999</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390762.69749999995</v>
      </c>
      <c r="N50" s="281">
        <f>K50*M50</f>
        <v>179750.84084999998</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312960.89845711656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3">
        <f>VLOOKUP(A58,TRANSPORTE!A1:D117,4,FALSE)</f>
        <v>3.0073320143837559</v>
      </c>
      <c r="M58" s="904"/>
      <c r="N58" s="296">
        <f>K58*L58</f>
        <v>0.84205296402745167</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f>
        <v>0.84205296402745167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9575.100976143749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324329.01214521372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64865.802429042749</v>
      </c>
      <c r="M82" s="852"/>
      <c r="N82" s="57"/>
    </row>
    <row r="83" spans="1:14">
      <c r="B83" s="95" t="s">
        <v>1057</v>
      </c>
      <c r="C83" s="96"/>
      <c r="D83" s="96"/>
      <c r="E83" s="96"/>
      <c r="F83" s="96"/>
      <c r="G83" s="96"/>
      <c r="H83" s="96"/>
      <c r="I83" s="93"/>
      <c r="J83" s="94"/>
      <c r="K83" s="313">
        <v>0.05</v>
      </c>
      <c r="L83" s="851">
        <f>N77*K83</f>
        <v>16216.450607260687</v>
      </c>
      <c r="M83" s="852"/>
      <c r="N83" s="57"/>
    </row>
    <row r="84" spans="1:14" ht="15" thickBot="1">
      <c r="B84" s="97" t="s">
        <v>1058</v>
      </c>
      <c r="C84" s="98"/>
      <c r="D84" s="98"/>
      <c r="E84" s="98"/>
      <c r="F84" s="98"/>
      <c r="G84" s="98"/>
      <c r="H84" s="98"/>
      <c r="I84" s="99"/>
      <c r="J84" s="100"/>
      <c r="K84" s="314">
        <v>0.05</v>
      </c>
      <c r="L84" s="853">
        <f>N77*K84</f>
        <v>16216.450607260687</v>
      </c>
      <c r="M84" s="854"/>
      <c r="N84" s="57"/>
    </row>
    <row r="85" spans="1:14" ht="15" thickBot="1">
      <c r="B85" s="816" t="s">
        <v>1037</v>
      </c>
      <c r="C85" s="817"/>
      <c r="D85" s="817"/>
      <c r="E85" s="817"/>
      <c r="F85" s="817"/>
      <c r="G85" s="817"/>
      <c r="H85" s="817"/>
      <c r="I85" s="817"/>
      <c r="J85" s="817"/>
      <c r="K85" s="817"/>
      <c r="L85" s="817"/>
      <c r="M85" s="818"/>
      <c r="N85" s="58">
        <f>L82+L83+L84</f>
        <v>97298.70364356412</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421627.71578877786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310</v>
      </c>
      <c r="B36" s="865" t="str">
        <f>VLOOKUP(A36,EQUIPOS!A6:D154,3,FALSE)</f>
        <v>Retroexcavadora A25C</v>
      </c>
      <c r="C36" s="866"/>
      <c r="D36" s="866"/>
      <c r="E36" s="866"/>
      <c r="F36" s="866"/>
      <c r="G36" s="866"/>
      <c r="H36" s="867"/>
      <c r="I36" s="276"/>
      <c r="J36" s="277"/>
      <c r="K36" s="278">
        <f>VLOOKUP(A36,EQUIPOS!A6:D163,4,FALSE)</f>
        <v>163929.78700173605</v>
      </c>
      <c r="L36" s="279"/>
      <c r="M36" s="345">
        <v>3</v>
      </c>
      <c r="N36" s="281">
        <f>K36/M36</f>
        <v>54643.262333912018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55919.942464064516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450192.38035582815</v>
      </c>
      <c r="N48" s="281">
        <f>K48*M48</f>
        <v>9003.8476071165624</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29215.121120439133</v>
      </c>
      <c r="N49" s="281">
        <f>K49*M49</f>
        <v>13438.955715402002</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391442.07160025829</v>
      </c>
      <c r="N50" s="281">
        <f>K50*M50</f>
        <v>391442.07160025829</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413884.87492277683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3">
        <f>VLOOKUP(A58,TRANSPORTE!A1:D117,4,FALSE)</f>
        <v>3.0073320143837559</v>
      </c>
      <c r="M58" s="904"/>
      <c r="N58" s="296">
        <f>K58*L58</f>
        <v>0.84205296402745167</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3">
        <f>VLOOKUP(A59,TRANSPORTE!A1:D117,4,FALSE)</f>
        <v>1274.4676011956828</v>
      </c>
      <c r="M59" s="904"/>
      <c r="N59" s="296">
        <f>K59*L59</f>
        <v>586.25509655001417</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587.09714951404158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12766.801301525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483158.71583788039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96631.743167576089</v>
      </c>
      <c r="M82" s="852"/>
      <c r="N82" s="57"/>
    </row>
    <row r="83" spans="1:14">
      <c r="B83" s="95" t="s">
        <v>1057</v>
      </c>
      <c r="C83" s="96"/>
      <c r="D83" s="96"/>
      <c r="E83" s="96"/>
      <c r="F83" s="96"/>
      <c r="G83" s="96"/>
      <c r="H83" s="96"/>
      <c r="I83" s="93"/>
      <c r="J83" s="94"/>
      <c r="K83" s="313">
        <v>0.05</v>
      </c>
      <c r="L83" s="851">
        <f>N77*K83</f>
        <v>24157.935791894022</v>
      </c>
      <c r="M83" s="852"/>
      <c r="N83" s="57"/>
    </row>
    <row r="84" spans="1:14" ht="15" thickBot="1">
      <c r="B84" s="97" t="s">
        <v>1058</v>
      </c>
      <c r="C84" s="98"/>
      <c r="D84" s="98"/>
      <c r="E84" s="98"/>
      <c r="F84" s="98"/>
      <c r="G84" s="98"/>
      <c r="H84" s="98"/>
      <c r="I84" s="99"/>
      <c r="J84" s="100"/>
      <c r="K84" s="314">
        <v>0.05</v>
      </c>
      <c r="L84" s="853">
        <f>N77*K84</f>
        <v>24157.935791894022</v>
      </c>
      <c r="M84" s="854"/>
      <c r="N84" s="57"/>
    </row>
    <row r="85" spans="1:14" ht="15" thickBot="1">
      <c r="B85" s="816" t="s">
        <v>1037</v>
      </c>
      <c r="C85" s="817"/>
      <c r="D85" s="817"/>
      <c r="E85" s="817"/>
      <c r="F85" s="817"/>
      <c r="G85" s="817"/>
      <c r="H85" s="817"/>
      <c r="I85" s="817"/>
      <c r="J85" s="817"/>
      <c r="K85" s="817"/>
      <c r="L85" s="817"/>
      <c r="M85" s="818"/>
      <c r="N85" s="58">
        <f>L82+L83+L84</f>
        <v>144947.61475136413</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628106.33058924449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7500</v>
      </c>
      <c r="L36" s="279"/>
      <c r="M36" s="345">
        <v>0.5</v>
      </c>
      <c r="N36" s="281">
        <f>K36/M36</f>
        <v>15000</v>
      </c>
    </row>
    <row r="37" spans="1:14">
      <c r="A37" s="119" t="s">
        <v>320</v>
      </c>
      <c r="B37" s="865" t="str">
        <f>VLOOKUP(A37,EQUIPOS!A7:D154,3,FALSE)</f>
        <v>Retroexcavadora sobre llantas, motor 62HP, Profundidad de excavación de 5.41 metros.</v>
      </c>
      <c r="C37" s="866"/>
      <c r="D37" s="866"/>
      <c r="E37" s="866"/>
      <c r="F37" s="866"/>
      <c r="G37" s="866"/>
      <c r="H37" s="867"/>
      <c r="I37" s="430"/>
      <c r="J37" s="431"/>
      <c r="K37" s="278">
        <f>VLOOKUP(A37,EQUIPOS!A7:D164,4,FALSE)</f>
        <v>116992.1532915</v>
      </c>
      <c r="L37" s="344"/>
      <c r="M37" s="345">
        <v>1.5</v>
      </c>
      <c r="N37" s="281">
        <f>K37/M37</f>
        <v>77994.768861000004</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95548.129121304999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29215.121120439133</v>
      </c>
      <c r="N48" s="281">
        <f>K48*M48</f>
        <v>16944.770249854697</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178347.65159089438</v>
      </c>
      <c r="N49" s="281">
        <f>K49*M49</f>
        <v>178347.65159089438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195292.42184074907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3">
        <f>VLOOKUP(A58,TRANSPORTE!A1:D117,4,FALSE)</f>
        <v>1065.9802106220168</v>
      </c>
      <c r="M58" s="904"/>
      <c r="N58" s="296">
        <f>K58*L58</f>
        <v>1065.9802106220168</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3">
        <f>VLOOKUP(A59,TRANSPORTE!A1:D117,4,FALSE)</f>
        <v>1274.4676011956828</v>
      </c>
      <c r="M59" s="904"/>
      <c r="N59" s="296">
        <f>K59*L59</f>
        <v>739.19120869349604</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f>
        <v>1805.1714193155128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25533.60260305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318179.32498441957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63635.864996883916</v>
      </c>
      <c r="M82" s="852"/>
      <c r="N82" s="57"/>
    </row>
    <row r="83" spans="1:14">
      <c r="B83" s="95" t="s">
        <v>1057</v>
      </c>
      <c r="C83" s="96"/>
      <c r="D83" s="96"/>
      <c r="E83" s="96"/>
      <c r="F83" s="96"/>
      <c r="G83" s="96"/>
      <c r="H83" s="96"/>
      <c r="I83" s="93"/>
      <c r="J83" s="94"/>
      <c r="K83" s="313">
        <v>0.05</v>
      </c>
      <c r="L83" s="851">
        <f>N77*K83</f>
        <v>15908.966249220979</v>
      </c>
      <c r="M83" s="852"/>
      <c r="N83" s="57"/>
    </row>
    <row r="84" spans="1:14" ht="15" thickBot="1">
      <c r="B84" s="97" t="s">
        <v>1058</v>
      </c>
      <c r="C84" s="98"/>
      <c r="D84" s="98"/>
      <c r="E84" s="98"/>
      <c r="F84" s="98"/>
      <c r="G84" s="98"/>
      <c r="H84" s="98"/>
      <c r="I84" s="99"/>
      <c r="J84" s="100"/>
      <c r="K84" s="314">
        <v>0.05</v>
      </c>
      <c r="L84" s="853">
        <f>N77*K84</f>
        <v>15908.966249220979</v>
      </c>
      <c r="M84" s="854"/>
      <c r="N84" s="57"/>
    </row>
    <row r="85" spans="1:14" ht="15" thickBot="1">
      <c r="B85" s="816" t="s">
        <v>1037</v>
      </c>
      <c r="C85" s="817"/>
      <c r="D85" s="817"/>
      <c r="E85" s="817"/>
      <c r="F85" s="817"/>
      <c r="G85" s="817"/>
      <c r="H85" s="817"/>
      <c r="I85" s="817"/>
      <c r="J85" s="817"/>
      <c r="K85" s="817"/>
      <c r="L85" s="817"/>
      <c r="M85" s="818"/>
      <c r="N85" s="58">
        <f>L82+L83+L84</f>
        <v>95453.797495325867</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413633.12247974542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7500</v>
      </c>
      <c r="L36" s="279"/>
      <c r="M36" s="345">
        <v>0.5</v>
      </c>
      <c r="N36" s="281">
        <f>K36/M36</f>
        <v>15000</v>
      </c>
    </row>
    <row r="37" spans="1:14">
      <c r="A37" s="119" t="s">
        <v>303</v>
      </c>
      <c r="B37" s="865" t="str">
        <f>VLOOKUP(A37,EQUIPOS!A7:D154,3,FALSE)</f>
        <v>Retrocargador, pala de 1,1 m3 de capacidad, profundidad de excavación de 4.400 mm y una altura de 5.680 mm</v>
      </c>
      <c r="C37" s="866"/>
      <c r="D37" s="866"/>
      <c r="E37" s="866"/>
      <c r="F37" s="866"/>
      <c r="G37" s="866"/>
      <c r="H37" s="867"/>
      <c r="I37" s="430"/>
      <c r="J37" s="431"/>
      <c r="K37" s="278">
        <f>VLOOKUP(A37,EQUIPOS!A7:D164,4,FALSE)</f>
        <v>86215.5</v>
      </c>
      <c r="L37" s="344"/>
      <c r="M37" s="345">
        <v>1.5</v>
      </c>
      <c r="N37" s="281">
        <f>K37/M37</f>
        <v>57477</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75030.360260304995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29215.121120439133</v>
      </c>
      <c r="N48" s="281">
        <f>K48*M48</f>
        <v>16944.770249854697</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178347.65159089438</v>
      </c>
      <c r="N49" s="281">
        <f>K49*M49</f>
        <v>178347.65159089438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195292.42184074907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3">
        <f>VLOOKUP(A58,TRANSPORTE!A1:D117,4,FALSE)</f>
        <v>1065.9802106220168</v>
      </c>
      <c r="M58" s="904"/>
      <c r="N58" s="296">
        <f>K58*L58</f>
        <v>1065.9802106220168</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3">
        <f>VLOOKUP(A59,TRANSPORTE!A1:D117,4,FALSE)</f>
        <v>1274.4676011956828</v>
      </c>
      <c r="M59" s="904"/>
      <c r="N59" s="296">
        <f>K59*L59</f>
        <v>739.19120869349604</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1805.1714193155128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25533.60260305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297661.55612341961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59532.311224683923</v>
      </c>
      <c r="M82" s="852"/>
      <c r="N82" s="57"/>
    </row>
    <row r="83" spans="1:14">
      <c r="B83" s="95" t="s">
        <v>1057</v>
      </c>
      <c r="C83" s="96"/>
      <c r="D83" s="96"/>
      <c r="E83" s="96"/>
      <c r="F83" s="96"/>
      <c r="G83" s="96"/>
      <c r="H83" s="96"/>
      <c r="I83" s="93"/>
      <c r="J83" s="94"/>
      <c r="K83" s="313">
        <v>0.05</v>
      </c>
      <c r="L83" s="851">
        <f>N77*K83</f>
        <v>14883.077806170981</v>
      </c>
      <c r="M83" s="852"/>
      <c r="N83" s="57"/>
    </row>
    <row r="84" spans="1:14" ht="15" thickBot="1">
      <c r="B84" s="97" t="s">
        <v>1058</v>
      </c>
      <c r="C84" s="98"/>
      <c r="D84" s="98"/>
      <c r="E84" s="98"/>
      <c r="F84" s="98"/>
      <c r="G84" s="98"/>
      <c r="H84" s="98"/>
      <c r="I84" s="99"/>
      <c r="J84" s="100"/>
      <c r="K84" s="314">
        <v>0.05</v>
      </c>
      <c r="L84" s="853">
        <f>N77*K84</f>
        <v>14883.077806170981</v>
      </c>
      <c r="M84" s="854"/>
      <c r="N84" s="57"/>
    </row>
    <row r="85" spans="1:14" ht="15" thickBot="1">
      <c r="B85" s="816" t="s">
        <v>1037</v>
      </c>
      <c r="C85" s="817"/>
      <c r="D85" s="817"/>
      <c r="E85" s="817"/>
      <c r="F85" s="817"/>
      <c r="G85" s="817"/>
      <c r="H85" s="817"/>
      <c r="I85" s="817"/>
      <c r="J85" s="817"/>
      <c r="K85" s="817"/>
      <c r="L85" s="817"/>
      <c r="M85" s="818"/>
      <c r="N85" s="58">
        <f>L82+L83+L84</f>
        <v>89298.466837025888</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386960.02296044549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127.66801301525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4167</v>
      </c>
      <c r="N48" s="281">
        <f>K48*M48</f>
        <v>4167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4167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2553.3602603049999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6848.0282733202494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1369.60565466405</v>
      </c>
      <c r="M82" s="852"/>
      <c r="N82" s="57"/>
    </row>
    <row r="83" spans="1:14">
      <c r="B83" s="95" t="s">
        <v>1057</v>
      </c>
      <c r="C83" s="96"/>
      <c r="D83" s="96"/>
      <c r="E83" s="96"/>
      <c r="F83" s="96"/>
      <c r="G83" s="96"/>
      <c r="H83" s="96"/>
      <c r="I83" s="93"/>
      <c r="J83" s="94"/>
      <c r="K83" s="313">
        <v>0.05</v>
      </c>
      <c r="L83" s="851">
        <f>N77*K83</f>
        <v>342.4014136660125</v>
      </c>
      <c r="M83" s="852"/>
      <c r="N83" s="57"/>
    </row>
    <row r="84" spans="1:14" ht="15" thickBot="1">
      <c r="B84" s="97" t="s">
        <v>1058</v>
      </c>
      <c r="C84" s="98"/>
      <c r="D84" s="98"/>
      <c r="E84" s="98"/>
      <c r="F84" s="98"/>
      <c r="G84" s="98"/>
      <c r="H84" s="98"/>
      <c r="I84" s="99"/>
      <c r="J84" s="100"/>
      <c r="K84" s="314">
        <v>0.05</v>
      </c>
      <c r="L84" s="853">
        <f>N77*K84</f>
        <v>342.4014136660125</v>
      </c>
      <c r="M84" s="854"/>
      <c r="N84" s="57"/>
    </row>
    <row r="85" spans="1:14" ht="15" thickBot="1">
      <c r="B85" s="816" t="s">
        <v>1037</v>
      </c>
      <c r="C85" s="817"/>
      <c r="D85" s="817"/>
      <c r="E85" s="817"/>
      <c r="F85" s="817"/>
      <c r="G85" s="817"/>
      <c r="H85" s="817"/>
      <c r="I85" s="817"/>
      <c r="J85" s="817"/>
      <c r="K85" s="817"/>
      <c r="L85" s="817"/>
      <c r="M85" s="818"/>
      <c r="N85" s="58">
        <f>L82+L83+L84</f>
        <v>2054.4084819960749</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8902.4367553163247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30" customHeight="1" thickBot="1">
      <c r="A31" t="s">
        <v>1929</v>
      </c>
      <c r="B31" s="86" t="s">
        <v>1216</v>
      </c>
      <c r="C31" s="983" t="s">
        <v>2243</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30874.05118189014</v>
      </c>
      <c r="N48" s="281">
        <f>K48*M48</f>
        <v>33961.456300079153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6902</v>
      </c>
      <c r="N49" s="281">
        <f>K49*M49</f>
        <v>7937.2999999999993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406604.31756829185</v>
      </c>
      <c r="N50" s="281">
        <f>K50*M50</f>
        <v>48792.518108195021</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6217.4006677429761</v>
      </c>
      <c r="N51" s="281">
        <f>K51*M51</f>
        <v>12434.801335485952</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71400</v>
      </c>
      <c r="N52" s="281">
        <f>K52*M52</f>
        <v>35700</v>
      </c>
    </row>
    <row r="53" spans="1:14" ht="15" thickBot="1">
      <c r="B53" s="816" t="s">
        <v>1037</v>
      </c>
      <c r="C53" s="817"/>
      <c r="D53" s="817"/>
      <c r="E53" s="817"/>
      <c r="F53" s="817"/>
      <c r="G53" s="817"/>
      <c r="H53" s="817"/>
      <c r="I53" s="817"/>
      <c r="J53" s="817"/>
      <c r="K53" s="817"/>
      <c r="L53" s="817"/>
      <c r="M53" s="818"/>
      <c r="N53" s="403">
        <f>SUM(N48:N52)</f>
        <v>138826.07574376016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1274.4676011956828</v>
      </c>
      <c r="M58" s="904"/>
      <c r="N58" s="296">
        <f>K58*L58</f>
        <v>1401.9143613152512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1401.9143613152512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38300.403904574996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180443.41420487914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36088.682840975831</v>
      </c>
      <c r="M82" s="852"/>
      <c r="N82" s="57"/>
    </row>
    <row r="83" spans="1:14">
      <c r="B83" s="95" t="s">
        <v>1057</v>
      </c>
      <c r="C83" s="96"/>
      <c r="D83" s="96"/>
      <c r="E83" s="96"/>
      <c r="F83" s="96"/>
      <c r="G83" s="96"/>
      <c r="H83" s="96"/>
      <c r="I83" s="93"/>
      <c r="J83" s="94"/>
      <c r="K83" s="313">
        <v>0.05</v>
      </c>
      <c r="L83" s="851">
        <f>N77*K83</f>
        <v>9022.1707102439577</v>
      </c>
      <c r="M83" s="852"/>
      <c r="N83" s="57"/>
    </row>
    <row r="84" spans="1:14" ht="15" thickBot="1">
      <c r="B84" s="97" t="s">
        <v>1058</v>
      </c>
      <c r="C84" s="98"/>
      <c r="D84" s="98"/>
      <c r="E84" s="98"/>
      <c r="F84" s="98"/>
      <c r="G84" s="98"/>
      <c r="H84" s="98"/>
      <c r="I84" s="99"/>
      <c r="J84" s="100"/>
      <c r="K84" s="314">
        <v>0.05</v>
      </c>
      <c r="L84" s="853">
        <f>N77*K84</f>
        <v>9022.1707102439577</v>
      </c>
      <c r="M84" s="854"/>
      <c r="N84" s="57"/>
    </row>
    <row r="85" spans="1:14" ht="15" thickBot="1">
      <c r="B85" s="816" t="s">
        <v>1037</v>
      </c>
      <c r="C85" s="817"/>
      <c r="D85" s="817"/>
      <c r="E85" s="817"/>
      <c r="F85" s="817"/>
      <c r="G85" s="817"/>
      <c r="H85" s="817"/>
      <c r="I85" s="817"/>
      <c r="J85" s="817"/>
      <c r="K85" s="817"/>
      <c r="L85" s="817"/>
      <c r="M85" s="818"/>
      <c r="N85" s="58">
        <f>L82+L83+L84</f>
        <v>54133.024261463739</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234576.43846634286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27" customHeight="1" thickBot="1">
      <c r="A31" t="s">
        <v>1929</v>
      </c>
      <c r="B31" s="86" t="s">
        <v>1217</v>
      </c>
      <c r="C31" s="983" t="s">
        <v>2244</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30874.05118189014</v>
      </c>
      <c r="N48" s="281">
        <f>K48*M48</f>
        <v>33961.456300079153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6902</v>
      </c>
      <c r="N49" s="281">
        <f>K49*M49</f>
        <v>7937.2999999999993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406604.31756829185</v>
      </c>
      <c r="N50" s="281">
        <f>K50*M50</f>
        <v>48792.518108195021</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6217.4006677429761</v>
      </c>
      <c r="N51" s="281">
        <f>K51*M51</f>
        <v>12434.801335485952</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169563.94384983854</v>
      </c>
      <c r="N52" s="281">
        <f>K52*M52</f>
        <v>84781.971924919271</v>
      </c>
    </row>
    <row r="53" spans="1:14" ht="15" thickBot="1">
      <c r="B53" s="816" t="s">
        <v>1037</v>
      </c>
      <c r="C53" s="817"/>
      <c r="D53" s="817"/>
      <c r="E53" s="817"/>
      <c r="F53" s="817"/>
      <c r="G53" s="817"/>
      <c r="H53" s="817"/>
      <c r="I53" s="817"/>
      <c r="J53" s="817"/>
      <c r="K53" s="817"/>
      <c r="L53" s="817"/>
      <c r="M53" s="818"/>
      <c r="N53" s="403">
        <f>SUM(N48:N52)</f>
        <v>187908.04766867941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1274.4676011956828</v>
      </c>
      <c r="M58" s="904"/>
      <c r="N58" s="296">
        <f>K58*L58</f>
        <v>1401.9143613152512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1401.9143613152512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38300.403904574996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229525.38612979843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45905.077225959685</v>
      </c>
      <c r="M82" s="852"/>
      <c r="N82" s="57"/>
    </row>
    <row r="83" spans="1:14">
      <c r="B83" s="95" t="s">
        <v>1057</v>
      </c>
      <c r="C83" s="96"/>
      <c r="D83" s="96"/>
      <c r="E83" s="96"/>
      <c r="F83" s="96"/>
      <c r="G83" s="96"/>
      <c r="H83" s="96"/>
      <c r="I83" s="93"/>
      <c r="J83" s="94"/>
      <c r="K83" s="313">
        <v>0.05</v>
      </c>
      <c r="L83" s="851">
        <f>N77*K83</f>
        <v>11476.269306489921</v>
      </c>
      <c r="M83" s="852"/>
      <c r="N83" s="57"/>
    </row>
    <row r="84" spans="1:14" ht="15" thickBot="1">
      <c r="B84" s="97" t="s">
        <v>1058</v>
      </c>
      <c r="C84" s="98"/>
      <c r="D84" s="98"/>
      <c r="E84" s="98"/>
      <c r="F84" s="98"/>
      <c r="G84" s="98"/>
      <c r="H84" s="98"/>
      <c r="I84" s="99"/>
      <c r="J84" s="100"/>
      <c r="K84" s="314">
        <v>0.05</v>
      </c>
      <c r="L84" s="853">
        <f>N77*K84</f>
        <v>11476.269306489921</v>
      </c>
      <c r="M84" s="854"/>
      <c r="N84" s="57"/>
    </row>
    <row r="85" spans="1:14" ht="15" thickBot="1">
      <c r="B85" s="816" t="s">
        <v>1037</v>
      </c>
      <c r="C85" s="817"/>
      <c r="D85" s="817"/>
      <c r="E85" s="817"/>
      <c r="F85" s="817"/>
      <c r="G85" s="817"/>
      <c r="H85" s="817"/>
      <c r="I85" s="817"/>
      <c r="J85" s="817"/>
      <c r="K85" s="817"/>
      <c r="L85" s="817"/>
      <c r="M85" s="818"/>
      <c r="N85" s="58">
        <f>L82+L83+L84</f>
        <v>68857.615838939528</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298383.00196873792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27" customHeight="1" thickBot="1">
      <c r="A31" t="s">
        <v>1929</v>
      </c>
      <c r="B31" s="86" t="s">
        <v>1764</v>
      </c>
      <c r="C31" s="983" t="s">
        <v>2245</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30874.05118189014</v>
      </c>
      <c r="N48" s="281">
        <f>K48*M48</f>
        <v>33961.456300079153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6902</v>
      </c>
      <c r="N49" s="281">
        <f>K49*M49</f>
        <v>7937.2999999999993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406604.31756829185</v>
      </c>
      <c r="N50" s="281">
        <f>K50*M50</f>
        <v>48792.518108195021</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6217.4006677429761</v>
      </c>
      <c r="N51" s="281">
        <f>K51*M51</f>
        <v>12434.801335485952</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171104.51739812721</v>
      </c>
      <c r="N52" s="281">
        <f>K52*M52</f>
        <v>85552.258699063605</v>
      </c>
    </row>
    <row r="53" spans="1:14" ht="15" thickBot="1">
      <c r="B53" s="816" t="s">
        <v>1037</v>
      </c>
      <c r="C53" s="817"/>
      <c r="D53" s="817"/>
      <c r="E53" s="817"/>
      <c r="F53" s="817"/>
      <c r="G53" s="817"/>
      <c r="H53" s="817"/>
      <c r="I53" s="817"/>
      <c r="J53" s="817"/>
      <c r="K53" s="817"/>
      <c r="L53" s="817"/>
      <c r="M53" s="818"/>
      <c r="N53" s="403">
        <f>SUM(N48:N52)</f>
        <v>188678.33444282375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1274.4676011956828</v>
      </c>
      <c r="M58" s="904"/>
      <c r="N58" s="296">
        <f>K58*L58</f>
        <v>1401.9143613152512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1401.9143613152512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38300.403904574996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230295.67290394276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46059.134580788552</v>
      </c>
      <c r="M82" s="852"/>
      <c r="N82" s="57"/>
    </row>
    <row r="83" spans="1:14">
      <c r="B83" s="95" t="s">
        <v>1057</v>
      </c>
      <c r="C83" s="96"/>
      <c r="D83" s="96"/>
      <c r="E83" s="96"/>
      <c r="F83" s="96"/>
      <c r="G83" s="96"/>
      <c r="H83" s="96"/>
      <c r="I83" s="93"/>
      <c r="J83" s="94"/>
      <c r="K83" s="313">
        <v>0.05</v>
      </c>
      <c r="L83" s="851">
        <f>N77*K83</f>
        <v>11514.783645197138</v>
      </c>
      <c r="M83" s="852"/>
      <c r="N83" s="57"/>
    </row>
    <row r="84" spans="1:14" ht="15" thickBot="1">
      <c r="B84" s="97" t="s">
        <v>1058</v>
      </c>
      <c r="C84" s="98"/>
      <c r="D84" s="98"/>
      <c r="E84" s="98"/>
      <c r="F84" s="98"/>
      <c r="G84" s="98"/>
      <c r="H84" s="98"/>
      <c r="I84" s="99"/>
      <c r="J84" s="100"/>
      <c r="K84" s="314">
        <v>0.05</v>
      </c>
      <c r="L84" s="853">
        <f>N77*K84</f>
        <v>11514.783645197138</v>
      </c>
      <c r="M84" s="854"/>
      <c r="N84" s="57"/>
    </row>
    <row r="85" spans="1:14" ht="15" thickBot="1">
      <c r="B85" s="816" t="s">
        <v>1037</v>
      </c>
      <c r="C85" s="817"/>
      <c r="D85" s="817"/>
      <c r="E85" s="817"/>
      <c r="F85" s="817"/>
      <c r="G85" s="817"/>
      <c r="H85" s="817"/>
      <c r="I85" s="817"/>
      <c r="J85" s="817"/>
      <c r="K85" s="817"/>
      <c r="L85" s="817"/>
      <c r="M85" s="818"/>
      <c r="N85" s="58">
        <f>L82+L83+L84</f>
        <v>69088.701871182828</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299384.37477512559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28.5" customHeight="1" thickBot="1">
      <c r="A31" t="s">
        <v>1929</v>
      </c>
      <c r="B31" s="86" t="s">
        <v>1765</v>
      </c>
      <c r="C31" s="983" t="s">
        <v>2246</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30874.05118189014</v>
      </c>
      <c r="N48" s="281">
        <f>K48*M48</f>
        <v>33961.456300079153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6902</v>
      </c>
      <c r="N49" s="281">
        <f>K49*M49</f>
        <v>7937.2999999999993</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406604.31756829185</v>
      </c>
      <c r="N50" s="281">
        <f>K50*M50</f>
        <v>48792.518108195021</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6217.4006677429761</v>
      </c>
      <c r="N51" s="281">
        <f>K51*M51</f>
        <v>12434.801335485952</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148498.49588479768</v>
      </c>
      <c r="N52" s="281">
        <f>K52*M52</f>
        <v>74249.247942398841</v>
      </c>
    </row>
    <row r="53" spans="1:14" ht="15" thickBot="1">
      <c r="B53" s="816" t="s">
        <v>1037</v>
      </c>
      <c r="C53" s="817"/>
      <c r="D53" s="817"/>
      <c r="E53" s="817"/>
      <c r="F53" s="817"/>
      <c r="G53" s="817"/>
      <c r="H53" s="817"/>
      <c r="I53" s="817"/>
      <c r="J53" s="817"/>
      <c r="K53" s="817"/>
      <c r="L53" s="817"/>
      <c r="M53" s="818"/>
      <c r="N53" s="403">
        <f>SUM(N48:N52)</f>
        <v>177375.32368615898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1274.4676011956828</v>
      </c>
      <c r="M58" s="904"/>
      <c r="N58" s="296">
        <f>K58*L58</f>
        <v>1401.9143613152512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1401.9143613152512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38300.403904574996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218992.66214727797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43798.532429455598</v>
      </c>
      <c r="M82" s="852"/>
      <c r="N82" s="57"/>
    </row>
    <row r="83" spans="1:14">
      <c r="B83" s="95" t="s">
        <v>1057</v>
      </c>
      <c r="C83" s="96"/>
      <c r="D83" s="96"/>
      <c r="E83" s="96"/>
      <c r="F83" s="96"/>
      <c r="G83" s="96"/>
      <c r="H83" s="96"/>
      <c r="I83" s="93"/>
      <c r="J83" s="94"/>
      <c r="K83" s="313">
        <v>0.05</v>
      </c>
      <c r="L83" s="851">
        <f>N77*K83</f>
        <v>10949.633107363899</v>
      </c>
      <c r="M83" s="852"/>
      <c r="N83" s="57"/>
    </row>
    <row r="84" spans="1:14" ht="15" thickBot="1">
      <c r="B84" s="97" t="s">
        <v>1058</v>
      </c>
      <c r="C84" s="98"/>
      <c r="D84" s="98"/>
      <c r="E84" s="98"/>
      <c r="F84" s="98"/>
      <c r="G84" s="98"/>
      <c r="H84" s="98"/>
      <c r="I84" s="99"/>
      <c r="J84" s="100"/>
      <c r="K84" s="314">
        <v>0.05</v>
      </c>
      <c r="L84" s="853">
        <f>N77*K84</f>
        <v>10949.633107363899</v>
      </c>
      <c r="M84" s="854"/>
      <c r="N84" s="57"/>
    </row>
    <row r="85" spans="1:14" ht="15" thickBot="1">
      <c r="B85" s="816" t="s">
        <v>1037</v>
      </c>
      <c r="C85" s="817"/>
      <c r="D85" s="817"/>
      <c r="E85" s="817"/>
      <c r="F85" s="817"/>
      <c r="G85" s="817"/>
      <c r="H85" s="817"/>
      <c r="I85" s="817"/>
      <c r="J85" s="817"/>
      <c r="K85" s="817"/>
      <c r="L85" s="817"/>
      <c r="M85" s="818"/>
      <c r="N85" s="58">
        <f>L82+L83+L84</f>
        <v>65697.798644183393</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284690.46079146134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7500</v>
      </c>
      <c r="L36" s="279"/>
      <c r="M36" s="345">
        <v>1</v>
      </c>
      <c r="N36" s="281">
        <f>K36*M36</f>
        <v>7500</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3191.7003253812504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10691.700325381251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51432.588927026147</v>
      </c>
      <c r="N48" s="281">
        <f t="shared" ref="N48:N53" si="0">K48*M48</f>
        <v>25922.024819221177</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6217.4006677429761</v>
      </c>
      <c r="N49" s="281">
        <f t="shared" si="0"/>
        <v>12434.801335485952</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37.26</v>
      </c>
      <c r="N50" s="281">
        <f t="shared" si="0"/>
        <v>4135.8599999999997</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45504.479147562153</v>
      </c>
      <c r="N51" s="281">
        <f t="shared" si="0"/>
        <v>18201.791659024861</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25000</v>
      </c>
      <c r="N52" s="282">
        <f t="shared" si="0"/>
        <v>9450</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390</v>
      </c>
      <c r="N53" s="282">
        <f t="shared" si="0"/>
        <v>60840</v>
      </c>
    </row>
    <row r="54" spans="1:14">
      <c r="B54" s="329"/>
      <c r="C54" s="326"/>
      <c r="D54" s="326"/>
      <c r="E54" s="326"/>
      <c r="F54" s="326"/>
      <c r="G54" s="326"/>
      <c r="H54" s="326"/>
      <c r="I54" s="326"/>
      <c r="J54" s="320"/>
      <c r="K54" s="50"/>
      <c r="L54" s="327"/>
      <c r="M54" s="435"/>
      <c r="N54" s="282"/>
    </row>
    <row r="55" spans="1:14" ht="15" thickBot="1">
      <c r="B55" s="905" t="s">
        <v>1037</v>
      </c>
      <c r="C55" s="859"/>
      <c r="D55" s="859"/>
      <c r="E55" s="859"/>
      <c r="F55" s="859"/>
      <c r="G55" s="859"/>
      <c r="H55" s="859"/>
      <c r="I55" s="859"/>
      <c r="J55" s="859"/>
      <c r="K55" s="859"/>
      <c r="L55" s="859"/>
      <c r="M55" s="860"/>
      <c r="N55" s="110">
        <f>SUM(N48:N54)</f>
        <v>130984.477813732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3">
        <f>VLOOKUP(A60,TRANSPORTE!A1:D117,4,FALSE)</f>
        <v>1274.4676011956828</v>
      </c>
      <c r="M60" s="904"/>
      <c r="N60" s="296">
        <f>K60*L60</f>
        <v>509.78704047827318</v>
      </c>
    </row>
    <row r="61" spans="1:14">
      <c r="A61" t="s">
        <v>1313</v>
      </c>
      <c r="B61" s="52" t="str">
        <f>VLOOKUP(A61,TRANSPORTE!A1:D117,3,FALSE)</f>
        <v>Transporte de arena</v>
      </c>
      <c r="C61" s="53"/>
      <c r="D61" s="53"/>
      <c r="E61" s="53"/>
      <c r="F61" s="53"/>
      <c r="G61" s="53"/>
      <c r="H61" s="320" t="s">
        <v>339</v>
      </c>
      <c r="I61" s="288">
        <v>0.378</v>
      </c>
      <c r="J61" s="295">
        <v>1</v>
      </c>
      <c r="K61" s="288">
        <f>I61*J61</f>
        <v>0.378</v>
      </c>
      <c r="L61" s="903">
        <f>VLOOKUP(A61,TRANSPORTE!A1:D117,4,FALSE)</f>
        <v>1274.4676011956828</v>
      </c>
      <c r="M61" s="904"/>
      <c r="N61" s="296">
        <f t="shared" ref="N61:N62" si="1">K61*L61</f>
        <v>481.74875325196814</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3">
        <f>VLOOKUP(A62,TRANSPORTE!A1:D117,4,FALSE)</f>
        <v>1274.4676011956828</v>
      </c>
      <c r="M62" s="904"/>
      <c r="N62" s="296">
        <f t="shared" si="1"/>
        <v>642.33167100262415</v>
      </c>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1633.8674647328653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63834.006507625003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207144.05211147113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41428.810422294227</v>
      </c>
      <c r="M84" s="852"/>
      <c r="N84" s="57"/>
    </row>
    <row r="85" spans="1:14">
      <c r="B85" s="95" t="s">
        <v>1057</v>
      </c>
      <c r="C85" s="96"/>
      <c r="D85" s="96"/>
      <c r="E85" s="96"/>
      <c r="F85" s="96"/>
      <c r="G85" s="96"/>
      <c r="H85" s="96"/>
      <c r="I85" s="93"/>
      <c r="J85" s="94"/>
      <c r="K85" s="313">
        <v>0.05</v>
      </c>
      <c r="L85" s="851">
        <f>N79*K85</f>
        <v>10357.202605573557</v>
      </c>
      <c r="M85" s="852"/>
      <c r="N85" s="57"/>
    </row>
    <row r="86" spans="1:14" ht="15" thickBot="1">
      <c r="B86" s="97" t="s">
        <v>1058</v>
      </c>
      <c r="C86" s="98"/>
      <c r="D86" s="98"/>
      <c r="E86" s="98"/>
      <c r="F86" s="98"/>
      <c r="G86" s="98"/>
      <c r="H86" s="98"/>
      <c r="I86" s="99"/>
      <c r="J86" s="100"/>
      <c r="K86" s="314">
        <v>0.05</v>
      </c>
      <c r="L86" s="853">
        <f>N79*K86</f>
        <v>10357.202605573557</v>
      </c>
      <c r="M86" s="854"/>
      <c r="N86" s="57"/>
    </row>
    <row r="87" spans="1:14" ht="15" thickBot="1">
      <c r="B87" s="816" t="s">
        <v>1037</v>
      </c>
      <c r="C87" s="817"/>
      <c r="D87" s="817"/>
      <c r="E87" s="817"/>
      <c r="F87" s="817"/>
      <c r="G87" s="817"/>
      <c r="H87" s="817"/>
      <c r="I87" s="817"/>
      <c r="J87" s="817"/>
      <c r="K87" s="817"/>
      <c r="L87" s="817"/>
      <c r="M87" s="818"/>
      <c r="N87" s="58">
        <f>L84+L85+L86</f>
        <v>62143.215633441338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269287.26774491247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1250.69</v>
      </c>
      <c r="N48" s="281">
        <f>K48*M48</f>
        <v>625.34500000000003</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390762.69749999995</v>
      </c>
      <c r="N49" s="281">
        <f>K49*M49</f>
        <v>394670.32447499997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6217.4006677429761</v>
      </c>
      <c r="N50" s="281">
        <f>K50*M50</f>
        <v>1865.2202003228927</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905" t="s">
        <v>1037</v>
      </c>
      <c r="C55" s="859"/>
      <c r="D55" s="859"/>
      <c r="E55" s="859"/>
      <c r="F55" s="859"/>
      <c r="G55" s="859"/>
      <c r="H55" s="859"/>
      <c r="I55" s="859"/>
      <c r="J55" s="859"/>
      <c r="K55" s="859"/>
      <c r="L55" s="859"/>
      <c r="M55" s="860"/>
      <c r="N55" s="110">
        <f>SUM(N48:N54)</f>
        <v>397160.88967532286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3">
        <f>VLOOKUP(A60,TRANSPORTE!A1:D117,4,FALSE)</f>
        <v>1274.4676011956828</v>
      </c>
      <c r="M60" s="904"/>
      <c r="N60" s="296">
        <f>K60*L60</f>
        <v>1287.2122772076398</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1287.2122772076398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425258.38468573301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85051.676937146607</v>
      </c>
      <c r="M84" s="852"/>
      <c r="N84" s="57"/>
    </row>
    <row r="85" spans="1:14">
      <c r="B85" s="95" t="s">
        <v>1057</v>
      </c>
      <c r="C85" s="96"/>
      <c r="D85" s="96"/>
      <c r="E85" s="96"/>
      <c r="F85" s="96"/>
      <c r="G85" s="96"/>
      <c r="H85" s="96"/>
      <c r="I85" s="93"/>
      <c r="J85" s="94"/>
      <c r="K85" s="313">
        <v>0.05</v>
      </c>
      <c r="L85" s="851">
        <f>N79*K85</f>
        <v>21262.919234286652</v>
      </c>
      <c r="M85" s="852"/>
      <c r="N85" s="57"/>
    </row>
    <row r="86" spans="1:14" ht="15" thickBot="1">
      <c r="B86" s="97" t="s">
        <v>1058</v>
      </c>
      <c r="C86" s="98"/>
      <c r="D86" s="98"/>
      <c r="E86" s="98"/>
      <c r="F86" s="98"/>
      <c r="G86" s="98"/>
      <c r="H86" s="98"/>
      <c r="I86" s="99"/>
      <c r="J86" s="100"/>
      <c r="K86" s="314">
        <v>0.05</v>
      </c>
      <c r="L86" s="853">
        <f>N79*K86</f>
        <v>21262.919234286652</v>
      </c>
      <c r="M86" s="854"/>
      <c r="N86" s="57"/>
    </row>
    <row r="87" spans="1:14" ht="15" thickBot="1">
      <c r="B87" s="816" t="s">
        <v>1037</v>
      </c>
      <c r="C87" s="817"/>
      <c r="D87" s="817"/>
      <c r="E87" s="817"/>
      <c r="F87" s="817"/>
      <c r="G87" s="817"/>
      <c r="H87" s="817"/>
      <c r="I87" s="817"/>
      <c r="J87" s="817"/>
      <c r="K87" s="817"/>
      <c r="L87" s="817"/>
      <c r="M87" s="818"/>
      <c r="N87" s="58">
        <f>L84+L85+L86</f>
        <v>127577.5154057199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552835.90009145287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1219</v>
      </c>
      <c r="C31" s="958" t="s">
        <v>2249</v>
      </c>
      <c r="D31" s="959"/>
      <c r="E31" s="959"/>
      <c r="F31" s="959"/>
      <c r="G31" s="959"/>
      <c r="H31" s="959"/>
      <c r="I31" s="959"/>
      <c r="J31" s="985"/>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68.08960694146667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1250.69</v>
      </c>
      <c r="N48" s="281">
        <f>K48*M48</f>
        <v>62.534500000000008</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54620.581757184358</v>
      </c>
      <c r="N49" s="281">
        <f>K49*M49</f>
        <v>54620.581757184358</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54683.11625718436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1361.7921388293332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56112.998002955159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11222.599600591033</v>
      </c>
      <c r="M84" s="852"/>
      <c r="N84" s="57"/>
    </row>
    <row r="85" spans="1:14">
      <c r="B85" s="95" t="s">
        <v>1057</v>
      </c>
      <c r="C85" s="96"/>
      <c r="D85" s="96"/>
      <c r="E85" s="96"/>
      <c r="F85" s="96"/>
      <c r="G85" s="96"/>
      <c r="H85" s="96"/>
      <c r="I85" s="93"/>
      <c r="J85" s="94"/>
      <c r="K85" s="313">
        <v>0.05</v>
      </c>
      <c r="L85" s="851">
        <f>N79*K85</f>
        <v>2805.6499001477582</v>
      </c>
      <c r="M85" s="852"/>
      <c r="N85" s="57"/>
    </row>
    <row r="86" spans="1:14" ht="15" thickBot="1">
      <c r="B86" s="97" t="s">
        <v>1058</v>
      </c>
      <c r="C86" s="98"/>
      <c r="D86" s="98"/>
      <c r="E86" s="98"/>
      <c r="F86" s="98"/>
      <c r="G86" s="98"/>
      <c r="H86" s="98"/>
      <c r="I86" s="99"/>
      <c r="J86" s="100"/>
      <c r="K86" s="314">
        <v>0.05</v>
      </c>
      <c r="L86" s="853">
        <f>N79*K86</f>
        <v>2805.6499001477582</v>
      </c>
      <c r="M86" s="854"/>
      <c r="N86" s="57"/>
    </row>
    <row r="87" spans="1:14" ht="15" thickBot="1">
      <c r="B87" s="816" t="s">
        <v>1037</v>
      </c>
      <c r="C87" s="817"/>
      <c r="D87" s="817"/>
      <c r="E87" s="817"/>
      <c r="F87" s="817"/>
      <c r="G87" s="817"/>
      <c r="H87" s="817"/>
      <c r="I87" s="817"/>
      <c r="J87" s="817"/>
      <c r="K87" s="817"/>
      <c r="L87" s="817"/>
      <c r="M87" s="818"/>
      <c r="N87" s="58">
        <f>L84+L85+L86</f>
        <v>16833.899400886548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72946.897403841707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1767</v>
      </c>
      <c r="C31" s="958" t="s">
        <v>2250</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7500</v>
      </c>
      <c r="L36" s="279"/>
      <c r="M36" s="345">
        <v>1.25</v>
      </c>
      <c r="N36" s="281">
        <f>K36/M36</f>
        <v>6000</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1787.3521822135001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7787.3521822134999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22375.690732967381</v>
      </c>
      <c r="N48" s="281">
        <f>K48*M48</f>
        <v>11187.845366483691</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1250.69</v>
      </c>
      <c r="N49" s="281">
        <f>K49*M49</f>
        <v>625.34500000000003</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390762.69749999995</v>
      </c>
      <c r="N50" s="281">
        <f>K50*M50</f>
        <v>394670.32447499997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6217.4006677429761</v>
      </c>
      <c r="N51" s="281">
        <f>K51*M51</f>
        <v>1865.2202003228927</v>
      </c>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408348.73504180659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3">
        <f>VLOOKUP(A58,TRANSPORTE!A1:D117,4,FALSE)</f>
        <v>1274.4676011956828</v>
      </c>
      <c r="M58" s="904"/>
      <c r="N58" s="296">
        <f>K58*L58</f>
        <v>1287.2122772076398</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3">
        <f>VLOOKUP(A59,TRANSPORTE!A1:D117,4,FALSE)</f>
        <v>1274.4676011956828</v>
      </c>
      <c r="M59" s="904"/>
      <c r="N59" s="296">
        <f>K59*L59</f>
        <v>637.23380059784142</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1924.4460778054813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35747.043644270001</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453807.57694609556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90761.515389219116</v>
      </c>
      <c r="M82" s="852"/>
      <c r="N82" s="57"/>
    </row>
    <row r="83" spans="1:14">
      <c r="B83" s="95" t="s">
        <v>1057</v>
      </c>
      <c r="C83" s="96"/>
      <c r="D83" s="96"/>
      <c r="E83" s="96"/>
      <c r="F83" s="96"/>
      <c r="G83" s="96"/>
      <c r="H83" s="96"/>
      <c r="I83" s="93"/>
      <c r="J83" s="94"/>
      <c r="K83" s="313">
        <v>0.05</v>
      </c>
      <c r="L83" s="851">
        <f>N77*K83</f>
        <v>22690.378847304779</v>
      </c>
      <c r="M83" s="852"/>
      <c r="N83" s="57"/>
    </row>
    <row r="84" spans="1:14" ht="15" thickBot="1">
      <c r="B84" s="97" t="s">
        <v>1058</v>
      </c>
      <c r="C84" s="98"/>
      <c r="D84" s="98"/>
      <c r="E84" s="98"/>
      <c r="F84" s="98"/>
      <c r="G84" s="98"/>
      <c r="H84" s="98"/>
      <c r="I84" s="99"/>
      <c r="J84" s="100"/>
      <c r="K84" s="314">
        <v>0.05</v>
      </c>
      <c r="L84" s="853">
        <f>N77*K84</f>
        <v>22690.378847304779</v>
      </c>
      <c r="M84" s="854"/>
      <c r="N84" s="57"/>
    </row>
    <row r="85" spans="1:14" ht="15" thickBot="1">
      <c r="B85" s="816" t="s">
        <v>1037</v>
      </c>
      <c r="C85" s="817"/>
      <c r="D85" s="817"/>
      <c r="E85" s="817"/>
      <c r="F85" s="817"/>
      <c r="G85" s="817"/>
      <c r="H85" s="817"/>
      <c r="I85" s="817"/>
      <c r="J85" s="817"/>
      <c r="K85" s="817"/>
      <c r="L85" s="817"/>
      <c r="M85" s="818"/>
      <c r="N85" s="58">
        <f>L82+L83+L84</f>
        <v>136142.27308382868</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589949.85002992419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1.5" customHeight="1" thickBot="1">
      <c r="A31" t="s">
        <v>1929</v>
      </c>
      <c r="B31" s="86" t="s">
        <v>1768</v>
      </c>
      <c r="C31" s="958" t="s">
        <v>2251</v>
      </c>
      <c r="D31" s="959"/>
      <c r="E31" s="959"/>
      <c r="F31" s="959"/>
      <c r="G31" s="959"/>
      <c r="H31" s="959"/>
      <c r="I31" s="959"/>
      <c r="J31" s="985"/>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7500</v>
      </c>
      <c r="L36" s="279"/>
      <c r="M36" s="345">
        <v>18.75</v>
      </c>
      <c r="N36" s="281">
        <f>K36/M36</f>
        <v>400</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22375.690732967381</v>
      </c>
      <c r="N48" s="281">
        <f>K48*M48</f>
        <v>1118.7845366483691</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1250.69</v>
      </c>
      <c r="N49" s="281">
        <f>K49*M49</f>
        <v>62.534500000000008</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54620.581757184358</v>
      </c>
      <c r="N50" s="281">
        <f>K50*M50</f>
        <v>54620.581757184358</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55801.900793832727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3">
        <f>VLOOKUP(A58,TRANSPORTE!A1:D117,4,FALSE)</f>
        <v>1274.4676011956828</v>
      </c>
      <c r="M58" s="904"/>
      <c r="N58" s="296">
        <f>K58*L58</f>
        <v>63.723380059784148</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63.723380059784148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2042.6882082439997</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58410.446792548712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11682.089358509744</v>
      </c>
      <c r="M82" s="852"/>
      <c r="N82" s="57"/>
    </row>
    <row r="83" spans="1:14">
      <c r="B83" s="95" t="s">
        <v>1057</v>
      </c>
      <c r="C83" s="96"/>
      <c r="D83" s="96"/>
      <c r="E83" s="96"/>
      <c r="F83" s="96"/>
      <c r="G83" s="96"/>
      <c r="H83" s="96"/>
      <c r="I83" s="93"/>
      <c r="J83" s="94"/>
      <c r="K83" s="313">
        <v>0.05</v>
      </c>
      <c r="L83" s="851">
        <f>N77*K83</f>
        <v>2920.5223396274359</v>
      </c>
      <c r="M83" s="852"/>
      <c r="N83" s="57"/>
    </row>
    <row r="84" spans="1:14" ht="15" thickBot="1">
      <c r="B84" s="97" t="s">
        <v>1058</v>
      </c>
      <c r="C84" s="98"/>
      <c r="D84" s="98"/>
      <c r="E84" s="98"/>
      <c r="F84" s="98"/>
      <c r="G84" s="98"/>
      <c r="H84" s="98"/>
      <c r="I84" s="99"/>
      <c r="J84" s="100"/>
      <c r="K84" s="314">
        <v>0.05</v>
      </c>
      <c r="L84" s="853">
        <f>N77*K84</f>
        <v>2920.5223396274359</v>
      </c>
      <c r="M84" s="854"/>
      <c r="N84" s="57"/>
    </row>
    <row r="85" spans="1:14" ht="15" thickBot="1">
      <c r="B85" s="816" t="s">
        <v>1037</v>
      </c>
      <c r="C85" s="817"/>
      <c r="D85" s="817"/>
      <c r="E85" s="817"/>
      <c r="F85" s="817"/>
      <c r="G85" s="817"/>
      <c r="H85" s="817"/>
      <c r="I85" s="817"/>
      <c r="J85" s="817"/>
      <c r="K85" s="817"/>
      <c r="L85" s="817"/>
      <c r="M85" s="818"/>
      <c r="N85" s="58">
        <f>L82+L83+L84</f>
        <v>17523.134037764616</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75933.580830313324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127.66801301525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390762.69749999995</v>
      </c>
      <c r="N48" s="281">
        <f>K48*M48</f>
        <v>27353.388824999998</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6217.4006677429761</v>
      </c>
      <c r="N49" s="281">
        <f>K49*M49</f>
        <v>1865.2202003228927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29218.60902532289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3">
        <f>VLOOKUP(A58,TRANSPORTE!A1:D117,4,FALSE)</f>
        <v>1274.4676011956828</v>
      </c>
      <c r="M58" s="904"/>
      <c r="N58" s="296">
        <f>K58*L58</f>
        <v>89.212732083697801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89.212732083697801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2553.3602603049999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31988.850030726837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6397.7700061453679</v>
      </c>
      <c r="M82" s="852"/>
      <c r="N82" s="57"/>
    </row>
    <row r="83" spans="1:14">
      <c r="B83" s="95" t="s">
        <v>1057</v>
      </c>
      <c r="C83" s="96"/>
      <c r="D83" s="96"/>
      <c r="E83" s="96"/>
      <c r="F83" s="96"/>
      <c r="G83" s="96"/>
      <c r="H83" s="96"/>
      <c r="I83" s="93"/>
      <c r="J83" s="94"/>
      <c r="K83" s="313">
        <v>0.05</v>
      </c>
      <c r="L83" s="851">
        <f>N77*K83</f>
        <v>1599.442501536342</v>
      </c>
      <c r="M83" s="852"/>
      <c r="N83" s="57"/>
    </row>
    <row r="84" spans="1:14" ht="15" thickBot="1">
      <c r="B84" s="97" t="s">
        <v>1058</v>
      </c>
      <c r="C84" s="98"/>
      <c r="D84" s="98"/>
      <c r="E84" s="98"/>
      <c r="F84" s="98"/>
      <c r="G84" s="98"/>
      <c r="H84" s="98"/>
      <c r="I84" s="99"/>
      <c r="J84" s="100"/>
      <c r="K84" s="314">
        <v>0.05</v>
      </c>
      <c r="L84" s="853">
        <f>N77*K84</f>
        <v>1599.442501536342</v>
      </c>
      <c r="M84" s="854"/>
      <c r="N84" s="57"/>
    </row>
    <row r="85" spans="1:14" ht="15" thickBot="1">
      <c r="B85" s="816" t="s">
        <v>1037</v>
      </c>
      <c r="C85" s="817"/>
      <c r="D85" s="817"/>
      <c r="E85" s="817"/>
      <c r="F85" s="817"/>
      <c r="G85" s="817"/>
      <c r="H85" s="817"/>
      <c r="I85" s="817"/>
      <c r="J85" s="817"/>
      <c r="K85" s="817"/>
      <c r="L85" s="817"/>
      <c r="M85" s="818"/>
      <c r="N85" s="58">
        <f>L82+L83+L84</f>
        <v>9596.6550092180514</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41585.505039944888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68.08960694146667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19000</v>
      </c>
      <c r="N48" s="281">
        <f>K48*M48</f>
        <v>23750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23750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1361.7921388293332</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25179.881745770799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5035.9763491541598</v>
      </c>
      <c r="M82" s="852"/>
      <c r="N82" s="57"/>
    </row>
    <row r="83" spans="1:14">
      <c r="B83" s="95" t="s">
        <v>1057</v>
      </c>
      <c r="C83" s="96"/>
      <c r="D83" s="96"/>
      <c r="E83" s="96"/>
      <c r="F83" s="96"/>
      <c r="G83" s="96"/>
      <c r="H83" s="96"/>
      <c r="I83" s="93"/>
      <c r="J83" s="94"/>
      <c r="K83" s="313">
        <v>0.05</v>
      </c>
      <c r="L83" s="851">
        <f>N77*K83</f>
        <v>1258.99408728854</v>
      </c>
      <c r="M83" s="852"/>
      <c r="N83" s="57"/>
    </row>
    <row r="84" spans="1:14" ht="15" thickBot="1">
      <c r="B84" s="97" t="s">
        <v>1058</v>
      </c>
      <c r="C84" s="98"/>
      <c r="D84" s="98"/>
      <c r="E84" s="98"/>
      <c r="F84" s="98"/>
      <c r="G84" s="98"/>
      <c r="H84" s="98"/>
      <c r="I84" s="99"/>
      <c r="J84" s="100"/>
      <c r="K84" s="314">
        <v>0.05</v>
      </c>
      <c r="L84" s="853">
        <f>N77*K84</f>
        <v>1258.99408728854</v>
      </c>
      <c r="M84" s="854"/>
      <c r="N84" s="57"/>
    </row>
    <row r="85" spans="1:14" ht="15" thickBot="1">
      <c r="B85" s="816" t="s">
        <v>1037</v>
      </c>
      <c r="C85" s="817"/>
      <c r="D85" s="817"/>
      <c r="E85" s="817"/>
      <c r="F85" s="817"/>
      <c r="G85" s="817"/>
      <c r="H85" s="817"/>
      <c r="I85" s="817"/>
      <c r="J85" s="817"/>
      <c r="K85" s="817"/>
      <c r="L85" s="817"/>
      <c r="M85" s="818"/>
      <c r="N85" s="58">
        <f>L82+L83+L84</f>
        <v>7553.9645237312398</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32733.846269502039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153.2016156183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450192.38035582815</v>
      </c>
      <c r="N48" s="281">
        <f>K48*M48</f>
        <v>900.38476071165633</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390762.69749999995</v>
      </c>
      <c r="N49" s="281">
        <f>K49*M49</f>
        <v>27353.388824999998</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6217.4006677429761</v>
      </c>
      <c r="N50" s="281">
        <f>K50*M50</f>
        <v>1865.2202003228927</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30118.993786034545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3">
        <f>VLOOKUP(A58,TRANSPORTE!A1:D117,4,FALSE)</f>
        <v>1274.4676011956828</v>
      </c>
      <c r="M58" s="904"/>
      <c r="N58" s="296">
        <f>K58*L58</f>
        <v>91.761667286089178</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91.761667286089178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3064.032312366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33427.989381304935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6685.5978762609875</v>
      </c>
      <c r="M82" s="852"/>
      <c r="N82" s="57"/>
    </row>
    <row r="83" spans="1:14">
      <c r="B83" s="95" t="s">
        <v>1057</v>
      </c>
      <c r="C83" s="96"/>
      <c r="D83" s="96"/>
      <c r="E83" s="96"/>
      <c r="F83" s="96"/>
      <c r="G83" s="96"/>
      <c r="H83" s="96"/>
      <c r="I83" s="93"/>
      <c r="J83" s="94"/>
      <c r="K83" s="313">
        <v>0.05</v>
      </c>
      <c r="L83" s="851">
        <f>N77*K83</f>
        <v>1671.3994690652469</v>
      </c>
      <c r="M83" s="852"/>
      <c r="N83" s="57"/>
    </row>
    <row r="84" spans="1:14" ht="15" thickBot="1">
      <c r="B84" s="97" t="s">
        <v>1058</v>
      </c>
      <c r="C84" s="98"/>
      <c r="D84" s="98"/>
      <c r="E84" s="98"/>
      <c r="F84" s="98"/>
      <c r="G84" s="98"/>
      <c r="H84" s="98"/>
      <c r="I84" s="99"/>
      <c r="J84" s="100"/>
      <c r="K84" s="314">
        <v>0.05</v>
      </c>
      <c r="L84" s="853">
        <f>N77*K84</f>
        <v>1671.3994690652469</v>
      </c>
      <c r="M84" s="854"/>
      <c r="N84" s="57"/>
    </row>
    <row r="85" spans="1:14" ht="15" thickBot="1">
      <c r="B85" s="816" t="s">
        <v>1037</v>
      </c>
      <c r="C85" s="817"/>
      <c r="D85" s="817"/>
      <c r="E85" s="817"/>
      <c r="F85" s="817"/>
      <c r="G85" s="817"/>
      <c r="H85" s="817"/>
      <c r="I85" s="817"/>
      <c r="J85" s="817"/>
      <c r="K85" s="817"/>
      <c r="L85" s="817"/>
      <c r="M85" s="818"/>
      <c r="N85" s="58">
        <f>L82+L83+L84</f>
        <v>10028.396814391481</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43456.386195696417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85.112008676833341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450192.38035582815</v>
      </c>
      <c r="N48" s="281">
        <f>K48*M48</f>
        <v>900.38476071165633</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19000</v>
      </c>
      <c r="N49" s="281">
        <f>K49*M49</f>
        <v>23750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24650.384760711655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3">
        <f>VLOOKUP(A58,TRANSPORTE!A1:D117,4,FALSE)</f>
        <v>1274.4676011956828</v>
      </c>
      <c r="M58" s="904"/>
      <c r="N58" s="296">
        <f>K58*L58</f>
        <v>2.5489352023913656</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2.5489352023913656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1702.2401735366666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26440.285878127546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5288.0571756255094</v>
      </c>
      <c r="M82" s="852"/>
      <c r="N82" s="57"/>
    </row>
    <row r="83" spans="1:14">
      <c r="B83" s="95" t="s">
        <v>1057</v>
      </c>
      <c r="C83" s="96"/>
      <c r="D83" s="96"/>
      <c r="E83" s="96"/>
      <c r="F83" s="96"/>
      <c r="G83" s="96"/>
      <c r="H83" s="96"/>
      <c r="I83" s="93"/>
      <c r="J83" s="94"/>
      <c r="K83" s="313">
        <v>0.05</v>
      </c>
      <c r="L83" s="851">
        <f>N77*K83</f>
        <v>1322.0142939063774</v>
      </c>
      <c r="M83" s="852"/>
      <c r="N83" s="57"/>
    </row>
    <row r="84" spans="1:14" ht="15" thickBot="1">
      <c r="B84" s="97" t="s">
        <v>1058</v>
      </c>
      <c r="C84" s="98"/>
      <c r="D84" s="98"/>
      <c r="E84" s="98"/>
      <c r="F84" s="98"/>
      <c r="G84" s="98"/>
      <c r="H84" s="98"/>
      <c r="I84" s="99"/>
      <c r="J84" s="100"/>
      <c r="K84" s="314">
        <v>0.05</v>
      </c>
      <c r="L84" s="853">
        <f>N77*K84</f>
        <v>1322.0142939063774</v>
      </c>
      <c r="M84" s="854"/>
      <c r="N84" s="57"/>
    </row>
    <row r="85" spans="1:14" ht="15" thickBot="1">
      <c r="B85" s="816" t="s">
        <v>1037</v>
      </c>
      <c r="C85" s="817"/>
      <c r="D85" s="817"/>
      <c r="E85" s="817"/>
      <c r="F85" s="817"/>
      <c r="G85" s="817"/>
      <c r="H85" s="817"/>
      <c r="I85" s="817"/>
      <c r="J85" s="817"/>
      <c r="K85" s="817"/>
      <c r="L85" s="817"/>
      <c r="M85" s="818"/>
      <c r="N85" s="58">
        <f>L82+L83+L84</f>
        <v>7932.0857634382637</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34372.371641565813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21.278002169208335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5460.91</v>
      </c>
      <c r="N48" s="281">
        <f>K48*M48</f>
        <v>6007.0010000000002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6007.0010000000002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425.56004338416665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6453.8390455533754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1290.7678091106752</v>
      </c>
      <c r="M82" s="852"/>
      <c r="N82" s="57"/>
    </row>
    <row r="83" spans="1:14">
      <c r="B83" s="95" t="s">
        <v>1057</v>
      </c>
      <c r="C83" s="96"/>
      <c r="D83" s="96"/>
      <c r="E83" s="96"/>
      <c r="F83" s="96"/>
      <c r="G83" s="96"/>
      <c r="H83" s="96"/>
      <c r="I83" s="93"/>
      <c r="J83" s="94"/>
      <c r="K83" s="313">
        <v>0.05</v>
      </c>
      <c r="L83" s="851">
        <f>N77*K83</f>
        <v>322.6919522776688</v>
      </c>
      <c r="M83" s="852"/>
      <c r="N83" s="57"/>
    </row>
    <row r="84" spans="1:14" ht="15" thickBot="1">
      <c r="B84" s="97" t="s">
        <v>1058</v>
      </c>
      <c r="C84" s="98"/>
      <c r="D84" s="98"/>
      <c r="E84" s="98"/>
      <c r="F84" s="98"/>
      <c r="G84" s="98"/>
      <c r="H84" s="98"/>
      <c r="I84" s="99"/>
      <c r="J84" s="100"/>
      <c r="K84" s="314">
        <v>0.05</v>
      </c>
      <c r="L84" s="853">
        <f>N77*K84</f>
        <v>322.6919522776688</v>
      </c>
      <c r="M84" s="854"/>
      <c r="N84" s="57"/>
    </row>
    <row r="85" spans="1:14" ht="15" thickBot="1">
      <c r="B85" s="816" t="s">
        <v>1037</v>
      </c>
      <c r="C85" s="817"/>
      <c r="D85" s="817"/>
      <c r="E85" s="817"/>
      <c r="F85" s="817"/>
      <c r="G85" s="817"/>
      <c r="H85" s="817"/>
      <c r="I85" s="817"/>
      <c r="J85" s="817"/>
      <c r="K85" s="817"/>
      <c r="L85" s="817"/>
      <c r="M85" s="818"/>
      <c r="N85" s="58">
        <f>L82+L83+L84</f>
        <v>1936.1517136660129</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8389.9907592193886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21.278002169208335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6767.53</v>
      </c>
      <c r="N48" s="281">
        <f>K48*M48</f>
        <v>7444.2830000000004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7444.2830000000004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425.56004338416665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7891.1210455533756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1578.2242091106752</v>
      </c>
      <c r="M82" s="852"/>
      <c r="N82" s="57"/>
    </row>
    <row r="83" spans="1:14">
      <c r="B83" s="95" t="s">
        <v>1057</v>
      </c>
      <c r="C83" s="96"/>
      <c r="D83" s="96"/>
      <c r="E83" s="96"/>
      <c r="F83" s="96"/>
      <c r="G83" s="96"/>
      <c r="H83" s="96"/>
      <c r="I83" s="93"/>
      <c r="J83" s="94"/>
      <c r="K83" s="313">
        <v>0.05</v>
      </c>
      <c r="L83" s="851">
        <f>N77*K83</f>
        <v>394.55605227766881</v>
      </c>
      <c r="M83" s="852"/>
      <c r="N83" s="57"/>
    </row>
    <row r="84" spans="1:14" ht="15" thickBot="1">
      <c r="B84" s="97" t="s">
        <v>1058</v>
      </c>
      <c r="C84" s="98"/>
      <c r="D84" s="98"/>
      <c r="E84" s="98"/>
      <c r="F84" s="98"/>
      <c r="G84" s="98"/>
      <c r="H84" s="98"/>
      <c r="I84" s="99"/>
      <c r="J84" s="100"/>
      <c r="K84" s="314">
        <v>0.05</v>
      </c>
      <c r="L84" s="853">
        <f>N77*K84</f>
        <v>394.55605227766881</v>
      </c>
      <c r="M84" s="854"/>
      <c r="N84" s="57"/>
    </row>
    <row r="85" spans="1:14" ht="15" thickBot="1">
      <c r="B85" s="816" t="s">
        <v>1037</v>
      </c>
      <c r="C85" s="817"/>
      <c r="D85" s="817"/>
      <c r="E85" s="817"/>
      <c r="F85" s="817"/>
      <c r="G85" s="817"/>
      <c r="H85" s="817"/>
      <c r="I85" s="817"/>
      <c r="J85" s="817"/>
      <c r="K85" s="817"/>
      <c r="L85" s="817"/>
      <c r="M85" s="818"/>
      <c r="N85" s="58">
        <f>L82+L83+L84</f>
        <v>2367.3363136660128</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10258.457359219388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306.40323123659999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45000</v>
      </c>
      <c r="N48" s="281">
        <f>K48*M48</f>
        <v>49500.000000000007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49500.000000000007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3">
        <f>VLOOKUP(A58,TRANSPORTE!A1:D117,4,FALSE)</f>
        <v>1274.4676011956828</v>
      </c>
      <c r="M58" s="904"/>
      <c r="N58" s="296">
        <f>K58*L58</f>
        <v>1401.9143613152512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1401.9143613152512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6128.0646247319992</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57336.382217283855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11467.276443456773</v>
      </c>
      <c r="M82" s="852"/>
      <c r="N82" s="57"/>
    </row>
    <row r="83" spans="1:14">
      <c r="B83" s="95" t="s">
        <v>1057</v>
      </c>
      <c r="C83" s="96"/>
      <c r="D83" s="96"/>
      <c r="E83" s="96"/>
      <c r="F83" s="96"/>
      <c r="G83" s="96"/>
      <c r="H83" s="96"/>
      <c r="I83" s="93"/>
      <c r="J83" s="94"/>
      <c r="K83" s="313">
        <v>0.05</v>
      </c>
      <c r="L83" s="851">
        <f>N77*K83</f>
        <v>2866.8191108641931</v>
      </c>
      <c r="M83" s="852"/>
      <c r="N83" s="57"/>
    </row>
    <row r="84" spans="1:14" ht="15" thickBot="1">
      <c r="B84" s="97" t="s">
        <v>1058</v>
      </c>
      <c r="C84" s="98"/>
      <c r="D84" s="98"/>
      <c r="E84" s="98"/>
      <c r="F84" s="98"/>
      <c r="G84" s="98"/>
      <c r="H84" s="98"/>
      <c r="I84" s="99"/>
      <c r="J84" s="100"/>
      <c r="K84" s="314">
        <v>0.05</v>
      </c>
      <c r="L84" s="853">
        <f>N77*K84</f>
        <v>2866.8191108641931</v>
      </c>
      <c r="M84" s="854"/>
      <c r="N84" s="57"/>
    </row>
    <row r="85" spans="1:14" ht="15" thickBot="1">
      <c r="B85" s="816" t="s">
        <v>1037</v>
      </c>
      <c r="C85" s="817"/>
      <c r="D85" s="817"/>
      <c r="E85" s="817"/>
      <c r="F85" s="817"/>
      <c r="G85" s="817"/>
      <c r="H85" s="817"/>
      <c r="I85" s="817"/>
      <c r="J85" s="817"/>
      <c r="K85" s="817"/>
      <c r="L85" s="817"/>
      <c r="M85" s="818"/>
      <c r="N85" s="58">
        <f>L82+L83+L84</f>
        <v>17200.914665185159</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74537.296882469018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7500</v>
      </c>
      <c r="L36" s="279"/>
      <c r="M36" s="345">
        <v>3</v>
      </c>
      <c r="N36" s="281">
        <f>K36/M36</f>
        <v>2500</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425.5600433841667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2925.5600433841669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59119.199999999997</v>
      </c>
      <c r="N48" s="281">
        <f>K48*M48</f>
        <v>73899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73899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3">
        <f>VLOOKUP(A60,TRANSPORTE!A1:D117,4,FALSE)</f>
        <v>1274.4676011956828</v>
      </c>
      <c r="M60" s="904"/>
      <c r="N60" s="296">
        <f>K60*L60</f>
        <v>1593.0845014946035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1593.0845014946035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4255.6004338416669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82673.244978720439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16534.64899574409</v>
      </c>
      <c r="M84" s="852"/>
      <c r="N84" s="57"/>
    </row>
    <row r="85" spans="1:14">
      <c r="B85" s="95" t="s">
        <v>1057</v>
      </c>
      <c r="C85" s="96"/>
      <c r="D85" s="96"/>
      <c r="E85" s="96"/>
      <c r="F85" s="96"/>
      <c r="G85" s="96"/>
      <c r="H85" s="96"/>
      <c r="I85" s="93"/>
      <c r="J85" s="94"/>
      <c r="K85" s="313">
        <v>0.05</v>
      </c>
      <c r="L85" s="851">
        <f>N79*K85</f>
        <v>4133.6622489360225</v>
      </c>
      <c r="M85" s="852"/>
      <c r="N85" s="57"/>
    </row>
    <row r="86" spans="1:14" ht="15" thickBot="1">
      <c r="B86" s="97" t="s">
        <v>1058</v>
      </c>
      <c r="C86" s="98"/>
      <c r="D86" s="98"/>
      <c r="E86" s="98"/>
      <c r="F86" s="98"/>
      <c r="G86" s="98"/>
      <c r="H86" s="98"/>
      <c r="I86" s="99"/>
      <c r="J86" s="100"/>
      <c r="K86" s="314">
        <v>0.05</v>
      </c>
      <c r="L86" s="853">
        <f>N79*K86</f>
        <v>4133.6622489360225</v>
      </c>
      <c r="M86" s="854"/>
      <c r="N86" s="57"/>
    </row>
    <row r="87" spans="1:14" ht="15" thickBot="1">
      <c r="B87" s="816" t="s">
        <v>1037</v>
      </c>
      <c r="C87" s="817"/>
      <c r="D87" s="817"/>
      <c r="E87" s="817"/>
      <c r="F87" s="817"/>
      <c r="G87" s="817"/>
      <c r="H87" s="817"/>
      <c r="I87" s="817"/>
      <c r="J87" s="817"/>
      <c r="K87" s="817"/>
      <c r="L87" s="817"/>
      <c r="M87" s="818"/>
      <c r="N87" s="58">
        <f>L84+L85+L86</f>
        <v>24801.973493616137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107475.21847233658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197</v>
      </c>
      <c r="B36" s="865" t="str">
        <f>VLOOKUP(A36,EQUIPOS!A6:D154,3,FALSE)</f>
        <v>Equipo de perforación (TRACKDRILL), potencia 40 HP, 2100 golpes / minuto</v>
      </c>
      <c r="C36" s="866"/>
      <c r="D36" s="866"/>
      <c r="E36" s="866"/>
      <c r="F36" s="866"/>
      <c r="G36" s="866"/>
      <c r="H36" s="867"/>
      <c r="I36" s="276"/>
      <c r="J36" s="277"/>
      <c r="K36" s="278">
        <f>VLOOKUP(A36,EQUIPOS!A6:D163,4,FALSE)</f>
        <v>94254.363112499996</v>
      </c>
      <c r="L36" s="279"/>
      <c r="M36" s="345">
        <v>2.5</v>
      </c>
      <c r="N36" s="281">
        <f>K36/M36</f>
        <v>37701.745244999998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38084.749284045749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5833.33</v>
      </c>
      <c r="N48" s="281">
        <f>K48*M48</f>
        <v>5891.6633000000002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5891.6633000000002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51636.493364960748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10327.29867299215</v>
      </c>
      <c r="M84" s="852"/>
      <c r="N84" s="57"/>
    </row>
    <row r="85" spans="1:14">
      <c r="B85" s="95" t="s">
        <v>1057</v>
      </c>
      <c r="C85" s="96"/>
      <c r="D85" s="96"/>
      <c r="E85" s="96"/>
      <c r="F85" s="96"/>
      <c r="G85" s="96"/>
      <c r="H85" s="96"/>
      <c r="I85" s="93"/>
      <c r="J85" s="94"/>
      <c r="K85" s="313">
        <v>0.05</v>
      </c>
      <c r="L85" s="851">
        <f>N79*K85</f>
        <v>2581.8246682480376</v>
      </c>
      <c r="M85" s="852"/>
      <c r="N85" s="57"/>
    </row>
    <row r="86" spans="1:14" ht="15" thickBot="1">
      <c r="B86" s="97" t="s">
        <v>1058</v>
      </c>
      <c r="C86" s="98"/>
      <c r="D86" s="98"/>
      <c r="E86" s="98"/>
      <c r="F86" s="98"/>
      <c r="G86" s="98"/>
      <c r="H86" s="98"/>
      <c r="I86" s="99"/>
      <c r="J86" s="100"/>
      <c r="K86" s="314">
        <v>0.05</v>
      </c>
      <c r="L86" s="853">
        <f>N79*K86</f>
        <v>2581.8246682480376</v>
      </c>
      <c r="M86" s="854"/>
      <c r="N86" s="57"/>
    </row>
    <row r="87" spans="1:14" ht="15" thickBot="1">
      <c r="B87" s="816" t="s">
        <v>1037</v>
      </c>
      <c r="C87" s="817"/>
      <c r="D87" s="817"/>
      <c r="E87" s="817"/>
      <c r="F87" s="817"/>
      <c r="G87" s="817"/>
      <c r="H87" s="817"/>
      <c r="I87" s="817"/>
      <c r="J87" s="817"/>
      <c r="K87" s="817"/>
      <c r="L87" s="817"/>
      <c r="M87" s="818"/>
      <c r="N87" s="58">
        <f>L84+L85+L86</f>
        <v>15490.948009488227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67127.441374448972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197</v>
      </c>
      <c r="B36" s="865" t="str">
        <f>VLOOKUP(A36,EQUIPOS!A6:D154,3,FALSE)</f>
        <v>Equipo de perforación (TRACKDRILL), potencia 40 HP, 2100 golpes / minuto</v>
      </c>
      <c r="C36" s="866"/>
      <c r="D36" s="866"/>
      <c r="E36" s="866"/>
      <c r="F36" s="866"/>
      <c r="G36" s="866"/>
      <c r="H36" s="867"/>
      <c r="I36" s="276"/>
      <c r="J36" s="277"/>
      <c r="K36" s="278">
        <f>VLOOKUP(A36,EQUIPOS!A6:D163,4,FALSE)</f>
        <v>94254.363112499996</v>
      </c>
      <c r="L36" s="279"/>
      <c r="M36" s="345">
        <v>1.25</v>
      </c>
      <c r="N36" s="281">
        <f>K36/M36</f>
        <v>75403.490489999996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76424.834594122003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5833.33</v>
      </c>
      <c r="N48" s="281">
        <f>K48*M48</f>
        <v>5891.6633000000002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5891.6633000000002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20426.882082439999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102743.37997656201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20548.675995312402</v>
      </c>
      <c r="M84" s="852"/>
      <c r="N84" s="57"/>
    </row>
    <row r="85" spans="1:14">
      <c r="B85" s="95" t="s">
        <v>1057</v>
      </c>
      <c r="C85" s="96"/>
      <c r="D85" s="96"/>
      <c r="E85" s="96"/>
      <c r="F85" s="96"/>
      <c r="G85" s="96"/>
      <c r="H85" s="96"/>
      <c r="I85" s="93"/>
      <c r="J85" s="94"/>
      <c r="K85" s="313">
        <v>0.05</v>
      </c>
      <c r="L85" s="851">
        <f>N79*K85</f>
        <v>5137.1689988281005</v>
      </c>
      <c r="M85" s="852"/>
      <c r="N85" s="57"/>
    </row>
    <row r="86" spans="1:14" ht="15" thickBot="1">
      <c r="B86" s="97" t="s">
        <v>1058</v>
      </c>
      <c r="C86" s="98"/>
      <c r="D86" s="98"/>
      <c r="E86" s="98"/>
      <c r="F86" s="98"/>
      <c r="G86" s="98"/>
      <c r="H86" s="98"/>
      <c r="I86" s="99"/>
      <c r="J86" s="100"/>
      <c r="K86" s="314">
        <v>0.05</v>
      </c>
      <c r="L86" s="853">
        <f>N79*K86</f>
        <v>5137.1689988281005</v>
      </c>
      <c r="M86" s="854"/>
      <c r="N86" s="57"/>
    </row>
    <row r="87" spans="1:14" ht="15" thickBot="1">
      <c r="B87" s="816" t="s">
        <v>1037</v>
      </c>
      <c r="C87" s="817"/>
      <c r="D87" s="817"/>
      <c r="E87" s="817"/>
      <c r="F87" s="817"/>
      <c r="G87" s="817"/>
      <c r="H87" s="817"/>
      <c r="I87" s="817"/>
      <c r="J87" s="817"/>
      <c r="K87" s="817"/>
      <c r="L87" s="817"/>
      <c r="M87" s="818"/>
      <c r="N87" s="58">
        <f>L84+L85+L86</f>
        <v>30823.013992968601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133566.39396953062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314</v>
      </c>
      <c r="B36" s="865" t="str">
        <f>VLOOKUP(A36,EQUIPOS!A6:D154,3,FALSE)</f>
        <v xml:space="preserve">Retroexcavadora E-200 sobre orugas
</v>
      </c>
      <c r="C36" s="866"/>
      <c r="D36" s="866"/>
      <c r="E36" s="866"/>
      <c r="F36" s="866"/>
      <c r="G36" s="866"/>
      <c r="H36" s="867"/>
      <c r="I36" s="276"/>
      <c r="J36" s="277"/>
      <c r="K36" s="278">
        <f>VLOOKUP(A36,EQUIPOS!A6:D163,4,FALSE)</f>
        <v>143255.16609749998</v>
      </c>
      <c r="L36" s="279"/>
      <c r="M36" s="345">
        <v>23</v>
      </c>
      <c r="N36" s="281">
        <f>K36/M36</f>
        <v>6228.4854824999993</v>
      </c>
    </row>
    <row r="37" spans="1:14">
      <c r="A37" s="119" t="s">
        <v>328</v>
      </c>
      <c r="B37" s="865" t="str">
        <f>VLOOKUP(A37,EQUIPOS!A7:D154,3,FALSE)</f>
        <v xml:space="preserve">Taco metálico o puntal (escamas en concreto)
</v>
      </c>
      <c r="C37" s="866"/>
      <c r="D37" s="866"/>
      <c r="E37" s="866"/>
      <c r="F37" s="866"/>
      <c r="G37" s="866"/>
      <c r="H37" s="867"/>
      <c r="I37" s="430"/>
      <c r="J37" s="431"/>
      <c r="K37" s="278">
        <f>VLOOKUP(A37,EQUIPOS!A7:D164,4,FALSE)</f>
        <v>60.456212999999998</v>
      </c>
      <c r="L37" s="344"/>
      <c r="M37" s="345">
        <v>1</v>
      </c>
      <c r="N37" s="281">
        <f>K37/M37</f>
        <v>60.456212999999998</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7310.285799622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4081.6666666666665</v>
      </c>
      <c r="N48" s="281">
        <f>K48*M48</f>
        <v>1428.5833333333333</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12026.390669680333</v>
      </c>
      <c r="N49" s="281">
        <f>K49*M49</f>
        <v>12026.390669680333</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18921</v>
      </c>
      <c r="N50" s="281">
        <f>K50*M50</f>
        <v>71899.8</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385133.33249999996</v>
      </c>
      <c r="N51" s="281">
        <f>K51*M51</f>
        <v>69323.999849999993</v>
      </c>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154678.77385301367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3">
        <f>VLOOKUP(A58,TRANSPORTE!A1:D117,4,FALSE)</f>
        <v>1274.4676011956828</v>
      </c>
      <c r="M58" s="904"/>
      <c r="N58" s="296">
        <f>K58*L58</f>
        <v>229.40416821522291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229.40416821522291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20426.882082439999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182645.3459032909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36529.069180658182</v>
      </c>
      <c r="M82" s="852"/>
      <c r="N82" s="57"/>
    </row>
    <row r="83" spans="1:14">
      <c r="B83" s="95" t="s">
        <v>1057</v>
      </c>
      <c r="C83" s="96"/>
      <c r="D83" s="96"/>
      <c r="E83" s="96"/>
      <c r="F83" s="96"/>
      <c r="G83" s="96"/>
      <c r="H83" s="96"/>
      <c r="I83" s="93"/>
      <c r="J83" s="94"/>
      <c r="K83" s="313">
        <v>0.05</v>
      </c>
      <c r="L83" s="851">
        <f>N77*K83</f>
        <v>9132.2672951645454</v>
      </c>
      <c r="M83" s="852"/>
      <c r="N83" s="57"/>
    </row>
    <row r="84" spans="1:14" ht="15" thickBot="1">
      <c r="B84" s="97" t="s">
        <v>1058</v>
      </c>
      <c r="C84" s="98"/>
      <c r="D84" s="98"/>
      <c r="E84" s="98"/>
      <c r="F84" s="98"/>
      <c r="G84" s="98"/>
      <c r="H84" s="98"/>
      <c r="I84" s="99"/>
      <c r="J84" s="100"/>
      <c r="K84" s="314">
        <v>0.05</v>
      </c>
      <c r="L84" s="853">
        <f>N77*K84</f>
        <v>9132.2672951645454</v>
      </c>
      <c r="M84" s="854"/>
      <c r="N84" s="57"/>
    </row>
    <row r="85" spans="1:14" ht="15" thickBot="1">
      <c r="B85" s="816" t="s">
        <v>1037</v>
      </c>
      <c r="C85" s="817"/>
      <c r="D85" s="817"/>
      <c r="E85" s="817"/>
      <c r="F85" s="817"/>
      <c r="G85" s="817"/>
      <c r="H85" s="817"/>
      <c r="I85" s="817"/>
      <c r="J85" s="817"/>
      <c r="K85" s="817"/>
      <c r="L85" s="817"/>
      <c r="M85" s="818"/>
      <c r="N85" s="58">
        <f>L82+L83+L84</f>
        <v>54793.603770987269</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237438.94967427818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51.067205206099999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5258.830421536969</v>
      </c>
      <c r="N48" s="281">
        <f>K48*M48</f>
        <v>5258.830421536969</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839.63150177591194</v>
      </c>
      <c r="N49" s="281">
        <f>K49*M49</f>
        <v>3358.5260071036478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8617.3564286406163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510.67205206099999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9179.095685907716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1835.8191371815433</v>
      </c>
      <c r="M82" s="852"/>
      <c r="N82" s="57"/>
    </row>
    <row r="83" spans="1:14">
      <c r="B83" s="95" t="s">
        <v>1057</v>
      </c>
      <c r="C83" s="96"/>
      <c r="D83" s="96"/>
      <c r="E83" s="96"/>
      <c r="F83" s="96"/>
      <c r="G83" s="96"/>
      <c r="H83" s="96"/>
      <c r="I83" s="93"/>
      <c r="J83" s="94"/>
      <c r="K83" s="313">
        <v>0.05</v>
      </c>
      <c r="L83" s="851">
        <f>N77*K83</f>
        <v>458.95478429538582</v>
      </c>
      <c r="M83" s="852"/>
      <c r="N83" s="57"/>
    </row>
    <row r="84" spans="1:14" ht="15" thickBot="1">
      <c r="B84" s="97" t="s">
        <v>1058</v>
      </c>
      <c r="C84" s="98"/>
      <c r="D84" s="98"/>
      <c r="E84" s="98"/>
      <c r="F84" s="98"/>
      <c r="G84" s="98"/>
      <c r="H84" s="98"/>
      <c r="I84" s="99"/>
      <c r="J84" s="100"/>
      <c r="K84" s="314">
        <v>0.05</v>
      </c>
      <c r="L84" s="853">
        <f>N77*K84</f>
        <v>458.95478429538582</v>
      </c>
      <c r="M84" s="854"/>
      <c r="N84" s="57"/>
    </row>
    <row r="85" spans="1:14" ht="15" thickBot="1">
      <c r="B85" s="816" t="s">
        <v>1037</v>
      </c>
      <c r="C85" s="817"/>
      <c r="D85" s="817"/>
      <c r="E85" s="817"/>
      <c r="F85" s="817"/>
      <c r="G85" s="817"/>
      <c r="H85" s="817"/>
      <c r="I85" s="817"/>
      <c r="J85" s="817"/>
      <c r="K85" s="817"/>
      <c r="L85" s="817"/>
      <c r="M85" s="818"/>
      <c r="N85" s="58">
        <f>L82+L83+L84</f>
        <v>2753.7287057723147</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11932.824391680031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269</v>
      </c>
      <c r="B36" s="865" t="str">
        <f>VLOOKUP(A36,EQUIPOS!A6:D154,3,FALSE)</f>
        <v>Motoniveladora  potencia 215 HP, ancho de cuchilla 4,27 m, peso 18 ton.</v>
      </c>
      <c r="C36" s="866"/>
      <c r="D36" s="866"/>
      <c r="E36" s="866"/>
      <c r="F36" s="866"/>
      <c r="G36" s="866"/>
      <c r="H36" s="867"/>
      <c r="I36" s="276"/>
      <c r="J36" s="277"/>
      <c r="K36" s="278">
        <f>VLOOKUP(A36,EQUIPOS!A6:D163,4,FALSE)</f>
        <v>160114.5</v>
      </c>
      <c r="L36" s="279"/>
      <c r="M36" s="345">
        <v>15</v>
      </c>
      <c r="N36" s="281">
        <f>K36/M36</f>
        <v>10674.3</v>
      </c>
    </row>
    <row r="37" spans="1:14">
      <c r="A37" s="119" t="s">
        <v>365</v>
      </c>
      <c r="B37" s="865" t="str">
        <f>VLOOKUP(A37,EQUIPOS!A7:D154,3,FALSE)</f>
        <v xml:space="preserve">Vibrocompatador, potencia 153 HP, peso 10 Ton. </v>
      </c>
      <c r="C37" s="866"/>
      <c r="D37" s="866"/>
      <c r="E37" s="866"/>
      <c r="F37" s="866"/>
      <c r="G37" s="866"/>
      <c r="H37" s="867"/>
      <c r="I37" s="430"/>
      <c r="J37" s="431"/>
      <c r="K37" s="278">
        <f>VLOOKUP(A37,EQUIPOS!A7:D164,4,FALSE)</f>
        <v>131317.14872699999</v>
      </c>
      <c r="L37" s="344"/>
      <c r="M37" s="345">
        <v>15</v>
      </c>
      <c r="N37" s="281">
        <f>K37/M37</f>
        <v>8754.4765817999996</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106.39001084604166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19535.166592646037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22375.690732967381</v>
      </c>
      <c r="N48" s="281">
        <f>K48*M48</f>
        <v>23494.475269615752</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37.26</v>
      </c>
      <c r="N49" s="281">
        <f>K49*M49</f>
        <v>1117.8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24612.275269615751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3">
        <f>VLOOKUP(A60,TRANSPORTE!A1:D117,4,FALSE)</f>
        <v>1274.4676011956828</v>
      </c>
      <c r="M60" s="904"/>
      <c r="N60" s="296">
        <f>K60*L60</f>
        <v>1338.190981255467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1338.190981255467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2127.800216920833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47613.433060438088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9522.6866120876184</v>
      </c>
      <c r="M84" s="852"/>
      <c r="N84" s="57"/>
    </row>
    <row r="85" spans="1:14">
      <c r="B85" s="95" t="s">
        <v>1057</v>
      </c>
      <c r="C85" s="96"/>
      <c r="D85" s="96"/>
      <c r="E85" s="96"/>
      <c r="F85" s="96"/>
      <c r="G85" s="96"/>
      <c r="H85" s="96"/>
      <c r="I85" s="93"/>
      <c r="J85" s="94"/>
      <c r="K85" s="313">
        <v>0.05</v>
      </c>
      <c r="L85" s="851">
        <f>N79*K85</f>
        <v>2380.6716530219046</v>
      </c>
      <c r="M85" s="852"/>
      <c r="N85" s="57"/>
    </row>
    <row r="86" spans="1:14" ht="15" thickBot="1">
      <c r="B86" s="97" t="s">
        <v>1058</v>
      </c>
      <c r="C86" s="98"/>
      <c r="D86" s="98"/>
      <c r="E86" s="98"/>
      <c r="F86" s="98"/>
      <c r="G86" s="98"/>
      <c r="H86" s="98"/>
      <c r="I86" s="99"/>
      <c r="J86" s="100"/>
      <c r="K86" s="314">
        <v>0.05</v>
      </c>
      <c r="L86" s="853">
        <f>N79*K86</f>
        <v>2380.6716530219046</v>
      </c>
      <c r="M86" s="854"/>
      <c r="N86" s="57"/>
    </row>
    <row r="87" spans="1:14" ht="15" thickBot="1">
      <c r="B87" s="816" t="s">
        <v>1037</v>
      </c>
      <c r="C87" s="817"/>
      <c r="D87" s="817"/>
      <c r="E87" s="817"/>
      <c r="F87" s="817"/>
      <c r="G87" s="817"/>
      <c r="H87" s="817"/>
      <c r="I87" s="817"/>
      <c r="J87" s="817"/>
      <c r="K87" s="817"/>
      <c r="L87" s="817"/>
      <c r="M87" s="818"/>
      <c r="N87" s="58">
        <f>L84+L85+L86</f>
        <v>14284.029918131429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61897.462978569514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2.25" customHeight="1" thickBot="1">
      <c r="A31" t="s">
        <v>1929</v>
      </c>
      <c r="B31" s="86" t="s">
        <v>1228</v>
      </c>
      <c r="C31" s="958" t="s">
        <v>2261</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30874.05118189014</v>
      </c>
      <c r="N48" s="281">
        <f>K48*M48</f>
        <v>33961.456300079153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6902</v>
      </c>
      <c r="N49" s="281">
        <f>K49*M49</f>
        <v>7937.2999999999993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6217.4006677429761</v>
      </c>
      <c r="N50" s="281">
        <f>K50*M50</f>
        <v>12434.801335485952</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71400</v>
      </c>
      <c r="N51" s="281">
        <f>K51*M51</f>
        <v>35700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90033.557635565114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1274.4676011956828</v>
      </c>
      <c r="M60" s="904"/>
      <c r="N60" s="296">
        <f>K60*L60</f>
        <v>1401.9143613152512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1401.9143613152512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107521.64163680187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21504.328327360374</v>
      </c>
      <c r="M84" s="852"/>
      <c r="N84" s="57"/>
    </row>
    <row r="85" spans="1:14">
      <c r="B85" s="95" t="s">
        <v>1057</v>
      </c>
      <c r="C85" s="96"/>
      <c r="D85" s="96"/>
      <c r="E85" s="96"/>
      <c r="F85" s="96"/>
      <c r="G85" s="96"/>
      <c r="H85" s="96"/>
      <c r="I85" s="93"/>
      <c r="J85" s="94"/>
      <c r="K85" s="313">
        <v>0.05</v>
      </c>
      <c r="L85" s="851">
        <f>N79*K85</f>
        <v>5376.0820818400935</v>
      </c>
      <c r="M85" s="852"/>
      <c r="N85" s="57"/>
    </row>
    <row r="86" spans="1:14" ht="15" thickBot="1">
      <c r="B86" s="97" t="s">
        <v>1058</v>
      </c>
      <c r="C86" s="98"/>
      <c r="D86" s="98"/>
      <c r="E86" s="98"/>
      <c r="F86" s="98"/>
      <c r="G86" s="98"/>
      <c r="H86" s="98"/>
      <c r="I86" s="99"/>
      <c r="J86" s="100"/>
      <c r="K86" s="314">
        <v>0.05</v>
      </c>
      <c r="L86" s="853">
        <f>N79*K86</f>
        <v>5376.0820818400935</v>
      </c>
      <c r="M86" s="854"/>
      <c r="N86" s="57"/>
    </row>
    <row r="87" spans="1:14" ht="15" thickBot="1">
      <c r="B87" s="816" t="s">
        <v>1037</v>
      </c>
      <c r="C87" s="817"/>
      <c r="D87" s="817"/>
      <c r="E87" s="817"/>
      <c r="F87" s="817"/>
      <c r="G87" s="817"/>
      <c r="H87" s="817"/>
      <c r="I87" s="817"/>
      <c r="J87" s="817"/>
      <c r="K87" s="817"/>
      <c r="L87" s="817"/>
      <c r="M87" s="818"/>
      <c r="N87" s="58">
        <f>L84+L85+L86</f>
        <v>32256.492491040561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139778.13412784244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1.5" customHeight="1" thickBot="1">
      <c r="A31" t="s">
        <v>1929</v>
      </c>
      <c r="B31" s="86" t="s">
        <v>1776</v>
      </c>
      <c r="C31" s="958" t="s">
        <v>2262</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30874.05118189014</v>
      </c>
      <c r="N48" s="281">
        <f>K48*M48</f>
        <v>33961.456300079153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6902</v>
      </c>
      <c r="N49" s="281">
        <f>K49*M49</f>
        <v>7937.2999999999993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6217.4006677429761</v>
      </c>
      <c r="N50" s="281">
        <f>K50*M50</f>
        <v>12434.801335485952</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169563.94384983854</v>
      </c>
      <c r="N51" s="281">
        <f>K51*M51</f>
        <v>84781.971924919271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139115.52956048437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1274.4676011956828</v>
      </c>
      <c r="M60" s="904"/>
      <c r="N60" s="296">
        <f>K60*L60</f>
        <v>1401.9143613152512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1401.9143613152512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156603.61356172111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31320.722712344224</v>
      </c>
      <c r="M84" s="852"/>
      <c r="N84" s="57"/>
    </row>
    <row r="85" spans="1:14">
      <c r="B85" s="95" t="s">
        <v>1057</v>
      </c>
      <c r="C85" s="96"/>
      <c r="D85" s="96"/>
      <c r="E85" s="96"/>
      <c r="F85" s="96"/>
      <c r="G85" s="96"/>
      <c r="H85" s="96"/>
      <c r="I85" s="93"/>
      <c r="J85" s="94"/>
      <c r="K85" s="313">
        <v>0.05</v>
      </c>
      <c r="L85" s="851">
        <f>N79*K85</f>
        <v>7830.1806780860561</v>
      </c>
      <c r="M85" s="852"/>
      <c r="N85" s="57"/>
    </row>
    <row r="86" spans="1:14" ht="15" thickBot="1">
      <c r="B86" s="97" t="s">
        <v>1058</v>
      </c>
      <c r="C86" s="98"/>
      <c r="D86" s="98"/>
      <c r="E86" s="98"/>
      <c r="F86" s="98"/>
      <c r="G86" s="98"/>
      <c r="H86" s="98"/>
      <c r="I86" s="99"/>
      <c r="J86" s="100"/>
      <c r="K86" s="314">
        <v>0.05</v>
      </c>
      <c r="L86" s="853">
        <f>N79*K86</f>
        <v>7830.1806780860561</v>
      </c>
      <c r="M86" s="854"/>
      <c r="N86" s="57"/>
    </row>
    <row r="87" spans="1:14" ht="15" thickBot="1">
      <c r="B87" s="816" t="s">
        <v>1037</v>
      </c>
      <c r="C87" s="817"/>
      <c r="D87" s="817"/>
      <c r="E87" s="817"/>
      <c r="F87" s="817"/>
      <c r="G87" s="817"/>
      <c r="H87" s="817"/>
      <c r="I87" s="817"/>
      <c r="J87" s="817"/>
      <c r="K87" s="817"/>
      <c r="L87" s="817"/>
      <c r="M87" s="818"/>
      <c r="N87" s="58">
        <f>L84+L85+L86</f>
        <v>46981.084068516335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203584.69763023744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1777</v>
      </c>
      <c r="C31" s="958" t="s">
        <v>2263</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30874.05118189014</v>
      </c>
      <c r="N48" s="281">
        <f>K48*M48</f>
        <v>33961.456300079153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6902</v>
      </c>
      <c r="N49" s="281">
        <f>K49*M49</f>
        <v>7937.2999999999993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6217.4006677429761</v>
      </c>
      <c r="N50" s="281">
        <f>K50*M50</f>
        <v>12434.801335485952</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171104.51739812721</v>
      </c>
      <c r="N51" s="281">
        <f>K51*M51</f>
        <v>85552.258699063605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139885.8163346287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1274.4676011956828</v>
      </c>
      <c r="M60" s="904"/>
      <c r="N60" s="296">
        <f>K60*L60</f>
        <v>1401.9143613152512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1401.9143613152512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157373.90033586544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31474.780067173091</v>
      </c>
      <c r="M84" s="852"/>
      <c r="N84" s="57"/>
    </row>
    <row r="85" spans="1:14">
      <c r="B85" s="95" t="s">
        <v>1057</v>
      </c>
      <c r="C85" s="96"/>
      <c r="D85" s="96"/>
      <c r="E85" s="96"/>
      <c r="F85" s="96"/>
      <c r="G85" s="96"/>
      <c r="H85" s="96"/>
      <c r="I85" s="93"/>
      <c r="J85" s="94"/>
      <c r="K85" s="313">
        <v>0.05</v>
      </c>
      <c r="L85" s="851">
        <f>N79*K85</f>
        <v>7868.6950167932728</v>
      </c>
      <c r="M85" s="852"/>
      <c r="N85" s="57"/>
    </row>
    <row r="86" spans="1:14" ht="15" thickBot="1">
      <c r="B86" s="97" t="s">
        <v>1058</v>
      </c>
      <c r="C86" s="98"/>
      <c r="D86" s="98"/>
      <c r="E86" s="98"/>
      <c r="F86" s="98"/>
      <c r="G86" s="98"/>
      <c r="H86" s="98"/>
      <c r="I86" s="99"/>
      <c r="J86" s="100"/>
      <c r="K86" s="314">
        <v>0.05</v>
      </c>
      <c r="L86" s="853">
        <f>N79*K86</f>
        <v>7868.6950167932728</v>
      </c>
      <c r="M86" s="854"/>
      <c r="N86" s="57"/>
    </row>
    <row r="87" spans="1:14" ht="15" thickBot="1">
      <c r="B87" s="816" t="s">
        <v>1037</v>
      </c>
      <c r="C87" s="817"/>
      <c r="D87" s="817"/>
      <c r="E87" s="817"/>
      <c r="F87" s="817"/>
      <c r="G87" s="817"/>
      <c r="H87" s="817"/>
      <c r="I87" s="817"/>
      <c r="J87" s="817"/>
      <c r="K87" s="817"/>
      <c r="L87" s="817"/>
      <c r="M87" s="818"/>
      <c r="N87" s="58">
        <f>L84+L85+L86</f>
        <v>47212.170100759635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204586.07043662507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7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1778</v>
      </c>
      <c r="C31" s="958" t="s">
        <v>2264</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30874.05118189014</v>
      </c>
      <c r="N48" s="281">
        <f>K48*M48</f>
        <v>33961.456300079153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6902</v>
      </c>
      <c r="N49" s="281">
        <f>K49*M49</f>
        <v>7937.2999999999993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6217.4006677429761</v>
      </c>
      <c r="N50" s="281">
        <f>K50*M50</f>
        <v>12434.801335485952</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148498.49588479768</v>
      </c>
      <c r="N51" s="281">
        <f>K51*M51</f>
        <v>74249.247942398841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128582.80557796394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1274.4676011956828</v>
      </c>
      <c r="M60" s="904"/>
      <c r="N60" s="296">
        <f>K60*L60</f>
        <v>1401.9143613152512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1401.9143613152512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146070.88957920071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29214.177915840144</v>
      </c>
      <c r="M84" s="852"/>
      <c r="N84" s="57"/>
    </row>
    <row r="85" spans="1:14">
      <c r="B85" s="95" t="s">
        <v>1057</v>
      </c>
      <c r="C85" s="96"/>
      <c r="D85" s="96"/>
      <c r="E85" s="96"/>
      <c r="F85" s="96"/>
      <c r="G85" s="96"/>
      <c r="H85" s="96"/>
      <c r="I85" s="93"/>
      <c r="J85" s="94"/>
      <c r="K85" s="313">
        <v>0.05</v>
      </c>
      <c r="L85" s="851">
        <f>N79*K85</f>
        <v>7303.544478960036</v>
      </c>
      <c r="M85" s="852"/>
      <c r="N85" s="57"/>
    </row>
    <row r="86" spans="1:14" ht="15" thickBot="1">
      <c r="B86" s="97" t="s">
        <v>1058</v>
      </c>
      <c r="C86" s="98"/>
      <c r="D86" s="98"/>
      <c r="E86" s="98"/>
      <c r="F86" s="98"/>
      <c r="G86" s="98"/>
      <c r="H86" s="98"/>
      <c r="I86" s="99"/>
      <c r="J86" s="100"/>
      <c r="K86" s="314">
        <v>0.05</v>
      </c>
      <c r="L86" s="853">
        <f>N79*K86</f>
        <v>7303.544478960036</v>
      </c>
      <c r="M86" s="854"/>
      <c r="N86" s="57"/>
    </row>
    <row r="87" spans="1:14" ht="15" thickBot="1">
      <c r="B87" s="816" t="s">
        <v>1037</v>
      </c>
      <c r="C87" s="817"/>
      <c r="D87" s="817"/>
      <c r="E87" s="817"/>
      <c r="F87" s="817"/>
      <c r="G87" s="817"/>
      <c r="H87" s="817"/>
      <c r="I87" s="817"/>
      <c r="J87" s="817"/>
      <c r="K87" s="817"/>
      <c r="L87" s="817"/>
      <c r="M87" s="818"/>
      <c r="N87" s="58">
        <f>L84+L85+L86</f>
        <v>43821.266873760214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189892.15645296092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1229</v>
      </c>
      <c r="C31" s="958" t="s">
        <v>1818</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30874.05118189014</v>
      </c>
      <c r="N48" s="281">
        <f>K48*M48</f>
        <v>33961.456300079153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6902</v>
      </c>
      <c r="N49" s="281">
        <f>K49*M49</f>
        <v>3451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6217.4006677429761</v>
      </c>
      <c r="N50" s="281">
        <f>K50*M50</f>
        <v>6217.4006677429761</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0</v>
      </c>
      <c r="N51" s="281">
        <f>K51*M51</f>
        <v>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43629.856967822132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1274.4676011956828</v>
      </c>
      <c r="M60" s="904"/>
      <c r="N60" s="296">
        <f>K60*L60</f>
        <v>1401.9143613152512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1401.9143613152512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61117.94096905888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12223.588193811776</v>
      </c>
      <c r="M84" s="852"/>
      <c r="N84" s="57"/>
    </row>
    <row r="85" spans="1:14">
      <c r="B85" s="95" t="s">
        <v>1057</v>
      </c>
      <c r="C85" s="96"/>
      <c r="D85" s="96"/>
      <c r="E85" s="96"/>
      <c r="F85" s="96"/>
      <c r="G85" s="96"/>
      <c r="H85" s="96"/>
      <c r="I85" s="93"/>
      <c r="J85" s="94"/>
      <c r="K85" s="313">
        <v>0.05</v>
      </c>
      <c r="L85" s="851">
        <f>N79*K85</f>
        <v>3055.8970484529441</v>
      </c>
      <c r="M85" s="852"/>
      <c r="N85" s="57"/>
    </row>
    <row r="86" spans="1:14" ht="15" thickBot="1">
      <c r="B86" s="97" t="s">
        <v>1058</v>
      </c>
      <c r="C86" s="98"/>
      <c r="D86" s="98"/>
      <c r="E86" s="98"/>
      <c r="F86" s="98"/>
      <c r="G86" s="98"/>
      <c r="H86" s="98"/>
      <c r="I86" s="99"/>
      <c r="J86" s="100"/>
      <c r="K86" s="314">
        <v>0.05</v>
      </c>
      <c r="L86" s="853">
        <f>N79*K86</f>
        <v>3055.8970484529441</v>
      </c>
      <c r="M86" s="854"/>
      <c r="N86" s="57"/>
    </row>
    <row r="87" spans="1:14" ht="15" thickBot="1">
      <c r="B87" s="816" t="s">
        <v>1037</v>
      </c>
      <c r="C87" s="817"/>
      <c r="D87" s="817"/>
      <c r="E87" s="817"/>
      <c r="F87" s="817"/>
      <c r="G87" s="817"/>
      <c r="H87" s="817"/>
      <c r="I87" s="817"/>
      <c r="J87" s="817"/>
      <c r="K87" s="817"/>
      <c r="L87" s="817"/>
      <c r="M87" s="818"/>
      <c r="N87" s="58">
        <f>L84+L85+L86</f>
        <v>18335.382290717665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79453.323259776545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1779</v>
      </c>
      <c r="C31" s="958" t="s">
        <v>1780</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30874.05118189014</v>
      </c>
      <c r="N48" s="281">
        <f>K48*M48</f>
        <v>33961.456300079153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6902</v>
      </c>
      <c r="N49" s="281">
        <f>K49*M49</f>
        <v>3451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6217.4006677429761</v>
      </c>
      <c r="N50" s="281">
        <f>K50*M50</f>
        <v>6217.4006677429761</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0</v>
      </c>
      <c r="N51" s="281">
        <f>K51*M51</f>
        <v>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43629.856967822132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3">
        <f>VLOOKUP(A60,TRANSPORTE!A1:D117,4,FALSE)</f>
        <v>1274.4676011956828</v>
      </c>
      <c r="M60" s="904"/>
      <c r="N60" s="296">
        <f>K60*L60</f>
        <v>1401.9143613152512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1401.9143613152512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61117.94096905888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12223.588193811776</v>
      </c>
      <c r="M84" s="852"/>
      <c r="N84" s="57"/>
    </row>
    <row r="85" spans="1:14">
      <c r="B85" s="95" t="s">
        <v>1057</v>
      </c>
      <c r="C85" s="96"/>
      <c r="D85" s="96"/>
      <c r="E85" s="96"/>
      <c r="F85" s="96"/>
      <c r="G85" s="96"/>
      <c r="H85" s="96"/>
      <c r="I85" s="93"/>
      <c r="J85" s="94"/>
      <c r="K85" s="313">
        <v>0.05</v>
      </c>
      <c r="L85" s="851">
        <f>N79*K85</f>
        <v>3055.8970484529441</v>
      </c>
      <c r="M85" s="852"/>
      <c r="N85" s="57"/>
    </row>
    <row r="86" spans="1:14" ht="15" thickBot="1">
      <c r="B86" s="97" t="s">
        <v>1058</v>
      </c>
      <c r="C86" s="98"/>
      <c r="D86" s="98"/>
      <c r="E86" s="98"/>
      <c r="F86" s="98"/>
      <c r="G86" s="98"/>
      <c r="H86" s="98"/>
      <c r="I86" s="99"/>
      <c r="J86" s="100"/>
      <c r="K86" s="314">
        <v>0.05</v>
      </c>
      <c r="L86" s="853">
        <f>N79*K86</f>
        <v>3055.8970484529441</v>
      </c>
      <c r="M86" s="854"/>
      <c r="N86" s="57"/>
    </row>
    <row r="87" spans="1:14" ht="15" thickBot="1">
      <c r="B87" s="816" t="s">
        <v>1037</v>
      </c>
      <c r="C87" s="817"/>
      <c r="D87" s="817"/>
      <c r="E87" s="817"/>
      <c r="F87" s="817"/>
      <c r="G87" s="817"/>
      <c r="H87" s="817"/>
      <c r="I87" s="817"/>
      <c r="J87" s="817"/>
      <c r="K87" s="817"/>
      <c r="L87" s="817"/>
      <c r="M87" s="818"/>
      <c r="N87" s="58">
        <f>L84+L85+L86</f>
        <v>18335.382290717665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79453.323259776545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1781</v>
      </c>
      <c r="C31" s="958" t="s">
        <v>1782</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30874.05118189014</v>
      </c>
      <c r="N48" s="281">
        <f>K48*M48</f>
        <v>33961.456300079153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6902</v>
      </c>
      <c r="N49" s="281">
        <f>K49*M49</f>
        <v>3451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6217.4006677429761</v>
      </c>
      <c r="N50" s="281">
        <f>K50*M50</f>
        <v>6217.4006677429761</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0</v>
      </c>
      <c r="N51" s="281">
        <f>K51*M51</f>
        <v>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43629.856967822132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3">
        <f>VLOOKUP(A60,TRANSPORTE!A1:D117,4,FALSE)</f>
        <v>1274.4676011956828</v>
      </c>
      <c r="M60" s="904"/>
      <c r="N60" s="296">
        <f>K60*L60</f>
        <v>1401.9143613152512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1401.9143613152512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61117.94096905888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12223.588193811776</v>
      </c>
      <c r="M84" s="852"/>
      <c r="N84" s="57"/>
    </row>
    <row r="85" spans="1:14">
      <c r="B85" s="95" t="s">
        <v>1057</v>
      </c>
      <c r="C85" s="96"/>
      <c r="D85" s="96"/>
      <c r="E85" s="96"/>
      <c r="F85" s="96"/>
      <c r="G85" s="96"/>
      <c r="H85" s="96"/>
      <c r="I85" s="93"/>
      <c r="J85" s="94"/>
      <c r="K85" s="313">
        <v>0.05</v>
      </c>
      <c r="L85" s="851">
        <f>N79*K85</f>
        <v>3055.8970484529441</v>
      </c>
      <c r="M85" s="852"/>
      <c r="N85" s="57"/>
    </row>
    <row r="86" spans="1:14" ht="15" thickBot="1">
      <c r="B86" s="97" t="s">
        <v>1058</v>
      </c>
      <c r="C86" s="98"/>
      <c r="D86" s="98"/>
      <c r="E86" s="98"/>
      <c r="F86" s="98"/>
      <c r="G86" s="98"/>
      <c r="H86" s="98"/>
      <c r="I86" s="99"/>
      <c r="J86" s="100"/>
      <c r="K86" s="314">
        <v>0.05</v>
      </c>
      <c r="L86" s="853">
        <f>N79*K86</f>
        <v>3055.8970484529441</v>
      </c>
      <c r="M86" s="854"/>
      <c r="N86" s="57"/>
    </row>
    <row r="87" spans="1:14" ht="15" thickBot="1">
      <c r="B87" s="816" t="s">
        <v>1037</v>
      </c>
      <c r="C87" s="817"/>
      <c r="D87" s="817"/>
      <c r="E87" s="817"/>
      <c r="F87" s="817"/>
      <c r="G87" s="817"/>
      <c r="H87" s="817"/>
      <c r="I87" s="817"/>
      <c r="J87" s="817"/>
      <c r="K87" s="817"/>
      <c r="L87" s="817"/>
      <c r="M87" s="818"/>
      <c r="N87" s="58">
        <f>L84+L85+L86</f>
        <v>18335.382290717665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79453.323259776545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1783</v>
      </c>
      <c r="C31" s="958" t="s">
        <v>1784</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30874.05118189014</v>
      </c>
      <c r="N48" s="281">
        <f>K48*M48</f>
        <v>33961.456300079153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6902</v>
      </c>
      <c r="N49" s="281">
        <f>K49*M49</f>
        <v>3451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6217.4006677429761</v>
      </c>
      <c r="N50" s="281">
        <f>K50*M50</f>
        <v>6217.4006677429761</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0</v>
      </c>
      <c r="N51" s="281">
        <f>K51*M51</f>
        <v>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43629.856967822132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3">
        <f>VLOOKUP(A60,TRANSPORTE!A1:D117,4,FALSE)</f>
        <v>1274.4676011956828</v>
      </c>
      <c r="M60" s="904"/>
      <c r="N60" s="296">
        <f>K60*L60</f>
        <v>1401.9143613152512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1401.9143613152512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61117.94096905888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12223.588193811776</v>
      </c>
      <c r="M84" s="852"/>
      <c r="N84" s="57"/>
    </row>
    <row r="85" spans="1:14">
      <c r="B85" s="95" t="s">
        <v>1057</v>
      </c>
      <c r="C85" s="96"/>
      <c r="D85" s="96"/>
      <c r="E85" s="96"/>
      <c r="F85" s="96"/>
      <c r="G85" s="96"/>
      <c r="H85" s="96"/>
      <c r="I85" s="93"/>
      <c r="J85" s="94"/>
      <c r="K85" s="313">
        <v>0.05</v>
      </c>
      <c r="L85" s="851">
        <f>N79*K85</f>
        <v>3055.8970484529441</v>
      </c>
      <c r="M85" s="852"/>
      <c r="N85" s="57"/>
    </row>
    <row r="86" spans="1:14" ht="15" thickBot="1">
      <c r="B86" s="97" t="s">
        <v>1058</v>
      </c>
      <c r="C86" s="98"/>
      <c r="D86" s="98"/>
      <c r="E86" s="98"/>
      <c r="F86" s="98"/>
      <c r="G86" s="98"/>
      <c r="H86" s="98"/>
      <c r="I86" s="99"/>
      <c r="J86" s="100"/>
      <c r="K86" s="314">
        <v>0.05</v>
      </c>
      <c r="L86" s="853">
        <f>N79*K86</f>
        <v>3055.8970484529441</v>
      </c>
      <c r="M86" s="854"/>
      <c r="N86" s="57"/>
    </row>
    <row r="87" spans="1:14" ht="15" thickBot="1">
      <c r="B87" s="816" t="s">
        <v>1037</v>
      </c>
      <c r="C87" s="817"/>
      <c r="D87" s="817"/>
      <c r="E87" s="817"/>
      <c r="F87" s="817"/>
      <c r="G87" s="817"/>
      <c r="H87" s="817"/>
      <c r="I87" s="817"/>
      <c r="J87" s="817"/>
      <c r="K87" s="817"/>
      <c r="L87" s="817"/>
      <c r="M87" s="818"/>
      <c r="N87" s="58">
        <f>L84+L85+L86</f>
        <v>18335.382290717665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79453.323259776545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8.5" customHeight="1" thickBot="1">
      <c r="A31" t="s">
        <v>1929</v>
      </c>
      <c r="B31" s="86" t="s">
        <v>1785</v>
      </c>
      <c r="C31" s="958" t="s">
        <v>1786</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7100.73</v>
      </c>
      <c r="N48" s="281">
        <f>K48*M48</f>
        <v>9230.9490000000005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10762.965156183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2152.5930312365999</v>
      </c>
      <c r="M84" s="852"/>
      <c r="N84" s="57"/>
    </row>
    <row r="85" spans="1:14">
      <c r="B85" s="95" t="s">
        <v>1057</v>
      </c>
      <c r="C85" s="96"/>
      <c r="D85" s="96"/>
      <c r="E85" s="96"/>
      <c r="F85" s="96"/>
      <c r="G85" s="96"/>
      <c r="H85" s="96"/>
      <c r="I85" s="93"/>
      <c r="J85" s="94"/>
      <c r="K85" s="313">
        <v>0.05</v>
      </c>
      <c r="L85" s="851">
        <f>N79*K85</f>
        <v>538.14825780914998</v>
      </c>
      <c r="M85" s="852"/>
      <c r="N85" s="57"/>
    </row>
    <row r="86" spans="1:14" ht="15" thickBot="1">
      <c r="B86" s="97" t="s">
        <v>1058</v>
      </c>
      <c r="C86" s="98"/>
      <c r="D86" s="98"/>
      <c r="E86" s="98"/>
      <c r="F86" s="98"/>
      <c r="G86" s="98"/>
      <c r="H86" s="98"/>
      <c r="I86" s="99"/>
      <c r="J86" s="100"/>
      <c r="K86" s="314">
        <v>0.05</v>
      </c>
      <c r="L86" s="853">
        <f>N79*K86</f>
        <v>538.14825780914998</v>
      </c>
      <c r="M86" s="854"/>
      <c r="N86" s="57"/>
    </row>
    <row r="87" spans="1:14" ht="15" thickBot="1">
      <c r="B87" s="816" t="s">
        <v>1037</v>
      </c>
      <c r="C87" s="817"/>
      <c r="D87" s="817"/>
      <c r="E87" s="817"/>
      <c r="F87" s="817"/>
      <c r="G87" s="817"/>
      <c r="H87" s="817"/>
      <c r="I87" s="817"/>
      <c r="J87" s="817"/>
      <c r="K87" s="817"/>
      <c r="L87" s="817"/>
      <c r="M87" s="818"/>
      <c r="N87" s="58">
        <f>L84+L85+L86</f>
        <v>3228.8895468548999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13991.8547030379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 customHeight="1" thickBot="1">
      <c r="A31" t="s">
        <v>1929</v>
      </c>
      <c r="B31" s="86" t="s">
        <v>1787</v>
      </c>
      <c r="C31" s="958" t="s">
        <v>1788</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14263.34</v>
      </c>
      <c r="N48" s="281">
        <f>K48*M48</f>
        <v>18542.342000000001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18542.342000000001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20074.358156183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4014.8716312366</v>
      </c>
      <c r="M84" s="852"/>
      <c r="N84" s="57"/>
    </row>
    <row r="85" spans="1:14">
      <c r="B85" s="95" t="s">
        <v>1057</v>
      </c>
      <c r="C85" s="96"/>
      <c r="D85" s="96"/>
      <c r="E85" s="96"/>
      <c r="F85" s="96"/>
      <c r="G85" s="96"/>
      <c r="H85" s="96"/>
      <c r="I85" s="93"/>
      <c r="J85" s="94"/>
      <c r="K85" s="313">
        <v>0.05</v>
      </c>
      <c r="L85" s="851">
        <f>N79*K85</f>
        <v>1003.71790780915</v>
      </c>
      <c r="M85" s="852"/>
      <c r="N85" s="57"/>
    </row>
    <row r="86" spans="1:14" ht="15" thickBot="1">
      <c r="B86" s="97" t="s">
        <v>1058</v>
      </c>
      <c r="C86" s="98"/>
      <c r="D86" s="98"/>
      <c r="E86" s="98"/>
      <c r="F86" s="98"/>
      <c r="G86" s="98"/>
      <c r="H86" s="98"/>
      <c r="I86" s="99"/>
      <c r="J86" s="100"/>
      <c r="K86" s="314">
        <v>0.05</v>
      </c>
      <c r="L86" s="853">
        <f>N79*K86</f>
        <v>1003.71790780915</v>
      </c>
      <c r="M86" s="854"/>
      <c r="N86" s="57"/>
    </row>
    <row r="87" spans="1:14" ht="15" thickBot="1">
      <c r="B87" s="816" t="s">
        <v>1037</v>
      </c>
      <c r="C87" s="817"/>
      <c r="D87" s="817"/>
      <c r="E87" s="817"/>
      <c r="F87" s="817"/>
      <c r="G87" s="817"/>
      <c r="H87" s="817"/>
      <c r="I87" s="817"/>
      <c r="J87" s="817"/>
      <c r="K87" s="817"/>
      <c r="L87" s="817"/>
      <c r="M87" s="818"/>
      <c r="N87" s="58">
        <f>L84+L85+L86</f>
        <v>6022.3074468549003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26096.665603037902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1789</v>
      </c>
      <c r="C31" s="958" t="s">
        <v>2265</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7100.73</v>
      </c>
      <c r="N48" s="281">
        <f>K48*M48</f>
        <v>9230.9490000000005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10762.965156183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2152.5930312365999</v>
      </c>
      <c r="M84" s="852"/>
      <c r="N84" s="57"/>
    </row>
    <row r="85" spans="1:14">
      <c r="B85" s="95" t="s">
        <v>1057</v>
      </c>
      <c r="C85" s="96"/>
      <c r="D85" s="96"/>
      <c r="E85" s="96"/>
      <c r="F85" s="96"/>
      <c r="G85" s="96"/>
      <c r="H85" s="96"/>
      <c r="I85" s="93"/>
      <c r="J85" s="94"/>
      <c r="K85" s="313">
        <v>0.05</v>
      </c>
      <c r="L85" s="851">
        <f>N79*K85</f>
        <v>538.14825780914998</v>
      </c>
      <c r="M85" s="852"/>
      <c r="N85" s="57"/>
    </row>
    <row r="86" spans="1:14" ht="15" thickBot="1">
      <c r="B86" s="97" t="s">
        <v>1058</v>
      </c>
      <c r="C86" s="98"/>
      <c r="D86" s="98"/>
      <c r="E86" s="98"/>
      <c r="F86" s="98"/>
      <c r="G86" s="98"/>
      <c r="H86" s="98"/>
      <c r="I86" s="99"/>
      <c r="J86" s="100"/>
      <c r="K86" s="314">
        <v>0.05</v>
      </c>
      <c r="L86" s="853">
        <f>N79*K86</f>
        <v>538.14825780914998</v>
      </c>
      <c r="M86" s="854"/>
      <c r="N86" s="57"/>
    </row>
    <row r="87" spans="1:14" ht="15" thickBot="1">
      <c r="B87" s="816" t="s">
        <v>1037</v>
      </c>
      <c r="C87" s="817"/>
      <c r="D87" s="817"/>
      <c r="E87" s="817"/>
      <c r="F87" s="817"/>
      <c r="G87" s="817"/>
      <c r="H87" s="817"/>
      <c r="I87" s="817"/>
      <c r="J87" s="817"/>
      <c r="K87" s="817"/>
      <c r="L87" s="817"/>
      <c r="M87" s="818"/>
      <c r="N87" s="58">
        <f>L84+L85+L86</f>
        <v>3228.8895468548999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13991.8547030379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 customHeight="1" thickBot="1">
      <c r="A31" t="s">
        <v>1929</v>
      </c>
      <c r="B31" s="86" t="s">
        <v>1790</v>
      </c>
      <c r="C31" s="958" t="s">
        <v>2266</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14263.34</v>
      </c>
      <c r="N48" s="281">
        <f>K48*M48</f>
        <v>18542.342000000001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18542.342000000001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20074.358156183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4014.8716312366</v>
      </c>
      <c r="M84" s="852"/>
      <c r="N84" s="57"/>
    </row>
    <row r="85" spans="1:14">
      <c r="B85" s="95" t="s">
        <v>1057</v>
      </c>
      <c r="C85" s="96"/>
      <c r="D85" s="96"/>
      <c r="E85" s="96"/>
      <c r="F85" s="96"/>
      <c r="G85" s="96"/>
      <c r="H85" s="96"/>
      <c r="I85" s="93"/>
      <c r="J85" s="94"/>
      <c r="K85" s="313">
        <v>0.05</v>
      </c>
      <c r="L85" s="851">
        <f>N79*K85</f>
        <v>1003.71790780915</v>
      </c>
      <c r="M85" s="852"/>
      <c r="N85" s="57"/>
    </row>
    <row r="86" spans="1:14" ht="15" thickBot="1">
      <c r="B86" s="97" t="s">
        <v>1058</v>
      </c>
      <c r="C86" s="98"/>
      <c r="D86" s="98"/>
      <c r="E86" s="98"/>
      <c r="F86" s="98"/>
      <c r="G86" s="98"/>
      <c r="H86" s="98"/>
      <c r="I86" s="99"/>
      <c r="J86" s="100"/>
      <c r="K86" s="314">
        <v>0.05</v>
      </c>
      <c r="L86" s="853">
        <f>N79*K86</f>
        <v>1003.71790780915</v>
      </c>
      <c r="M86" s="854"/>
      <c r="N86" s="57"/>
    </row>
    <row r="87" spans="1:14" ht="15" thickBot="1">
      <c r="B87" s="816" t="s">
        <v>1037</v>
      </c>
      <c r="C87" s="817"/>
      <c r="D87" s="817"/>
      <c r="E87" s="817"/>
      <c r="F87" s="817"/>
      <c r="G87" s="817"/>
      <c r="H87" s="817"/>
      <c r="I87" s="817"/>
      <c r="J87" s="817"/>
      <c r="K87" s="817"/>
      <c r="L87" s="817"/>
      <c r="M87" s="818"/>
      <c r="N87" s="58">
        <f>L84+L85+L86</f>
        <v>6022.3074468549003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26096.665603037902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61949.898400499995</v>
      </c>
      <c r="L36" s="279"/>
      <c r="M36" s="345">
        <v>15</v>
      </c>
      <c r="N36" s="281">
        <f>K36/M36</f>
        <v>4129.9932266999995</v>
      </c>
    </row>
    <row r="37" spans="1:14">
      <c r="A37" s="119" t="s">
        <v>174</v>
      </c>
      <c r="B37" s="865" t="str">
        <f>VLOOKUP(A37,EQUIPOS!A7:D154,3,FALSE)</f>
        <v>Compactador vibratorio tipo DD-20</v>
      </c>
      <c r="C37" s="866"/>
      <c r="D37" s="866"/>
      <c r="E37" s="866"/>
      <c r="F37" s="866"/>
      <c r="G37" s="866"/>
      <c r="H37" s="867"/>
      <c r="I37" s="430"/>
      <c r="J37" s="431"/>
      <c r="K37" s="278">
        <f>VLOOKUP(A37,EQUIPOS!A7:D164,4,FALSE)</f>
        <v>83566.121593499993</v>
      </c>
      <c r="L37" s="344"/>
      <c r="M37" s="345">
        <v>15</v>
      </c>
      <c r="N37" s="281">
        <f>K37/M37</f>
        <v>5571.0747728999995</v>
      </c>
    </row>
    <row r="38" spans="1:14">
      <c r="A38" s="119" t="s">
        <v>269</v>
      </c>
      <c r="B38" s="865" t="str">
        <f>VLOOKUP(A38,EQUIPOS!A8:D154,3,FALSE)</f>
        <v>Motoniveladora  potencia 215 HP, ancho de cuchilla 4,27 m, peso 18 ton.</v>
      </c>
      <c r="C38" s="866"/>
      <c r="D38" s="866"/>
      <c r="E38" s="866"/>
      <c r="F38" s="866"/>
      <c r="G38" s="866"/>
      <c r="H38" s="867"/>
      <c r="I38" s="337"/>
      <c r="J38" s="339"/>
      <c r="K38" s="278">
        <f>VLOOKUP(A38,EQUIPOS!A8:D165,4,FALSE)</f>
        <v>160114.5</v>
      </c>
      <c r="L38" s="432"/>
      <c r="M38" s="433">
        <v>15</v>
      </c>
      <c r="N38" s="281">
        <f>K38/M38</f>
        <v>10674.3</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N75*M41</f>
        <v>42.556004338416663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SUM(N36:N41)</f>
        <v>20417.924003938417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22375.690732967381</v>
      </c>
      <c r="N48" s="281">
        <f>K48*M48</f>
        <v>29088.397952857598</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37.26</v>
      </c>
      <c r="N49" s="281">
        <f>K49*M49</f>
        <v>1117.8</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905" t="s">
        <v>1037</v>
      </c>
      <c r="C53" s="859"/>
      <c r="D53" s="859"/>
      <c r="E53" s="859"/>
      <c r="F53" s="859"/>
      <c r="G53" s="859"/>
      <c r="H53" s="859"/>
      <c r="I53" s="859"/>
      <c r="J53" s="859"/>
      <c r="K53" s="859"/>
      <c r="L53" s="859"/>
      <c r="M53" s="860"/>
      <c r="N53" s="110">
        <f>SUM(N48:N52)</f>
        <v>30206.197952857598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3">
        <f>VLOOKUP(A58,TRANSPORTE!A1:D117,4,FALSE)</f>
        <v>1274.4676011956828</v>
      </c>
      <c r="M58" s="904"/>
      <c r="N58" s="296">
        <f>K58*L58</f>
        <v>1656.8078815543877</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1656.8078815543877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2127.800216920833</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54408.730055271233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10881.746011054247</v>
      </c>
      <c r="M82" s="852"/>
      <c r="N82" s="57"/>
    </row>
    <row r="83" spans="1:14">
      <c r="B83" s="95" t="s">
        <v>1057</v>
      </c>
      <c r="C83" s="96"/>
      <c r="D83" s="96"/>
      <c r="E83" s="96"/>
      <c r="F83" s="96"/>
      <c r="G83" s="96"/>
      <c r="H83" s="96"/>
      <c r="I83" s="93"/>
      <c r="J83" s="94"/>
      <c r="K83" s="313">
        <v>0.05</v>
      </c>
      <c r="L83" s="851">
        <f>N77*K83</f>
        <v>2720.4365027635617</v>
      </c>
      <c r="M83" s="852"/>
      <c r="N83" s="57"/>
    </row>
    <row r="84" spans="1:14" ht="15" thickBot="1">
      <c r="B84" s="97" t="s">
        <v>1058</v>
      </c>
      <c r="C84" s="98"/>
      <c r="D84" s="98"/>
      <c r="E84" s="98"/>
      <c r="F84" s="98"/>
      <c r="G84" s="98"/>
      <c r="H84" s="98"/>
      <c r="I84" s="99"/>
      <c r="J84" s="100"/>
      <c r="K84" s="314">
        <v>0.05</v>
      </c>
      <c r="L84" s="853">
        <f>N77*K84</f>
        <v>2720.4365027635617</v>
      </c>
      <c r="M84" s="854"/>
      <c r="N84" s="57"/>
    </row>
    <row r="85" spans="1:14" ht="15" thickBot="1">
      <c r="B85" s="816" t="s">
        <v>1037</v>
      </c>
      <c r="C85" s="817"/>
      <c r="D85" s="817"/>
      <c r="E85" s="817"/>
      <c r="F85" s="817"/>
      <c r="G85" s="817"/>
      <c r="H85" s="817"/>
      <c r="I85" s="817"/>
      <c r="J85" s="817"/>
      <c r="K85" s="817"/>
      <c r="L85" s="817"/>
      <c r="M85" s="818"/>
      <c r="N85" s="58">
        <f>L82+L83+L84</f>
        <v>16322.61901658137</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70731.349071852601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12971.137499999999</v>
      </c>
      <c r="N48" s="281">
        <f>K48*M48</f>
        <v>9079.7962499999994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9079.7962499999994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2042.688208244</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11224.6188686562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2244.9237737312401</v>
      </c>
      <c r="M84" s="852"/>
      <c r="N84" s="57"/>
    </row>
    <row r="85" spans="1:14">
      <c r="B85" s="95" t="s">
        <v>1057</v>
      </c>
      <c r="C85" s="96"/>
      <c r="D85" s="96"/>
      <c r="E85" s="96"/>
      <c r="F85" s="96"/>
      <c r="G85" s="96"/>
      <c r="H85" s="96"/>
      <c r="I85" s="93"/>
      <c r="J85" s="94"/>
      <c r="K85" s="313">
        <v>0.05</v>
      </c>
      <c r="L85" s="851">
        <f>N79*K85</f>
        <v>561.23094343281002</v>
      </c>
      <c r="M85" s="852"/>
      <c r="N85" s="57"/>
    </row>
    <row r="86" spans="1:14" ht="15" thickBot="1">
      <c r="B86" s="97" t="s">
        <v>1058</v>
      </c>
      <c r="C86" s="98"/>
      <c r="D86" s="98"/>
      <c r="E86" s="98"/>
      <c r="F86" s="98"/>
      <c r="G86" s="98"/>
      <c r="H86" s="98"/>
      <c r="I86" s="99"/>
      <c r="J86" s="100"/>
      <c r="K86" s="314">
        <v>0.05</v>
      </c>
      <c r="L86" s="853">
        <f>N79*K86</f>
        <v>561.23094343281002</v>
      </c>
      <c r="M86" s="854"/>
      <c r="N86" s="57"/>
    </row>
    <row r="87" spans="1:14" ht="15" thickBot="1">
      <c r="B87" s="816" t="s">
        <v>1037</v>
      </c>
      <c r="C87" s="817"/>
      <c r="D87" s="817"/>
      <c r="E87" s="817"/>
      <c r="F87" s="817"/>
      <c r="G87" s="817"/>
      <c r="H87" s="817"/>
      <c r="I87" s="817"/>
      <c r="J87" s="817"/>
      <c r="K87" s="817"/>
      <c r="L87" s="817"/>
      <c r="M87" s="818"/>
      <c r="N87" s="58">
        <f>L84+L85+L86</f>
        <v>3367.3856605968599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58">
        <f>N79+N87</f>
        <v>14592.004529253059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510.67205206099999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40129.606511139813</v>
      </c>
      <c r="N48" s="281">
        <f>K48*M48</f>
        <v>8025.9213022279628</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2659.0141220535997</v>
      </c>
      <c r="N49" s="281">
        <f>K49*M49</f>
        <v>2791.96482815628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10817.886130384242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10213.44104122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21541.99922366524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4308.3998447330478</v>
      </c>
      <c r="M84" s="852"/>
      <c r="N84" s="57"/>
    </row>
    <row r="85" spans="1:14">
      <c r="B85" s="95" t="s">
        <v>1057</v>
      </c>
      <c r="C85" s="96"/>
      <c r="D85" s="96"/>
      <c r="E85" s="96"/>
      <c r="F85" s="96"/>
      <c r="G85" s="96"/>
      <c r="H85" s="96"/>
      <c r="I85" s="93"/>
      <c r="J85" s="94"/>
      <c r="K85" s="313">
        <v>0.05</v>
      </c>
      <c r="L85" s="851">
        <f>N79*K85</f>
        <v>1077.0999611832619</v>
      </c>
      <c r="M85" s="852"/>
      <c r="N85" s="57"/>
    </row>
    <row r="86" spans="1:14" ht="15" thickBot="1">
      <c r="B86" s="97" t="s">
        <v>1058</v>
      </c>
      <c r="C86" s="98"/>
      <c r="D86" s="98"/>
      <c r="E86" s="98"/>
      <c r="F86" s="98"/>
      <c r="G86" s="98"/>
      <c r="H86" s="98"/>
      <c r="I86" s="99"/>
      <c r="J86" s="100"/>
      <c r="K86" s="314">
        <v>0.05</v>
      </c>
      <c r="L86" s="853">
        <f>N79*K86</f>
        <v>1077.0999611832619</v>
      </c>
      <c r="M86" s="854"/>
      <c r="N86" s="57"/>
    </row>
    <row r="87" spans="1:14" ht="15" thickBot="1">
      <c r="B87" s="816" t="s">
        <v>1037</v>
      </c>
      <c r="C87" s="817"/>
      <c r="D87" s="817"/>
      <c r="E87" s="817"/>
      <c r="F87" s="817"/>
      <c r="G87" s="817"/>
      <c r="H87" s="817"/>
      <c r="I87" s="817"/>
      <c r="J87" s="817"/>
      <c r="K87" s="817"/>
      <c r="L87" s="817"/>
      <c r="M87" s="818"/>
      <c r="N87" s="58">
        <f>L84+L85+L86</f>
        <v>6462.5997670995721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28004.598990764811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8.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35814.052111500001</v>
      </c>
      <c r="L36" s="279"/>
      <c r="M36" s="345">
        <v>1500</v>
      </c>
      <c r="N36" s="281">
        <f>K36/M36</f>
        <v>23.876034741000002</v>
      </c>
    </row>
    <row r="37" spans="1:14">
      <c r="A37" s="119" t="s">
        <v>361</v>
      </c>
      <c r="B37" s="865" t="str">
        <f>VLOOKUP(A37,EQUIPOS!A7:D154,3,FALSE)</f>
        <v>Vehículo delineador</v>
      </c>
      <c r="C37" s="866"/>
      <c r="D37" s="866"/>
      <c r="E37" s="866"/>
      <c r="F37" s="866"/>
      <c r="G37" s="866"/>
      <c r="H37" s="867"/>
      <c r="I37" s="430"/>
      <c r="J37" s="431"/>
      <c r="K37" s="278">
        <f>VLOOKUP(A37,EQUIPOS!A7:D164,4,FALSE)</f>
        <v>118170.00709649999</v>
      </c>
      <c r="L37" s="344"/>
      <c r="M37" s="345">
        <v>1500</v>
      </c>
      <c r="N37" s="281">
        <f>K37/M37</f>
        <v>78.780004730999991</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0.21278002169208332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102.86881949369207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6158.2499999999991</v>
      </c>
      <c r="N48" s="281">
        <f>K48*M48</f>
        <v>283.27949999999993</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69742.439999999988</v>
      </c>
      <c r="N49" s="281">
        <f>K49*M49</f>
        <v>976.39415999999983</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33245.569568679355</v>
      </c>
      <c r="N50" s="281">
        <f>K50*M50</f>
        <v>14.295594914532122</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1273.9692549145318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21.278002169208332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1398.1160765774323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279.62321531548645</v>
      </c>
      <c r="M84" s="852"/>
      <c r="N84" s="57"/>
    </row>
    <row r="85" spans="1:14">
      <c r="B85" s="95" t="s">
        <v>1057</v>
      </c>
      <c r="C85" s="96"/>
      <c r="D85" s="96"/>
      <c r="E85" s="96"/>
      <c r="F85" s="96"/>
      <c r="G85" s="96"/>
      <c r="H85" s="96"/>
      <c r="I85" s="93"/>
      <c r="J85" s="94"/>
      <c r="K85" s="313">
        <v>0.05</v>
      </c>
      <c r="L85" s="851">
        <f>N79*K85</f>
        <v>69.905803828871612</v>
      </c>
      <c r="M85" s="852"/>
      <c r="N85" s="57"/>
    </row>
    <row r="86" spans="1:14" ht="15" thickBot="1">
      <c r="B86" s="97" t="s">
        <v>1058</v>
      </c>
      <c r="C86" s="98"/>
      <c r="D86" s="98"/>
      <c r="E86" s="98"/>
      <c r="F86" s="98"/>
      <c r="G86" s="98"/>
      <c r="H86" s="98"/>
      <c r="I86" s="99"/>
      <c r="J86" s="100"/>
      <c r="K86" s="314">
        <v>0.05</v>
      </c>
      <c r="L86" s="853">
        <f>N79*K86</f>
        <v>69.905803828871612</v>
      </c>
      <c r="M86" s="854"/>
      <c r="N86" s="57"/>
    </row>
    <row r="87" spans="1:14" ht="15" thickBot="1">
      <c r="B87" s="816" t="s">
        <v>1037</v>
      </c>
      <c r="C87" s="817"/>
      <c r="D87" s="817"/>
      <c r="E87" s="817"/>
      <c r="F87" s="817"/>
      <c r="G87" s="817"/>
      <c r="H87" s="817"/>
      <c r="I87" s="817"/>
      <c r="J87" s="817"/>
      <c r="K87" s="817"/>
      <c r="L87" s="817"/>
      <c r="M87" s="818"/>
      <c r="N87" s="58">
        <f>L84+L85+L86</f>
        <v>419.4348229732297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1817.5508995506621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35814.052111500001</v>
      </c>
      <c r="L36" s="279"/>
      <c r="M36" s="345">
        <v>1200</v>
      </c>
      <c r="N36" s="281">
        <f>K36/M36</f>
        <v>29.845043426250001</v>
      </c>
    </row>
    <row r="37" spans="1:14">
      <c r="A37" s="119" t="s">
        <v>201</v>
      </c>
      <c r="B37" s="865" t="str">
        <f>VLOOKUP(A37,EQUIPOS!A7:D154,3,FALSE)</f>
        <v>Equipo autopropulsado para pintura termoplástica</v>
      </c>
      <c r="C37" s="866"/>
      <c r="D37" s="866"/>
      <c r="E37" s="866"/>
      <c r="F37" s="866"/>
      <c r="G37" s="866"/>
      <c r="H37" s="867"/>
      <c r="I37" s="430"/>
      <c r="J37" s="431"/>
      <c r="K37" s="278">
        <f>VLOOKUP(A37,EQUIPOS!A7:D164,4,FALSE)</f>
        <v>116722.18502999999</v>
      </c>
      <c r="L37" s="344"/>
      <c r="M37" s="345">
        <v>1200</v>
      </c>
      <c r="N37" s="281">
        <f>K37/M37</f>
        <v>97.268487524999998</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0.37236503796114584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127.48589598921114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6158.2499999999991</v>
      </c>
      <c r="N48" s="281">
        <f>K48*M48</f>
        <v>665.09099999999989</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8153.1838500491585</v>
      </c>
      <c r="N49" s="281">
        <f>K49*M49</f>
        <v>635.94834030383436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1301.0393403038343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37.236503796114583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1465.7617400891602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293.15234801783203</v>
      </c>
      <c r="M84" s="852"/>
      <c r="N84" s="57"/>
    </row>
    <row r="85" spans="1:14">
      <c r="B85" s="95" t="s">
        <v>1057</v>
      </c>
      <c r="C85" s="96"/>
      <c r="D85" s="96"/>
      <c r="E85" s="96"/>
      <c r="F85" s="96"/>
      <c r="G85" s="96"/>
      <c r="H85" s="96"/>
      <c r="I85" s="93"/>
      <c r="J85" s="94"/>
      <c r="K85" s="313">
        <v>0.05</v>
      </c>
      <c r="L85" s="851">
        <f>N79*K85</f>
        <v>73.288087004458006</v>
      </c>
      <c r="M85" s="852"/>
      <c r="N85" s="57"/>
    </row>
    <row r="86" spans="1:14" ht="15" thickBot="1">
      <c r="B86" s="97" t="s">
        <v>1058</v>
      </c>
      <c r="C86" s="98"/>
      <c r="D86" s="98"/>
      <c r="E86" s="98"/>
      <c r="F86" s="98"/>
      <c r="G86" s="98"/>
      <c r="H86" s="98"/>
      <c r="I86" s="99"/>
      <c r="J86" s="100"/>
      <c r="K86" s="314">
        <v>0.05</v>
      </c>
      <c r="L86" s="853">
        <f>N79*K86</f>
        <v>73.288087004458006</v>
      </c>
      <c r="M86" s="854"/>
      <c r="N86" s="57"/>
    </row>
    <row r="87" spans="1:14" ht="15" thickBot="1">
      <c r="B87" s="816" t="s">
        <v>1037</v>
      </c>
      <c r="C87" s="817"/>
      <c r="D87" s="817"/>
      <c r="E87" s="817"/>
      <c r="F87" s="817"/>
      <c r="G87" s="817"/>
      <c r="H87" s="817"/>
      <c r="I87" s="817"/>
      <c r="J87" s="817"/>
      <c r="K87" s="817"/>
      <c r="L87" s="817"/>
      <c r="M87" s="818"/>
      <c r="N87" s="58">
        <f>L84+L85+L86</f>
        <v>439.72852202674807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1905.4902621159083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199</v>
      </c>
      <c r="B36" s="865" t="str">
        <f>VLOOKUP(A36,EQUIPOS!A6:D154,3,FALSE)</f>
        <v xml:space="preserve">Equipo de pintura (Compresor), Presión máxima de trabajo 3300 psi.
</v>
      </c>
      <c r="C36" s="866"/>
      <c r="D36" s="866"/>
      <c r="E36" s="866"/>
      <c r="F36" s="866"/>
      <c r="G36" s="866"/>
      <c r="H36" s="867"/>
      <c r="I36" s="276"/>
      <c r="J36" s="277"/>
      <c r="K36" s="278">
        <f>VLOOKUP(A36,EQUIPOS!A6:D163,4,FALSE)</f>
        <v>10967.590917</v>
      </c>
      <c r="L36" s="279"/>
      <c r="M36" s="345">
        <v>6.1</v>
      </c>
      <c r="N36" s="281">
        <f>K36/M36</f>
        <v>1797.9657240983606</v>
      </c>
    </row>
    <row r="37" spans="1:14">
      <c r="A37" s="119" t="s">
        <v>138</v>
      </c>
      <c r="B37" s="865" t="str">
        <f>VLOOKUP(A37,EQUIPOS!A7:D154,3,FALSE)</f>
        <v>Camioneta D-300</v>
      </c>
      <c r="C37" s="866"/>
      <c r="D37" s="866"/>
      <c r="E37" s="866"/>
      <c r="F37" s="866"/>
      <c r="G37" s="866"/>
      <c r="H37" s="867"/>
      <c r="I37" s="430"/>
      <c r="J37" s="431"/>
      <c r="K37" s="278">
        <f>VLOOKUP(A37,EQUIPOS!A7:D164,4,FALSE)</f>
        <v>35814.052111500001</v>
      </c>
      <c r="L37" s="344"/>
      <c r="M37" s="345">
        <v>6.1</v>
      </c>
      <c r="N37" s="281">
        <f>K37/M37</f>
        <v>5871.1560838524592</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73.252138615307373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7742.3739465661274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6158.2499999999991</v>
      </c>
      <c r="N48" s="281">
        <f>K48*M48</f>
        <v>2352.4514999999997</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33245.569568679355</v>
      </c>
      <c r="N49" s="281">
        <f>K49*M49</f>
        <v>1662.2784784339678</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69742.439999999988</v>
      </c>
      <c r="N50" s="281">
        <f>K50*M50</f>
        <v>8369.0927999999985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12383.822778433965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7325.2138615307376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27451.41058653083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5490.2821173061666</v>
      </c>
      <c r="M84" s="852"/>
      <c r="N84" s="57"/>
    </row>
    <row r="85" spans="1:14">
      <c r="B85" s="95" t="s">
        <v>1057</v>
      </c>
      <c r="C85" s="96"/>
      <c r="D85" s="96"/>
      <c r="E85" s="96"/>
      <c r="F85" s="96"/>
      <c r="G85" s="96"/>
      <c r="H85" s="96"/>
      <c r="I85" s="93"/>
      <c r="J85" s="94"/>
      <c r="K85" s="313">
        <v>0.05</v>
      </c>
      <c r="L85" s="851">
        <f>N79*K85</f>
        <v>1372.5705293265416</v>
      </c>
      <c r="M85" s="852"/>
      <c r="N85" s="57"/>
    </row>
    <row r="86" spans="1:14" ht="15" thickBot="1">
      <c r="B86" s="97" t="s">
        <v>1058</v>
      </c>
      <c r="C86" s="98"/>
      <c r="D86" s="98"/>
      <c r="E86" s="98"/>
      <c r="F86" s="98"/>
      <c r="G86" s="98"/>
      <c r="H86" s="98"/>
      <c r="I86" s="99"/>
      <c r="J86" s="100"/>
      <c r="K86" s="314">
        <v>0.05</v>
      </c>
      <c r="L86" s="853">
        <f>N79*K86</f>
        <v>1372.5705293265416</v>
      </c>
      <c r="M86" s="854"/>
      <c r="N86" s="57"/>
    </row>
    <row r="87" spans="1:14" ht="15" thickBot="1">
      <c r="B87" s="816" t="s">
        <v>1037</v>
      </c>
      <c r="C87" s="817"/>
      <c r="D87" s="817"/>
      <c r="E87" s="817"/>
      <c r="F87" s="817"/>
      <c r="G87" s="817"/>
      <c r="H87" s="817"/>
      <c r="I87" s="817"/>
      <c r="J87" s="817"/>
      <c r="K87" s="817"/>
      <c r="L87" s="817"/>
      <c r="M87" s="818"/>
      <c r="N87" s="58">
        <f>L84+L85+L86</f>
        <v>8235.4231759592494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35686.833762490081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35814.052111500001</v>
      </c>
      <c r="L36" s="279"/>
      <c r="M36" s="345">
        <v>6</v>
      </c>
      <c r="N36" s="281">
        <f>K36/M36</f>
        <v>5969.0086852499999</v>
      </c>
    </row>
    <row r="37" spans="1:14">
      <c r="A37" s="119" t="s">
        <v>1795</v>
      </c>
      <c r="B37" s="865" t="str">
        <f>VLOOKUP(A37,EQUIPOS!A7:D154,3,FALSE)</f>
        <v>Caldera para pintura termoplástica</v>
      </c>
      <c r="C37" s="866"/>
      <c r="D37" s="866"/>
      <c r="E37" s="866"/>
      <c r="F37" s="866"/>
      <c r="G37" s="866"/>
      <c r="H37" s="867"/>
      <c r="I37" s="430"/>
      <c r="J37" s="431"/>
      <c r="K37" s="278">
        <f>VLOOKUP(A37,EQUIPOS!A7:D164,4,FALSE)</f>
        <v>67752.652499999997</v>
      </c>
      <c r="L37" s="344"/>
      <c r="M37" s="345">
        <v>6</v>
      </c>
      <c r="N37" s="281">
        <f>K37/M37</f>
        <v>11292.108749999999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85.112008676833327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17346.229443926833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6158.2499999999991</v>
      </c>
      <c r="N48" s="281">
        <f>K48*M48</f>
        <v>5542.4249999999993</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8153.1838500491585</v>
      </c>
      <c r="N49" s="281">
        <f>K49*M49</f>
        <v>5299.5695025319528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10841.994502531952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8511.200867683332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36699.424814142112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7339.8849628284224</v>
      </c>
      <c r="M84" s="852"/>
      <c r="N84" s="57"/>
    </row>
    <row r="85" spans="1:14">
      <c r="B85" s="95" t="s">
        <v>1057</v>
      </c>
      <c r="C85" s="96"/>
      <c r="D85" s="96"/>
      <c r="E85" s="96"/>
      <c r="F85" s="96"/>
      <c r="G85" s="96"/>
      <c r="H85" s="96"/>
      <c r="I85" s="93"/>
      <c r="J85" s="94"/>
      <c r="K85" s="313">
        <v>0.05</v>
      </c>
      <c r="L85" s="851">
        <f>N79*K85</f>
        <v>1834.9712407071056</v>
      </c>
      <c r="M85" s="852"/>
      <c r="N85" s="57"/>
    </row>
    <row r="86" spans="1:14" ht="15" thickBot="1">
      <c r="B86" s="97" t="s">
        <v>1058</v>
      </c>
      <c r="C86" s="98"/>
      <c r="D86" s="98"/>
      <c r="E86" s="98"/>
      <c r="F86" s="98"/>
      <c r="G86" s="98"/>
      <c r="H86" s="98"/>
      <c r="I86" s="99"/>
      <c r="J86" s="100"/>
      <c r="K86" s="314">
        <v>0.05</v>
      </c>
      <c r="L86" s="853">
        <f>N79*K86</f>
        <v>1834.9712407071056</v>
      </c>
      <c r="M86" s="854"/>
      <c r="N86" s="57"/>
    </row>
    <row r="87" spans="1:14" ht="15" thickBot="1">
      <c r="B87" s="816" t="s">
        <v>1037</v>
      </c>
      <c r="C87" s="817"/>
      <c r="D87" s="817"/>
      <c r="E87" s="817"/>
      <c r="F87" s="817"/>
      <c r="G87" s="817"/>
      <c r="H87" s="817"/>
      <c r="I87" s="817"/>
      <c r="J87" s="817"/>
      <c r="K87" s="817"/>
      <c r="L87" s="817"/>
      <c r="M87" s="818"/>
      <c r="N87" s="58">
        <f>L84+L85+L86</f>
        <v>11009.827444242634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47709.252258384746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35814.052111500001</v>
      </c>
      <c r="L36" s="279"/>
      <c r="M36" s="345">
        <v>250</v>
      </c>
      <c r="N36" s="281">
        <f>K36/M36</f>
        <v>143.25620844600002</v>
      </c>
    </row>
    <row r="37" spans="1:14">
      <c r="A37" s="119" t="s">
        <v>251</v>
      </c>
      <c r="B37" s="865" t="str">
        <f>VLOOKUP(A37,EQUIPOS!A7:D154,3,FALSE)</f>
        <v>Maquina térmica pegatachas</v>
      </c>
      <c r="C37" s="866"/>
      <c r="D37" s="866"/>
      <c r="E37" s="866"/>
      <c r="F37" s="866"/>
      <c r="G37" s="866"/>
      <c r="H37" s="867"/>
      <c r="I37" s="430"/>
      <c r="J37" s="431"/>
      <c r="K37" s="278">
        <f>VLOOKUP(A37,EQUIPOS!A7:D164,4,FALSE)</f>
        <v>24477.469825499997</v>
      </c>
      <c r="L37" s="344"/>
      <c r="M37" s="345">
        <v>250</v>
      </c>
      <c r="N37" s="281">
        <f>K37/M37</f>
        <v>97.909879301999993</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1.0213441041219999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242.18743185212199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8153.1838500491585</v>
      </c>
      <c r="N48" s="281">
        <f>K48*M48</f>
        <v>652.25470800393271</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3600</v>
      </c>
      <c r="N49" s="281">
        <f>K49*M49</f>
        <v>3600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4252.254708003933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102.1344104122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4596.5765502682552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919.31531005365105</v>
      </c>
      <c r="M84" s="852"/>
      <c r="N84" s="57"/>
    </row>
    <row r="85" spans="1:14">
      <c r="B85" s="95" t="s">
        <v>1057</v>
      </c>
      <c r="C85" s="96"/>
      <c r="D85" s="96"/>
      <c r="E85" s="96"/>
      <c r="F85" s="96"/>
      <c r="G85" s="96"/>
      <c r="H85" s="96"/>
      <c r="I85" s="93"/>
      <c r="J85" s="94"/>
      <c r="K85" s="313">
        <v>0.05</v>
      </c>
      <c r="L85" s="851">
        <f>N79*K85</f>
        <v>229.82882751341276</v>
      </c>
      <c r="M85" s="852"/>
      <c r="N85" s="57"/>
    </row>
    <row r="86" spans="1:14" ht="15" thickBot="1">
      <c r="B86" s="97" t="s">
        <v>1058</v>
      </c>
      <c r="C86" s="98"/>
      <c r="D86" s="98"/>
      <c r="E86" s="98"/>
      <c r="F86" s="98"/>
      <c r="G86" s="98"/>
      <c r="H86" s="98"/>
      <c r="I86" s="99"/>
      <c r="J86" s="100"/>
      <c r="K86" s="314">
        <v>0.05</v>
      </c>
      <c r="L86" s="853">
        <f>N79*K86</f>
        <v>229.82882751341276</v>
      </c>
      <c r="M86" s="854"/>
      <c r="N86" s="57"/>
    </row>
    <row r="87" spans="1:14" ht="15" thickBot="1">
      <c r="B87" s="816" t="s">
        <v>1037</v>
      </c>
      <c r="C87" s="817"/>
      <c r="D87" s="817"/>
      <c r="E87" s="817"/>
      <c r="F87" s="817"/>
      <c r="G87" s="817"/>
      <c r="H87" s="817"/>
      <c r="I87" s="817"/>
      <c r="J87" s="817"/>
      <c r="K87" s="817"/>
      <c r="L87" s="817"/>
      <c r="M87" s="818"/>
      <c r="N87" s="58">
        <f>L84+L85+L86</f>
        <v>1378.9729650804766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5975.5495153487318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35814.052111500001</v>
      </c>
      <c r="L36" s="279"/>
      <c r="M36" s="345">
        <v>3.75</v>
      </c>
      <c r="N36" s="281">
        <f>K36/M36</f>
        <v>9550.4138963999994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85.112008676833327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9635.5259050768327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124199.99999999999</v>
      </c>
      <c r="N48" s="281">
        <f>K48*M48</f>
        <v>124199.99999999999</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418760.99999999994</v>
      </c>
      <c r="N49" s="281">
        <f>K49*M49</f>
        <v>418760.99999999994</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390762.69749999995</v>
      </c>
      <c r="N50" s="281">
        <f>K50*M50</f>
        <v>11722.880924999998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554683.88092499983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8511.200867683332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572830.60769775999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114566.121539552</v>
      </c>
      <c r="M84" s="852"/>
      <c r="N84" s="57"/>
    </row>
    <row r="85" spans="1:14">
      <c r="B85" s="95" t="s">
        <v>1057</v>
      </c>
      <c r="C85" s="96"/>
      <c r="D85" s="96"/>
      <c r="E85" s="96"/>
      <c r="F85" s="96"/>
      <c r="G85" s="96"/>
      <c r="H85" s="96"/>
      <c r="I85" s="93"/>
      <c r="J85" s="94"/>
      <c r="K85" s="313">
        <v>0.05</v>
      </c>
      <c r="L85" s="851">
        <f>N79*K85</f>
        <v>28641.530384887999</v>
      </c>
      <c r="M85" s="852"/>
      <c r="N85" s="57"/>
    </row>
    <row r="86" spans="1:14" ht="15" thickBot="1">
      <c r="B86" s="97" t="s">
        <v>1058</v>
      </c>
      <c r="C86" s="98"/>
      <c r="D86" s="98"/>
      <c r="E86" s="98"/>
      <c r="F86" s="98"/>
      <c r="G86" s="98"/>
      <c r="H86" s="98"/>
      <c r="I86" s="99"/>
      <c r="J86" s="100"/>
      <c r="K86" s="314">
        <v>0.05</v>
      </c>
      <c r="L86" s="853">
        <f>N79*K86</f>
        <v>28641.530384887999</v>
      </c>
      <c r="M86" s="854"/>
      <c r="N86" s="57"/>
    </row>
    <row r="87" spans="1:14" ht="15" thickBot="1">
      <c r="B87" s="816" t="s">
        <v>1037</v>
      </c>
      <c r="C87" s="817"/>
      <c r="D87" s="817"/>
      <c r="E87" s="817"/>
      <c r="F87" s="817"/>
      <c r="G87" s="817"/>
      <c r="H87" s="817"/>
      <c r="I87" s="817"/>
      <c r="J87" s="817"/>
      <c r="K87" s="817"/>
      <c r="L87" s="817"/>
      <c r="M87" s="818"/>
      <c r="N87" s="58">
        <f>L84+L85+L86</f>
        <v>171849.182309328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744679.79000708798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8.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35814.052111500001</v>
      </c>
      <c r="L36" s="279"/>
      <c r="M36" s="345">
        <v>3.75</v>
      </c>
      <c r="N36" s="281">
        <f>K36/M36</f>
        <v>9550.4138963999994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85.112008676833327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9635.5259050768327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124199.99999999999</v>
      </c>
      <c r="N48" s="281">
        <f>K48*M48</f>
        <v>124199.99999999999</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424426.58999999997</v>
      </c>
      <c r="N49" s="281">
        <f>K49*M49</f>
        <v>424426.58999999997</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390762.69749999995</v>
      </c>
      <c r="N50" s="281">
        <f>K50*M50</f>
        <v>11722.880924999998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560349.47092499991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8511.200867683332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578496.19769776007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115699.23953955201</v>
      </c>
      <c r="M84" s="852"/>
      <c r="N84" s="57"/>
    </row>
    <row r="85" spans="1:14">
      <c r="B85" s="95" t="s">
        <v>1057</v>
      </c>
      <c r="C85" s="96"/>
      <c r="D85" s="96"/>
      <c r="E85" s="96"/>
      <c r="F85" s="96"/>
      <c r="G85" s="96"/>
      <c r="H85" s="96"/>
      <c r="I85" s="93"/>
      <c r="J85" s="94"/>
      <c r="K85" s="313">
        <v>0.05</v>
      </c>
      <c r="L85" s="851">
        <f>N79*K85</f>
        <v>28924.809884888004</v>
      </c>
      <c r="M85" s="852"/>
      <c r="N85" s="57"/>
    </row>
    <row r="86" spans="1:14" ht="15" thickBot="1">
      <c r="B86" s="97" t="s">
        <v>1058</v>
      </c>
      <c r="C86" s="98"/>
      <c r="D86" s="98"/>
      <c r="E86" s="98"/>
      <c r="F86" s="98"/>
      <c r="G86" s="98"/>
      <c r="H86" s="98"/>
      <c r="I86" s="99"/>
      <c r="J86" s="100"/>
      <c r="K86" s="314">
        <v>0.05</v>
      </c>
      <c r="L86" s="853">
        <f>N79*K86</f>
        <v>28924.809884888004</v>
      </c>
      <c r="M86" s="854"/>
      <c r="N86" s="57"/>
    </row>
    <row r="87" spans="1:14" ht="15" thickBot="1">
      <c r="B87" s="816" t="s">
        <v>1037</v>
      </c>
      <c r="C87" s="817"/>
      <c r="D87" s="817"/>
      <c r="E87" s="817"/>
      <c r="F87" s="817"/>
      <c r="G87" s="817"/>
      <c r="H87" s="817"/>
      <c r="I87" s="817"/>
      <c r="J87" s="817"/>
      <c r="K87" s="817"/>
      <c r="L87" s="817"/>
      <c r="M87" s="818"/>
      <c r="N87" s="58">
        <f>L84+L85+L86</f>
        <v>173548.85930932802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752045.05700708809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35814.052111500001</v>
      </c>
      <c r="L36" s="279"/>
      <c r="M36" s="345">
        <v>3</v>
      </c>
      <c r="N36" s="281">
        <f>K36/M36</f>
        <v>11938.0173705</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42.55600433841667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11980.573374838417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289800</v>
      </c>
      <c r="N48" s="281">
        <f>K48*M48</f>
        <v>289800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390762.69749999995</v>
      </c>
      <c r="N49" s="281">
        <f>K49*M49</f>
        <v>23445.761849999995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313245.76185000001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4255.6004338416669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329481.93565868004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65896.387131736017</v>
      </c>
      <c r="M84" s="852"/>
      <c r="N84" s="57"/>
    </row>
    <row r="85" spans="1:14">
      <c r="B85" s="95" t="s">
        <v>1057</v>
      </c>
      <c r="C85" s="96"/>
      <c r="D85" s="96"/>
      <c r="E85" s="96"/>
      <c r="F85" s="96"/>
      <c r="G85" s="96"/>
      <c r="H85" s="96"/>
      <c r="I85" s="93"/>
      <c r="J85" s="94"/>
      <c r="K85" s="313">
        <v>0.05</v>
      </c>
      <c r="L85" s="851">
        <f>N79*K85</f>
        <v>16474.096782934004</v>
      </c>
      <c r="M85" s="852"/>
      <c r="N85" s="57"/>
    </row>
    <row r="86" spans="1:14" ht="15" thickBot="1">
      <c r="B86" s="97" t="s">
        <v>1058</v>
      </c>
      <c r="C86" s="98"/>
      <c r="D86" s="98"/>
      <c r="E86" s="98"/>
      <c r="F86" s="98"/>
      <c r="G86" s="98"/>
      <c r="H86" s="98"/>
      <c r="I86" s="99"/>
      <c r="J86" s="100"/>
      <c r="K86" s="314">
        <v>0.05</v>
      </c>
      <c r="L86" s="853">
        <f>N79*K86</f>
        <v>16474.096782934004</v>
      </c>
      <c r="M86" s="854"/>
      <c r="N86" s="57"/>
    </row>
    <row r="87" spans="1:14" ht="15" thickBot="1">
      <c r="B87" s="816" t="s">
        <v>1037</v>
      </c>
      <c r="C87" s="817"/>
      <c r="D87" s="817"/>
      <c r="E87" s="817"/>
      <c r="F87" s="817"/>
      <c r="G87" s="817"/>
      <c r="H87" s="817"/>
      <c r="I87" s="817"/>
      <c r="J87" s="817"/>
      <c r="K87" s="817"/>
      <c r="L87" s="817"/>
      <c r="M87" s="818"/>
      <c r="N87" s="58">
        <f>L84+L85+L86</f>
        <v>98844.580697604033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428326.51635628409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135</v>
      </c>
      <c r="B36" s="865" t="str">
        <f>VLOOKUP(A36,EQUIPOS!A6:D154,3,FALSE)</f>
        <v>Camión 350</v>
      </c>
      <c r="C36" s="866"/>
      <c r="D36" s="866"/>
      <c r="E36" s="866"/>
      <c r="F36" s="866"/>
      <c r="G36" s="866"/>
      <c r="H36" s="867"/>
      <c r="I36" s="276"/>
      <c r="J36" s="277"/>
      <c r="K36" s="278">
        <f>VLOOKUP(A36,EQUIPOS!A6:D163,4,FALSE)</f>
        <v>39653.898479604482</v>
      </c>
      <c r="L36" s="279"/>
      <c r="M36" s="345">
        <v>6.25</v>
      </c>
      <c r="N36" s="281">
        <f>K36/M36</f>
        <v>6344.623756736717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306.40323123659999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6651.0269879733169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113849.99999999999</v>
      </c>
      <c r="N48" s="281">
        <f>K48*M48</f>
        <v>28462.499999999996</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135593.28</v>
      </c>
      <c r="N49" s="281">
        <f>K49*M49</f>
        <v>32831.302663438255</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61293.802663438255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6128.0646247320001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74072.894276143561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14814.578855228712</v>
      </c>
      <c r="M84" s="852"/>
      <c r="N84" s="57"/>
    </row>
    <row r="85" spans="1:14">
      <c r="B85" s="95" t="s">
        <v>1057</v>
      </c>
      <c r="C85" s="96"/>
      <c r="D85" s="96"/>
      <c r="E85" s="96"/>
      <c r="F85" s="96"/>
      <c r="G85" s="96"/>
      <c r="H85" s="96"/>
      <c r="I85" s="93"/>
      <c r="J85" s="94"/>
      <c r="K85" s="313">
        <v>0.05</v>
      </c>
      <c r="L85" s="851">
        <f>N79*K85</f>
        <v>3703.6447138071781</v>
      </c>
      <c r="M85" s="852"/>
      <c r="N85" s="57"/>
    </row>
    <row r="86" spans="1:14" ht="15" thickBot="1">
      <c r="B86" s="97" t="s">
        <v>1058</v>
      </c>
      <c r="C86" s="98"/>
      <c r="D86" s="98"/>
      <c r="E86" s="98"/>
      <c r="F86" s="98"/>
      <c r="G86" s="98"/>
      <c r="H86" s="98"/>
      <c r="I86" s="99"/>
      <c r="J86" s="100"/>
      <c r="K86" s="314">
        <v>0.05</v>
      </c>
      <c r="L86" s="853">
        <f>N79*K86</f>
        <v>3703.6447138071781</v>
      </c>
      <c r="M86" s="854"/>
      <c r="N86" s="57"/>
    </row>
    <row r="87" spans="1:14" ht="15" thickBot="1">
      <c r="B87" s="816" t="s">
        <v>1037</v>
      </c>
      <c r="C87" s="817"/>
      <c r="D87" s="817"/>
      <c r="E87" s="817"/>
      <c r="F87" s="817"/>
      <c r="G87" s="817"/>
      <c r="H87" s="817"/>
      <c r="I87" s="817"/>
      <c r="J87" s="817"/>
      <c r="K87" s="817"/>
      <c r="L87" s="817"/>
      <c r="M87" s="818"/>
      <c r="N87" s="58">
        <f>L84+L85+L86</f>
        <v>22221.868282843068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96294.762558986637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34.044803470733335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74555.584282531476</v>
      </c>
      <c r="N48" s="281">
        <f>K48*M48</f>
        <v>74555.584282531476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74555.584282531476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3404.4803470733332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77994.109433075544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15598.821886615109</v>
      </c>
      <c r="M84" s="852"/>
      <c r="N84" s="57"/>
    </row>
    <row r="85" spans="1:14">
      <c r="B85" s="95" t="s">
        <v>1057</v>
      </c>
      <c r="C85" s="96"/>
      <c r="D85" s="96"/>
      <c r="E85" s="96"/>
      <c r="F85" s="96"/>
      <c r="G85" s="96"/>
      <c r="H85" s="96"/>
      <c r="I85" s="93"/>
      <c r="J85" s="94"/>
      <c r="K85" s="313">
        <v>0.05</v>
      </c>
      <c r="L85" s="851">
        <f>N79*K85</f>
        <v>3899.7054716537773</v>
      </c>
      <c r="M85" s="852"/>
      <c r="N85" s="57"/>
    </row>
    <row r="86" spans="1:14" ht="15" thickBot="1">
      <c r="B86" s="97" t="s">
        <v>1058</v>
      </c>
      <c r="C86" s="98"/>
      <c r="D86" s="98"/>
      <c r="E86" s="98"/>
      <c r="F86" s="98"/>
      <c r="G86" s="98"/>
      <c r="H86" s="98"/>
      <c r="I86" s="99"/>
      <c r="J86" s="100"/>
      <c r="K86" s="314">
        <v>0.05</v>
      </c>
      <c r="L86" s="853">
        <f>N79*K86</f>
        <v>3899.7054716537773</v>
      </c>
      <c r="M86" s="854"/>
      <c r="N86" s="57"/>
    </row>
    <row r="87" spans="1:14" ht="15" thickBot="1">
      <c r="B87" s="816" t="s">
        <v>1037</v>
      </c>
      <c r="C87" s="817"/>
      <c r="D87" s="817"/>
      <c r="E87" s="817"/>
      <c r="F87" s="817"/>
      <c r="G87" s="817"/>
      <c r="H87" s="817"/>
      <c r="I87" s="817"/>
      <c r="J87" s="817"/>
      <c r="K87" s="817"/>
      <c r="L87" s="817"/>
      <c r="M87" s="818"/>
      <c r="N87" s="58">
        <f>L84+L85+L86</f>
        <v>23398.232829922665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101392.34226299821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35.218762211103453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55262.34676236206</v>
      </c>
      <c r="N48" s="281">
        <f>K48*M48</f>
        <v>55262.34676236206</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55262.34676236206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3521.8762211103449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58819.441745683507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11763.888349136701</v>
      </c>
      <c r="M84" s="852"/>
      <c r="N84" s="57"/>
    </row>
    <row r="85" spans="1:14">
      <c r="B85" s="95" t="s">
        <v>1057</v>
      </c>
      <c r="C85" s="96"/>
      <c r="D85" s="96"/>
      <c r="E85" s="96"/>
      <c r="F85" s="96"/>
      <c r="G85" s="96"/>
      <c r="H85" s="96"/>
      <c r="I85" s="93"/>
      <c r="J85" s="94"/>
      <c r="K85" s="313">
        <v>0.05</v>
      </c>
      <c r="L85" s="851">
        <f>N79*K85</f>
        <v>2940.9720872841754</v>
      </c>
      <c r="M85" s="852"/>
      <c r="N85" s="57"/>
    </row>
    <row r="86" spans="1:14" ht="15" thickBot="1">
      <c r="B86" s="97" t="s">
        <v>1058</v>
      </c>
      <c r="C86" s="98"/>
      <c r="D86" s="98"/>
      <c r="E86" s="98"/>
      <c r="F86" s="98"/>
      <c r="G86" s="98"/>
      <c r="H86" s="98"/>
      <c r="I86" s="99"/>
      <c r="J86" s="100"/>
      <c r="K86" s="314">
        <v>0.05</v>
      </c>
      <c r="L86" s="853">
        <f>N79*K86</f>
        <v>2940.9720872841754</v>
      </c>
      <c r="M86" s="854"/>
      <c r="N86" s="57"/>
    </row>
    <row r="87" spans="1:14" ht="15" thickBot="1">
      <c r="B87" s="816" t="s">
        <v>1037</v>
      </c>
      <c r="C87" s="817"/>
      <c r="D87" s="817"/>
      <c r="E87" s="817"/>
      <c r="F87" s="817"/>
      <c r="G87" s="817"/>
      <c r="H87" s="817"/>
      <c r="I87" s="817"/>
      <c r="J87" s="817"/>
      <c r="K87" s="817"/>
      <c r="L87" s="817"/>
      <c r="M87" s="818"/>
      <c r="N87" s="58">
        <f>L84+L85+L86</f>
        <v>17645.832523705052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76465.274269388552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35.218762211103453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29632.221374878911</v>
      </c>
      <c r="N48" s="281">
        <f>K48*M48</f>
        <v>29632.221374878911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29632.221374878911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3521.8762211103449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33189.316358200362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6637.8632716400725</v>
      </c>
      <c r="M84" s="852"/>
      <c r="N84" s="57"/>
    </row>
    <row r="85" spans="1:14">
      <c r="B85" s="95" t="s">
        <v>1057</v>
      </c>
      <c r="C85" s="96"/>
      <c r="D85" s="96"/>
      <c r="E85" s="96"/>
      <c r="F85" s="96"/>
      <c r="G85" s="96"/>
      <c r="H85" s="96"/>
      <c r="I85" s="93"/>
      <c r="J85" s="94"/>
      <c r="K85" s="313">
        <v>0.05</v>
      </c>
      <c r="L85" s="851">
        <f>N79*K85</f>
        <v>1659.4658179100181</v>
      </c>
      <c r="M85" s="852"/>
      <c r="N85" s="57"/>
    </row>
    <row r="86" spans="1:14" ht="15" thickBot="1">
      <c r="B86" s="97" t="s">
        <v>1058</v>
      </c>
      <c r="C86" s="98"/>
      <c r="D86" s="98"/>
      <c r="E86" s="98"/>
      <c r="F86" s="98"/>
      <c r="G86" s="98"/>
      <c r="H86" s="98"/>
      <c r="I86" s="99"/>
      <c r="J86" s="100"/>
      <c r="K86" s="314">
        <v>0.05</v>
      </c>
      <c r="L86" s="853">
        <f>N79*K86</f>
        <v>1659.4658179100181</v>
      </c>
      <c r="M86" s="854"/>
      <c r="N86" s="57"/>
    </row>
    <row r="87" spans="1:14" ht="15" thickBot="1">
      <c r="B87" s="816" t="s">
        <v>1037</v>
      </c>
      <c r="C87" s="817"/>
      <c r="D87" s="817"/>
      <c r="E87" s="817"/>
      <c r="F87" s="817"/>
      <c r="G87" s="817"/>
      <c r="H87" s="817"/>
      <c r="I87" s="817"/>
      <c r="J87" s="817"/>
      <c r="K87" s="817"/>
      <c r="L87" s="817"/>
      <c r="M87" s="818"/>
      <c r="N87" s="58">
        <f>L84+L85+L86</f>
        <v>9956.7949074601092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43146.111265660467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363</v>
      </c>
      <c r="B36" s="865" t="str">
        <f>VLOOKUP(A36,EQUIPOS!A6:D154,3,FALSE)</f>
        <v>Vibrador de concreto, Motor de 3 hp a 18.000 rpm Mangueras de 4 mt</v>
      </c>
      <c r="C36" s="866"/>
      <c r="D36" s="866"/>
      <c r="E36" s="866"/>
      <c r="F36" s="866"/>
      <c r="G36" s="866"/>
      <c r="H36" s="867"/>
      <c r="I36" s="276"/>
      <c r="J36" s="277"/>
      <c r="K36" s="278">
        <f>VLOOKUP(A36,EQUIPOS!A6:D163,4,FALSE)</f>
        <v>7698.329999999999</v>
      </c>
      <c r="L36" s="279"/>
      <c r="M36" s="345">
        <v>1.25</v>
      </c>
      <c r="N36" s="281">
        <f>K36/M36</f>
        <v>6158.6639999999989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N77*M41</f>
        <v>510.67205206099999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6669.3360520609986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18921</v>
      </c>
      <c r="N48" s="281">
        <f>K48*M48</f>
        <v>181641.60000000001</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385133.33249999996</v>
      </c>
      <c r="N49" s="281">
        <f>K49*M49</f>
        <v>46215.999899999995</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30500.456105908936</v>
      </c>
      <c r="N50" s="281">
        <f>K50*M50</f>
        <v>15250.228052954468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243107.82795295448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275310.76660806546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55062.153321613092</v>
      </c>
      <c r="M84" s="852"/>
      <c r="N84" s="57"/>
    </row>
    <row r="85" spans="1:14">
      <c r="B85" s="95" t="s">
        <v>1057</v>
      </c>
      <c r="C85" s="96"/>
      <c r="D85" s="96"/>
      <c r="E85" s="96"/>
      <c r="F85" s="96"/>
      <c r="G85" s="96"/>
      <c r="H85" s="96"/>
      <c r="I85" s="93"/>
      <c r="J85" s="94"/>
      <c r="K85" s="313">
        <v>0.05</v>
      </c>
      <c r="L85" s="851">
        <f>N79*K85</f>
        <v>13765.538330403273</v>
      </c>
      <c r="M85" s="852"/>
      <c r="N85" s="57"/>
    </row>
    <row r="86" spans="1:14" ht="15" thickBot="1">
      <c r="B86" s="97" t="s">
        <v>1058</v>
      </c>
      <c r="C86" s="98"/>
      <c r="D86" s="98"/>
      <c r="E86" s="98"/>
      <c r="F86" s="98"/>
      <c r="G86" s="98"/>
      <c r="H86" s="98"/>
      <c r="I86" s="99"/>
      <c r="J86" s="100"/>
      <c r="K86" s="314">
        <v>0.05</v>
      </c>
      <c r="L86" s="853">
        <f>N79*K86</f>
        <v>13765.538330403273</v>
      </c>
      <c r="M86" s="854"/>
      <c r="N86" s="57"/>
    </row>
    <row r="87" spans="1:14" ht="15" thickBot="1">
      <c r="B87" s="816" t="s">
        <v>1037</v>
      </c>
      <c r="C87" s="817"/>
      <c r="D87" s="817"/>
      <c r="E87" s="817"/>
      <c r="F87" s="817"/>
      <c r="G87" s="817"/>
      <c r="H87" s="817"/>
      <c r="I87" s="817"/>
      <c r="J87" s="817"/>
      <c r="K87" s="817"/>
      <c r="L87" s="817"/>
      <c r="M87" s="818"/>
      <c r="N87" s="58">
        <f>L84+L85+L86</f>
        <v>82593.229982419638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357903.9965904851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7.2953150294428575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10350</v>
      </c>
      <c r="N48" s="281">
        <f>K48*M48</f>
        <v>10350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10350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729.53150294428576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11086.82681797373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2217.3653635947462</v>
      </c>
      <c r="M84" s="852"/>
      <c r="N84" s="57"/>
    </row>
    <row r="85" spans="1:14">
      <c r="B85" s="95" t="s">
        <v>1057</v>
      </c>
      <c r="C85" s="96"/>
      <c r="D85" s="96"/>
      <c r="E85" s="96"/>
      <c r="F85" s="96"/>
      <c r="G85" s="96"/>
      <c r="H85" s="96"/>
      <c r="I85" s="93"/>
      <c r="J85" s="94"/>
      <c r="K85" s="313">
        <v>0.05</v>
      </c>
      <c r="L85" s="851">
        <f>N79*K85</f>
        <v>554.34134089868655</v>
      </c>
      <c r="M85" s="852"/>
      <c r="N85" s="57"/>
    </row>
    <row r="86" spans="1:14" ht="15" thickBot="1">
      <c r="B86" s="97" t="s">
        <v>1058</v>
      </c>
      <c r="C86" s="98"/>
      <c r="D86" s="98"/>
      <c r="E86" s="98"/>
      <c r="F86" s="98"/>
      <c r="G86" s="98"/>
      <c r="H86" s="98"/>
      <c r="I86" s="99"/>
      <c r="J86" s="100"/>
      <c r="K86" s="314">
        <v>0.05</v>
      </c>
      <c r="L86" s="853">
        <f>N79*K86</f>
        <v>554.34134089868655</v>
      </c>
      <c r="M86" s="854"/>
      <c r="N86" s="57"/>
    </row>
    <row r="87" spans="1:14" ht="15" thickBot="1">
      <c r="B87" s="816" t="s">
        <v>1037</v>
      </c>
      <c r="C87" s="817"/>
      <c r="D87" s="817"/>
      <c r="E87" s="817"/>
      <c r="F87" s="817"/>
      <c r="G87" s="817"/>
      <c r="H87" s="817"/>
      <c r="I87" s="817"/>
      <c r="J87" s="817"/>
      <c r="K87" s="817"/>
      <c r="L87" s="817"/>
      <c r="M87" s="818"/>
      <c r="N87" s="58">
        <f>L84+L85+L86</f>
        <v>3326.0480453921195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14412.874863365849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0"/>
      <c r="C1" s="922"/>
      <c r="D1" s="923"/>
      <c r="E1" s="923"/>
      <c r="F1" s="923"/>
      <c r="G1" s="923"/>
      <c r="H1" s="923"/>
      <c r="I1" s="923"/>
      <c r="J1" s="924"/>
      <c r="K1" s="925" t="s">
        <v>1017</v>
      </c>
      <c r="L1" s="927" t="s">
        <v>2304</v>
      </c>
      <c r="M1" s="928"/>
      <c r="N1" s="929"/>
    </row>
    <row r="2" spans="2:14" ht="24.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35814.052111500001</v>
      </c>
      <c r="L36" s="279"/>
      <c r="M36" s="345">
        <v>160</v>
      </c>
      <c r="N36" s="281">
        <f>K36/M36</f>
        <v>223.837825696875</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19.1502019522875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242.98802764916249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37085.358710524837</v>
      </c>
      <c r="N48" s="281">
        <f>K48*M48</f>
        <v>37085.358710524837</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390762.69749999995</v>
      </c>
      <c r="N49" s="281">
        <f>K49*M49</f>
        <v>11722.880924999998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48808.239635524835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1915.0201952287498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50966.247858402741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10193.24957168055</v>
      </c>
      <c r="M84" s="852"/>
      <c r="N84" s="57"/>
    </row>
    <row r="85" spans="1:14">
      <c r="B85" s="95" t="s">
        <v>1057</v>
      </c>
      <c r="C85" s="96"/>
      <c r="D85" s="96"/>
      <c r="E85" s="96"/>
      <c r="F85" s="96"/>
      <c r="G85" s="96"/>
      <c r="H85" s="96"/>
      <c r="I85" s="93"/>
      <c r="J85" s="94"/>
      <c r="K85" s="313">
        <v>0.05</v>
      </c>
      <c r="L85" s="851">
        <f>N79*K85</f>
        <v>2548.3123929201374</v>
      </c>
      <c r="M85" s="852"/>
      <c r="N85" s="57"/>
    </row>
    <row r="86" spans="1:14" ht="15" thickBot="1">
      <c r="B86" s="97" t="s">
        <v>1058</v>
      </c>
      <c r="C86" s="98"/>
      <c r="D86" s="98"/>
      <c r="E86" s="98"/>
      <c r="F86" s="98"/>
      <c r="G86" s="98"/>
      <c r="H86" s="98"/>
      <c r="I86" s="99"/>
      <c r="J86" s="100"/>
      <c r="K86" s="314">
        <v>0.05</v>
      </c>
      <c r="L86" s="853">
        <f>N79*K86</f>
        <v>2548.3123929201374</v>
      </c>
      <c r="M86" s="854"/>
      <c r="N86" s="57"/>
    </row>
    <row r="87" spans="1:14" ht="15" thickBot="1">
      <c r="B87" s="816" t="s">
        <v>1037</v>
      </c>
      <c r="C87" s="817"/>
      <c r="D87" s="817"/>
      <c r="E87" s="817"/>
      <c r="F87" s="817"/>
      <c r="G87" s="817"/>
      <c r="H87" s="817"/>
      <c r="I87" s="817"/>
      <c r="J87" s="817"/>
      <c r="K87" s="817"/>
      <c r="L87" s="817"/>
      <c r="M87" s="818"/>
      <c r="N87" s="58">
        <f>L84+L85+L86</f>
        <v>15289.874357520825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66256.122215923562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68.08960694146667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6545</v>
      </c>
      <c r="N48" s="281">
        <f>K48*M48</f>
        <v>261.8</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20544.75</v>
      </c>
      <c r="N49" s="281">
        <f>K49*M49</f>
        <v>8217.9</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550.80340000000001</v>
      </c>
      <c r="N50" s="281">
        <f>K50*M50</f>
        <v>1652.4102</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10132.110199999999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680.89606941466661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10881.095876356132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2176.2191752712265</v>
      </c>
      <c r="M84" s="852"/>
      <c r="N84" s="57"/>
    </row>
    <row r="85" spans="1:14">
      <c r="B85" s="95" t="s">
        <v>1057</v>
      </c>
      <c r="C85" s="96"/>
      <c r="D85" s="96"/>
      <c r="E85" s="96"/>
      <c r="F85" s="96"/>
      <c r="G85" s="96"/>
      <c r="H85" s="96"/>
      <c r="I85" s="93"/>
      <c r="J85" s="94"/>
      <c r="K85" s="313">
        <v>0.05</v>
      </c>
      <c r="L85" s="851">
        <f>N79*K85</f>
        <v>544.05479381780663</v>
      </c>
      <c r="M85" s="852"/>
      <c r="N85" s="57"/>
    </row>
    <row r="86" spans="1:14" ht="15" thickBot="1">
      <c r="B86" s="97" t="s">
        <v>1058</v>
      </c>
      <c r="C86" s="98"/>
      <c r="D86" s="98"/>
      <c r="E86" s="98"/>
      <c r="F86" s="98"/>
      <c r="G86" s="98"/>
      <c r="H86" s="98"/>
      <c r="I86" s="99"/>
      <c r="J86" s="100"/>
      <c r="K86" s="314">
        <v>0.05</v>
      </c>
      <c r="L86" s="853">
        <f>N79*K86</f>
        <v>544.05479381780663</v>
      </c>
      <c r="M86" s="854"/>
      <c r="N86" s="57"/>
    </row>
    <row r="87" spans="1:14" ht="15" thickBot="1">
      <c r="B87" s="816" t="s">
        <v>1037</v>
      </c>
      <c r="C87" s="817"/>
      <c r="D87" s="817"/>
      <c r="E87" s="817"/>
      <c r="F87" s="817"/>
      <c r="G87" s="817"/>
      <c r="H87" s="817"/>
      <c r="I87" s="817"/>
      <c r="J87" s="817"/>
      <c r="K87" s="817"/>
      <c r="L87" s="817"/>
      <c r="M87" s="818"/>
      <c r="N87" s="58">
        <f>L84+L85+L86</f>
        <v>3264.3287629068395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14145.424639262972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68.08960694146667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36297.497923474322</v>
      </c>
      <c r="N48" s="281">
        <f>K48*M48</f>
        <v>14518.99916938973</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550.80340000000001</v>
      </c>
      <c r="N49" s="281">
        <f>K49*M49</f>
        <v>1652.4102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16171.40936938973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680.89606941466661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16920.395045745863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3384.0790091491726</v>
      </c>
      <c r="M84" s="852"/>
      <c r="N84" s="57"/>
    </row>
    <row r="85" spans="1:14">
      <c r="B85" s="95" t="s">
        <v>1057</v>
      </c>
      <c r="C85" s="96"/>
      <c r="D85" s="96"/>
      <c r="E85" s="96"/>
      <c r="F85" s="96"/>
      <c r="G85" s="96"/>
      <c r="H85" s="96"/>
      <c r="I85" s="93"/>
      <c r="J85" s="94"/>
      <c r="K85" s="313">
        <v>0.05</v>
      </c>
      <c r="L85" s="851">
        <f>N79*K85</f>
        <v>846.01975228729316</v>
      </c>
      <c r="M85" s="852"/>
      <c r="N85" s="57"/>
    </row>
    <row r="86" spans="1:14" ht="15" thickBot="1">
      <c r="B86" s="97" t="s">
        <v>1058</v>
      </c>
      <c r="C86" s="98"/>
      <c r="D86" s="98"/>
      <c r="E86" s="98"/>
      <c r="F86" s="98"/>
      <c r="G86" s="98"/>
      <c r="H86" s="98"/>
      <c r="I86" s="99"/>
      <c r="J86" s="100"/>
      <c r="K86" s="314">
        <v>0.05</v>
      </c>
      <c r="L86" s="853">
        <f>N79*K86</f>
        <v>846.01975228729316</v>
      </c>
      <c r="M86" s="854"/>
      <c r="N86" s="57"/>
    </row>
    <row r="87" spans="1:14" ht="15" thickBot="1">
      <c r="B87" s="816" t="s">
        <v>1037</v>
      </c>
      <c r="C87" s="817"/>
      <c r="D87" s="817"/>
      <c r="E87" s="817"/>
      <c r="F87" s="817"/>
      <c r="G87" s="817"/>
      <c r="H87" s="817"/>
      <c r="I87" s="817"/>
      <c r="J87" s="817"/>
      <c r="K87" s="817"/>
      <c r="L87" s="817"/>
      <c r="M87" s="818"/>
      <c r="N87" s="58">
        <f>L84+L85+L86</f>
        <v>5076.118513723759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21996.513559469622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272.35842776586668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6545</v>
      </c>
      <c r="N48" s="281">
        <f>K48*M48</f>
        <v>523.6</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20544.75</v>
      </c>
      <c r="N49" s="281">
        <f>K49*M49</f>
        <v>8217.9</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550.80340000000001</v>
      </c>
      <c r="N50" s="281">
        <f>K50*M50</f>
        <v>1652.4102</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13450</v>
      </c>
      <c r="N51" s="281">
        <f>K51*M51</f>
        <v>20175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30568.910199999998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51"/>
    </row>
    <row r="77" spans="1:15" ht="15" thickBot="1">
      <c r="B77" s="816" t="s">
        <v>1037</v>
      </c>
      <c r="C77" s="817"/>
      <c r="D77" s="817"/>
      <c r="E77" s="817"/>
      <c r="F77" s="817"/>
      <c r="G77" s="817"/>
      <c r="H77" s="817"/>
      <c r="I77" s="817"/>
      <c r="J77" s="817"/>
      <c r="K77" s="817"/>
      <c r="L77" s="817"/>
      <c r="M77" s="818"/>
      <c r="N77" s="310">
        <f>SUM(N71:N76)</f>
        <v>2723.5842776586665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33564.85290542453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6712.9705810849064</v>
      </c>
      <c r="M84" s="852"/>
      <c r="N84" s="57"/>
    </row>
    <row r="85" spans="1:14">
      <c r="B85" s="95" t="s">
        <v>1057</v>
      </c>
      <c r="C85" s="96"/>
      <c r="D85" s="96"/>
      <c r="E85" s="96"/>
      <c r="F85" s="96"/>
      <c r="G85" s="96"/>
      <c r="H85" s="96"/>
      <c r="I85" s="93"/>
      <c r="J85" s="94"/>
      <c r="K85" s="313">
        <v>0.05</v>
      </c>
      <c r="L85" s="851">
        <f>N79*K85</f>
        <v>1678.2426452712266</v>
      </c>
      <c r="M85" s="852"/>
      <c r="N85" s="57"/>
    </row>
    <row r="86" spans="1:14" ht="15" thickBot="1">
      <c r="B86" s="97" t="s">
        <v>1058</v>
      </c>
      <c r="C86" s="98"/>
      <c r="D86" s="98"/>
      <c r="E86" s="98"/>
      <c r="F86" s="98"/>
      <c r="G86" s="98"/>
      <c r="H86" s="98"/>
      <c r="I86" s="99"/>
      <c r="J86" s="100"/>
      <c r="K86" s="314">
        <v>0.05</v>
      </c>
      <c r="L86" s="853">
        <f>N79*K86</f>
        <v>1678.2426452712266</v>
      </c>
      <c r="M86" s="854"/>
      <c r="N86" s="57"/>
    </row>
    <row r="87" spans="1:14" ht="15" thickBot="1">
      <c r="B87" s="816" t="s">
        <v>1037</v>
      </c>
      <c r="C87" s="817"/>
      <c r="D87" s="817"/>
      <c r="E87" s="817"/>
      <c r="F87" s="817"/>
      <c r="G87" s="817"/>
      <c r="H87" s="817"/>
      <c r="I87" s="817"/>
      <c r="J87" s="817"/>
      <c r="K87" s="817"/>
      <c r="L87" s="817"/>
      <c r="M87" s="818"/>
      <c r="N87" s="58">
        <f>L84+L85+L86</f>
        <v>10069.455871627359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43634.308777051891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272.35842776586668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36297.497923474322</v>
      </c>
      <c r="N48" s="281">
        <f>K48*M48</f>
        <v>14518.99916938973</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550.80340000000001</v>
      </c>
      <c r="N49" s="281">
        <f>K49*M49</f>
        <v>1652.4102</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13450</v>
      </c>
      <c r="N50" s="281">
        <f>K50*M50</f>
        <v>20175</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36346.40936938973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2723.5842776586665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39342.352074814262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7868.4704149628524</v>
      </c>
      <c r="M84" s="852"/>
      <c r="N84" s="57"/>
    </row>
    <row r="85" spans="1:14">
      <c r="B85" s="95" t="s">
        <v>1057</v>
      </c>
      <c r="C85" s="96"/>
      <c r="D85" s="96"/>
      <c r="E85" s="96"/>
      <c r="F85" s="96"/>
      <c r="G85" s="96"/>
      <c r="H85" s="96"/>
      <c r="I85" s="93"/>
      <c r="J85" s="94"/>
      <c r="K85" s="313">
        <v>0.05</v>
      </c>
      <c r="L85" s="851">
        <f>N79*K85</f>
        <v>1967.1176037407131</v>
      </c>
      <c r="M85" s="852"/>
      <c r="N85" s="57"/>
    </row>
    <row r="86" spans="1:14" ht="15" thickBot="1">
      <c r="B86" s="97" t="s">
        <v>1058</v>
      </c>
      <c r="C86" s="98"/>
      <c r="D86" s="98"/>
      <c r="E86" s="98"/>
      <c r="F86" s="98"/>
      <c r="G86" s="98"/>
      <c r="H86" s="98"/>
      <c r="I86" s="99"/>
      <c r="J86" s="100"/>
      <c r="K86" s="314">
        <v>0.05</v>
      </c>
      <c r="L86" s="853">
        <f>N79*K86</f>
        <v>1967.1176037407131</v>
      </c>
      <c r="M86" s="854"/>
      <c r="N86" s="57"/>
    </row>
    <row r="87" spans="1:14" ht="15" thickBot="1">
      <c r="B87" s="816" t="s">
        <v>1037</v>
      </c>
      <c r="C87" s="817"/>
      <c r="D87" s="817"/>
      <c r="E87" s="817"/>
      <c r="F87" s="817"/>
      <c r="G87" s="817"/>
      <c r="H87" s="817"/>
      <c r="I87" s="817"/>
      <c r="J87" s="817"/>
      <c r="K87" s="817"/>
      <c r="L87" s="817"/>
      <c r="M87" s="818"/>
      <c r="N87" s="58">
        <f>L84+L85+L86</f>
        <v>11802.705622444279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51145.05769725854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241</v>
      </c>
      <c r="B36" s="865" t="str">
        <f>VLOOKUP(A36,EQUIPOS!A6:D154,3,FALSE)</f>
        <v>Grúa (capacidad 15 ton)</v>
      </c>
      <c r="C36" s="866"/>
      <c r="D36" s="866"/>
      <c r="E36" s="866"/>
      <c r="F36" s="866"/>
      <c r="G36" s="866"/>
      <c r="H36" s="867"/>
      <c r="I36" s="276"/>
      <c r="J36" s="277"/>
      <c r="K36" s="278">
        <f>VLOOKUP(A36,EQUIPOS!A6:D163,4,FALSE)</f>
        <v>104783.72333010464</v>
      </c>
      <c r="L36" s="279"/>
      <c r="M36" s="345">
        <v>0.75</v>
      </c>
      <c r="N36" s="281">
        <f>K36/M36</f>
        <v>139711.63110680619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0.2</v>
      </c>
      <c r="N41" s="353">
        <f>N77*M41</f>
        <v>8511.2008676833339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148222.83197448953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16577.843318122374</v>
      </c>
      <c r="N48" s="281">
        <f>K48*M48</f>
        <v>16577.843318122374</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16577.843318122374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42556.004338416664</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207356.67963102856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41471.335926205713</v>
      </c>
      <c r="M84" s="852"/>
      <c r="N84" s="57"/>
    </row>
    <row r="85" spans="1:14">
      <c r="B85" s="95" t="s">
        <v>1057</v>
      </c>
      <c r="C85" s="96"/>
      <c r="D85" s="96"/>
      <c r="E85" s="96"/>
      <c r="F85" s="96"/>
      <c r="G85" s="96"/>
      <c r="H85" s="96"/>
      <c r="I85" s="93"/>
      <c r="J85" s="94"/>
      <c r="K85" s="313">
        <v>0.05</v>
      </c>
      <c r="L85" s="851">
        <f>N79*K85</f>
        <v>10367.833981551428</v>
      </c>
      <c r="M85" s="852"/>
      <c r="N85" s="57"/>
    </row>
    <row r="86" spans="1:14" ht="15" thickBot="1">
      <c r="B86" s="97" t="s">
        <v>1058</v>
      </c>
      <c r="C86" s="98"/>
      <c r="D86" s="98"/>
      <c r="E86" s="98"/>
      <c r="F86" s="98"/>
      <c r="G86" s="98"/>
      <c r="H86" s="98"/>
      <c r="I86" s="99"/>
      <c r="J86" s="100"/>
      <c r="K86" s="314">
        <v>0.05</v>
      </c>
      <c r="L86" s="853">
        <f>N79*K86</f>
        <v>10367.833981551428</v>
      </c>
      <c r="M86" s="854"/>
      <c r="N86" s="57"/>
    </row>
    <row r="87" spans="1:14" ht="15" thickBot="1">
      <c r="B87" s="816" t="s">
        <v>1037</v>
      </c>
      <c r="C87" s="817"/>
      <c r="D87" s="817"/>
      <c r="E87" s="817"/>
      <c r="F87" s="817"/>
      <c r="G87" s="817"/>
      <c r="H87" s="817"/>
      <c r="I87" s="817"/>
      <c r="J87" s="817"/>
      <c r="K87" s="817"/>
      <c r="L87" s="817"/>
      <c r="M87" s="818"/>
      <c r="N87" s="58">
        <f>L84+L85+L86</f>
        <v>62207.003889308566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269563.6835203371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0.2</v>
      </c>
      <c r="N41" s="353">
        <f>N77*M41</f>
        <v>6383.4006507624999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16577.843318122374</v>
      </c>
      <c r="N48" s="281">
        <f>K48*M48</f>
        <v>16577.843318122374</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16577.843318122374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51"/>
    </row>
    <row r="77" spans="1:15" ht="15" thickBot="1">
      <c r="B77" s="816" t="s">
        <v>1037</v>
      </c>
      <c r="C77" s="817"/>
      <c r="D77" s="817"/>
      <c r="E77" s="817"/>
      <c r="F77" s="817"/>
      <c r="G77" s="817"/>
      <c r="H77" s="817"/>
      <c r="I77" s="817"/>
      <c r="J77" s="817"/>
      <c r="K77" s="817"/>
      <c r="L77" s="817"/>
      <c r="M77" s="818"/>
      <c r="N77" s="310">
        <f>SUM(N71:N76)</f>
        <v>31917.003253812498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54878.247222697377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10975.649444539476</v>
      </c>
      <c r="M84" s="852"/>
      <c r="N84" s="57"/>
    </row>
    <row r="85" spans="1:14">
      <c r="B85" s="95" t="s">
        <v>1057</v>
      </c>
      <c r="C85" s="96"/>
      <c r="D85" s="96"/>
      <c r="E85" s="96"/>
      <c r="F85" s="96"/>
      <c r="G85" s="96"/>
      <c r="H85" s="96"/>
      <c r="I85" s="93"/>
      <c r="J85" s="94"/>
      <c r="K85" s="313">
        <v>0.05</v>
      </c>
      <c r="L85" s="851">
        <f>N79*K85</f>
        <v>2743.9123611348691</v>
      </c>
      <c r="M85" s="852"/>
      <c r="N85" s="57"/>
    </row>
    <row r="86" spans="1:14" ht="15" thickBot="1">
      <c r="B86" s="97" t="s">
        <v>1058</v>
      </c>
      <c r="C86" s="98"/>
      <c r="D86" s="98"/>
      <c r="E86" s="98"/>
      <c r="F86" s="98"/>
      <c r="G86" s="98"/>
      <c r="H86" s="98"/>
      <c r="I86" s="99"/>
      <c r="J86" s="100"/>
      <c r="K86" s="314">
        <v>0.05</v>
      </c>
      <c r="L86" s="853">
        <f>N79*K86</f>
        <v>2743.9123611348691</v>
      </c>
      <c r="M86" s="854"/>
      <c r="N86" s="57"/>
    </row>
    <row r="87" spans="1:14" ht="15" thickBot="1">
      <c r="B87" s="816" t="s">
        <v>1037</v>
      </c>
      <c r="C87" s="817"/>
      <c r="D87" s="817"/>
      <c r="E87" s="817"/>
      <c r="F87" s="817"/>
      <c r="G87" s="817"/>
      <c r="H87" s="817"/>
      <c r="I87" s="817"/>
      <c r="J87" s="817"/>
      <c r="K87" s="817"/>
      <c r="L87" s="817"/>
      <c r="M87" s="818"/>
      <c r="N87" s="58">
        <f>L84+L85+L86</f>
        <v>16463.474166809214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71341.721389506594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16577.843318122374</v>
      </c>
      <c r="N48" s="281">
        <f>K48*M48</f>
        <v>16577.843318122374</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16577.843318122374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51"/>
    </row>
    <row r="77" spans="1:15" ht="15" thickBot="1">
      <c r="B77" s="816" t="s">
        <v>1037</v>
      </c>
      <c r="C77" s="817"/>
      <c r="D77" s="817"/>
      <c r="E77" s="817"/>
      <c r="F77" s="817"/>
      <c r="G77" s="817"/>
      <c r="H77" s="817"/>
      <c r="I77" s="817"/>
      <c r="J77" s="817"/>
      <c r="K77" s="817"/>
      <c r="L77" s="817"/>
      <c r="M77" s="818"/>
      <c r="N77" s="310">
        <f>SUM(N71:N76)</f>
        <v>17022.401735366668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36153.60531379404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7230.7210627588083</v>
      </c>
      <c r="M84" s="852"/>
      <c r="N84" s="57"/>
    </row>
    <row r="85" spans="1:14">
      <c r="B85" s="95" t="s">
        <v>1057</v>
      </c>
      <c r="C85" s="96"/>
      <c r="D85" s="96"/>
      <c r="E85" s="96"/>
      <c r="F85" s="96"/>
      <c r="G85" s="96"/>
      <c r="H85" s="96"/>
      <c r="I85" s="93"/>
      <c r="J85" s="94"/>
      <c r="K85" s="313">
        <v>0.05</v>
      </c>
      <c r="L85" s="851">
        <f>N79*K85</f>
        <v>1807.6802656897021</v>
      </c>
      <c r="M85" s="852"/>
      <c r="N85" s="57"/>
    </row>
    <row r="86" spans="1:14" ht="15" thickBot="1">
      <c r="B86" s="97" t="s">
        <v>1058</v>
      </c>
      <c r="C86" s="98"/>
      <c r="D86" s="98"/>
      <c r="E86" s="98"/>
      <c r="F86" s="98"/>
      <c r="G86" s="98"/>
      <c r="H86" s="98"/>
      <c r="I86" s="99"/>
      <c r="J86" s="100"/>
      <c r="K86" s="314">
        <v>0.05</v>
      </c>
      <c r="L86" s="853">
        <f>N79*K86</f>
        <v>1807.6802656897021</v>
      </c>
      <c r="M86" s="854"/>
      <c r="N86" s="57"/>
    </row>
    <row r="87" spans="1:14" ht="15" thickBot="1">
      <c r="B87" s="816" t="s">
        <v>1037</v>
      </c>
      <c r="C87" s="817"/>
      <c r="D87" s="817"/>
      <c r="E87" s="817"/>
      <c r="F87" s="817"/>
      <c r="G87" s="817"/>
      <c r="H87" s="817"/>
      <c r="I87" s="817"/>
      <c r="J87" s="817"/>
      <c r="K87" s="817"/>
      <c r="L87" s="817"/>
      <c r="M87" s="818"/>
      <c r="N87" s="58">
        <f>L84+L85+L86</f>
        <v>10846.081594138212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46999.68690793225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16577.843318122374</v>
      </c>
      <c r="N48" s="281">
        <f>K48*M48</f>
        <v>16577.843318122374</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16577.843318122374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12766.801301525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31259.664814876123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6251.9329629752247</v>
      </c>
      <c r="M84" s="852"/>
      <c r="N84" s="57"/>
    </row>
    <row r="85" spans="1:14">
      <c r="B85" s="95" t="s">
        <v>1057</v>
      </c>
      <c r="C85" s="96"/>
      <c r="D85" s="96"/>
      <c r="E85" s="96"/>
      <c r="F85" s="96"/>
      <c r="G85" s="96"/>
      <c r="H85" s="96"/>
      <c r="I85" s="93"/>
      <c r="J85" s="94"/>
      <c r="K85" s="313">
        <v>0.05</v>
      </c>
      <c r="L85" s="851">
        <f>N79*K85</f>
        <v>1562.9832407438062</v>
      </c>
      <c r="M85" s="852"/>
      <c r="N85" s="57"/>
    </row>
    <row r="86" spans="1:14" ht="15" thickBot="1">
      <c r="B86" s="97" t="s">
        <v>1058</v>
      </c>
      <c r="C86" s="98"/>
      <c r="D86" s="98"/>
      <c r="E86" s="98"/>
      <c r="F86" s="98"/>
      <c r="G86" s="98"/>
      <c r="H86" s="98"/>
      <c r="I86" s="99"/>
      <c r="J86" s="100"/>
      <c r="K86" s="314">
        <v>0.05</v>
      </c>
      <c r="L86" s="853">
        <f>N79*K86</f>
        <v>1562.9832407438062</v>
      </c>
      <c r="M86" s="854"/>
      <c r="N86" s="57"/>
    </row>
    <row r="87" spans="1:14" ht="15" thickBot="1">
      <c r="B87" s="816" t="s">
        <v>1037</v>
      </c>
      <c r="C87" s="817"/>
      <c r="D87" s="817"/>
      <c r="E87" s="817"/>
      <c r="F87" s="817"/>
      <c r="G87" s="817"/>
      <c r="H87" s="817"/>
      <c r="I87" s="817"/>
      <c r="J87" s="817"/>
      <c r="K87" s="817"/>
      <c r="L87" s="817"/>
      <c r="M87" s="818"/>
      <c r="N87" s="58">
        <f>L84+L85+L86</f>
        <v>9377.899444462837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40637.564259338964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10728.404455063024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124199.99999999999</v>
      </c>
      <c r="N48" s="281">
        <f>K48*M48</f>
        <v>260819.99999999997</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16577.843318122374</v>
      </c>
      <c r="N49" s="281">
        <f>K49*M49</f>
        <v>16577.843318122374</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277397.84331812232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71522.696367086828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359648.94414027222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71929.788828054443</v>
      </c>
      <c r="M84" s="852"/>
      <c r="N84" s="57"/>
    </row>
    <row r="85" spans="1:14">
      <c r="B85" s="95" t="s">
        <v>1057</v>
      </c>
      <c r="C85" s="96"/>
      <c r="D85" s="96"/>
      <c r="E85" s="96"/>
      <c r="F85" s="96"/>
      <c r="G85" s="96"/>
      <c r="H85" s="96"/>
      <c r="I85" s="93"/>
      <c r="J85" s="94"/>
      <c r="K85" s="313">
        <v>0.05</v>
      </c>
      <c r="L85" s="851">
        <f>N79*K85</f>
        <v>17982.447207013611</v>
      </c>
      <c r="M85" s="852"/>
      <c r="N85" s="57"/>
    </row>
    <row r="86" spans="1:14" ht="15" thickBot="1">
      <c r="B86" s="97" t="s">
        <v>1058</v>
      </c>
      <c r="C86" s="98"/>
      <c r="D86" s="98"/>
      <c r="E86" s="98"/>
      <c r="F86" s="98"/>
      <c r="G86" s="98"/>
      <c r="H86" s="98"/>
      <c r="I86" s="99"/>
      <c r="J86" s="100"/>
      <c r="K86" s="314">
        <v>0.05</v>
      </c>
      <c r="L86" s="853">
        <f>N79*K86</f>
        <v>17982.447207013611</v>
      </c>
      <c r="M86" s="854"/>
      <c r="N86" s="57"/>
    </row>
    <row r="87" spans="1:14" ht="15" thickBot="1">
      <c r="B87" s="816" t="s">
        <v>1037</v>
      </c>
      <c r="C87" s="817"/>
      <c r="D87" s="817"/>
      <c r="E87" s="817"/>
      <c r="F87" s="817"/>
      <c r="G87" s="817"/>
      <c r="H87" s="817"/>
      <c r="I87" s="817"/>
      <c r="J87" s="817"/>
      <c r="K87" s="817"/>
      <c r="L87" s="817"/>
      <c r="M87" s="818"/>
      <c r="N87" s="58">
        <f>L84+L85+L86</f>
        <v>107894.68324208166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467543.62738235388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10728.404455063024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124199.99999999999</v>
      </c>
      <c r="N48" s="281">
        <f>K48*M48</f>
        <v>248399.99999999997</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16577.843318122374</v>
      </c>
      <c r="N49" s="281">
        <f>K49*M49</f>
        <v>16577.843318122374</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264977.84331812232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71522.696367086828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347228.94414027222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69445.788828054443</v>
      </c>
      <c r="M84" s="852"/>
      <c r="N84" s="57"/>
    </row>
    <row r="85" spans="1:14">
      <c r="B85" s="95" t="s">
        <v>1057</v>
      </c>
      <c r="C85" s="96"/>
      <c r="D85" s="96"/>
      <c r="E85" s="96"/>
      <c r="F85" s="96"/>
      <c r="G85" s="96"/>
      <c r="H85" s="96"/>
      <c r="I85" s="93"/>
      <c r="J85" s="94"/>
      <c r="K85" s="313">
        <v>0.05</v>
      </c>
      <c r="L85" s="851">
        <f>N79*K85</f>
        <v>17361.447207013611</v>
      </c>
      <c r="M85" s="852"/>
      <c r="N85" s="57"/>
    </row>
    <row r="86" spans="1:14" ht="15" thickBot="1">
      <c r="B86" s="97" t="s">
        <v>1058</v>
      </c>
      <c r="C86" s="98"/>
      <c r="D86" s="98"/>
      <c r="E86" s="98"/>
      <c r="F86" s="98"/>
      <c r="G86" s="98"/>
      <c r="H86" s="98"/>
      <c r="I86" s="99"/>
      <c r="J86" s="100"/>
      <c r="K86" s="314">
        <v>0.05</v>
      </c>
      <c r="L86" s="853">
        <f>N79*K86</f>
        <v>17361.447207013611</v>
      </c>
      <c r="M86" s="854"/>
      <c r="N86" s="57"/>
    </row>
    <row r="87" spans="1:14" ht="15" thickBot="1">
      <c r="B87" s="816" t="s">
        <v>1037</v>
      </c>
      <c r="C87" s="817"/>
      <c r="D87" s="817"/>
      <c r="E87" s="817"/>
      <c r="F87" s="817"/>
      <c r="G87" s="817"/>
      <c r="H87" s="817"/>
      <c r="I87" s="817"/>
      <c r="J87" s="817"/>
      <c r="K87" s="817"/>
      <c r="L87" s="817"/>
      <c r="M87" s="818"/>
      <c r="N87" s="58">
        <f>L84+L85+L86</f>
        <v>104168.68324208166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451397.62738235388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4479.5794040438586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124199.99999999999</v>
      </c>
      <c r="N48" s="281">
        <f>K48*M48</f>
        <v>162702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16577.843318122374</v>
      </c>
      <c r="N49" s="281">
        <f>K49*M49</f>
        <v>16577.843318122374</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179279.84331812238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44795.794040438588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228555.21676260483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45711.043352520966</v>
      </c>
      <c r="M84" s="852"/>
      <c r="N84" s="57"/>
    </row>
    <row r="85" spans="1:14">
      <c r="B85" s="95" t="s">
        <v>1057</v>
      </c>
      <c r="C85" s="96"/>
      <c r="D85" s="96"/>
      <c r="E85" s="96"/>
      <c r="F85" s="96"/>
      <c r="G85" s="96"/>
      <c r="H85" s="96"/>
      <c r="I85" s="93"/>
      <c r="J85" s="94"/>
      <c r="K85" s="313">
        <v>0.05</v>
      </c>
      <c r="L85" s="851">
        <f>N79*K85</f>
        <v>11427.760838130242</v>
      </c>
      <c r="M85" s="852"/>
      <c r="N85" s="57"/>
    </row>
    <row r="86" spans="1:14" ht="15" thickBot="1">
      <c r="B86" s="97" t="s">
        <v>1058</v>
      </c>
      <c r="C86" s="98"/>
      <c r="D86" s="98"/>
      <c r="E86" s="98"/>
      <c r="F86" s="98"/>
      <c r="G86" s="98"/>
      <c r="H86" s="98"/>
      <c r="I86" s="99"/>
      <c r="J86" s="100"/>
      <c r="K86" s="314">
        <v>0.05</v>
      </c>
      <c r="L86" s="853">
        <f>N79*K86</f>
        <v>11427.760838130242</v>
      </c>
      <c r="M86" s="854"/>
      <c r="N86" s="57"/>
    </row>
    <row r="87" spans="1:14" ht="15" thickBot="1">
      <c r="B87" s="816" t="s">
        <v>1037</v>
      </c>
      <c r="C87" s="817"/>
      <c r="D87" s="817"/>
      <c r="E87" s="817"/>
      <c r="F87" s="817"/>
      <c r="G87" s="817"/>
      <c r="H87" s="817"/>
      <c r="I87" s="817"/>
      <c r="J87" s="817"/>
      <c r="K87" s="817"/>
      <c r="L87" s="817"/>
      <c r="M87" s="818"/>
      <c r="N87" s="58">
        <f>L84+L85+L86</f>
        <v>68566.56502878145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297121.78179138631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3754.9415592720588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124199.99999999999</v>
      </c>
      <c r="N48" s="281">
        <f>K48*M48</f>
        <v>136620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16577.843318122374</v>
      </c>
      <c r="N49" s="281">
        <f>K49*M49</f>
        <v>16577.843318122374</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153197.84331812238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37549.415592720587</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194502.20047011503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38900.440094023004</v>
      </c>
      <c r="M84" s="852"/>
      <c r="N84" s="57"/>
    </row>
    <row r="85" spans="1:14">
      <c r="B85" s="95" t="s">
        <v>1057</v>
      </c>
      <c r="C85" s="96"/>
      <c r="D85" s="96"/>
      <c r="E85" s="96"/>
      <c r="F85" s="96"/>
      <c r="G85" s="96"/>
      <c r="H85" s="96"/>
      <c r="I85" s="93"/>
      <c r="J85" s="94"/>
      <c r="K85" s="313">
        <v>0.05</v>
      </c>
      <c r="L85" s="851">
        <f>N79*K85</f>
        <v>9725.1100235057511</v>
      </c>
      <c r="M85" s="852"/>
      <c r="N85" s="57"/>
    </row>
    <row r="86" spans="1:14" ht="15" thickBot="1">
      <c r="B86" s="97" t="s">
        <v>1058</v>
      </c>
      <c r="C86" s="98"/>
      <c r="D86" s="98"/>
      <c r="E86" s="98"/>
      <c r="F86" s="98"/>
      <c r="G86" s="98"/>
      <c r="H86" s="98"/>
      <c r="I86" s="99"/>
      <c r="J86" s="100"/>
      <c r="K86" s="314">
        <v>0.05</v>
      </c>
      <c r="L86" s="853">
        <f>N79*K86</f>
        <v>9725.1100235057511</v>
      </c>
      <c r="M86" s="854"/>
      <c r="N86" s="57"/>
    </row>
    <row r="87" spans="1:14" ht="15" thickBot="1">
      <c r="B87" s="816" t="s">
        <v>1037</v>
      </c>
      <c r="C87" s="817"/>
      <c r="D87" s="817"/>
      <c r="E87" s="817"/>
      <c r="F87" s="817"/>
      <c r="G87" s="817"/>
      <c r="H87" s="817"/>
      <c r="I87" s="817"/>
      <c r="J87" s="817"/>
      <c r="K87" s="817"/>
      <c r="L87" s="817"/>
      <c r="M87" s="818"/>
      <c r="N87" s="58">
        <f>L84+L85+L86</f>
        <v>58350.66014103451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252852.86061114955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124199.99999999999</v>
      </c>
      <c r="N48" s="281">
        <f>K48*M48</f>
        <v>6210</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37.26</v>
      </c>
      <c r="N49" s="281">
        <f>K49*M49</f>
        <v>186.29999999999998</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7755.4578559896654</v>
      </c>
      <c r="N50" s="281">
        <f>K50*M50</f>
        <v>7755.4578559896654</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14151.757855989665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2553.3602603049999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16960.454142325165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3392.0908284650332</v>
      </c>
      <c r="M84" s="852"/>
      <c r="N84" s="57"/>
    </row>
    <row r="85" spans="1:14">
      <c r="B85" s="95" t="s">
        <v>1057</v>
      </c>
      <c r="C85" s="96"/>
      <c r="D85" s="96"/>
      <c r="E85" s="96"/>
      <c r="F85" s="96"/>
      <c r="G85" s="96"/>
      <c r="H85" s="96"/>
      <c r="I85" s="93"/>
      <c r="J85" s="94"/>
      <c r="K85" s="313">
        <v>0.05</v>
      </c>
      <c r="L85" s="851">
        <f>N79*K85</f>
        <v>848.02270711625829</v>
      </c>
      <c r="M85" s="852"/>
      <c r="N85" s="57"/>
    </row>
    <row r="86" spans="1:14" ht="15" thickBot="1">
      <c r="B86" s="97" t="s">
        <v>1058</v>
      </c>
      <c r="C86" s="98"/>
      <c r="D86" s="98"/>
      <c r="E86" s="98"/>
      <c r="F86" s="98"/>
      <c r="G86" s="98"/>
      <c r="H86" s="98"/>
      <c r="I86" s="99"/>
      <c r="J86" s="100"/>
      <c r="K86" s="314">
        <v>0.05</v>
      </c>
      <c r="L86" s="853">
        <f>N79*K86</f>
        <v>848.02270711625829</v>
      </c>
      <c r="M86" s="854"/>
      <c r="N86" s="57"/>
    </row>
    <row r="87" spans="1:14" ht="15" thickBot="1">
      <c r="B87" s="816" t="s">
        <v>1037</v>
      </c>
      <c r="C87" s="817"/>
      <c r="D87" s="817"/>
      <c r="E87" s="817"/>
      <c r="F87" s="817"/>
      <c r="G87" s="817"/>
      <c r="H87" s="817"/>
      <c r="I87" s="817"/>
      <c r="J87" s="817"/>
      <c r="K87" s="817"/>
      <c r="L87" s="817"/>
      <c r="M87" s="818"/>
      <c r="N87" s="58">
        <f>L84+L85+L86</f>
        <v>5088.1362426975493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22048.590385022715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2499</v>
      </c>
      <c r="N48" s="281">
        <f>K48*M48</f>
        <v>2499</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37260</v>
      </c>
      <c r="N49" s="281">
        <f>K49*M49</f>
        <v>1863</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124199.99999999999</v>
      </c>
      <c r="N50" s="281">
        <f>K50*M50</f>
        <v>9314.9999999999982</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37.26</v>
      </c>
      <c r="N51" s="281">
        <f>K51*M51</f>
        <v>186.29999999999998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13863.299999999997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1021.344104122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14986.778514534197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2997.3557029068397</v>
      </c>
      <c r="M84" s="852"/>
      <c r="N84" s="57"/>
    </row>
    <row r="85" spans="1:14">
      <c r="B85" s="95" t="s">
        <v>1057</v>
      </c>
      <c r="C85" s="96"/>
      <c r="D85" s="96"/>
      <c r="E85" s="96"/>
      <c r="F85" s="96"/>
      <c r="G85" s="96"/>
      <c r="H85" s="96"/>
      <c r="I85" s="93"/>
      <c r="J85" s="94"/>
      <c r="K85" s="313">
        <v>0.05</v>
      </c>
      <c r="L85" s="851">
        <f>N79*K85</f>
        <v>749.33892572670993</v>
      </c>
      <c r="M85" s="852"/>
      <c r="N85" s="57"/>
    </row>
    <row r="86" spans="1:14" ht="15" thickBot="1">
      <c r="B86" s="97" t="s">
        <v>1058</v>
      </c>
      <c r="C86" s="98"/>
      <c r="D86" s="98"/>
      <c r="E86" s="98"/>
      <c r="F86" s="98"/>
      <c r="G86" s="98"/>
      <c r="H86" s="98"/>
      <c r="I86" s="99"/>
      <c r="J86" s="100"/>
      <c r="K86" s="314">
        <v>0.05</v>
      </c>
      <c r="L86" s="853">
        <f>N79*K86</f>
        <v>749.33892572670993</v>
      </c>
      <c r="M86" s="854"/>
      <c r="N86" s="57"/>
    </row>
    <row r="87" spans="1:14" ht="15" thickBot="1">
      <c r="B87" s="816" t="s">
        <v>1037</v>
      </c>
      <c r="C87" s="817"/>
      <c r="D87" s="817"/>
      <c r="E87" s="817"/>
      <c r="F87" s="817"/>
      <c r="G87" s="817"/>
      <c r="H87" s="817"/>
      <c r="I87" s="817"/>
      <c r="J87" s="817"/>
      <c r="K87" s="817"/>
      <c r="L87" s="817"/>
      <c r="M87" s="818"/>
      <c r="N87" s="58">
        <f>L84+L85+L86</f>
        <v>4496.0335543602596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19482.812068894455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253</v>
      </c>
      <c r="B36" s="865" t="str">
        <f>VLOOKUP(A36,EQUIPOS!A6:D154,3,FALSE)</f>
        <v>Máquina hidrosembradora</v>
      </c>
      <c r="C36" s="866"/>
      <c r="D36" s="866"/>
      <c r="E36" s="866"/>
      <c r="F36" s="866"/>
      <c r="G36" s="866"/>
      <c r="H36" s="867"/>
      <c r="I36" s="276"/>
      <c r="J36" s="277"/>
      <c r="K36" s="278">
        <f>VLOOKUP(A36,EQUIPOS!A6:D163,4,FALSE)</f>
        <v>23992.354052710583</v>
      </c>
      <c r="L36" s="279"/>
      <c r="M36" s="345">
        <v>350</v>
      </c>
      <c r="N36" s="281">
        <f>K36/M36</f>
        <v>68.549583007744531</v>
      </c>
    </row>
    <row r="37" spans="1:14">
      <c r="A37" s="119" t="s">
        <v>138</v>
      </c>
      <c r="B37" s="865" t="str">
        <f>VLOOKUP(A37,EQUIPOS!A7:D154,3,FALSE)</f>
        <v>Camioneta D-300</v>
      </c>
      <c r="C37" s="866"/>
      <c r="D37" s="866"/>
      <c r="E37" s="866"/>
      <c r="F37" s="866"/>
      <c r="G37" s="866"/>
      <c r="H37" s="867"/>
      <c r="I37" s="430"/>
      <c r="J37" s="431"/>
      <c r="K37" s="278">
        <f>VLOOKUP(A37,EQUIPOS!A7:D164,4,FALSE)</f>
        <v>35814.052111500001</v>
      </c>
      <c r="L37" s="344"/>
      <c r="M37" s="345">
        <v>350</v>
      </c>
      <c r="N37" s="281">
        <f>K37/M37</f>
        <v>102.32586317571429</v>
      </c>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4.5595718934017855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175.43501807686062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2499</v>
      </c>
      <c r="N48" s="281">
        <f>K48*M48</f>
        <v>2499</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12419.999999999998</v>
      </c>
      <c r="N49" s="281">
        <f>K49*M49</f>
        <v>4968</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37.26</v>
      </c>
      <c r="N50" s="281">
        <f>K50*M50</f>
        <v>186.29999999999998</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37260</v>
      </c>
      <c r="N51" s="281">
        <f>K51*M51</f>
        <v>1863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9516.2999999999993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91.191437868035706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9782.9264559448948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1956.585291188979</v>
      </c>
      <c r="M84" s="852"/>
      <c r="N84" s="57"/>
    </row>
    <row r="85" spans="1:14">
      <c r="B85" s="95" t="s">
        <v>1057</v>
      </c>
      <c r="C85" s="96"/>
      <c r="D85" s="96"/>
      <c r="E85" s="96"/>
      <c r="F85" s="96"/>
      <c r="G85" s="96"/>
      <c r="H85" s="96"/>
      <c r="I85" s="93"/>
      <c r="J85" s="94"/>
      <c r="K85" s="313">
        <v>0.05</v>
      </c>
      <c r="L85" s="851">
        <f>N79*K85</f>
        <v>489.14632279724475</v>
      </c>
      <c r="M85" s="852"/>
      <c r="N85" s="57"/>
    </row>
    <row r="86" spans="1:14" ht="15" thickBot="1">
      <c r="B86" s="97" t="s">
        <v>1058</v>
      </c>
      <c r="C86" s="98"/>
      <c r="D86" s="98"/>
      <c r="E86" s="98"/>
      <c r="F86" s="98"/>
      <c r="G86" s="98"/>
      <c r="H86" s="98"/>
      <c r="I86" s="99"/>
      <c r="J86" s="100"/>
      <c r="K86" s="314">
        <v>0.05</v>
      </c>
      <c r="L86" s="853">
        <f>N79*K86</f>
        <v>489.14632279724475</v>
      </c>
      <c r="M86" s="854"/>
      <c r="N86" s="57"/>
    </row>
    <row r="87" spans="1:14" ht="15" thickBot="1">
      <c r="B87" s="816" t="s">
        <v>1037</v>
      </c>
      <c r="C87" s="817"/>
      <c r="D87" s="817"/>
      <c r="E87" s="817"/>
      <c r="F87" s="817"/>
      <c r="G87" s="817"/>
      <c r="H87" s="817"/>
      <c r="I87" s="817"/>
      <c r="J87" s="817"/>
      <c r="K87" s="817"/>
      <c r="L87" s="817"/>
      <c r="M87" s="818"/>
      <c r="N87" s="58">
        <f>L84+L85+L86</f>
        <v>2934.8779367834686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12717.804392728363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1810</v>
      </c>
      <c r="C31" s="958" t="s">
        <v>2155</v>
      </c>
      <c r="D31" s="959"/>
      <c r="E31" s="959"/>
      <c r="F31" s="959"/>
      <c r="G31" s="959"/>
      <c r="H31" s="959"/>
      <c r="I31" s="959"/>
      <c r="J31" s="959"/>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35814.052111500001</v>
      </c>
      <c r="L36" s="279"/>
      <c r="M36" s="345">
        <v>8000</v>
      </c>
      <c r="N36" s="281">
        <f>K36/M36</f>
        <v>4.4767565139375005</v>
      </c>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30.010359116987502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3889.5299999999997</v>
      </c>
      <c r="N48" s="281">
        <f>K48*M48</f>
        <v>4084.0065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20771.375431385208</v>
      </c>
      <c r="N49" s="281">
        <f>K49*M49</f>
        <v>20771.375431385208</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687.13042410539742</v>
      </c>
      <c r="N50" s="281">
        <f>K50*M50</f>
        <v>1374.2608482107948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26229.642779596001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2553.3602603049999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28813.013399017986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5762.6026798035973</v>
      </c>
      <c r="M84" s="852"/>
      <c r="N84" s="57"/>
    </row>
    <row r="85" spans="1:14">
      <c r="B85" s="95" t="s">
        <v>1057</v>
      </c>
      <c r="C85" s="96"/>
      <c r="D85" s="96"/>
      <c r="E85" s="96"/>
      <c r="F85" s="96"/>
      <c r="G85" s="96"/>
      <c r="H85" s="96"/>
      <c r="I85" s="93"/>
      <c r="J85" s="94"/>
      <c r="K85" s="313">
        <v>0.05</v>
      </c>
      <c r="L85" s="851">
        <f>N79*K85</f>
        <v>1440.6506699508993</v>
      </c>
      <c r="M85" s="852"/>
      <c r="N85" s="57"/>
    </row>
    <row r="86" spans="1:14" ht="15" thickBot="1">
      <c r="B86" s="97" t="s">
        <v>1058</v>
      </c>
      <c r="C86" s="98"/>
      <c r="D86" s="98"/>
      <c r="E86" s="98"/>
      <c r="F86" s="98"/>
      <c r="G86" s="98"/>
      <c r="H86" s="98"/>
      <c r="I86" s="99"/>
      <c r="J86" s="100"/>
      <c r="K86" s="314">
        <v>0.05</v>
      </c>
      <c r="L86" s="853">
        <f>N79*K86</f>
        <v>1440.6506699508993</v>
      </c>
      <c r="M86" s="854"/>
      <c r="N86" s="57"/>
    </row>
    <row r="87" spans="1:14" ht="15" thickBot="1">
      <c r="B87" s="816" t="s">
        <v>1037</v>
      </c>
      <c r="C87" s="817"/>
      <c r="D87" s="817"/>
      <c r="E87" s="817"/>
      <c r="F87" s="817"/>
      <c r="G87" s="817"/>
      <c r="H87" s="817"/>
      <c r="I87" s="817"/>
      <c r="J87" s="817"/>
      <c r="K87" s="817"/>
      <c r="L87" s="817"/>
      <c r="M87" s="818"/>
      <c r="N87" s="58">
        <f>L84+L85+L86</f>
        <v>8643.9040197053964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37456.91741872338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8.5" customHeight="1" thickBot="1">
      <c r="A31" t="s">
        <v>1929</v>
      </c>
      <c r="B31" s="86" t="s">
        <v>1811</v>
      </c>
      <c r="C31" s="958" t="s">
        <v>2158</v>
      </c>
      <c r="D31" s="959"/>
      <c r="E31" s="959"/>
      <c r="F31" s="959"/>
      <c r="G31" s="959"/>
      <c r="H31" s="959"/>
      <c r="I31" s="959"/>
      <c r="J31" s="959"/>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35814.052111500001</v>
      </c>
      <c r="L36" s="279"/>
      <c r="M36" s="345">
        <v>8000</v>
      </c>
      <c r="N36" s="281">
        <f>K36/M36</f>
        <v>4.4767565139375005</v>
      </c>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30.010359116987502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9780</v>
      </c>
      <c r="N48" s="281">
        <f>K48*M48</f>
        <v>10269</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20771.375431385208</v>
      </c>
      <c r="N49" s="281">
        <f>K49*M49</f>
        <v>20771.375431385208</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687.13042410539742</v>
      </c>
      <c r="N50" s="281">
        <f>K50*M50</f>
        <v>1374.2608482107948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32414.636279596001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2553.3602603049999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34998.006899017986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6999.6013798035974</v>
      </c>
      <c r="M84" s="852"/>
      <c r="N84" s="57"/>
    </row>
    <row r="85" spans="1:14">
      <c r="B85" s="95" t="s">
        <v>1057</v>
      </c>
      <c r="C85" s="96"/>
      <c r="D85" s="96"/>
      <c r="E85" s="96"/>
      <c r="F85" s="96"/>
      <c r="G85" s="96"/>
      <c r="H85" s="96"/>
      <c r="I85" s="93"/>
      <c r="J85" s="94"/>
      <c r="K85" s="313">
        <v>0.05</v>
      </c>
      <c r="L85" s="851">
        <f>N79*K85</f>
        <v>1749.9003449508994</v>
      </c>
      <c r="M85" s="852"/>
      <c r="N85" s="57"/>
    </row>
    <row r="86" spans="1:14" ht="15" thickBot="1">
      <c r="B86" s="97" t="s">
        <v>1058</v>
      </c>
      <c r="C86" s="98"/>
      <c r="D86" s="98"/>
      <c r="E86" s="98"/>
      <c r="F86" s="98"/>
      <c r="G86" s="98"/>
      <c r="H86" s="98"/>
      <c r="I86" s="99"/>
      <c r="J86" s="100"/>
      <c r="K86" s="314">
        <v>0.05</v>
      </c>
      <c r="L86" s="853">
        <f>N79*K86</f>
        <v>1749.9003449508994</v>
      </c>
      <c r="M86" s="854"/>
      <c r="N86" s="57"/>
    </row>
    <row r="87" spans="1:14" ht="15" thickBot="1">
      <c r="B87" s="816" t="s">
        <v>1037</v>
      </c>
      <c r="C87" s="817"/>
      <c r="D87" s="817"/>
      <c r="E87" s="817"/>
      <c r="F87" s="817"/>
      <c r="G87" s="817"/>
      <c r="H87" s="817"/>
      <c r="I87" s="817"/>
      <c r="J87" s="817"/>
      <c r="K87" s="817"/>
      <c r="L87" s="817"/>
      <c r="M87" s="818"/>
      <c r="N87" s="58">
        <f>L84+L85+L86</f>
        <v>10499.402069705397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45497.408968723379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119</v>
      </c>
      <c r="B36" s="865" t="str">
        <f>VLOOKUP(A36,EQUIPOS!A6:D154,3,FALSE)</f>
        <v xml:space="preserve">Bomba de concreto, Producción: 30 m3/h, POTENCIA: 67 HP, MAX PRESION DE CONCRETO: 1150 PSI
</v>
      </c>
      <c r="C36" s="866"/>
      <c r="D36" s="866"/>
      <c r="E36" s="866"/>
      <c r="F36" s="866"/>
      <c r="G36" s="866"/>
      <c r="H36" s="867"/>
      <c r="I36" s="276"/>
      <c r="J36" s="277"/>
      <c r="K36" s="278">
        <f>VLOOKUP(A36,EQUIPOS!A6:D163,4,FALSE)</f>
        <v>43107.75</v>
      </c>
      <c r="L36" s="279"/>
      <c r="M36" s="345">
        <v>100</v>
      </c>
      <c r="N36" s="281">
        <f>K36/M36</f>
        <v>431.07749999999999</v>
      </c>
    </row>
    <row r="37" spans="1:14">
      <c r="A37" s="119" t="s">
        <v>138</v>
      </c>
      <c r="B37" s="865" t="str">
        <f>VLOOKUP(A37,EQUIPOS!A7:D154,3,FALSE)</f>
        <v>Camioneta D-300</v>
      </c>
      <c r="C37" s="866"/>
      <c r="D37" s="866"/>
      <c r="E37" s="866"/>
      <c r="F37" s="866"/>
      <c r="G37" s="866"/>
      <c r="H37" s="867"/>
      <c r="I37" s="430"/>
      <c r="J37" s="431"/>
      <c r="K37" s="278">
        <f>VLOOKUP(A37,EQUIPOS!A7:D164,4,FALSE)</f>
        <v>35814.052111500001</v>
      </c>
      <c r="L37" s="344"/>
      <c r="M37" s="345">
        <v>1000</v>
      </c>
      <c r="N37" s="281">
        <f>K37/M37</f>
        <v>35.814052111500004</v>
      </c>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3.8300403904575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470.7215925019575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400649.23385744262</v>
      </c>
      <c r="N48" s="281">
        <f>K48*M48</f>
        <v>40064.923385744267</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4333.33</v>
      </c>
      <c r="N49" s="281">
        <f>K49*M49</f>
        <v>4766.6630000000005</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0</v>
      </c>
      <c r="N50" s="281">
        <f>K50*M50</f>
        <v>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44831.586385744267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383.00403904575001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45685.312017291973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9137.0624034583943</v>
      </c>
      <c r="M84" s="852"/>
      <c r="N84" s="57"/>
    </row>
    <row r="85" spans="1:14">
      <c r="B85" s="95" t="s">
        <v>1057</v>
      </c>
      <c r="C85" s="96"/>
      <c r="D85" s="96"/>
      <c r="E85" s="96"/>
      <c r="F85" s="96"/>
      <c r="G85" s="96"/>
      <c r="H85" s="96"/>
      <c r="I85" s="93"/>
      <c r="J85" s="94"/>
      <c r="K85" s="313">
        <v>0.05</v>
      </c>
      <c r="L85" s="851">
        <f>N79*K85</f>
        <v>2284.2656008645986</v>
      </c>
      <c r="M85" s="852"/>
      <c r="N85" s="57"/>
    </row>
    <row r="86" spans="1:14" ht="15" thickBot="1">
      <c r="B86" s="97" t="s">
        <v>1058</v>
      </c>
      <c r="C86" s="98"/>
      <c r="D86" s="98"/>
      <c r="E86" s="98"/>
      <c r="F86" s="98"/>
      <c r="G86" s="98"/>
      <c r="H86" s="98"/>
      <c r="I86" s="99"/>
      <c r="J86" s="100"/>
      <c r="K86" s="314">
        <v>0.05</v>
      </c>
      <c r="L86" s="853">
        <f>N79*K86</f>
        <v>2284.2656008645986</v>
      </c>
      <c r="M86" s="854"/>
      <c r="N86" s="57"/>
    </row>
    <row r="87" spans="1:14" ht="15" thickBot="1">
      <c r="B87" s="816" t="s">
        <v>1037</v>
      </c>
      <c r="C87" s="817"/>
      <c r="D87" s="817"/>
      <c r="E87" s="817"/>
      <c r="F87" s="817"/>
      <c r="G87" s="817"/>
      <c r="H87" s="817"/>
      <c r="I87" s="817"/>
      <c r="J87" s="817"/>
      <c r="K87" s="817"/>
      <c r="L87" s="817"/>
      <c r="M87" s="818"/>
      <c r="N87" s="58">
        <f>L84+L85+L86</f>
        <v>13705.593605187592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59390.905622479564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124199.99999999999</v>
      </c>
      <c r="N48" s="281">
        <f>K48*M48</f>
        <v>62099.999999999993</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31049.999999999996</v>
      </c>
      <c r="N49" s="281">
        <f>K49*M49</f>
        <v>31049.999999999996</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93149.999999999985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5106.7205206099998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98512.056546640495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19702.411309328101</v>
      </c>
      <c r="M84" s="852"/>
      <c r="N84" s="57"/>
    </row>
    <row r="85" spans="1:14">
      <c r="B85" s="95" t="s">
        <v>1057</v>
      </c>
      <c r="C85" s="96"/>
      <c r="D85" s="96"/>
      <c r="E85" s="96"/>
      <c r="F85" s="96"/>
      <c r="G85" s="96"/>
      <c r="H85" s="96"/>
      <c r="I85" s="93"/>
      <c r="J85" s="94"/>
      <c r="K85" s="313">
        <v>0.05</v>
      </c>
      <c r="L85" s="851">
        <f>N79*K85</f>
        <v>4925.6028273320253</v>
      </c>
      <c r="M85" s="852"/>
      <c r="N85" s="57"/>
    </row>
    <row r="86" spans="1:14" ht="15" thickBot="1">
      <c r="B86" s="97" t="s">
        <v>1058</v>
      </c>
      <c r="C86" s="98"/>
      <c r="D86" s="98"/>
      <c r="E86" s="98"/>
      <c r="F86" s="98"/>
      <c r="G86" s="98"/>
      <c r="H86" s="98"/>
      <c r="I86" s="99"/>
      <c r="J86" s="100"/>
      <c r="K86" s="314">
        <v>0.05</v>
      </c>
      <c r="L86" s="853">
        <f>N79*K86</f>
        <v>4925.6028273320253</v>
      </c>
      <c r="M86" s="854"/>
      <c r="N86" s="57"/>
    </row>
    <row r="87" spans="1:14" ht="15" thickBot="1">
      <c r="B87" s="816" t="s">
        <v>1037</v>
      </c>
      <c r="C87" s="817"/>
      <c r="D87" s="817"/>
      <c r="E87" s="817"/>
      <c r="F87" s="817"/>
      <c r="G87" s="817"/>
      <c r="H87" s="817"/>
      <c r="I87" s="817"/>
      <c r="J87" s="817"/>
      <c r="K87" s="817"/>
      <c r="L87" s="817"/>
      <c r="M87" s="818"/>
      <c r="N87" s="58">
        <f>L84+L85+L86</f>
        <v>29553.616963992154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128065.67351063265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N76*M41</f>
        <v>85112.008676833342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3450</v>
      </c>
      <c r="N48" s="281">
        <f>K48*M48</f>
        <v>3795000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16" t="s">
        <v>1037</v>
      </c>
      <c r="C54" s="817"/>
      <c r="D54" s="817"/>
      <c r="E54" s="817"/>
      <c r="F54" s="817"/>
      <c r="G54" s="817"/>
      <c r="H54" s="817"/>
      <c r="I54" s="817"/>
      <c r="J54" s="817"/>
      <c r="K54" s="817"/>
      <c r="L54" s="817"/>
      <c r="M54" s="818"/>
      <c r="N54" s="403">
        <f>SUM(N48:N53)</f>
        <v>3795000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86"/>
      <c r="M64" s="987"/>
      <c r="N64" s="494"/>
    </row>
    <row r="65" spans="1:15" ht="15" thickBot="1">
      <c r="B65" s="816" t="s">
        <v>1037</v>
      </c>
      <c r="C65" s="817"/>
      <c r="D65" s="817"/>
      <c r="E65" s="817"/>
      <c r="F65" s="817"/>
      <c r="G65" s="817"/>
      <c r="H65" s="817"/>
      <c r="I65" s="817"/>
      <c r="J65" s="817"/>
      <c r="K65" s="817"/>
      <c r="L65" s="817"/>
      <c r="M65" s="818"/>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970"/>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88"/>
      <c r="C75" s="989"/>
      <c r="D75" s="989"/>
      <c r="E75" s="989"/>
      <c r="F75" s="989"/>
      <c r="G75" s="989"/>
      <c r="H75" s="989"/>
      <c r="I75" s="175"/>
      <c r="J75" s="175"/>
      <c r="K75" s="175"/>
      <c r="L75" s="990"/>
      <c r="M75" s="991"/>
      <c r="N75" s="51"/>
    </row>
    <row r="76" spans="1:15" ht="15" thickBot="1">
      <c r="B76" s="816" t="s">
        <v>1037</v>
      </c>
      <c r="C76" s="817"/>
      <c r="D76" s="817"/>
      <c r="E76" s="817"/>
      <c r="F76" s="817"/>
      <c r="G76" s="817"/>
      <c r="H76" s="817"/>
      <c r="I76" s="817"/>
      <c r="J76" s="817"/>
      <c r="K76" s="817"/>
      <c r="L76" s="817"/>
      <c r="M76" s="818"/>
      <c r="N76" s="310">
        <f>SUM(N70:N75)</f>
        <v>1702240.1735366667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5582352.1822135001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1116470.4364427</v>
      </c>
      <c r="M83" s="852"/>
      <c r="N83" s="57"/>
    </row>
    <row r="84" spans="1:14">
      <c r="B84" s="95" t="s">
        <v>1057</v>
      </c>
      <c r="C84" s="96"/>
      <c r="D84" s="96"/>
      <c r="E84" s="96"/>
      <c r="F84" s="96"/>
      <c r="G84" s="96"/>
      <c r="H84" s="96"/>
      <c r="I84" s="93"/>
      <c r="J84" s="94"/>
      <c r="K84" s="313">
        <v>0.05</v>
      </c>
      <c r="L84" s="851">
        <f>N78*K84</f>
        <v>279117.609110675</v>
      </c>
      <c r="M84" s="852"/>
      <c r="N84" s="57"/>
    </row>
    <row r="85" spans="1:14" ht="15" thickBot="1">
      <c r="B85" s="97" t="s">
        <v>1058</v>
      </c>
      <c r="C85" s="98"/>
      <c r="D85" s="98"/>
      <c r="E85" s="98"/>
      <c r="F85" s="98"/>
      <c r="G85" s="98"/>
      <c r="H85" s="98"/>
      <c r="I85" s="99"/>
      <c r="J85" s="100"/>
      <c r="K85" s="314">
        <v>0.05</v>
      </c>
      <c r="L85" s="853">
        <f>N78*K85</f>
        <v>279117.609110675</v>
      </c>
      <c r="M85" s="854"/>
      <c r="N85" s="57"/>
    </row>
    <row r="86" spans="1:14" ht="15" thickBot="1">
      <c r="B86" s="816" t="s">
        <v>1037</v>
      </c>
      <c r="C86" s="817"/>
      <c r="D86" s="817"/>
      <c r="E86" s="817"/>
      <c r="F86" s="817"/>
      <c r="G86" s="817"/>
      <c r="H86" s="817"/>
      <c r="I86" s="817"/>
      <c r="J86" s="817"/>
      <c r="K86" s="817"/>
      <c r="L86" s="817"/>
      <c r="M86" s="818"/>
      <c r="N86" s="58">
        <f>L83+L84+L85</f>
        <v>1674705.6546640501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7257057.83687755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28.5" customHeight="1" thickBot="1">
      <c r="A31" t="s">
        <v>1929</v>
      </c>
      <c r="B31" s="113" t="s">
        <v>1250</v>
      </c>
      <c r="C31" s="992" t="s">
        <v>2299</v>
      </c>
      <c r="D31" s="993"/>
      <c r="E31" s="993"/>
      <c r="F31" s="993"/>
      <c r="G31" s="993"/>
      <c r="H31" s="993"/>
      <c r="I31" s="993"/>
      <c r="J31" s="993"/>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77" t="s">
        <v>373</v>
      </c>
      <c r="B36" s="865" t="str">
        <f>VLOOKUP(A36,EQUIPOS!A6:D154,3,FALSE)</f>
        <v>Volqueta 6 m3</v>
      </c>
      <c r="C36" s="866"/>
      <c r="D36" s="866"/>
      <c r="E36" s="866"/>
      <c r="F36" s="866"/>
      <c r="G36" s="866"/>
      <c r="H36" s="867"/>
      <c r="I36" s="276"/>
      <c r="J36" s="277"/>
      <c r="K36" s="278">
        <f>VLOOKUP(A36,EQUIPOS!A6:D161,4,FALSE)</f>
        <v>83566.121593499993</v>
      </c>
      <c r="L36" s="279"/>
      <c r="M36" s="464">
        <v>81</v>
      </c>
      <c r="N36" s="281">
        <f>K36/M36</f>
        <v>1031.6805135</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105">
        <f>SUM(N36:N42)</f>
        <v>1031.6805135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8"/>
      <c r="C53" s="899"/>
      <c r="D53" s="899"/>
      <c r="E53" s="899"/>
      <c r="F53" s="899"/>
      <c r="G53" s="899"/>
      <c r="H53" s="899"/>
      <c r="I53" s="869"/>
      <c r="J53" s="48"/>
      <c r="K53" s="50"/>
      <c r="L53" s="900"/>
      <c r="M53" s="901"/>
      <c r="N53" s="51"/>
    </row>
    <row r="54" spans="2:14" ht="1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6"/>
      <c r="M64" s="987"/>
      <c r="N64" s="494"/>
    </row>
    <row r="65" spans="2:15" ht="1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8"/>
      <c r="C75" s="989"/>
      <c r="D75" s="989"/>
      <c r="E75" s="989"/>
      <c r="F75" s="989"/>
      <c r="G75" s="989"/>
      <c r="H75" s="989"/>
      <c r="I75" s="175"/>
      <c r="J75" s="175"/>
      <c r="K75" s="175"/>
      <c r="L75" s="990"/>
      <c r="M75" s="991"/>
      <c r="N75" s="51"/>
    </row>
    <row r="76" spans="2:15" ht="15" thickBot="1">
      <c r="B76" s="816" t="s">
        <v>1037</v>
      </c>
      <c r="C76" s="817"/>
      <c r="D76" s="817"/>
      <c r="E76" s="817"/>
      <c r="F76" s="817"/>
      <c r="G76" s="817"/>
      <c r="H76" s="817"/>
      <c r="I76" s="817"/>
      <c r="J76" s="817"/>
      <c r="K76" s="817"/>
      <c r="L76" s="817"/>
      <c r="M76" s="818"/>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1031.6805135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206.3361027</v>
      </c>
      <c r="M83" s="852"/>
      <c r="N83" s="57"/>
    </row>
    <row r="84" spans="1:14">
      <c r="B84" s="95" t="s">
        <v>1057</v>
      </c>
      <c r="C84" s="96"/>
      <c r="D84" s="96"/>
      <c r="E84" s="96"/>
      <c r="F84" s="96"/>
      <c r="G84" s="96"/>
      <c r="H84" s="96"/>
      <c r="I84" s="93"/>
      <c r="J84" s="94"/>
      <c r="K84" s="313">
        <v>0.05</v>
      </c>
      <c r="L84" s="851">
        <f>N78*K84</f>
        <v>51.584025674999999</v>
      </c>
      <c r="M84" s="852"/>
      <c r="N84" s="57"/>
    </row>
    <row r="85" spans="1:14" ht="15" thickBot="1">
      <c r="B85" s="97" t="s">
        <v>1058</v>
      </c>
      <c r="C85" s="98"/>
      <c r="D85" s="98"/>
      <c r="E85" s="98"/>
      <c r="F85" s="98"/>
      <c r="G85" s="98"/>
      <c r="H85" s="98"/>
      <c r="I85" s="99"/>
      <c r="J85" s="100"/>
      <c r="K85" s="314">
        <v>0.05</v>
      </c>
      <c r="L85" s="853">
        <f>N78*K85</f>
        <v>51.584025674999999</v>
      </c>
      <c r="M85" s="854"/>
      <c r="N85" s="57"/>
    </row>
    <row r="86" spans="1:14" ht="15" thickBot="1">
      <c r="B86" s="816" t="s">
        <v>1037</v>
      </c>
      <c r="C86" s="817"/>
      <c r="D86" s="817"/>
      <c r="E86" s="817"/>
      <c r="F86" s="817"/>
      <c r="G86" s="817"/>
      <c r="H86" s="817"/>
      <c r="I86" s="817"/>
      <c r="J86" s="817"/>
      <c r="K86" s="817"/>
      <c r="L86" s="817"/>
      <c r="M86" s="818"/>
      <c r="N86" s="58">
        <f>L83+L84+L85</f>
        <v>309.50415405000001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1341.1846675500001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41.25" customHeight="1" thickBot="1">
      <c r="A31" t="s">
        <v>1929</v>
      </c>
      <c r="B31" s="113" t="s">
        <v>1251</v>
      </c>
      <c r="C31" s="992" t="s">
        <v>2302</v>
      </c>
      <c r="D31" s="993"/>
      <c r="E31" s="993"/>
      <c r="F31" s="993"/>
      <c r="G31" s="993"/>
      <c r="H31" s="993"/>
      <c r="I31" s="993"/>
      <c r="J31" s="993"/>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373</v>
      </c>
      <c r="B36" s="865" t="str">
        <f>VLOOKUP(A36,EQUIPOS!A6:D154,3,FALSE)</f>
        <v>Volqueta 6 m3</v>
      </c>
      <c r="C36" s="866"/>
      <c r="D36" s="866"/>
      <c r="E36" s="866"/>
      <c r="F36" s="866"/>
      <c r="G36" s="866"/>
      <c r="H36" s="867"/>
      <c r="I36" s="276"/>
      <c r="J36" s="277"/>
      <c r="K36" s="278">
        <f>VLOOKUP(A36,EQUIPOS!A6:D161,4,FALSE)</f>
        <v>83566.121593499993</v>
      </c>
      <c r="L36" s="279"/>
      <c r="M36" s="292">
        <v>66</v>
      </c>
      <c r="N36" s="281">
        <f>K36/M36</f>
        <v>1266.1533574772727</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105">
        <f>SUM(N36:N42)</f>
        <v>1266.1533574772727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8"/>
      <c r="C53" s="899"/>
      <c r="D53" s="899"/>
      <c r="E53" s="899"/>
      <c r="F53" s="899"/>
      <c r="G53" s="899"/>
      <c r="H53" s="899"/>
      <c r="I53" s="869"/>
      <c r="J53" s="48"/>
      <c r="K53" s="50"/>
      <c r="L53" s="900"/>
      <c r="M53" s="901"/>
      <c r="N53" s="51"/>
    </row>
    <row r="54" spans="2:14" ht="1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6"/>
      <c r="M64" s="987"/>
      <c r="N64" s="494"/>
    </row>
    <row r="65" spans="2:15" ht="1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8"/>
      <c r="C75" s="989"/>
      <c r="D75" s="989"/>
      <c r="E75" s="989"/>
      <c r="F75" s="989"/>
      <c r="G75" s="989"/>
      <c r="H75" s="989"/>
      <c r="I75" s="175"/>
      <c r="J75" s="175"/>
      <c r="K75" s="175"/>
      <c r="L75" s="990"/>
      <c r="M75" s="991"/>
      <c r="N75" s="51"/>
    </row>
    <row r="76" spans="2:15" ht="15" thickBot="1">
      <c r="B76" s="816" t="s">
        <v>1037</v>
      </c>
      <c r="C76" s="817"/>
      <c r="D76" s="817"/>
      <c r="E76" s="817"/>
      <c r="F76" s="817"/>
      <c r="G76" s="817"/>
      <c r="H76" s="817"/>
      <c r="I76" s="817"/>
      <c r="J76" s="817"/>
      <c r="K76" s="817"/>
      <c r="L76" s="817"/>
      <c r="M76" s="818"/>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1266.1533574772727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253.23067149545454</v>
      </c>
      <c r="M83" s="852"/>
      <c r="N83" s="57"/>
    </row>
    <row r="84" spans="1:14">
      <c r="B84" s="95" t="s">
        <v>1057</v>
      </c>
      <c r="C84" s="96"/>
      <c r="D84" s="96"/>
      <c r="E84" s="96"/>
      <c r="F84" s="96"/>
      <c r="G84" s="96"/>
      <c r="H84" s="96"/>
      <c r="I84" s="93"/>
      <c r="J84" s="94"/>
      <c r="K84" s="313">
        <v>0.05</v>
      </c>
      <c r="L84" s="851">
        <f>N78*K84</f>
        <v>63.307667873863636</v>
      </c>
      <c r="M84" s="852"/>
      <c r="N84" s="57"/>
    </row>
    <row r="85" spans="1:14" ht="15" thickBot="1">
      <c r="B85" s="97" t="s">
        <v>1058</v>
      </c>
      <c r="C85" s="98"/>
      <c r="D85" s="98"/>
      <c r="E85" s="98"/>
      <c r="F85" s="98"/>
      <c r="G85" s="98"/>
      <c r="H85" s="98"/>
      <c r="I85" s="99"/>
      <c r="J85" s="100"/>
      <c r="K85" s="314">
        <v>0.05</v>
      </c>
      <c r="L85" s="853">
        <f>N78*K85</f>
        <v>63.307667873863636</v>
      </c>
      <c r="M85" s="854"/>
      <c r="N85" s="57"/>
    </row>
    <row r="86" spans="1:14" ht="15" thickBot="1">
      <c r="B86" s="816" t="s">
        <v>1037</v>
      </c>
      <c r="C86" s="817"/>
      <c r="D86" s="817"/>
      <c r="E86" s="817"/>
      <c r="F86" s="817"/>
      <c r="G86" s="817"/>
      <c r="H86" s="817"/>
      <c r="I86" s="817"/>
      <c r="J86" s="817"/>
      <c r="K86" s="817"/>
      <c r="L86" s="817"/>
      <c r="M86" s="818"/>
      <c r="N86" s="58">
        <f>L83+L84+L85</f>
        <v>379.84600724318182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1645.9993647204547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09"/>
      <c r="H25" s="80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4" t="s">
        <v>1026</v>
      </c>
      <c r="C27" s="995"/>
      <c r="D27" s="995"/>
      <c r="E27" s="995"/>
      <c r="F27" s="995"/>
      <c r="G27" s="995"/>
      <c r="H27" s="995"/>
      <c r="I27" s="995"/>
      <c r="J27" s="995"/>
      <c r="K27" s="995"/>
      <c r="L27" s="995"/>
      <c r="M27" s="995"/>
      <c r="N27" s="996"/>
    </row>
    <row r="28" spans="1:14" ht="15" thickBot="1">
      <c r="B28" s="39"/>
      <c r="C28" s="40"/>
      <c r="D28" s="40"/>
      <c r="E28" s="40"/>
      <c r="F28" s="40"/>
      <c r="G28" s="40"/>
      <c r="H28" s="40"/>
      <c r="I28" s="40"/>
      <c r="J28" s="40"/>
      <c r="K28" s="40"/>
      <c r="L28" s="40"/>
      <c r="M28" s="40"/>
      <c r="N28" s="41"/>
    </row>
    <row r="29" spans="1:14" ht="27" thickBot="1">
      <c r="B29" s="77" t="s">
        <v>1027</v>
      </c>
      <c r="C29" s="999" t="s">
        <v>1028</v>
      </c>
      <c r="D29" s="1000"/>
      <c r="E29" s="1000"/>
      <c r="F29" s="1000"/>
      <c r="G29" s="1000"/>
      <c r="H29" s="1000"/>
      <c r="I29" s="1000"/>
      <c r="J29" s="78"/>
      <c r="K29" s="351" t="s">
        <v>2321</v>
      </c>
      <c r="L29" s="997" t="s">
        <v>1029</v>
      </c>
      <c r="M29" s="998"/>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373</v>
      </c>
      <c r="B36" s="865" t="str">
        <f>VLOOKUP(A36,EQUIPOS!A6:D154,3,FALSE)</f>
        <v>Volqueta 6 m3</v>
      </c>
      <c r="C36" s="866"/>
      <c r="D36" s="866"/>
      <c r="E36" s="866"/>
      <c r="F36" s="866"/>
      <c r="G36" s="866"/>
      <c r="H36" s="867"/>
      <c r="I36" s="276"/>
      <c r="J36" s="277"/>
      <c r="K36" s="278">
        <f>VLOOKUP(A36,EQUIPOS!A6:D161,4,FALSE)</f>
        <v>83566.121593499993</v>
      </c>
      <c r="L36" s="279"/>
      <c r="M36" s="292">
        <v>66</v>
      </c>
      <c r="N36" s="281">
        <f>K36/M36</f>
        <v>1266.1533574772727</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105">
        <f>SUM(N36:N42)</f>
        <v>1266.1533574772727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8"/>
      <c r="C53" s="899"/>
      <c r="D53" s="899"/>
      <c r="E53" s="899"/>
      <c r="F53" s="899"/>
      <c r="G53" s="899"/>
      <c r="H53" s="899"/>
      <c r="I53" s="869"/>
      <c r="J53" s="48"/>
      <c r="K53" s="50"/>
      <c r="L53" s="900"/>
      <c r="M53" s="901"/>
      <c r="N53" s="51"/>
    </row>
    <row r="54" spans="2:14" ht="1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6"/>
      <c r="M64" s="987"/>
      <c r="N64" s="494"/>
    </row>
    <row r="65" spans="2:15" ht="1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8"/>
      <c r="C75" s="989"/>
      <c r="D75" s="989"/>
      <c r="E75" s="989"/>
      <c r="F75" s="989"/>
      <c r="G75" s="989"/>
      <c r="H75" s="989"/>
      <c r="I75" s="175"/>
      <c r="J75" s="175"/>
      <c r="K75" s="175"/>
      <c r="L75" s="990"/>
      <c r="M75" s="991"/>
      <c r="N75" s="51"/>
    </row>
    <row r="76" spans="2:15" ht="15" thickBot="1">
      <c r="B76" s="816" t="s">
        <v>1037</v>
      </c>
      <c r="C76" s="817"/>
      <c r="D76" s="817"/>
      <c r="E76" s="817"/>
      <c r="F76" s="817"/>
      <c r="G76" s="817"/>
      <c r="H76" s="817"/>
      <c r="I76" s="817"/>
      <c r="J76" s="817"/>
      <c r="K76" s="817"/>
      <c r="L76" s="817"/>
      <c r="M76" s="818"/>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1266.1533574772727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253.23067149545454</v>
      </c>
      <c r="M83" s="852"/>
      <c r="N83" s="57"/>
    </row>
    <row r="84" spans="1:14">
      <c r="B84" s="95" t="s">
        <v>1057</v>
      </c>
      <c r="C84" s="96"/>
      <c r="D84" s="96"/>
      <c r="E84" s="96"/>
      <c r="F84" s="96"/>
      <c r="G84" s="96"/>
      <c r="H84" s="96"/>
      <c r="I84" s="93"/>
      <c r="J84" s="94"/>
      <c r="K84" s="313">
        <v>0.05</v>
      </c>
      <c r="L84" s="851">
        <f>N78*K84</f>
        <v>63.307667873863636</v>
      </c>
      <c r="M84" s="852"/>
      <c r="N84" s="57"/>
    </row>
    <row r="85" spans="1:14" ht="15" thickBot="1">
      <c r="B85" s="97" t="s">
        <v>1058</v>
      </c>
      <c r="C85" s="98"/>
      <c r="D85" s="98"/>
      <c r="E85" s="98"/>
      <c r="F85" s="98"/>
      <c r="G85" s="98"/>
      <c r="H85" s="98"/>
      <c r="I85" s="99"/>
      <c r="J85" s="100"/>
      <c r="K85" s="314">
        <v>0.05</v>
      </c>
      <c r="L85" s="853">
        <f>N78*K85</f>
        <v>63.307667873863636</v>
      </c>
      <c r="M85" s="854"/>
      <c r="N85" s="57"/>
    </row>
    <row r="86" spans="1:14" ht="15" thickBot="1">
      <c r="B86" s="816" t="s">
        <v>1037</v>
      </c>
      <c r="C86" s="817"/>
      <c r="D86" s="817"/>
      <c r="E86" s="817"/>
      <c r="F86" s="817"/>
      <c r="G86" s="817"/>
      <c r="H86" s="817"/>
      <c r="I86" s="817"/>
      <c r="J86" s="817"/>
      <c r="K86" s="817"/>
      <c r="L86" s="817"/>
      <c r="M86" s="818"/>
      <c r="N86" s="58">
        <f>L83+L84+L85</f>
        <v>379.84600724318182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1645.9993647204547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2019-06-28T16:59:06Z</dcterms:modified>
</cp:coreProperties>
</file>