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5225D43D-06F7-4DDD-92D8-41FC51146BC3}"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N84" i="220" s="1"/>
  <c r="N46"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N76" i="101" s="1"/>
  <c r="N41"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N76" i="98" s="1"/>
  <c r="N41"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N76" i="65" s="1"/>
  <c r="N41" i="65" s="1"/>
  <c r="N43"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1" i="280" l="1"/>
  <c r="N44" i="280" s="1"/>
  <c r="N77" i="337"/>
  <c r="N41" i="337" s="1"/>
  <c r="N77" i="193"/>
  <c r="N43" i="193" s="1"/>
  <c r="N76" i="92"/>
  <c r="N41" i="92" s="1"/>
  <c r="N76" i="96"/>
  <c r="N41" i="96" s="1"/>
  <c r="N43" i="96" s="1"/>
  <c r="N76" i="107"/>
  <c r="N41" i="107" s="1"/>
  <c r="N43" i="107" s="1"/>
  <c r="N75" i="133"/>
  <c r="N41" i="133" s="1"/>
  <c r="N76" i="135"/>
  <c r="N41" i="135" s="1"/>
  <c r="N83" i="221"/>
  <c r="N46" i="221" s="1"/>
  <c r="N72" i="227"/>
  <c r="N41" i="227" s="1"/>
  <c r="N76" i="242"/>
  <c r="N40" i="242" s="1"/>
  <c r="N80" i="164"/>
  <c r="N46" i="164" s="1"/>
  <c r="N83" i="165"/>
  <c r="N49" i="165" s="1"/>
  <c r="N81" i="170"/>
  <c r="N47" i="170" s="1"/>
  <c r="N49" i="170" s="1"/>
  <c r="N81" i="176"/>
  <c r="N47" i="176" s="1"/>
  <c r="N81" i="171"/>
  <c r="N47" i="171" s="1"/>
  <c r="N81" i="178"/>
  <c r="N47" i="178" s="1"/>
  <c r="N77" i="323"/>
  <c r="N77" i="328"/>
  <c r="N41" i="328" s="1"/>
  <c r="N43" i="328" s="1"/>
  <c r="N76" i="136"/>
  <c r="N41" i="136" s="1"/>
  <c r="N76" i="137"/>
  <c r="N41" i="137" s="1"/>
  <c r="N76" i="146"/>
  <c r="N41" i="146" s="1"/>
  <c r="N43" i="146" s="1"/>
  <c r="N76" i="144"/>
  <c r="N41" i="144" s="1"/>
  <c r="N78" i="273"/>
  <c r="N41" i="273" s="1"/>
  <c r="N81" i="282"/>
  <c r="N44" i="282" s="1"/>
  <c r="N75" i="289"/>
  <c r="N41" i="289" s="1"/>
  <c r="N43" i="289" s="1"/>
  <c r="N77" i="289" s="1"/>
  <c r="L84" i="289" s="1"/>
  <c r="N75" i="293"/>
  <c r="N41" i="293" s="1"/>
  <c r="N43" i="293" s="1"/>
  <c r="N77" i="295"/>
  <c r="N41" i="295" s="1"/>
  <c r="N43" i="295" s="1"/>
  <c r="N75" i="325"/>
  <c r="N41" i="325" s="1"/>
  <c r="N43" i="325" s="1"/>
  <c r="N77" i="329"/>
  <c r="N41" i="329" s="1"/>
  <c r="N43" i="329" s="1"/>
  <c r="N76" i="26"/>
  <c r="N42" i="26" s="1"/>
  <c r="N43" i="26" s="1"/>
  <c r="N79" i="50"/>
  <c r="N42" i="50" s="1"/>
  <c r="N76" i="56"/>
  <c r="N42" i="56" s="1"/>
  <c r="N43" i="56" s="1"/>
  <c r="N76" i="67"/>
  <c r="N41" i="67" s="1"/>
  <c r="N43" i="67" s="1"/>
  <c r="N78" i="67" s="1"/>
  <c r="N76" i="68"/>
  <c r="N41" i="68" s="1"/>
  <c r="N75" i="75"/>
  <c r="N41" i="75" s="1"/>
  <c r="N76" i="80"/>
  <c r="N41" i="80" s="1"/>
  <c r="N43" i="80" s="1"/>
  <c r="N76" i="82"/>
  <c r="N41" i="82" s="1"/>
  <c r="N76" i="84"/>
  <c r="N41" i="84" s="1"/>
  <c r="N76" i="86"/>
  <c r="N41" i="86" s="1"/>
  <c r="N76" i="88"/>
  <c r="N41" i="88" s="1"/>
  <c r="N76" i="90"/>
  <c r="N41" i="90" s="1"/>
  <c r="N43" i="90" s="1"/>
  <c r="N76" i="94"/>
  <c r="N41" i="94" s="1"/>
  <c r="N76" i="102"/>
  <c r="N41" i="102" s="1"/>
  <c r="N76" i="105"/>
  <c r="N41" i="105" s="1"/>
  <c r="N43" i="105" s="1"/>
  <c r="N76" i="108"/>
  <c r="N41" i="108" s="1"/>
  <c r="N80" i="179"/>
  <c r="N46" i="179" s="1"/>
  <c r="N48" i="179" s="1"/>
  <c r="N80" i="180"/>
  <c r="N46" i="180" s="1"/>
  <c r="N80" i="177"/>
  <c r="N46" i="177" s="1"/>
  <c r="N80" i="181"/>
  <c r="N46" i="181" s="1"/>
  <c r="N48" i="181" s="1"/>
  <c r="N80" i="183"/>
  <c r="N46" i="183" s="1"/>
  <c r="N80" i="184"/>
  <c r="N46" i="184" s="1"/>
  <c r="N81" i="185"/>
  <c r="N47" i="185" s="1"/>
  <c r="N81" i="186"/>
  <c r="N47" i="186" s="1"/>
  <c r="N49" i="186" s="1"/>
  <c r="N80" i="188"/>
  <c r="N46" i="188" s="1"/>
  <c r="N48" i="188" s="1"/>
  <c r="N81" i="187"/>
  <c r="N47" i="187" s="1"/>
  <c r="N76" i="231"/>
  <c r="N40" i="231" s="1"/>
  <c r="N42" i="231" s="1"/>
  <c r="N77" i="233"/>
  <c r="N41" i="233" s="1"/>
  <c r="N43" i="233" s="1"/>
  <c r="N76" i="243"/>
  <c r="N40" i="243" s="1"/>
  <c r="N81" i="267"/>
  <c r="N41" i="267" s="1"/>
  <c r="N83" i="279"/>
  <c r="N46" i="279" s="1"/>
  <c r="N77" i="250"/>
  <c r="N41" i="250" s="1"/>
  <c r="N43" i="250" s="1"/>
  <c r="N79" i="250" s="1"/>
  <c r="N77" i="254"/>
  <c r="N41" i="254" s="1"/>
  <c r="N91" i="260"/>
  <c r="N47" i="260" s="1"/>
  <c r="N75" i="290"/>
  <c r="N41" i="290" s="1"/>
  <c r="N43" i="290" s="1"/>
  <c r="N77" i="294"/>
  <c r="N41" i="294" s="1"/>
  <c r="N43" i="294" s="1"/>
  <c r="N75" i="299"/>
  <c r="N41" i="299" s="1"/>
  <c r="N43" i="299" s="1"/>
  <c r="N61" i="221"/>
  <c r="N53" i="325"/>
  <c r="N76" i="19"/>
  <c r="N42" i="19" s="1"/>
  <c r="N43" i="19" s="1"/>
  <c r="N43" i="22"/>
  <c r="N76" i="24"/>
  <c r="N42" i="24" s="1"/>
  <c r="N76" i="25"/>
  <c r="N42" i="25" s="1"/>
  <c r="N43" i="25" s="1"/>
  <c r="N43" i="50"/>
  <c r="N76" i="61"/>
  <c r="N42" i="61" s="1"/>
  <c r="N76" i="64"/>
  <c r="N41" i="64" s="1"/>
  <c r="N43" i="64" s="1"/>
  <c r="N75" i="72"/>
  <c r="N41" i="72" s="1"/>
  <c r="N43" i="72" s="1"/>
  <c r="N77" i="72" s="1"/>
  <c r="L84" i="72" s="1"/>
  <c r="N75" i="74"/>
  <c r="N41" i="74" s="1"/>
  <c r="N43" i="74" s="1"/>
  <c r="N77" i="74" s="1"/>
  <c r="N76" i="79"/>
  <c r="N41" i="79" s="1"/>
  <c r="N76" i="81"/>
  <c r="N41" i="81" s="1"/>
  <c r="N76" i="83"/>
  <c r="N41" i="83" s="1"/>
  <c r="N43" i="83" s="1"/>
  <c r="N76" i="85"/>
  <c r="N41" i="85" s="1"/>
  <c r="N43" i="85" s="1"/>
  <c r="N76" i="87"/>
  <c r="N41" i="87" s="1"/>
  <c r="N76" i="89"/>
  <c r="N41" i="89" s="1"/>
  <c r="N76" i="91"/>
  <c r="N41" i="91" s="1"/>
  <c r="N76" i="100"/>
  <c r="N41" i="100" s="1"/>
  <c r="N43" i="100" s="1"/>
  <c r="N76" i="106"/>
  <c r="N41" i="106" s="1"/>
  <c r="N43" i="106" s="1"/>
  <c r="N80" i="160"/>
  <c r="N46" i="160" s="1"/>
  <c r="N78" i="232"/>
  <c r="N41" i="232" s="1"/>
  <c r="N43" i="232" s="1"/>
  <c r="N76" i="234"/>
  <c r="N40" i="234" s="1"/>
  <c r="N42" i="234" s="1"/>
  <c r="N81" i="244"/>
  <c r="N45" i="244" s="1"/>
  <c r="N87" i="246"/>
  <c r="N45" i="246" s="1"/>
  <c r="N81" i="266"/>
  <c r="N41" i="266" s="1"/>
  <c r="N43" i="267"/>
  <c r="N78" i="272"/>
  <c r="N41" i="272" s="1"/>
  <c r="N77" i="321"/>
  <c r="N77" i="342"/>
  <c r="N41" i="342" s="1"/>
  <c r="N77" i="347"/>
  <c r="N41" i="347" s="1"/>
  <c r="N43" i="347" s="1"/>
  <c r="N77" i="364"/>
  <c r="N41" i="364" s="1"/>
  <c r="N43" i="31"/>
  <c r="N76" i="63"/>
  <c r="N41" i="63" s="1"/>
  <c r="N43" i="63" s="1"/>
  <c r="N76" i="95"/>
  <c r="N41" i="95" s="1"/>
  <c r="N43" i="95" s="1"/>
  <c r="N76" i="97"/>
  <c r="N41" i="97" s="1"/>
  <c r="N43" i="97" s="1"/>
  <c r="N76" i="99"/>
  <c r="N41" i="99" s="1"/>
  <c r="N76" i="103"/>
  <c r="N41" i="103" s="1"/>
  <c r="N43" i="103" s="1"/>
  <c r="N81" i="154"/>
  <c r="N47" i="154" s="1"/>
  <c r="N49" i="154" s="1"/>
  <c r="N73" i="229"/>
  <c r="N40" i="229" s="1"/>
  <c r="N77" i="258"/>
  <c r="N41" i="258" s="1"/>
  <c r="N77" i="262"/>
  <c r="N41" i="262" s="1"/>
  <c r="N78" i="270"/>
  <c r="N41" i="270" s="1"/>
  <c r="N43" i="270" s="1"/>
  <c r="N78" i="271"/>
  <c r="N41" i="271" s="1"/>
  <c r="N75" i="286"/>
  <c r="N41" i="286" s="1"/>
  <c r="N43" i="286" s="1"/>
  <c r="N75" i="291"/>
  <c r="N41" i="291" s="1"/>
  <c r="N43" i="291" s="1"/>
  <c r="N77" i="334"/>
  <c r="N41" i="334" s="1"/>
  <c r="N43" i="334" s="1"/>
  <c r="N77" i="348"/>
  <c r="N41" i="348" s="1"/>
  <c r="N43" i="348" s="1"/>
  <c r="N77" i="354"/>
  <c r="N41" i="354" s="1"/>
  <c r="N43" i="354" s="1"/>
  <c r="N77" i="363"/>
  <c r="N41" i="363" s="1"/>
  <c r="N77" i="365"/>
  <c r="N41" i="365" s="1"/>
  <c r="N43" i="365" s="1"/>
  <c r="N77" i="259"/>
  <c r="N41" i="259" s="1"/>
  <c r="N75" i="283"/>
  <c r="N41" i="283" s="1"/>
  <c r="N75" i="292"/>
  <c r="N41" i="292" s="1"/>
  <c r="N43" i="292" s="1"/>
  <c r="N75" i="302"/>
  <c r="N41" i="302" s="1"/>
  <c r="N43" i="302" s="1"/>
  <c r="N77" i="308"/>
  <c r="N41" i="308" s="1"/>
  <c r="N43" i="306"/>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N79" i="306" s="1"/>
  <c r="L8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77" i="312"/>
  <c r="N41" i="312" s="1"/>
  <c r="N43" i="312" s="1"/>
  <c r="N76" i="213"/>
  <c r="N42" i="213" s="1"/>
  <c r="N44" i="213" s="1"/>
  <c r="N77" i="253"/>
  <c r="N77" i="256"/>
  <c r="N41" i="256" s="1"/>
  <c r="N43" i="256" s="1"/>
  <c r="N77" i="263"/>
  <c r="N41" i="263" s="1"/>
  <c r="N43" i="263" s="1"/>
  <c r="N77" i="265"/>
  <c r="N41" i="265" s="1"/>
  <c r="N43" i="265" s="1"/>
  <c r="N78" i="274"/>
  <c r="N41" i="274" s="1"/>
  <c r="N43" i="274" s="1"/>
  <c r="N75" i="284"/>
  <c r="N41" i="284" s="1"/>
  <c r="N43" i="284" s="1"/>
  <c r="N43" i="297"/>
  <c r="N75" i="301"/>
  <c r="N41" i="301" s="1"/>
  <c r="N43" i="301" s="1"/>
  <c r="N83" i="207"/>
  <c r="N46"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99"/>
  <c r="N48" i="160"/>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2"/>
  <c r="N43" i="94"/>
  <c r="I70" i="96"/>
  <c r="I71" i="96"/>
  <c r="N43" i="102"/>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1"/>
  <c r="N48" i="177"/>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88"/>
  <c r="N43" i="91"/>
  <c r="N43" i="98"/>
  <c r="N43" i="101"/>
  <c r="N43" i="108"/>
  <c r="N43" i="133"/>
  <c r="N43" i="135"/>
  <c r="N43" i="138"/>
  <c r="N78" i="65"/>
  <c r="L85" i="65" s="1"/>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6"/>
  <c r="N49" i="178"/>
  <c r="N48" i="180"/>
  <c r="N48" i="183"/>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1" i="239"/>
  <c r="N47" i="244"/>
  <c r="N47" i="252"/>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78" i="37" s="1"/>
  <c r="L85" i="37" s="1"/>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93" i="260" s="1"/>
  <c r="N55" i="263"/>
  <c r="N55" i="265"/>
  <c r="N56" i="270"/>
  <c r="N56" i="272"/>
  <c r="N56" i="274"/>
  <c r="N55" i="337"/>
  <c r="N55" i="347"/>
  <c r="N55" i="365"/>
  <c r="N53" i="291"/>
  <c r="N53" i="299"/>
  <c r="N53" i="301"/>
  <c r="N55" i="328"/>
  <c r="N79" i="328" s="1"/>
  <c r="L84" i="328" s="1"/>
  <c r="N55" i="330"/>
  <c r="N55" i="342"/>
  <c r="N55" i="344"/>
  <c r="N55" i="359"/>
  <c r="L85" i="121"/>
  <c r="N54" i="36"/>
  <c r="N54" i="39"/>
  <c r="N78" i="39" s="1"/>
  <c r="L85" i="39" s="1"/>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5"/>
  <c r="L83" i="65"/>
  <c r="N78" i="56"/>
  <c r="L85" i="56" s="1"/>
  <c r="L83" i="51"/>
  <c r="L85" i="51"/>
  <c r="I70" i="38"/>
  <c r="N43" i="38"/>
  <c r="L84" i="28"/>
  <c r="L83" i="28"/>
  <c r="L85" i="28"/>
  <c r="I70" i="15"/>
  <c r="N76" i="12"/>
  <c r="N42" i="12" s="1"/>
  <c r="N43" i="12" s="1"/>
  <c r="I70" i="12"/>
  <c r="N81" i="248" l="1"/>
  <c r="N43" i="248" s="1"/>
  <c r="N45" i="248" s="1"/>
  <c r="N43" i="137"/>
  <c r="L85" i="67"/>
  <c r="L83" i="67"/>
  <c r="L84" i="67"/>
  <c r="N78" i="25"/>
  <c r="L85" i="25" s="1"/>
  <c r="N79" i="347"/>
  <c r="L84" i="347" s="1"/>
  <c r="N78" i="43"/>
  <c r="L85" i="43" s="1"/>
  <c r="N81" i="50"/>
  <c r="L87" i="50" s="1"/>
  <c r="L84" i="78"/>
  <c r="N78" i="34"/>
  <c r="L83" i="34" s="1"/>
  <c r="L83" i="47"/>
  <c r="L83" i="7"/>
  <c r="L84" i="208"/>
  <c r="L82" i="289"/>
  <c r="N78" i="22"/>
  <c r="L85" i="22" s="1"/>
  <c r="N78" i="21"/>
  <c r="L84" i="21" s="1"/>
  <c r="L86" i="356"/>
  <c r="L86" i="323"/>
  <c r="L83" i="289"/>
  <c r="L84" i="226"/>
  <c r="N80" i="275"/>
  <c r="L87" i="275" s="1"/>
  <c r="L83" i="78"/>
  <c r="L84" i="63"/>
  <c r="L84" i="74"/>
  <c r="L82" i="74"/>
  <c r="L83" i="74"/>
  <c r="N78" i="42"/>
  <c r="L85" i="42" s="1"/>
  <c r="L84" i="253"/>
  <c r="N79" i="333"/>
  <c r="L85" i="333" s="1"/>
  <c r="L85" i="46"/>
  <c r="L83" i="46"/>
  <c r="N78" i="38"/>
  <c r="L85" i="38" s="1"/>
  <c r="L85" i="63"/>
  <c r="L82" i="72"/>
  <c r="N79" i="363"/>
  <c r="L84" i="363" s="1"/>
  <c r="L86" i="340"/>
  <c r="L86" i="327"/>
  <c r="L84" i="303"/>
  <c r="N77" i="75"/>
  <c r="L83" i="75" s="1"/>
  <c r="N79" i="296"/>
  <c r="L84" i="340"/>
  <c r="L86" i="339"/>
  <c r="L84" i="327"/>
  <c r="L82" i="303"/>
  <c r="L84" i="123"/>
  <c r="N79" i="365"/>
  <c r="L85" i="365" s="1"/>
  <c r="L89" i="218"/>
  <c r="L85" i="356"/>
  <c r="L85" i="226"/>
  <c r="L84" i="224"/>
  <c r="N79" i="254"/>
  <c r="L84" i="254" s="1"/>
  <c r="L83" i="121"/>
  <c r="L84" i="121"/>
  <c r="L85" i="123"/>
  <c r="L59" i="108"/>
  <c r="N59" i="108" s="1"/>
  <c r="N65" i="108" s="1"/>
  <c r="L59" i="107"/>
  <c r="N59" i="107" s="1"/>
  <c r="N65" i="107" s="1"/>
  <c r="L59" i="106"/>
  <c r="N59" i="106" s="1"/>
  <c r="N65" i="106" s="1"/>
  <c r="N78" i="106" s="1"/>
  <c r="L85" i="106" s="1"/>
  <c r="L59" i="98"/>
  <c r="N59" i="98" s="1"/>
  <c r="N65" i="98" s="1"/>
  <c r="L59" i="96"/>
  <c r="N59" i="96" s="1"/>
  <c r="N65" i="96" s="1"/>
  <c r="L59" i="97"/>
  <c r="N59" i="97" s="1"/>
  <c r="N65"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85" i="100" s="1"/>
  <c r="L59" i="99"/>
  <c r="N59" i="99" s="1"/>
  <c r="N65" i="99" s="1"/>
  <c r="L59" i="95"/>
  <c r="N59" i="95" s="1"/>
  <c r="N65" i="95" s="1"/>
  <c r="L59" i="94"/>
  <c r="N59" i="94" s="1"/>
  <c r="N6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N69" i="188" s="1"/>
  <c r="N82" i="188" s="1"/>
  <c r="L87" i="188" s="1"/>
  <c r="L64" i="186"/>
  <c r="N64" i="186" s="1"/>
  <c r="L64" i="185"/>
  <c r="N64" i="185" s="1"/>
  <c r="N70" i="185" s="1"/>
  <c r="N83" i="185" s="1"/>
  <c r="L9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L64" i="168"/>
  <c r="N64" i="168" s="1"/>
  <c r="L63" i="164"/>
  <c r="N63" i="164" s="1"/>
  <c r="L64" i="158"/>
  <c r="N64"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L59" i="231"/>
  <c r="N59" i="231" s="1"/>
  <c r="N65" i="231" s="1"/>
  <c r="N78" i="231" s="1"/>
  <c r="L84" i="231" s="1"/>
  <c r="L56" i="229"/>
  <c r="N56" i="229" s="1"/>
  <c r="N62" i="229" s="1"/>
  <c r="L63" i="217"/>
  <c r="N63" i="217" s="1"/>
  <c r="N6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N70" i="266" s="1"/>
  <c r="N83" i="266" s="1"/>
  <c r="L64" i="268"/>
  <c r="N64" i="268" s="1"/>
  <c r="L61" i="270"/>
  <c r="N61" i="270" s="1"/>
  <c r="N67" i="270" s="1"/>
  <c r="N80" i="270" s="1"/>
  <c r="L58" i="309"/>
  <c r="N58" i="309" s="1"/>
  <c r="N64" i="309" s="1"/>
  <c r="L58" i="301"/>
  <c r="N58" i="301" s="1"/>
  <c r="N64" i="301" s="1"/>
  <c r="L60" i="295"/>
  <c r="N60" i="295" s="1"/>
  <c r="N66" i="295" s="1"/>
  <c r="N79" i="295" s="1"/>
  <c r="L86" i="295" s="1"/>
  <c r="L61" i="271"/>
  <c r="N61" i="271" s="1"/>
  <c r="N67" i="271" s="1"/>
  <c r="L60" i="265"/>
  <c r="N60" i="265" s="1"/>
  <c r="N66" i="265" s="1"/>
  <c r="N79" i="265" s="1"/>
  <c r="L86" i="265" s="1"/>
  <c r="L60" i="264"/>
  <c r="N60" i="264" s="1"/>
  <c r="N66" i="264" s="1"/>
  <c r="L60" i="263"/>
  <c r="N60" i="263" s="1"/>
  <c r="N66" i="263" s="1"/>
  <c r="N79" i="263" s="1"/>
  <c r="L85" i="263" s="1"/>
  <c r="L60" i="258"/>
  <c r="N60" i="258" s="1"/>
  <c r="N66" i="258" s="1"/>
  <c r="L60" i="257"/>
  <c r="N60" i="257" s="1"/>
  <c r="N66" i="257" s="1"/>
  <c r="N79" i="257" s="1"/>
  <c r="L86" i="257" s="1"/>
  <c r="L66" i="207"/>
  <c r="N66" i="207" s="1"/>
  <c r="N72" i="207" s="1"/>
  <c r="L58" i="302"/>
  <c r="N58" i="302" s="1"/>
  <c r="N64" i="302" s="1"/>
  <c r="N77" i="302" s="1"/>
  <c r="L84" i="302" s="1"/>
  <c r="L58" i="299"/>
  <c r="N58" i="299" s="1"/>
  <c r="N64"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N66" i="294" s="1"/>
  <c r="N79"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N69" i="179" s="1"/>
  <c r="N82" i="179" s="1"/>
  <c r="L64" i="172"/>
  <c r="N64" i="172" s="1"/>
  <c r="N69" i="172" s="1"/>
  <c r="L67" i="165"/>
  <c r="N67" i="165" s="1"/>
  <c r="L58" i="143"/>
  <c r="N58" i="143" s="1"/>
  <c r="N64" i="143" s="1"/>
  <c r="L58" i="147"/>
  <c r="N58" i="147" s="1"/>
  <c r="N64" i="147" s="1"/>
  <c r="N78" i="147" s="1"/>
  <c r="L83"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L58" i="137"/>
  <c r="N58" i="137" s="1"/>
  <c r="N64" i="137" s="1"/>
  <c r="N78" i="137" s="1"/>
  <c r="L83" i="137" s="1"/>
  <c r="L58" i="135"/>
  <c r="N58" i="135" s="1"/>
  <c r="N64" i="135" s="1"/>
  <c r="N78" i="135" s="1"/>
  <c r="L84" i="135" s="1"/>
  <c r="L58" i="133"/>
  <c r="N58" i="133" s="1"/>
  <c r="N64" i="133" s="1"/>
  <c r="N77" i="133" s="1"/>
  <c r="L82" i="133" s="1"/>
  <c r="L58" i="136"/>
  <c r="N58" i="136" s="1"/>
  <c r="N64"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254"/>
  <c r="N78" i="103"/>
  <c r="L83" i="103" s="1"/>
  <c r="L85" i="360"/>
  <c r="N79" i="336"/>
  <c r="L86" i="336" s="1"/>
  <c r="L85" i="347"/>
  <c r="L88" i="219"/>
  <c r="L89" i="219"/>
  <c r="L87" i="219"/>
  <c r="L83" i="21"/>
  <c r="L85" i="21"/>
  <c r="L85" i="7"/>
  <c r="N86" i="7" s="1"/>
  <c r="N88" i="7" s="1"/>
  <c r="D3" i="5" s="1"/>
  <c r="L83" i="43"/>
  <c r="L84" i="46"/>
  <c r="L86" i="50"/>
  <c r="L84" i="339"/>
  <c r="N83" i="282"/>
  <c r="L89" i="282" s="1"/>
  <c r="N79" i="256"/>
  <c r="L84" i="256" s="1"/>
  <c r="N78" i="35"/>
  <c r="N77" i="284"/>
  <c r="L84" i="284" s="1"/>
  <c r="L88" i="218"/>
  <c r="N90" i="218" s="1"/>
  <c r="N92" i="218" s="1"/>
  <c r="D180" i="5" s="1"/>
  <c r="L85" i="253"/>
  <c r="N78" i="33"/>
  <c r="L83" i="33" s="1"/>
  <c r="L84" i="64"/>
  <c r="N86" i="64" s="1"/>
  <c r="N88" i="64" s="1"/>
  <c r="D55" i="5" s="1"/>
  <c r="N78" i="53"/>
  <c r="L85" i="53" s="1"/>
  <c r="N78" i="215"/>
  <c r="L84" i="215" s="1"/>
  <c r="N78" i="107"/>
  <c r="L85" i="107" s="1"/>
  <c r="N79" i="262"/>
  <c r="L84" i="262" s="1"/>
  <c r="L84" i="348"/>
  <c r="L86" i="328"/>
  <c r="N78" i="213"/>
  <c r="L83" i="213" s="1"/>
  <c r="N77" i="299"/>
  <c r="L83" i="299" s="1"/>
  <c r="N80" i="272"/>
  <c r="L85" i="272" s="1"/>
  <c r="L85" i="32"/>
  <c r="L84" i="31"/>
  <c r="N72" i="165"/>
  <c r="N85" i="165" s="1"/>
  <c r="L91" i="165" s="1"/>
  <c r="L84" i="32"/>
  <c r="N78" i="97"/>
  <c r="L84" i="97" s="1"/>
  <c r="L85" i="31"/>
  <c r="N79" i="264"/>
  <c r="L86" i="264" s="1"/>
  <c r="N74" i="227"/>
  <c r="L79" i="227" s="1"/>
  <c r="N70" i="186"/>
  <c r="N83" i="186" s="1"/>
  <c r="L88" i="186" s="1"/>
  <c r="N79" i="233"/>
  <c r="L84" i="233" s="1"/>
  <c r="N70" i="182"/>
  <c r="N70" i="154"/>
  <c r="N83" i="154" s="1"/>
  <c r="L88" i="154" s="1"/>
  <c r="N67" i="150"/>
  <c r="N79" i="261"/>
  <c r="L84" i="261" s="1"/>
  <c r="L82" i="305"/>
  <c r="L83" i="305"/>
  <c r="L87" i="281"/>
  <c r="N78" i="243"/>
  <c r="L83" i="243" s="1"/>
  <c r="N82" i="217"/>
  <c r="L89" i="217" s="1"/>
  <c r="N69" i="177"/>
  <c r="N82" i="177" s="1"/>
  <c r="L89" i="177" s="1"/>
  <c r="N70" i="171"/>
  <c r="N83" i="171" s="1"/>
  <c r="L90" i="171" s="1"/>
  <c r="N70" i="158"/>
  <c r="N77" i="293"/>
  <c r="L84" i="293" s="1"/>
  <c r="N70" i="187"/>
  <c r="N83" i="187" s="1"/>
  <c r="L88" i="187" s="1"/>
  <c r="N70" i="170"/>
  <c r="N83" i="170" s="1"/>
  <c r="L90" i="170" s="1"/>
  <c r="N78" i="94"/>
  <c r="L85" i="94" s="1"/>
  <c r="L83" i="39"/>
  <c r="L85" i="128"/>
  <c r="N78" i="138"/>
  <c r="L83" i="138" s="1"/>
  <c r="L84" i="306"/>
  <c r="N77" i="301"/>
  <c r="L82" i="301" s="1"/>
  <c r="N77" i="190"/>
  <c r="L83" i="190" s="1"/>
  <c r="N78" i="136"/>
  <c r="L85" i="136" s="1"/>
  <c r="N70" i="268"/>
  <c r="N83" i="268" s="1"/>
  <c r="L90" i="268" s="1"/>
  <c r="L84" i="39"/>
  <c r="N79" i="332"/>
  <c r="L85" i="332" s="1"/>
  <c r="N78" i="9"/>
  <c r="L84" i="9" s="1"/>
  <c r="N80" i="273"/>
  <c r="L86" i="273" s="1"/>
  <c r="N78" i="19"/>
  <c r="L85" i="19" s="1"/>
  <c r="N78" i="108"/>
  <c r="L84" i="108" s="1"/>
  <c r="N79" i="334"/>
  <c r="L84" i="334" s="1"/>
  <c r="L83" i="132"/>
  <c r="L85" i="132"/>
  <c r="L84" i="127"/>
  <c r="L82" i="127"/>
  <c r="L83" i="130"/>
  <c r="L85" i="130"/>
  <c r="L85" i="58"/>
  <c r="L84" i="58"/>
  <c r="L84" i="34"/>
  <c r="L85" i="47"/>
  <c r="N86" i="47" s="1"/>
  <c r="N88" i="47" s="1"/>
  <c r="D39" i="5" s="1"/>
  <c r="L83" i="72"/>
  <c r="N85" i="72" s="1"/>
  <c r="N87" i="72" s="1"/>
  <c r="D63" i="5" s="1"/>
  <c r="L86" i="360"/>
  <c r="L86" i="348"/>
  <c r="L85" i="131"/>
  <c r="N78" i="98"/>
  <c r="L83" i="98" s="1"/>
  <c r="N78" i="79"/>
  <c r="L83" i="79" s="1"/>
  <c r="N78" i="68"/>
  <c r="L84" i="130"/>
  <c r="L85" i="208"/>
  <c r="N79" i="342"/>
  <c r="L85" i="342" s="1"/>
  <c r="L99" i="260"/>
  <c r="L100" i="260"/>
  <c r="N78" i="40"/>
  <c r="L84" i="40" s="1"/>
  <c r="N77" i="309"/>
  <c r="L84" i="309" s="1"/>
  <c r="L87" i="277"/>
  <c r="L86" i="277"/>
  <c r="L85" i="250"/>
  <c r="L84" i="250"/>
  <c r="N78" i="101"/>
  <c r="N78" i="95"/>
  <c r="N69" i="181"/>
  <c r="N82" i="181" s="1"/>
  <c r="L89" i="181" s="1"/>
  <c r="N77" i="290"/>
  <c r="L84" i="290" s="1"/>
  <c r="N85" i="207"/>
  <c r="L92" i="207" s="1"/>
  <c r="N78" i="96"/>
  <c r="L85" i="96" s="1"/>
  <c r="N78" i="45"/>
  <c r="L85" i="45" s="1"/>
  <c r="N78" i="36"/>
  <c r="N80" i="274"/>
  <c r="L86" i="274" s="1"/>
  <c r="N79" i="259"/>
  <c r="L84" i="259" s="1"/>
  <c r="N79" i="258"/>
  <c r="L86" i="258" s="1"/>
  <c r="N78" i="143"/>
  <c r="L84" i="143" s="1"/>
  <c r="N78" i="99"/>
  <c r="L85" i="99" s="1"/>
  <c r="N78" i="90"/>
  <c r="L85" i="90" s="1"/>
  <c r="N78" i="144"/>
  <c r="L85" i="144" s="1"/>
  <c r="N77" i="283"/>
  <c r="N85" i="279"/>
  <c r="N83" i="244"/>
  <c r="L90"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0" i="271"/>
  <c r="L87" i="271" s="1"/>
  <c r="N88" i="252"/>
  <c r="L93" i="252" s="1"/>
  <c r="L84" i="37"/>
  <c r="L88" i="50"/>
  <c r="L84" i="57"/>
  <c r="L86" i="347"/>
  <c r="L85" i="371"/>
  <c r="L86" i="343"/>
  <c r="L86" i="321"/>
  <c r="L85" i="328"/>
  <c r="L84" i="323"/>
  <c r="N87" i="323" s="1"/>
  <c r="N89" i="323" s="1"/>
  <c r="D279" i="5" s="1"/>
  <c r="L86" i="250"/>
  <c r="L85" i="224"/>
  <c r="L84" i="132"/>
  <c r="L83" i="131"/>
  <c r="L83" i="127"/>
  <c r="N85" i="245"/>
  <c r="L91" i="245" s="1"/>
  <c r="L83" i="129"/>
  <c r="L84" i="129"/>
  <c r="L85" i="129"/>
  <c r="L84" i="52"/>
  <c r="L85" i="52"/>
  <c r="L83" i="52"/>
  <c r="L85" i="306"/>
  <c r="L92" i="221"/>
  <c r="N79" i="337"/>
  <c r="N75" i="229"/>
  <c r="L80" i="229" s="1"/>
  <c r="N83" i="280"/>
  <c r="N78" i="44"/>
  <c r="N86" i="11"/>
  <c r="N88" i="11" s="1"/>
  <c r="D319" i="5" s="1"/>
  <c r="L85" i="14"/>
  <c r="L85" i="16"/>
  <c r="N83" i="248"/>
  <c r="L88" i="248" s="1"/>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9"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L85" i="354"/>
  <c r="L86" i="354"/>
  <c r="L84" i="354"/>
  <c r="N87" i="356"/>
  <c r="N89" i="356" s="1"/>
  <c r="D308" i="5" s="1"/>
  <c r="N85" i="289"/>
  <c r="N87" i="289" s="1"/>
  <c r="D245" i="5" s="1"/>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7"/>
  <c r="N88" i="67" s="1"/>
  <c r="D58" i="5" s="1"/>
  <c r="N86" i="65"/>
  <c r="N88" i="65" s="1"/>
  <c r="D56" i="5" s="1"/>
  <c r="L83" i="56"/>
  <c r="L84" i="56"/>
  <c r="N86" i="51"/>
  <c r="N88" i="51" s="1"/>
  <c r="D43" i="5" s="1"/>
  <c r="L84" i="38"/>
  <c r="L83" i="38"/>
  <c r="N86" i="28"/>
  <c r="N88" i="28" s="1"/>
  <c r="D20" i="5" s="1"/>
  <c r="L83" i="24"/>
  <c r="L84" i="24"/>
  <c r="L85" i="18"/>
  <c r="L83" i="18"/>
  <c r="L85" i="15"/>
  <c r="L83" i="15"/>
  <c r="N78" i="12"/>
  <c r="L85" i="12" s="1"/>
  <c r="N79" i="311" l="1"/>
  <c r="L84" i="311" s="1"/>
  <c r="N79" i="317"/>
  <c r="N70" i="267"/>
  <c r="N83" i="267" s="1"/>
  <c r="L88" i="267" s="1"/>
  <c r="N69" i="180"/>
  <c r="N82" i="180" s="1"/>
  <c r="N70" i="168"/>
  <c r="N79" i="239"/>
  <c r="L84" i="239" s="1"/>
  <c r="L83" i="19"/>
  <c r="L84" i="75"/>
  <c r="L84" i="43"/>
  <c r="L83" i="22"/>
  <c r="L84" i="102"/>
  <c r="L84" i="19"/>
  <c r="L84" i="25"/>
  <c r="N89" i="50"/>
  <c r="N91" i="50" s="1"/>
  <c r="D42" i="5" s="1"/>
  <c r="L83" i="25"/>
  <c r="N87" i="253"/>
  <c r="N89" i="253" s="1"/>
  <c r="D213" i="5" s="1"/>
  <c r="N86" i="46"/>
  <c r="N88" i="46" s="1"/>
  <c r="D38" i="5" s="1"/>
  <c r="L84" i="22"/>
  <c r="L84" i="27"/>
  <c r="N86" i="131"/>
  <c r="N88" i="131" s="1"/>
  <c r="D122" i="5" s="1"/>
  <c r="L84" i="30"/>
  <c r="L83" i="30"/>
  <c r="N86" i="30" s="1"/>
  <c r="N88" i="30" s="1"/>
  <c r="D22" i="5" s="1"/>
  <c r="N87" i="340"/>
  <c r="N89" i="340" s="1"/>
  <c r="D294" i="5" s="1"/>
  <c r="N86" i="63"/>
  <c r="N88" i="63" s="1"/>
  <c r="D54" i="5" s="1"/>
  <c r="N69" i="183"/>
  <c r="N82" i="183" s="1"/>
  <c r="L88" i="183" s="1"/>
  <c r="L90" i="282"/>
  <c r="N79" i="316"/>
  <c r="L86" i="316" s="1"/>
  <c r="N85" i="78"/>
  <c r="N87" i="78" s="1"/>
  <c r="D69" i="5" s="1"/>
  <c r="N64" i="297"/>
  <c r="N77" i="297" s="1"/>
  <c r="L82" i="297" s="1"/>
  <c r="N69" i="164"/>
  <c r="N82" i="164" s="1"/>
  <c r="L87" i="164" s="1"/>
  <c r="N79" i="313"/>
  <c r="L84" i="313" s="1"/>
  <c r="L84" i="147"/>
  <c r="L85" i="213"/>
  <c r="L88" i="282"/>
  <c r="L85" i="147"/>
  <c r="L83" i="215"/>
  <c r="N87" i="371"/>
  <c r="N89" i="371" s="1"/>
  <c r="D293" i="5" s="1"/>
  <c r="N86" i="43"/>
  <c r="N88" i="43" s="1"/>
  <c r="D34" i="5" s="1"/>
  <c r="L83" i="102"/>
  <c r="L85" i="240"/>
  <c r="L86" i="254"/>
  <c r="L85" i="215"/>
  <c r="L86" i="240"/>
  <c r="L85" i="135"/>
  <c r="L83" i="105"/>
  <c r="L85" i="41"/>
  <c r="L85" i="105"/>
  <c r="L85" i="138"/>
  <c r="L85" i="92"/>
  <c r="L83" i="135"/>
  <c r="N86" i="208"/>
  <c r="N88" i="208" s="1"/>
  <c r="D119" i="5" s="1"/>
  <c r="L83" i="92"/>
  <c r="N85" i="303"/>
  <c r="N87" i="303" s="1"/>
  <c r="D259" i="5" s="1"/>
  <c r="L85" i="27"/>
  <c r="L84" i="298"/>
  <c r="L82" i="298"/>
  <c r="N86" i="121"/>
  <c r="N88" i="121" s="1"/>
  <c r="D111" i="5" s="1"/>
  <c r="N86" i="226"/>
  <c r="N88" i="226" s="1"/>
  <c r="D187" i="5" s="1"/>
  <c r="N86" i="123"/>
  <c r="N88" i="123" s="1"/>
  <c r="D114" i="5" s="1"/>
  <c r="L86" i="275"/>
  <c r="L85" i="275"/>
  <c r="L84" i="100"/>
  <c r="L85" i="363"/>
  <c r="L86" i="262"/>
  <c r="N87" i="343"/>
  <c r="N89" i="343" s="1"/>
  <c r="D296" i="5" s="1"/>
  <c r="L86" i="363"/>
  <c r="N86" i="124"/>
  <c r="N88" i="124" s="1"/>
  <c r="D113" i="5" s="1"/>
  <c r="L82" i="286"/>
  <c r="N87" i="339"/>
  <c r="N89" i="339" s="1"/>
  <c r="D292" i="5" s="1"/>
  <c r="L84" i="365"/>
  <c r="L86" i="241"/>
  <c r="L84" i="103"/>
  <c r="N79" i="315"/>
  <c r="L84" i="315" s="1"/>
  <c r="L83" i="59"/>
  <c r="N70" i="157"/>
  <c r="N83" i="157" s="1"/>
  <c r="L90" i="157" s="1"/>
  <c r="N86" i="58"/>
  <c r="N88" i="58" s="1"/>
  <c r="D49" i="5" s="1"/>
  <c r="N87" i="327"/>
  <c r="N89" i="327" s="1"/>
  <c r="D281" i="5" s="1"/>
  <c r="N85" i="74"/>
  <c r="N87" i="74" s="1"/>
  <c r="D65" i="5" s="1"/>
  <c r="L86" i="251"/>
  <c r="L85" i="241"/>
  <c r="N87" i="321"/>
  <c r="N89" i="321" s="1"/>
  <c r="D277" i="5" s="1"/>
  <c r="N86" i="224"/>
  <c r="N88" i="224" s="1"/>
  <c r="D185" i="5" s="1"/>
  <c r="N87" i="328"/>
  <c r="N89" i="328" s="1"/>
  <c r="D282" i="5" s="1"/>
  <c r="L85" i="336"/>
  <c r="L86" i="365"/>
  <c r="L83" i="42"/>
  <c r="L84" i="42"/>
  <c r="L83" i="284"/>
  <c r="L84" i="251"/>
  <c r="N90" i="219"/>
  <c r="N92" i="219" s="1"/>
  <c r="D181" i="5" s="1"/>
  <c r="N70" i="176"/>
  <c r="N83" i="176" s="1"/>
  <c r="L88" i="176" s="1"/>
  <c r="N70" i="178"/>
  <c r="N83" i="178" s="1"/>
  <c r="L88" i="178" s="1"/>
  <c r="L87" i="232"/>
  <c r="L85" i="232"/>
  <c r="L86" i="232"/>
  <c r="N86" i="21"/>
  <c r="N88" i="21" s="1"/>
  <c r="D13" i="5" s="1"/>
  <c r="L85" i="69"/>
  <c r="L84" i="142"/>
  <c r="L83" i="302"/>
  <c r="L87" i="274"/>
  <c r="L82" i="302"/>
  <c r="L86" i="332"/>
  <c r="L84" i="346"/>
  <c r="L84" i="332"/>
  <c r="L84" i="26"/>
  <c r="L86" i="256"/>
  <c r="N86" i="132"/>
  <c r="N88" i="132" s="1"/>
  <c r="D123" i="5" s="1"/>
  <c r="L91" i="221"/>
  <c r="N93" i="221" s="1"/>
  <c r="N95" i="221" s="1"/>
  <c r="D184" i="5" s="1"/>
  <c r="L83" i="26"/>
  <c r="N86" i="130"/>
  <c r="N88" i="130" s="1"/>
  <c r="D121" i="5" s="1"/>
  <c r="L83" i="286"/>
  <c r="L84" i="342"/>
  <c r="L85" i="142"/>
  <c r="L82" i="284"/>
  <c r="L85" i="262"/>
  <c r="L84" i="333"/>
  <c r="L86" i="333"/>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87" i="254"/>
  <c r="N89" i="254" s="1"/>
  <c r="D214" i="5" s="1"/>
  <c r="N61" i="228"/>
  <c r="N74" i="228" s="1"/>
  <c r="L79" i="228" s="1"/>
  <c r="N86" i="22"/>
  <c r="N88" i="22" s="1"/>
  <c r="D14" i="5" s="1"/>
  <c r="N87" i="348"/>
  <c r="N89" i="348" s="1"/>
  <c r="D301" i="5" s="1"/>
  <c r="L85" i="149"/>
  <c r="L84" i="149"/>
  <c r="L83" i="149"/>
  <c r="L86" i="294"/>
  <c r="L85" i="294"/>
  <c r="L84" i="294"/>
  <c r="L83" i="96"/>
  <c r="N86" i="128"/>
  <c r="N88" i="128" s="1"/>
  <c r="D120" i="5" s="1"/>
  <c r="L84" i="213"/>
  <c r="N86" i="213" s="1"/>
  <c r="N88" i="213" s="1"/>
  <c r="D175" i="5" s="1"/>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3" i="297"/>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90" i="155"/>
  <c r="L84" i="212"/>
  <c r="L84" i="86"/>
  <c r="L85" i="97"/>
  <c r="L90" i="245"/>
  <c r="L89" i="154"/>
  <c r="L85" i="264"/>
  <c r="N87" i="306"/>
  <c r="N89" i="306" s="1"/>
  <c r="D262" i="5" s="1"/>
  <c r="L84" i="264"/>
  <c r="L86" i="261"/>
  <c r="L84" i="257"/>
  <c r="L85" i="257"/>
  <c r="L83" i="136"/>
  <c r="L82" i="293"/>
  <c r="L83" i="99"/>
  <c r="N86" i="26"/>
  <c r="N88" i="26" s="1"/>
  <c r="D18" i="5" s="1"/>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N86" i="209" s="1"/>
  <c r="N88" i="209" s="1"/>
  <c r="D131" i="5" s="1"/>
  <c r="L83" i="90"/>
  <c r="L88" i="266"/>
  <c r="L90" i="266"/>
  <c r="L89" i="266"/>
  <c r="L89" i="267"/>
  <c r="L83" i="301"/>
  <c r="L84" i="301"/>
  <c r="L85" i="9"/>
  <c r="L83" i="9"/>
  <c r="N85" i="127"/>
  <c r="N87" i="127" s="1"/>
  <c r="D117" i="5" s="1"/>
  <c r="L88" i="188"/>
  <c r="L89" i="188"/>
  <c r="L89" i="185"/>
  <c r="L87" i="183"/>
  <c r="L88" i="177"/>
  <c r="L87" i="177"/>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5" i="75"/>
  <c r="N87" i="75" s="1"/>
  <c r="D6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N86" i="147"/>
  <c r="N88" i="147" s="1"/>
  <c r="D137" i="5" s="1"/>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16"/>
  <c r="L85" i="344"/>
  <c r="L84" i="344"/>
  <c r="L86" i="344"/>
  <c r="L86" i="355"/>
  <c r="L84" i="355"/>
  <c r="L85" i="355"/>
  <c r="L86" i="359"/>
  <c r="L85" i="359"/>
  <c r="L84" i="359"/>
  <c r="L84" i="351"/>
  <c r="L86" i="351"/>
  <c r="L85" i="351"/>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5" i="311"/>
  <c r="L86" i="311"/>
  <c r="L86" i="315"/>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91" i="282"/>
  <c r="N93" i="282" s="1"/>
  <c r="D239" i="5" s="1"/>
  <c r="N87" i="364"/>
  <c r="N89" i="364" s="1"/>
  <c r="D314" i="5" s="1"/>
  <c r="N86" i="73"/>
  <c r="N88" i="73" s="1"/>
  <c r="D64" i="5" s="1"/>
  <c r="N87" i="354"/>
  <c r="N89" i="354" s="1"/>
  <c r="D306" i="5" s="1"/>
  <c r="N86" i="38"/>
  <c r="N88" i="38" s="1"/>
  <c r="D29" i="5" s="1"/>
  <c r="N86" i="24"/>
  <c r="N88" i="24" s="1"/>
  <c r="D16" i="5" s="1"/>
  <c r="N86" i="15"/>
  <c r="N88" i="15" s="1"/>
  <c r="D7" i="5" s="1"/>
  <c r="L83" i="12"/>
  <c r="L84" i="12"/>
  <c r="N86" i="135" l="1"/>
  <c r="N88" i="135" s="1"/>
  <c r="D126" i="5" s="1"/>
  <c r="N86" i="215"/>
  <c r="N88" i="215" s="1"/>
  <c r="D177" i="5" s="1"/>
  <c r="L86" i="239"/>
  <c r="L85" i="239"/>
  <c r="L89" i="164"/>
  <c r="L88" i="164"/>
  <c r="N86" i="41"/>
  <c r="N88" i="41" s="1"/>
  <c r="D32" i="5" s="1"/>
  <c r="N88" i="274"/>
  <c r="N90" i="274" s="1"/>
  <c r="D232" i="5" s="1"/>
  <c r="N85" i="286"/>
  <c r="N87" i="286" s="1"/>
  <c r="D243" i="5" s="1"/>
  <c r="N87" i="363"/>
  <c r="N89" i="363" s="1"/>
  <c r="D313" i="5" s="1"/>
  <c r="N86" i="102"/>
  <c r="N88" i="102" s="1"/>
  <c r="D92" i="5" s="1"/>
  <c r="L84" i="316"/>
  <c r="N87" i="316" s="1"/>
  <c r="N89" i="316" s="1"/>
  <c r="D272" i="5" s="1"/>
  <c r="N86" i="33"/>
  <c r="N88" i="33" s="1"/>
  <c r="D25" i="5" s="1"/>
  <c r="L90" i="176"/>
  <c r="L89" i="176"/>
  <c r="N91" i="176" s="1"/>
  <c r="N93" i="176" s="1"/>
  <c r="D155" i="5" s="1"/>
  <c r="L89" i="157"/>
  <c r="N87" i="262"/>
  <c r="N89" i="262" s="1"/>
  <c r="D221" i="5" s="1"/>
  <c r="N87" i="240"/>
  <c r="N89" i="240" s="1"/>
  <c r="D200" i="5" s="1"/>
  <c r="N86" i="140"/>
  <c r="N88" i="140" s="1"/>
  <c r="D132" i="5" s="1"/>
  <c r="L88" i="157"/>
  <c r="N86" i="27"/>
  <c r="N88" i="27" s="1"/>
  <c r="D19" i="5" s="1"/>
  <c r="N87" i="241"/>
  <c r="N89" i="241" s="1"/>
  <c r="D201" i="5" s="1"/>
  <c r="N85" i="298"/>
  <c r="N87" i="298" s="1"/>
  <c r="D254" i="5" s="1"/>
  <c r="N86" i="105"/>
  <c r="N88" i="105" s="1"/>
  <c r="D95" i="5" s="1"/>
  <c r="L85" i="313"/>
  <c r="N87" i="313" s="1"/>
  <c r="N89" i="313" s="1"/>
  <c r="D269" i="5" s="1"/>
  <c r="L84" i="297"/>
  <c r="N85" i="297" s="1"/>
  <c r="N87" i="297" s="1"/>
  <c r="D253" i="5" s="1"/>
  <c r="N86" i="138"/>
  <c r="N88" i="138" s="1"/>
  <c r="D129" i="5" s="1"/>
  <c r="N86" i="96"/>
  <c r="N88" i="96" s="1"/>
  <c r="D86" i="5" s="1"/>
  <c r="N86" i="103"/>
  <c r="N88" i="103" s="1"/>
  <c r="D93" i="5" s="1"/>
  <c r="L87" i="189"/>
  <c r="N87" i="346"/>
  <c r="N89" i="346" s="1"/>
  <c r="D299" i="5" s="1"/>
  <c r="N85" i="284"/>
  <c r="N87" i="284" s="1"/>
  <c r="D241" i="5" s="1"/>
  <c r="N87" i="365"/>
  <c r="N89" i="365" s="1"/>
  <c r="D315" i="5" s="1"/>
  <c r="N85" i="302"/>
  <c r="N87" i="302" s="1"/>
  <c r="N87" i="251"/>
  <c r="N89" i="251" s="1"/>
  <c r="D211" i="5" s="1"/>
  <c r="N91" i="249"/>
  <c r="N93" i="249" s="1"/>
  <c r="D209" i="5" s="1"/>
  <c r="N86" i="100"/>
  <c r="N88" i="100" s="1"/>
  <c r="D90" i="5" s="1"/>
  <c r="N86" i="92"/>
  <c r="N88" i="92" s="1"/>
  <c r="D83" i="5" s="1"/>
  <c r="L85" i="315"/>
  <c r="N87" i="315" s="1"/>
  <c r="N89" i="315" s="1"/>
  <c r="D271" i="5" s="1"/>
  <c r="N86" i="69"/>
  <c r="N88" i="69" s="1"/>
  <c r="D60" i="5" s="1"/>
  <c r="L89" i="189"/>
  <c r="N90" i="189" s="1"/>
  <c r="N92" i="189" s="1"/>
  <c r="D169" i="5" s="1"/>
  <c r="N86" i="88"/>
  <c r="N88" i="88" s="1"/>
  <c r="D79" i="5" s="1"/>
  <c r="N88" i="275"/>
  <c r="N90" i="275" s="1"/>
  <c r="D233" i="5" s="1"/>
  <c r="N86" i="42"/>
  <c r="N88" i="42" s="1"/>
  <c r="D33" i="5" s="1"/>
  <c r="N87" i="235"/>
  <c r="N89" i="235" s="1"/>
  <c r="D195" i="5" s="1"/>
  <c r="N85" i="325"/>
  <c r="N87" i="325" s="1"/>
  <c r="D280" i="5" s="1"/>
  <c r="N86" i="149"/>
  <c r="N88" i="149" s="1"/>
  <c r="D135" i="5" s="1"/>
  <c r="N86" i="142"/>
  <c r="N88" i="142" s="1"/>
  <c r="D134" i="5" s="1"/>
  <c r="N88" i="232"/>
  <c r="N90" i="232" s="1"/>
  <c r="D192" i="5" s="1"/>
  <c r="N86" i="59"/>
  <c r="N88" i="59" s="1"/>
  <c r="D50" i="5" s="1"/>
  <c r="N86" i="214"/>
  <c r="N88" i="214" s="1"/>
  <c r="D176" i="5" s="1"/>
  <c r="N87" i="342"/>
  <c r="N89" i="342" s="1"/>
  <c r="D295" i="5" s="1"/>
  <c r="N86" i="99"/>
  <c r="N88" i="99" s="1"/>
  <c r="D89" i="5" s="1"/>
  <c r="N87" i="264"/>
  <c r="N89" i="264" s="1"/>
  <c r="D223" i="5" s="1"/>
  <c r="N87" i="256"/>
  <c r="N89" i="256" s="1"/>
  <c r="D215" i="5" s="1"/>
  <c r="N86" i="80"/>
  <c r="N88" i="80" s="1"/>
  <c r="D71" i="5" s="1"/>
  <c r="N86" i="231"/>
  <c r="N88" i="231" s="1"/>
  <c r="D191" i="5" s="1"/>
  <c r="N87" i="332"/>
  <c r="N89" i="332" s="1"/>
  <c r="D286" i="5" s="1"/>
  <c r="L89" i="178"/>
  <c r="N82" i="227"/>
  <c r="N84" i="227" s="1"/>
  <c r="D188" i="5" s="1"/>
  <c r="N87" i="336"/>
  <c r="N89" i="336" s="1"/>
  <c r="D290" i="5" s="1"/>
  <c r="N87" i="238"/>
  <c r="N89" i="238" s="1"/>
  <c r="D198" i="5" s="1"/>
  <c r="L83" i="60"/>
  <c r="L90" i="178"/>
  <c r="N90" i="217"/>
  <c r="N92" i="217" s="1"/>
  <c r="D179" i="5" s="1"/>
  <c r="N91" i="268"/>
  <c r="N93" i="268" s="1"/>
  <c r="D227" i="5" s="1"/>
  <c r="N87" i="295"/>
  <c r="N89" i="295" s="1"/>
  <c r="D251" i="5" s="1"/>
  <c r="N86" i="53"/>
  <c r="N88" i="53" s="1"/>
  <c r="D45" i="5" s="1"/>
  <c r="N86" i="29"/>
  <c r="N88" i="29" s="1"/>
  <c r="D21" i="5" s="1"/>
  <c r="N87" i="333"/>
  <c r="N89" i="333" s="1"/>
  <c r="D287" i="5" s="1"/>
  <c r="N86" i="9"/>
  <c r="N88" i="9" s="1"/>
  <c r="D4"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1"/>
  <c r="N89" i="311" s="1"/>
  <c r="D267" i="5" s="1"/>
  <c r="N87" i="307"/>
  <c r="N89" i="307" s="1"/>
  <c r="D263" i="5" s="1"/>
  <c r="N87" i="366"/>
  <c r="N89" i="366" s="1"/>
  <c r="D316" i="5" s="1"/>
  <c r="N87" i="317"/>
  <c r="N89" i="317" s="1"/>
  <c r="D273"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157" l="1"/>
  <c r="N93" i="157" s="1"/>
  <c r="D145" i="5" s="1"/>
  <c r="N91" i="158"/>
  <c r="N93" i="158" s="1"/>
  <c r="D146" i="5" s="1"/>
  <c r="N91" i="178"/>
  <c r="N93" i="178" s="1"/>
  <c r="D157" i="5" s="1"/>
  <c r="N90" i="172"/>
  <c r="N92" i="172" s="1"/>
  <c r="D153" i="5" s="1"/>
  <c r="N86" i="60"/>
  <c r="N88" i="60" s="1"/>
  <c r="D51" i="5" s="1"/>
  <c r="D160" i="5"/>
  <c r="N82" i="228"/>
  <c r="N84" i="228" s="1"/>
  <c r="D189" i="5" s="1"/>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<sst xmlns="http://schemas.openxmlformats.org/spreadsheetml/2006/main" count="38555" uniqueCount="2343">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</sst>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3">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7" fillId="25" borderId="6" xfId="1" applyNumberFormat="1" applyFont="1" applyFill="1" applyBorder="1" applyProtection="1"/>
    <xf numFmtId="3" fontId="3" fillId="16" borderId="63" xfId="3" applyNumberFormat="1" applyFill="1" applyBorder="1" applyProtection="1">
      <protection locked="0"/>
    </xf>
    <xf numFmtId="4" fontId="5" fillId="3" borderId="3" xfId="2" applyNumberFormat="1" applyFont="1" applyBorder="1" applyProtection="1">
      <protection locked="0"/>
    </xf>
    <xf numFmtId="4" fontId="3" fillId="5" borderId="4" xfId="3" applyNumberFormat="1" applyFill="1" applyBorder="1" applyProtection="1">
      <protection locked="0"/>
    </xf>
    <xf numFmtId="4" fontId="7" fillId="25" borderId="6" xfId="1" applyNumberFormat="1" applyFont="1" applyFill="1" applyBorder="1" applyProtection="1">
      <protection locked="0"/>
    </xf>
    <xf numFmtId="4" fontId="3" fillId="16" borderId="63" xfId="3" applyNumberFormat="1" applyFill="1" applyBorder="1" applyProtection="1">
      <protection locked="0"/>
    </xf>
    <xf numFmtId="3" fontId="7" fillId="25" borderId="6" xfId="1" applyNumberFormat="1" applyFont="1" applyFill="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NARIÑO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29"/>
      <c r="AA1" s="229"/>
      <c r="AB1" s="229"/>
      <c r="AC1" s="229"/>
      <c r="AD1" s="229"/>
      <c r="AE1" s="229"/>
      <c r="AF1" s="229"/>
      <c r="AG1" s="229"/>
      <c r="AH1" s="229"/>
      <c r="AI1" s="229"/>
      <c r="AJ1" s="229"/>
      <c r="AK1" s="229"/>
      <c r="AL1" s="229"/>
    </row>
    <row r="2" spans="1:38">
      <c r="A2" s="126"/>
      <c r="B2" s="127"/>
      <c r="C2" s="127"/>
      <c r="D2" s="127"/>
      <c r="E2" s="127"/>
      <c r="F2" s="127"/>
      <c r="G2" s="127"/>
      <c r="H2" s="128"/>
      <c r="Z2" s="229"/>
      <c r="AA2" s="229"/>
      <c r="AB2" s="229"/>
      <c r="AC2" s="229"/>
      <c r="AD2" s="229"/>
      <c r="AE2" s="229"/>
      <c r="AF2" s="229"/>
      <c r="AG2" s="229"/>
      <c r="AH2" s="229"/>
      <c r="AI2" s="229"/>
      <c r="AJ2" s="229"/>
      <c r="AK2" s="229"/>
      <c r="AL2" s="229"/>
    </row>
    <row r="3" spans="1:38">
      <c r="A3" s="126"/>
      <c r="B3" s="127"/>
      <c r="C3" s="127"/>
      <c r="D3" s="127"/>
      <c r="E3" s="127"/>
      <c r="F3" s="127"/>
      <c r="G3" s="127"/>
      <c r="H3" s="128"/>
      <c r="Z3" s="229"/>
      <c r="AA3" s="229"/>
      <c r="AB3" s="229"/>
      <c r="AC3" s="229"/>
      <c r="AD3" s="229"/>
      <c r="AE3" s="229"/>
      <c r="AF3" s="229"/>
      <c r="AG3" s="229"/>
      <c r="AH3" s="229"/>
      <c r="AI3" s="229"/>
      <c r="AJ3" s="229"/>
      <c r="AK3" s="229"/>
      <c r="AL3" s="229"/>
    </row>
    <row r="4" spans="1:38">
      <c r="A4" s="126"/>
      <c r="B4" s="127"/>
      <c r="C4" s="127"/>
      <c r="D4" s="127"/>
      <c r="E4" s="127"/>
      <c r="F4" s="127"/>
      <c r="G4" s="127"/>
      <c r="H4" s="128"/>
      <c r="Z4" s="229"/>
      <c r="AA4" s="229"/>
      <c r="AB4" s="229"/>
      <c r="AC4" s="229"/>
      <c r="AD4" s="229"/>
      <c r="AE4" s="229"/>
      <c r="AF4" s="229"/>
      <c r="AG4" s="229"/>
      <c r="AH4" s="229"/>
      <c r="AI4" s="229"/>
      <c r="AJ4" s="229"/>
      <c r="AK4" s="229"/>
      <c r="AL4" s="229"/>
    </row>
    <row r="5" spans="1:38">
      <c r="A5" s="126"/>
      <c r="B5" s="127"/>
      <c r="C5" s="127"/>
      <c r="D5" s="127"/>
      <c r="E5" s="127"/>
      <c r="F5" s="127"/>
      <c r="G5" s="127"/>
      <c r="H5" s="128"/>
      <c r="Z5" s="229"/>
      <c r="AA5" s="229"/>
      <c r="AB5" s="229"/>
      <c r="AC5" s="229"/>
      <c r="AD5" s="229"/>
      <c r="AE5" s="229"/>
      <c r="AF5" s="229"/>
      <c r="AG5" s="229"/>
      <c r="AH5" s="229"/>
      <c r="AI5" s="229"/>
      <c r="AJ5" s="229"/>
      <c r="AK5" s="229"/>
      <c r="AL5" s="229"/>
    </row>
    <row r="6" spans="1:38">
      <c r="A6" s="126"/>
      <c r="B6" s="127"/>
      <c r="C6" s="127"/>
      <c r="D6" s="127"/>
      <c r="E6" s="127"/>
      <c r="F6" s="127"/>
      <c r="G6" s="127"/>
      <c r="H6" s="128"/>
      <c r="Z6" s="229"/>
      <c r="AA6" s="229"/>
      <c r="AB6" s="229"/>
      <c r="AC6" s="229"/>
      <c r="AD6" s="229"/>
      <c r="AE6" s="229"/>
      <c r="AF6" s="229"/>
      <c r="AG6" s="229"/>
      <c r="AH6" s="229"/>
      <c r="AI6" s="229"/>
      <c r="AJ6" s="229"/>
      <c r="AK6" s="229"/>
      <c r="AL6" s="229"/>
    </row>
    <row r="7" spans="1:38">
      <c r="A7" s="126"/>
      <c r="B7" s="127"/>
      <c r="C7" s="127"/>
      <c r="D7" s="127"/>
      <c r="E7" s="127"/>
      <c r="F7" s="127"/>
      <c r="G7" s="127"/>
      <c r="H7" s="128"/>
      <c r="Z7" s="229"/>
      <c r="AA7" s="229"/>
      <c r="AB7" s="229"/>
      <c r="AC7" s="229"/>
      <c r="AD7" s="229"/>
      <c r="AE7" s="229"/>
      <c r="AF7" s="229"/>
      <c r="AG7" s="229"/>
      <c r="AH7" s="229"/>
      <c r="AI7" s="229"/>
      <c r="AJ7" s="229"/>
      <c r="AK7" s="229"/>
      <c r="AL7" s="229"/>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8"/>
      <c r="AA8" s="229"/>
      <c r="AB8" s="229"/>
      <c r="AC8" s="229"/>
      <c r="AD8" s="229"/>
      <c r="AE8" s="229"/>
      <c r="AF8" s="229"/>
      <c r="AG8" s="229"/>
      <c r="AH8" s="229"/>
      <c r="AI8" s="229"/>
      <c r="AJ8" s="229"/>
      <c r="AK8" s="229"/>
      <c r="AL8" s="229"/>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8"/>
      <c r="AA9" s="229"/>
      <c r="AB9" s="229"/>
      <c r="AC9" s="229"/>
      <c r="AD9" s="229"/>
      <c r="AE9" s="229"/>
      <c r="AF9" s="229"/>
      <c r="AG9" s="229"/>
      <c r="AH9" s="229"/>
      <c r="AI9" s="229"/>
      <c r="AJ9" s="229"/>
      <c r="AK9" s="229"/>
      <c r="AL9" s="229"/>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8"/>
      <c r="AA10" s="229"/>
      <c r="AB10" s="229"/>
      <c r="AC10" s="229"/>
      <c r="AD10" s="229"/>
      <c r="AE10" s="229"/>
      <c r="AF10" s="229"/>
      <c r="AG10" s="229"/>
      <c r="AH10" s="229"/>
      <c r="AI10" s="229"/>
      <c r="AJ10" s="229"/>
      <c r="AK10" s="229"/>
      <c r="AL10" s="229"/>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8"/>
      <c r="AA11" s="229"/>
      <c r="AB11" s="229"/>
      <c r="AC11" s="229"/>
      <c r="AD11" s="229"/>
      <c r="AE11" s="229"/>
      <c r="AF11" s="229"/>
      <c r="AG11" s="229"/>
      <c r="AH11" s="229"/>
      <c r="AI11" s="229"/>
      <c r="AJ11" s="229"/>
      <c r="AK11" s="229"/>
      <c r="AL11" s="229"/>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8"/>
      <c r="AA12" s="229"/>
      <c r="AB12" s="229"/>
      <c r="AC12" s="229"/>
      <c r="AD12" s="229"/>
      <c r="AE12" s="229"/>
      <c r="AF12" s="229"/>
      <c r="AG12" s="229"/>
      <c r="AH12" s="229"/>
      <c r="AI12" s="229"/>
      <c r="AJ12" s="229"/>
      <c r="AK12" s="229"/>
      <c r="AL12" s="229"/>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8"/>
      <c r="AA13" s="229"/>
      <c r="AB13" s="229"/>
      <c r="AC13" s="229"/>
      <c r="AD13" s="229"/>
      <c r="AE13" s="229"/>
      <c r="AF13" s="229"/>
      <c r="AG13" s="229"/>
      <c r="AH13" s="229"/>
      <c r="AI13" s="229"/>
      <c r="AJ13" s="229"/>
      <c r="AK13" s="229"/>
      <c r="AL13" s="229"/>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8"/>
      <c r="AA14" s="229"/>
      <c r="AB14" s="229"/>
      <c r="AC14" s="229"/>
      <c r="AD14" s="229"/>
      <c r="AE14" s="229"/>
      <c r="AF14" s="229"/>
      <c r="AG14" s="229"/>
      <c r="AH14" s="229"/>
      <c r="AI14" s="229"/>
      <c r="AJ14" s="229"/>
      <c r="AK14" s="229"/>
      <c r="AL14" s="229"/>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8"/>
      <c r="AA15" s="229"/>
      <c r="AB15" s="229"/>
      <c r="AC15" s="229"/>
      <c r="AD15" s="229"/>
      <c r="AE15" s="229"/>
      <c r="AF15" s="229"/>
      <c r="AG15" s="229"/>
      <c r="AH15" s="229"/>
      <c r="AI15" s="229"/>
      <c r="AJ15" s="229"/>
      <c r="AK15" s="229"/>
      <c r="AL15" s="229"/>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8"/>
      <c r="AA16" s="229"/>
      <c r="AB16" s="229"/>
      <c r="AC16" s="229"/>
      <c r="AD16" s="229"/>
      <c r="AE16" s="229"/>
      <c r="AF16" s="229"/>
      <c r="AG16" s="229"/>
      <c r="AH16" s="229"/>
      <c r="AI16" s="229"/>
      <c r="AJ16" s="229"/>
      <c r="AK16" s="229"/>
      <c r="AL16" s="229"/>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8"/>
      <c r="AA17" s="229"/>
      <c r="AB17" s="229"/>
      <c r="AC17" s="229"/>
      <c r="AD17" s="229"/>
      <c r="AE17" s="229"/>
      <c r="AF17" s="229"/>
      <c r="AG17" s="229"/>
      <c r="AH17" s="229"/>
      <c r="AI17" s="229"/>
      <c r="AJ17" s="229"/>
      <c r="AK17" s="229"/>
      <c r="AL17" s="229"/>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8"/>
      <c r="AA18" s="229"/>
      <c r="AB18" s="229"/>
      <c r="AC18" s="229"/>
      <c r="AD18" s="229"/>
      <c r="AE18" s="229"/>
      <c r="AF18" s="229"/>
      <c r="AG18" s="229"/>
      <c r="AH18" s="229"/>
      <c r="AI18" s="229"/>
      <c r="AJ18" s="229"/>
      <c r="AK18" s="229"/>
      <c r="AL18" s="229"/>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8"/>
      <c r="AA19" s="229"/>
      <c r="AB19" s="229"/>
      <c r="AC19" s="229"/>
      <c r="AD19" s="229"/>
      <c r="AE19" s="229"/>
      <c r="AF19" s="229"/>
      <c r="AG19" s="229"/>
      <c r="AH19" s="229"/>
      <c r="AI19" s="229"/>
      <c r="AJ19" s="229"/>
      <c r="AK19" s="229"/>
      <c r="AL19" s="229"/>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8"/>
      <c r="AA20" s="229"/>
      <c r="AB20" s="229"/>
      <c r="AC20" s="229"/>
      <c r="AD20" s="229"/>
      <c r="AE20" s="229"/>
      <c r="AF20" s="229"/>
      <c r="AG20" s="229"/>
      <c r="AH20" s="229"/>
      <c r="AI20" s="229"/>
      <c r="AJ20" s="229"/>
      <c r="AK20" s="229"/>
      <c r="AL20" s="229"/>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8"/>
      <c r="AA21" s="229"/>
      <c r="AB21" s="229"/>
      <c r="AC21" s="229"/>
      <c r="AD21" s="229"/>
      <c r="AE21" s="229"/>
      <c r="AF21" s="229"/>
      <c r="AG21" s="229"/>
      <c r="AH21" s="229"/>
      <c r="AI21" s="229"/>
      <c r="AJ21" s="229"/>
      <c r="AK21" s="229"/>
      <c r="AL21" s="229"/>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8"/>
      <c r="AA22" s="229"/>
      <c r="AB22" s="229"/>
      <c r="AC22" s="229"/>
      <c r="AD22" s="229"/>
      <c r="AE22" s="229"/>
      <c r="AF22" s="229"/>
      <c r="AG22" s="229"/>
      <c r="AH22" s="229"/>
      <c r="AI22" s="229"/>
      <c r="AJ22" s="229"/>
      <c r="AK22" s="229"/>
      <c r="AL22" s="229"/>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8"/>
      <c r="AA23" s="229"/>
      <c r="AB23" s="229"/>
      <c r="AC23" s="229"/>
      <c r="AD23" s="229"/>
      <c r="AE23" s="229"/>
      <c r="AF23" s="229"/>
      <c r="AG23" s="229"/>
      <c r="AH23" s="229"/>
      <c r="AI23" s="229"/>
      <c r="AJ23" s="229"/>
      <c r="AK23" s="229"/>
      <c r="AL23" s="229"/>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8"/>
      <c r="AA24" s="229"/>
      <c r="AB24" s="229"/>
      <c r="AC24" s="229"/>
      <c r="AD24" s="229"/>
      <c r="AE24" s="229"/>
      <c r="AF24" s="229"/>
      <c r="AG24" s="229"/>
      <c r="AH24" s="229"/>
      <c r="AI24" s="229"/>
      <c r="AJ24" s="229"/>
      <c r="AK24" s="229"/>
      <c r="AL24" s="229"/>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8"/>
      <c r="AA25" s="229"/>
      <c r="AB25" s="229"/>
      <c r="AC25" s="229"/>
      <c r="AD25" s="229"/>
      <c r="AE25" s="229"/>
      <c r="AF25" s="229"/>
      <c r="AG25" s="229"/>
      <c r="AH25" s="229"/>
      <c r="AI25" s="229"/>
      <c r="AJ25" s="229"/>
      <c r="AK25" s="229"/>
      <c r="AL25" s="229"/>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8"/>
      <c r="AA26" s="229"/>
      <c r="AB26" s="229"/>
      <c r="AC26" s="229"/>
      <c r="AD26" s="229"/>
      <c r="AE26" s="229"/>
      <c r="AF26" s="229"/>
      <c r="AG26" s="229"/>
      <c r="AH26" s="229"/>
      <c r="AI26" s="229"/>
      <c r="AJ26" s="229"/>
      <c r="AK26" s="229"/>
      <c r="AL26" s="229"/>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8"/>
      <c r="AA27" s="229"/>
      <c r="AB27" s="229"/>
      <c r="AC27" s="229"/>
      <c r="AD27" s="229"/>
      <c r="AE27" s="229"/>
      <c r="AF27" s="229"/>
      <c r="AG27" s="229"/>
      <c r="AH27" s="229"/>
      <c r="AI27" s="229"/>
      <c r="AJ27" s="229"/>
      <c r="AK27" s="229"/>
      <c r="AL27" s="229"/>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8"/>
      <c r="AA28" s="229"/>
      <c r="AB28" s="229"/>
      <c r="AC28" s="229"/>
      <c r="AD28" s="229"/>
      <c r="AE28" s="229"/>
      <c r="AF28" s="229"/>
      <c r="AG28" s="229"/>
      <c r="AH28" s="229"/>
      <c r="AI28" s="229"/>
      <c r="AJ28" s="229"/>
      <c r="AK28" s="229"/>
      <c r="AL28" s="229"/>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8"/>
      <c r="AA29" s="229"/>
      <c r="AB29" s="229"/>
      <c r="AC29" s="229"/>
      <c r="AD29" s="229"/>
      <c r="AE29" s="229"/>
      <c r="AF29" s="229"/>
      <c r="AG29" s="229"/>
      <c r="AH29" s="229"/>
      <c r="AI29" s="229"/>
      <c r="AJ29" s="229"/>
      <c r="AK29" s="229"/>
      <c r="AL29" s="229"/>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8"/>
      <c r="AA30" s="229"/>
      <c r="AB30" s="229"/>
      <c r="AC30" s="229"/>
      <c r="AD30" s="229"/>
      <c r="AE30" s="229"/>
      <c r="AF30" s="229"/>
      <c r="AG30" s="229"/>
      <c r="AH30" s="229"/>
      <c r="AI30" s="229"/>
      <c r="AJ30" s="229"/>
      <c r="AK30" s="229"/>
      <c r="AL30" s="229"/>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8"/>
      <c r="AA31" s="229"/>
      <c r="AB31" s="229"/>
      <c r="AC31" s="229"/>
      <c r="AD31" s="229"/>
      <c r="AE31" s="229"/>
      <c r="AF31" s="229"/>
      <c r="AG31" s="229"/>
      <c r="AH31" s="229"/>
      <c r="AI31" s="229"/>
      <c r="AJ31" s="229"/>
      <c r="AK31" s="229"/>
      <c r="AL31" s="229"/>
    </row>
    <row r="32" spans="1:38">
      <c r="A32" s="662"/>
      <c r="B32" s="662"/>
      <c r="C32" s="662"/>
      <c r="D32" s="662"/>
      <c r="E32" s="662"/>
      <c r="F32" s="662"/>
      <c r="G32" s="662"/>
      <c r="H32" s="662"/>
      <c r="I32" s="127"/>
      <c r="J32" s="127"/>
      <c r="K32" s="127"/>
      <c r="L32" s="127"/>
      <c r="M32" s="127"/>
      <c r="N32" s="127"/>
      <c r="O32" s="127"/>
      <c r="P32" s="127"/>
      <c r="Q32" s="127"/>
      <c r="R32" s="127"/>
      <c r="S32" s="127"/>
      <c r="T32" s="127"/>
      <c r="U32" s="127"/>
      <c r="V32" s="127"/>
      <c r="W32" s="127"/>
      <c r="X32" s="127"/>
      <c r="Y32" s="127"/>
      <c r="Z32" s="228"/>
      <c r="AA32" s="229"/>
      <c r="AB32" s="229"/>
      <c r="AC32" s="229"/>
      <c r="AD32" s="229"/>
      <c r="AE32" s="229"/>
      <c r="AF32" s="229"/>
      <c r="AG32" s="229"/>
      <c r="AH32" s="229"/>
      <c r="AI32" s="229"/>
      <c r="AJ32" s="229"/>
      <c r="AK32" s="229"/>
      <c r="AL32" s="229"/>
    </row>
    <row r="33" spans="1:38">
      <c r="A33" s="662"/>
      <c r="B33" s="662"/>
      <c r="C33" s="662"/>
      <c r="D33" s="662"/>
      <c r="E33" s="662"/>
      <c r="F33" s="662"/>
      <c r="G33" s="662"/>
      <c r="H33" s="662"/>
      <c r="I33" s="127"/>
      <c r="J33" s="127"/>
      <c r="K33" s="127"/>
      <c r="L33" s="127"/>
      <c r="M33" s="127"/>
      <c r="N33" s="127"/>
      <c r="O33" s="127"/>
      <c r="P33" s="127"/>
      <c r="Q33" s="127"/>
      <c r="R33" s="127"/>
      <c r="S33" s="127"/>
      <c r="T33" s="127"/>
      <c r="U33" s="127"/>
      <c r="V33" s="127"/>
      <c r="W33" s="127"/>
      <c r="X33" s="127"/>
      <c r="Y33" s="127"/>
      <c r="Z33" s="228"/>
      <c r="AA33" s="229"/>
      <c r="AB33" s="229"/>
      <c r="AC33" s="229"/>
      <c r="AD33" s="229"/>
      <c r="AE33" s="229"/>
      <c r="AF33" s="229"/>
      <c r="AG33" s="229"/>
      <c r="AH33" s="229"/>
      <c r="AI33" s="229"/>
      <c r="AJ33" s="229"/>
      <c r="AK33" s="229"/>
      <c r="AL33" s="229"/>
    </row>
    <row r="34" spans="1:38">
      <c r="A34" s="662"/>
      <c r="B34" s="662"/>
      <c r="C34" s="662"/>
      <c r="D34" s="662"/>
      <c r="E34" s="662"/>
      <c r="F34" s="662"/>
      <c r="G34" s="662"/>
      <c r="H34" s="662"/>
      <c r="I34" s="127"/>
      <c r="J34" s="127"/>
      <c r="K34" s="127"/>
      <c r="L34" s="127"/>
      <c r="M34" s="127"/>
      <c r="N34" s="127"/>
      <c r="O34" s="127"/>
      <c r="P34" s="127"/>
      <c r="Q34" s="127"/>
      <c r="R34" s="127"/>
      <c r="S34" s="127"/>
      <c r="T34" s="127"/>
      <c r="U34" s="127"/>
      <c r="V34" s="127"/>
      <c r="W34" s="127"/>
      <c r="X34" s="127"/>
      <c r="Y34" s="127"/>
      <c r="Z34" s="228"/>
      <c r="AA34" s="229"/>
      <c r="AB34" s="229"/>
      <c r="AC34" s="229"/>
      <c r="AD34" s="229"/>
      <c r="AE34" s="229"/>
      <c r="AF34" s="229"/>
      <c r="AG34" s="229"/>
      <c r="AH34" s="229"/>
      <c r="AI34" s="229"/>
      <c r="AJ34" s="229"/>
      <c r="AK34" s="229"/>
      <c r="AL34" s="229"/>
    </row>
    <row r="35" spans="1:38">
      <c r="A35" s="662"/>
      <c r="B35" s="662"/>
      <c r="C35" s="662"/>
      <c r="D35" s="662"/>
      <c r="E35" s="662"/>
      <c r="F35" s="662"/>
      <c r="G35" s="662"/>
      <c r="H35" s="662"/>
      <c r="I35" s="127"/>
      <c r="J35" s="127"/>
      <c r="K35" s="127"/>
      <c r="L35" s="127"/>
      <c r="M35" s="127"/>
      <c r="N35" s="127"/>
      <c r="O35" s="127"/>
      <c r="P35" s="127"/>
      <c r="Q35" s="127"/>
      <c r="R35" s="127"/>
      <c r="S35" s="127"/>
      <c r="T35" s="127"/>
      <c r="U35" s="127"/>
      <c r="V35" s="127"/>
      <c r="W35" s="127"/>
      <c r="X35" s="127"/>
      <c r="Y35" s="127"/>
      <c r="Z35" s="228"/>
      <c r="AA35" s="229"/>
      <c r="AB35" s="229"/>
      <c r="AC35" s="229"/>
      <c r="AD35" s="229"/>
      <c r="AE35" s="229"/>
      <c r="AF35" s="229"/>
      <c r="AG35" s="229"/>
      <c r="AH35" s="229"/>
      <c r="AI35" s="229"/>
      <c r="AJ35" s="229"/>
      <c r="AK35" s="229"/>
      <c r="AL35" s="229"/>
    </row>
    <row r="36" spans="1:38">
      <c r="A36" s="662"/>
      <c r="B36" s="662"/>
      <c r="C36" s="662"/>
      <c r="D36" s="662"/>
      <c r="E36" s="662"/>
      <c r="F36" s="662"/>
      <c r="G36" s="662"/>
      <c r="H36" s="662"/>
      <c r="I36" s="127"/>
      <c r="J36" s="127"/>
      <c r="K36" s="127"/>
      <c r="L36" s="127"/>
      <c r="M36" s="127"/>
      <c r="N36" s="127"/>
      <c r="O36" s="127"/>
      <c r="P36" s="127"/>
      <c r="Q36" s="127"/>
      <c r="R36" s="127"/>
      <c r="S36" s="127"/>
      <c r="T36" s="127"/>
      <c r="U36" s="127"/>
      <c r="V36" s="127"/>
      <c r="W36" s="127"/>
      <c r="X36" s="127"/>
      <c r="Y36" s="127"/>
      <c r="Z36" s="228"/>
      <c r="AA36" s="229"/>
      <c r="AB36" s="229"/>
      <c r="AC36" s="229"/>
      <c r="AD36" s="229"/>
      <c r="AE36" s="229"/>
      <c r="AF36" s="229"/>
      <c r="AG36" s="229"/>
      <c r="AH36" s="229"/>
      <c r="AI36" s="229"/>
      <c r="AJ36" s="229"/>
      <c r="AK36" s="229"/>
      <c r="AL36" s="229"/>
    </row>
    <row r="37" spans="1:38">
      <c r="A37" s="662"/>
      <c r="B37" s="662"/>
      <c r="C37" s="662"/>
      <c r="D37" s="662"/>
      <c r="E37" s="662"/>
      <c r="F37" s="662"/>
      <c r="G37" s="662"/>
      <c r="H37" s="662"/>
      <c r="I37" s="127"/>
      <c r="J37" s="127"/>
      <c r="K37" s="127"/>
      <c r="L37" s="127"/>
      <c r="M37" s="127"/>
      <c r="N37" s="127"/>
      <c r="O37" s="127"/>
      <c r="P37" s="127"/>
      <c r="Q37" s="127"/>
      <c r="R37" s="127"/>
      <c r="S37" s="127"/>
      <c r="T37" s="127"/>
      <c r="U37" s="127"/>
      <c r="V37" s="127"/>
      <c r="W37" s="127"/>
      <c r="X37" s="127"/>
      <c r="Y37" s="127"/>
      <c r="Z37" s="228"/>
      <c r="AA37" s="229"/>
      <c r="AB37" s="229"/>
      <c r="AC37" s="229"/>
      <c r="AD37" s="229"/>
      <c r="AE37" s="229"/>
      <c r="AF37" s="229"/>
      <c r="AG37" s="229"/>
      <c r="AH37" s="229"/>
      <c r="AI37" s="229"/>
      <c r="AJ37" s="229"/>
      <c r="AK37" s="229"/>
      <c r="AL37" s="229"/>
    </row>
    <row r="38" spans="1:38">
      <c r="A38" s="662"/>
      <c r="B38" s="662"/>
      <c r="C38" s="662"/>
      <c r="D38" s="662"/>
      <c r="E38" s="662"/>
      <c r="F38" s="662"/>
      <c r="G38" s="662"/>
      <c r="H38" s="662"/>
      <c r="I38" s="127"/>
      <c r="J38" s="127"/>
      <c r="K38" s="127"/>
      <c r="L38" s="127"/>
      <c r="M38" s="127"/>
      <c r="N38" s="127"/>
      <c r="O38" s="127"/>
      <c r="P38" s="127"/>
      <c r="Q38" s="127"/>
      <c r="R38" s="127"/>
      <c r="S38" s="127"/>
      <c r="T38" s="127"/>
      <c r="U38" s="127"/>
      <c r="V38" s="127"/>
      <c r="W38" s="127"/>
      <c r="X38" s="127"/>
      <c r="Y38" s="127"/>
      <c r="Z38" s="228"/>
      <c r="AA38" s="229"/>
      <c r="AB38" s="229"/>
      <c r="AC38" s="229"/>
      <c r="AD38" s="229"/>
      <c r="AE38" s="229"/>
      <c r="AF38" s="229"/>
      <c r="AG38" s="229"/>
      <c r="AH38" s="229"/>
      <c r="AI38" s="229"/>
      <c r="AJ38" s="229"/>
      <c r="AK38" s="229"/>
      <c r="AL38" s="229"/>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8"/>
      <c r="AA39" s="229"/>
      <c r="AB39" s="229"/>
      <c r="AC39" s="229"/>
      <c r="AD39" s="229"/>
      <c r="AE39" s="229"/>
      <c r="AF39" s="229"/>
      <c r="AG39" s="229"/>
      <c r="AH39" s="229"/>
      <c r="AI39" s="229"/>
      <c r="AJ39" s="229"/>
      <c r="AK39" s="229"/>
      <c r="AL39" s="229"/>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8"/>
      <c r="AA40" s="229"/>
      <c r="AB40" s="229"/>
      <c r="AC40" s="229"/>
      <c r="AD40" s="229"/>
      <c r="AE40" s="229"/>
      <c r="AF40" s="229"/>
      <c r="AG40" s="229"/>
      <c r="AH40" s="229"/>
      <c r="AI40" s="229"/>
      <c r="AJ40" s="229"/>
      <c r="AK40" s="229"/>
      <c r="AL40" s="229"/>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8"/>
      <c r="AA41" s="229"/>
      <c r="AB41" s="229"/>
      <c r="AC41" s="229"/>
      <c r="AD41" s="229"/>
      <c r="AE41" s="229"/>
      <c r="AF41" s="229"/>
      <c r="AG41" s="229"/>
      <c r="AH41" s="229"/>
      <c r="AI41" s="229"/>
      <c r="AJ41" s="229"/>
      <c r="AK41" s="229"/>
      <c r="AL41" s="229"/>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8"/>
      <c r="AA42" s="229"/>
      <c r="AB42" s="229"/>
      <c r="AC42" s="229"/>
      <c r="AD42" s="229"/>
      <c r="AE42" s="229"/>
      <c r="AF42" s="229"/>
      <c r="AG42" s="229"/>
      <c r="AH42" s="229"/>
      <c r="AI42" s="229"/>
      <c r="AJ42" s="229"/>
      <c r="AK42" s="229"/>
      <c r="AL42" s="229"/>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8"/>
      <c r="AA43" s="229"/>
      <c r="AB43" s="229"/>
      <c r="AC43" s="229"/>
      <c r="AD43" s="229"/>
      <c r="AE43" s="229"/>
      <c r="AF43" s="229"/>
      <c r="AG43" s="229"/>
      <c r="AH43" s="229"/>
      <c r="AI43" s="229"/>
      <c r="AJ43" s="229"/>
      <c r="AK43" s="229"/>
      <c r="AL43" s="229"/>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8"/>
      <c r="AA44" s="229"/>
      <c r="AB44" s="229"/>
      <c r="AC44" s="229"/>
      <c r="AD44" s="229"/>
      <c r="AE44" s="229"/>
      <c r="AF44" s="229"/>
      <c r="AG44" s="229"/>
      <c r="AH44" s="229"/>
      <c r="AI44" s="229"/>
      <c r="AJ44" s="229"/>
      <c r="AK44" s="229"/>
      <c r="AL44" s="229"/>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8"/>
      <c r="AA45" s="229"/>
      <c r="AB45" s="229"/>
      <c r="AC45" s="229"/>
      <c r="AD45" s="229"/>
      <c r="AE45" s="229"/>
      <c r="AF45" s="229"/>
      <c r="AG45" s="229"/>
      <c r="AH45" s="229"/>
      <c r="AI45" s="229"/>
      <c r="AJ45" s="229"/>
      <c r="AK45" s="229"/>
      <c r="AL45" s="229"/>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8"/>
      <c r="AA46" s="229"/>
      <c r="AB46" s="229"/>
      <c r="AC46" s="229"/>
      <c r="AD46" s="229"/>
      <c r="AE46" s="229"/>
      <c r="AF46" s="229"/>
      <c r="AG46" s="229"/>
      <c r="AH46" s="229"/>
      <c r="AI46" s="229"/>
      <c r="AJ46" s="229"/>
      <c r="AK46" s="229"/>
      <c r="AL46" s="229"/>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8"/>
      <c r="AA47" s="229"/>
      <c r="AB47" s="229"/>
      <c r="AC47" s="229"/>
      <c r="AD47" s="229"/>
      <c r="AE47" s="229"/>
      <c r="AF47" s="229"/>
      <c r="AG47" s="229"/>
      <c r="AH47" s="229"/>
      <c r="AI47" s="229"/>
      <c r="AJ47" s="229"/>
      <c r="AK47" s="229"/>
      <c r="AL47" s="229"/>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8"/>
      <c r="AA48" s="229"/>
      <c r="AB48" s="229"/>
      <c r="AC48" s="229"/>
      <c r="AD48" s="229"/>
      <c r="AE48" s="229"/>
      <c r="AF48" s="229"/>
      <c r="AG48" s="229"/>
      <c r="AH48" s="229"/>
      <c r="AI48" s="229"/>
      <c r="AJ48" s="229"/>
      <c r="AK48" s="229"/>
      <c r="AL48" s="229"/>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8"/>
      <c r="AA49" s="229"/>
      <c r="AB49" s="229"/>
      <c r="AC49" s="229"/>
      <c r="AD49" s="229"/>
      <c r="AE49" s="229"/>
      <c r="AF49" s="229"/>
      <c r="AG49" s="229"/>
      <c r="AH49" s="229"/>
      <c r="AI49" s="229"/>
      <c r="AJ49" s="229"/>
      <c r="AK49" s="229"/>
      <c r="AL49" s="229"/>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8"/>
      <c r="AA50" s="229"/>
      <c r="AB50" s="229"/>
      <c r="AC50" s="229"/>
      <c r="AD50" s="229"/>
      <c r="AE50" s="229"/>
      <c r="AF50" s="229"/>
      <c r="AG50" s="229"/>
      <c r="AH50" s="229"/>
      <c r="AI50" s="229"/>
      <c r="AJ50" s="229"/>
      <c r="AK50" s="229"/>
      <c r="AL50" s="229"/>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8"/>
      <c r="AA51" s="229"/>
      <c r="AB51" s="229"/>
      <c r="AC51" s="229"/>
      <c r="AD51" s="229"/>
      <c r="AE51" s="229"/>
      <c r="AF51" s="229"/>
      <c r="AG51" s="229"/>
      <c r="AH51" s="229"/>
      <c r="AI51" s="229"/>
      <c r="AJ51" s="229"/>
      <c r="AK51" s="229"/>
      <c r="AL51" s="229"/>
    </row>
    <row r="52" spans="1:38">
      <c r="V52" s="166"/>
      <c r="W52" s="127"/>
      <c r="X52" s="166"/>
      <c r="Y52" s="166"/>
      <c r="Z52" s="228"/>
      <c r="AA52" s="229"/>
      <c r="AB52" s="229"/>
      <c r="AC52" s="229"/>
      <c r="AD52" s="229"/>
      <c r="AE52" s="229"/>
      <c r="AF52" s="229"/>
      <c r="AG52" s="229"/>
      <c r="AH52" s="229"/>
      <c r="AI52" s="229"/>
      <c r="AJ52" s="229"/>
      <c r="AK52" s="229"/>
      <c r="AL52" s="229"/>
    </row>
    <row r="53" spans="1:38">
      <c r="V53" s="166"/>
      <c r="W53" s="127"/>
      <c r="X53" s="166"/>
      <c r="Y53" s="166"/>
      <c r="Z53" s="228"/>
      <c r="AA53" s="229"/>
      <c r="AB53" s="229"/>
      <c r="AC53" s="229"/>
      <c r="AD53" s="229"/>
      <c r="AE53" s="229"/>
      <c r="AF53" s="229"/>
      <c r="AG53" s="229"/>
      <c r="AH53" s="229"/>
      <c r="AI53" s="229"/>
      <c r="AJ53" s="229"/>
      <c r="AK53" s="229"/>
      <c r="AL53" s="229"/>
    </row>
    <row r="54" spans="1:38">
      <c r="V54" s="166"/>
      <c r="W54" s="127"/>
      <c r="X54" s="166"/>
      <c r="Y54" s="166"/>
      <c r="Z54" s="228"/>
      <c r="AA54" s="229"/>
      <c r="AB54" s="229"/>
      <c r="AC54" s="229"/>
      <c r="AD54" s="229"/>
      <c r="AE54" s="229"/>
      <c r="AF54" s="229"/>
      <c r="AG54" s="229"/>
      <c r="AH54" s="229"/>
      <c r="AI54" s="229"/>
      <c r="AJ54" s="229"/>
      <c r="AK54" s="229"/>
      <c r="AL54" s="229"/>
    </row>
    <row r="55" spans="1:38">
      <c r="Z55" s="229"/>
      <c r="AA55" s="229"/>
      <c r="AB55" s="229"/>
      <c r="AC55" s="229"/>
      <c r="AD55" s="229"/>
      <c r="AE55" s="229"/>
      <c r="AF55" s="229"/>
      <c r="AG55" s="229"/>
      <c r="AH55" s="229"/>
      <c r="AI55" s="229"/>
      <c r="AJ55" s="229"/>
      <c r="AK55" s="229"/>
      <c r="AL55" s="229"/>
    </row>
    <row r="56" spans="1:38">
      <c r="Z56" s="229"/>
      <c r="AA56" s="229"/>
      <c r="AB56" s="229"/>
      <c r="AC56" s="229"/>
      <c r="AD56" s="229"/>
      <c r="AE56" s="229"/>
      <c r="AF56" s="229"/>
      <c r="AG56" s="229"/>
      <c r="AH56" s="229"/>
      <c r="AI56" s="229"/>
      <c r="AJ56" s="229"/>
      <c r="AK56" s="229"/>
      <c r="AL56" s="229"/>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165" activePane="bottomRight" state="frozen"/>
      <selection activeCell="D20" sqref="D20"/>
      <selection pane="topRight" activeCell="D20" sqref="D20"/>
      <selection pane="bottomLeft" activeCell="D20" sqref="D20"/>
      <selection pane="bottomRight" activeCell="E168" sqref="E168"/>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0" customWidth="1"/>
    <col min="6" max="7" width="11.44140625" customWidth="1"/>
    <col min="8" max="8" width="1.33203125" customWidth="1"/>
    <col min="10" max="10" width="34.44140625" customWidth="1"/>
  </cols>
  <sheetData>
    <row r="1" spans="1:10" ht="96" customHeight="1" thickTop="1" thickBot="1">
      <c r="A1" s="663" t="s">
        <v>1933</v>
      </c>
      <c r="B1" s="664"/>
      <c r="C1" s="664"/>
      <c r="D1" s="665"/>
    </row>
    <row r="2" spans="1:10" ht="56.25" customHeight="1" thickTop="1" thickBot="1">
      <c r="A2" s="196" t="s">
        <v>1027</v>
      </c>
      <c r="B2" s="197" t="s">
        <v>1521</v>
      </c>
      <c r="C2" s="197" t="s">
        <v>1066</v>
      </c>
      <c r="D2" s="227" t="s">
        <v>1931</v>
      </c>
    </row>
    <row r="3" spans="1:10" ht="54" thickTop="1" thickBot="1">
      <c r="A3" s="134" t="s">
        <v>1067</v>
      </c>
      <c r="B3" s="135" t="s">
        <v>1304</v>
      </c>
      <c r="C3" s="136" t="str">
        <f>'200.1'!L31</f>
        <v>Ha</v>
      </c>
      <c r="D3" s="183">
        <f>VLOOKUP('200.1'!A88,'200.1'!A36:N107,14,FALSE)</f>
        <v>2877106.8536877548</v>
      </c>
      <c r="G3" t="s">
        <v>1064</v>
      </c>
      <c r="J3" s="1"/>
    </row>
    <row r="4" spans="1:10" ht="54" thickTop="1" thickBot="1">
      <c r="A4" s="137" t="s">
        <v>1069</v>
      </c>
      <c r="B4" s="138" t="s">
        <v>1253</v>
      </c>
      <c r="C4" s="136" t="s">
        <v>1068</v>
      </c>
      <c r="D4" s="183">
        <f>VLOOKUP('200.2'!A88,'200.2'!A37:N108,14,FALSE)</f>
        <v>769753.19387777545</v>
      </c>
      <c r="J4" s="1"/>
    </row>
    <row r="5" spans="1:10" ht="54" thickTop="1" thickBot="1">
      <c r="A5" s="137" t="s">
        <v>1070</v>
      </c>
      <c r="B5" s="138" t="s">
        <v>1254</v>
      </c>
      <c r="C5" s="139" t="s">
        <v>1071</v>
      </c>
      <c r="D5" s="183">
        <f>VLOOKUP('201.1'!A88,'201.1'!A38:N109,14,FALSE)</f>
        <v>122062.51032672854</v>
      </c>
    </row>
    <row r="6" spans="1:10" ht="54" thickTop="1" thickBot="1">
      <c r="A6" s="137" t="s">
        <v>1072</v>
      </c>
      <c r="B6" s="138" t="s">
        <v>1255</v>
      </c>
      <c r="C6" s="139" t="s">
        <v>1071</v>
      </c>
      <c r="D6" s="183">
        <f>VLOOKUP('201.2'!A88,'201.2'!A39:N110,14,FALSE)</f>
        <v>114699.34580836687</v>
      </c>
    </row>
    <row r="7" spans="1:10" ht="70.5" customHeight="1" thickTop="1" thickBot="1">
      <c r="A7" s="137" t="s">
        <v>1073</v>
      </c>
      <c r="B7" s="138" t="s">
        <v>1256</v>
      </c>
      <c r="C7" s="139" t="s">
        <v>1071</v>
      </c>
      <c r="D7" s="183">
        <f>VLOOKUP('201.3'!A88,'201.3'!A40:N111,14,FALSE)</f>
        <v>28906.334996574162</v>
      </c>
    </row>
    <row r="8" spans="1:10" ht="54" thickTop="1" thickBot="1">
      <c r="A8" s="137" t="s">
        <v>1074</v>
      </c>
      <c r="B8" s="138" t="s">
        <v>1257</v>
      </c>
      <c r="C8" s="139" t="s">
        <v>1071</v>
      </c>
      <c r="D8" s="184">
        <f>VLOOKUP('201.4'!A88,'201.4'!A41:N112,14,FALSE)</f>
        <v>41959.387355611267</v>
      </c>
    </row>
    <row r="9" spans="1:10" ht="54" thickTop="1" thickBot="1">
      <c r="A9" s="137" t="s">
        <v>1075</v>
      </c>
      <c r="B9" s="138" t="s">
        <v>1254</v>
      </c>
      <c r="C9" s="139" t="s">
        <v>1929</v>
      </c>
      <c r="D9" s="184">
        <f>VLOOKUP('201.5'!A88,'201.5'!A42:N113,14,FALSE)</f>
        <v>122062.51032672854</v>
      </c>
    </row>
    <row r="10" spans="1:10" ht="54" thickTop="1" thickBot="1">
      <c r="A10" s="137" t="s">
        <v>1076</v>
      </c>
      <c r="B10" s="138" t="s">
        <v>1255</v>
      </c>
      <c r="C10" s="139" t="s">
        <v>1929</v>
      </c>
      <c r="D10" s="184">
        <f>VLOOKUP('201.6'!A88,'201.6'!A43:N114,14,FALSE)</f>
        <v>114699.34580836687</v>
      </c>
    </row>
    <row r="11" spans="1:10" ht="54" thickTop="1" thickBot="1">
      <c r="A11" s="137" t="s">
        <v>1077</v>
      </c>
      <c r="B11" s="138" t="s">
        <v>1255</v>
      </c>
      <c r="C11" s="139" t="s">
        <v>388</v>
      </c>
      <c r="D11" s="184">
        <f>VLOOKUP('201.7'!A88,'201.7'!A44:N115,14,FALSE)</f>
        <v>111855.25676986908</v>
      </c>
    </row>
    <row r="12" spans="1:10" ht="54" thickTop="1" thickBot="1">
      <c r="A12" s="137" t="s">
        <v>1078</v>
      </c>
      <c r="B12" s="138" t="s">
        <v>1258</v>
      </c>
      <c r="C12" s="139" t="s">
        <v>233</v>
      </c>
      <c r="D12" s="184">
        <f>VLOOKUP('201.8'!A88,'201.8'!A45:N116,14,FALSE)</f>
        <v>12153.184411438378</v>
      </c>
    </row>
    <row r="13" spans="1:10" ht="54" thickTop="1" thickBot="1">
      <c r="A13" s="137" t="s">
        <v>1079</v>
      </c>
      <c r="B13" s="138" t="s">
        <v>1259</v>
      </c>
      <c r="C13" s="139" t="s">
        <v>233</v>
      </c>
      <c r="D13" s="184">
        <f>VLOOKUP('201.9'!A88,'201.9'!A46:N117,14,FALSE)</f>
        <v>11868.809411438378</v>
      </c>
    </row>
    <row r="14" spans="1:10" ht="54" thickTop="1" thickBot="1">
      <c r="A14" s="137" t="s">
        <v>1080</v>
      </c>
      <c r="B14" s="138" t="s">
        <v>1260</v>
      </c>
      <c r="C14" s="139" t="s">
        <v>144</v>
      </c>
      <c r="D14" s="184">
        <f>VLOOKUP('201.10'!A88,'201.10'!A47:N118,14,FALSE)</f>
        <v>4271.1596263923711</v>
      </c>
    </row>
    <row r="15" spans="1:10" ht="54" thickTop="1" thickBot="1">
      <c r="A15" s="137" t="s">
        <v>1081</v>
      </c>
      <c r="B15" s="138" t="s">
        <v>1261</v>
      </c>
      <c r="C15" s="139" t="s">
        <v>1082</v>
      </c>
      <c r="D15" s="184">
        <f>VLOOKUP('201.11'!A88,'201.11'!A48:N119,14,FALSE)</f>
        <v>1147.2233144013978</v>
      </c>
    </row>
    <row r="16" spans="1:10" ht="54" thickTop="1" thickBot="1">
      <c r="A16" s="137" t="s">
        <v>1083</v>
      </c>
      <c r="B16" s="138" t="s">
        <v>1262</v>
      </c>
      <c r="C16" s="139" t="s">
        <v>1929</v>
      </c>
      <c r="D16" s="184">
        <f>VLOOKUP('201.12'!A88,'201.12'!A49:N120,14,FALSE)</f>
        <v>97333.350443248302</v>
      </c>
    </row>
    <row r="17" spans="1:4" ht="67.2" thickTop="1" thickBot="1">
      <c r="A17" s="140" t="s">
        <v>1084</v>
      </c>
      <c r="B17" s="141" t="s">
        <v>1263</v>
      </c>
      <c r="C17" s="139" t="s">
        <v>1929</v>
      </c>
      <c r="D17" s="184">
        <f>VLOOKUP('201.13'!A88,'201.13'!A50:N121,14,FALSE)</f>
        <v>87454.779205143423</v>
      </c>
    </row>
    <row r="18" spans="1:4" ht="54" thickTop="1" thickBot="1">
      <c r="A18" s="137" t="s">
        <v>1085</v>
      </c>
      <c r="B18" s="138" t="s">
        <v>1264</v>
      </c>
      <c r="C18" s="139" t="s">
        <v>144</v>
      </c>
      <c r="D18" s="184">
        <f>VLOOKUP('201.14'!A88,'201.14'!A51:N122,14,FALSE)</f>
        <v>29291.775816724668</v>
      </c>
    </row>
    <row r="19" spans="1:4" ht="54" thickTop="1" thickBot="1">
      <c r="A19" s="137" t="s">
        <v>1086</v>
      </c>
      <c r="B19" s="138" t="s">
        <v>1265</v>
      </c>
      <c r="C19" s="139" t="s">
        <v>144</v>
      </c>
      <c r="D19" s="184">
        <f>VLOOKUP('201.15'!A88,'201.15'!A52:N123,14,FALSE)</f>
        <v>34621.125139450298</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64503.717749276882</v>
      </c>
    </row>
    <row r="22" spans="1:4" ht="54" thickTop="1" thickBot="1">
      <c r="A22" s="137" t="s">
        <v>1089</v>
      </c>
      <c r="B22" s="138" t="s">
        <v>1268</v>
      </c>
      <c r="C22" s="139" t="s">
        <v>1929</v>
      </c>
      <c r="D22" s="184">
        <f>VLOOKUP('201.18'!A88,'201.18'!A55:N126,14,FALSE)</f>
        <v>64503.717749276882</v>
      </c>
    </row>
    <row r="23" spans="1:4" ht="54" thickTop="1" thickBot="1">
      <c r="A23" s="137" t="s">
        <v>1090</v>
      </c>
      <c r="B23" s="138" t="s">
        <v>1269</v>
      </c>
      <c r="C23" s="139" t="s">
        <v>144</v>
      </c>
      <c r="D23" s="184">
        <f>VLOOKUP('201.19'!A88,'201.19'!A56:N127,14,FALSE)</f>
        <v>3673.5339050879015</v>
      </c>
    </row>
    <row r="24" spans="1:4" ht="54" thickTop="1" thickBot="1">
      <c r="A24" s="137" t="s">
        <v>1091</v>
      </c>
      <c r="B24" s="138" t="s">
        <v>1270</v>
      </c>
      <c r="C24" s="139" t="s">
        <v>144</v>
      </c>
      <c r="D24" s="184">
        <f>VLOOKUP('201.20'!A88,'201.20'!A57:N128,14,FALSE)</f>
        <v>817.31967532024635</v>
      </c>
    </row>
    <row r="25" spans="1:4" ht="54" thickTop="1" thickBot="1">
      <c r="A25" s="137" t="s">
        <v>1092</v>
      </c>
      <c r="B25" s="138" t="s">
        <v>1271</v>
      </c>
      <c r="C25" s="139" t="s">
        <v>144</v>
      </c>
      <c r="D25" s="184">
        <f>VLOOKUP('201.21'!A88,'201.21'!A58:N129,14,FALSE)</f>
        <v>4471.0849620686595</v>
      </c>
    </row>
    <row r="26" spans="1:4" ht="54" thickTop="1" thickBot="1">
      <c r="A26" s="137" t="s">
        <v>1509</v>
      </c>
      <c r="B26" s="138" t="s">
        <v>1497</v>
      </c>
      <c r="C26" s="139" t="s">
        <v>1929</v>
      </c>
      <c r="D26" s="184">
        <f>VLOOKUP('203.1'!A88,'203.1'!A59:N130,14,FALSE)</f>
        <v>880873.58279728447</v>
      </c>
    </row>
    <row r="27" spans="1:4" ht="54" thickTop="1" thickBot="1">
      <c r="A27" s="137" t="s">
        <v>1510</v>
      </c>
      <c r="B27" s="138" t="s">
        <v>1501</v>
      </c>
      <c r="C27" s="139" t="s">
        <v>1929</v>
      </c>
      <c r="D27" s="184">
        <f>VLOOKUP('203.2'!A88,'203.2'!A60:N131,14,FALSE)</f>
        <v>1061421.3656383692</v>
      </c>
    </row>
    <row r="28" spans="1:4" ht="54" thickTop="1" thickBot="1">
      <c r="A28" s="137" t="s">
        <v>1511</v>
      </c>
      <c r="B28" s="138" t="s">
        <v>1502</v>
      </c>
      <c r="C28" s="139" t="s">
        <v>1929</v>
      </c>
      <c r="D28" s="184">
        <f>VLOOKUP('203.3'!A88,'203.3'!A61:N132,14,FALSE)</f>
        <v>1190384.0676677153</v>
      </c>
    </row>
    <row r="29" spans="1:4" ht="54" thickTop="1" thickBot="1">
      <c r="A29" s="137" t="s">
        <v>1512</v>
      </c>
      <c r="B29" s="138" t="s">
        <v>1503</v>
      </c>
      <c r="C29" s="139" t="s">
        <v>1929</v>
      </c>
      <c r="D29" s="184">
        <f>VLOOKUP('203.4'!A88,'203.4'!A62:N133,14,FALSE)</f>
        <v>581375.15453514131</v>
      </c>
    </row>
    <row r="30" spans="1:4" ht="54" thickTop="1" thickBot="1">
      <c r="A30" s="137" t="s">
        <v>1513</v>
      </c>
      <c r="B30" s="138" t="s">
        <v>1504</v>
      </c>
      <c r="C30" s="139" t="s">
        <v>1929</v>
      </c>
      <c r="D30" s="184">
        <f>VLOOKUP('203.5'!A88,'203.5'!A63:N134,14,FALSE)</f>
        <v>665690.60505217384</v>
      </c>
    </row>
    <row r="31" spans="1:4" ht="54" thickTop="1" thickBot="1">
      <c r="A31" s="137" t="s">
        <v>1514</v>
      </c>
      <c r="B31" s="138" t="s">
        <v>1505</v>
      </c>
      <c r="C31" s="139" t="s">
        <v>1929</v>
      </c>
      <c r="D31" s="184">
        <f>VLOOKUP('203.6'!A88,'203.6'!A64:N135,14,FALSE)</f>
        <v>719345.89174483076</v>
      </c>
    </row>
    <row r="32" spans="1:4" ht="54" thickTop="1" thickBot="1">
      <c r="A32" s="137" t="s">
        <v>1515</v>
      </c>
      <c r="B32" s="138" t="s">
        <v>1506</v>
      </c>
      <c r="C32" s="139" t="s">
        <v>1929</v>
      </c>
      <c r="D32" s="184">
        <f>VLOOKUP('203.7'!A88,'203.7'!A65:N136,14,FALSE)</f>
        <v>227717.09736126717</v>
      </c>
    </row>
    <row r="33" spans="1:4" ht="54" thickTop="1" thickBot="1">
      <c r="A33" s="137" t="s">
        <v>1516</v>
      </c>
      <c r="B33" s="138" t="s">
        <v>1955</v>
      </c>
      <c r="C33" s="139" t="s">
        <v>1929</v>
      </c>
      <c r="D33" s="184">
        <f>VLOOKUP('203.8'!A88,'203.8'!A66:N137,14,FALSE)</f>
        <v>336121.42810230725</v>
      </c>
    </row>
    <row r="34" spans="1:4" ht="54" thickTop="1" thickBot="1">
      <c r="A34" s="137" t="s">
        <v>1517</v>
      </c>
      <c r="B34" s="138" t="s">
        <v>1508</v>
      </c>
      <c r="C34" s="139" t="s">
        <v>1929</v>
      </c>
      <c r="D34" s="184">
        <f>VLOOKUP('203.9'!A88,'203.9'!A67:N138,14,FALSE)</f>
        <v>353497.35988026462</v>
      </c>
    </row>
    <row r="35" spans="1:4" ht="54" thickTop="1" thickBot="1">
      <c r="A35" s="137" t="s">
        <v>1518</v>
      </c>
      <c r="B35" s="138" t="s">
        <v>1498</v>
      </c>
      <c r="C35" s="139" t="s">
        <v>1929</v>
      </c>
      <c r="D35" s="184">
        <f>VLOOKUP('203.10'!A88,'203.10'!A68:N139,14,FALSE)</f>
        <v>189658.43587918696</v>
      </c>
    </row>
    <row r="36" spans="1:4" ht="54" thickTop="1" thickBot="1">
      <c r="A36" s="137" t="s">
        <v>1519</v>
      </c>
      <c r="B36" s="138" t="s">
        <v>1499</v>
      </c>
      <c r="C36" s="139" t="s">
        <v>1929</v>
      </c>
      <c r="D36" s="184">
        <f>VLOOKUP('203.11'!A88,'203.11'!A69:N140,14,FALSE)</f>
        <v>265038.0708288452</v>
      </c>
    </row>
    <row r="37" spans="1:4" ht="54" thickTop="1" thickBot="1">
      <c r="A37" s="137" t="s">
        <v>1520</v>
      </c>
      <c r="B37" s="224" t="s">
        <v>1500</v>
      </c>
      <c r="C37" s="139" t="s">
        <v>1929</v>
      </c>
      <c r="D37" s="184">
        <f>VLOOKUP('203.12'!A88,'203.12'!A70:N141,14,FALSE)</f>
        <v>274064.52889531653</v>
      </c>
    </row>
    <row r="38" spans="1:4" ht="54" thickTop="1" thickBot="1">
      <c r="A38" s="137" t="s">
        <v>1093</v>
      </c>
      <c r="B38" s="138" t="s">
        <v>1272</v>
      </c>
      <c r="C38" s="139" t="s">
        <v>388</v>
      </c>
      <c r="D38" s="184">
        <f>VLOOKUP('210.1.1'!A88,'210.1.1'!A71:N142,14,FALSE)</f>
        <v>8105.0642601197378</v>
      </c>
    </row>
    <row r="39" spans="1:4" ht="54" thickTop="1" thickBot="1">
      <c r="A39" s="137" t="s">
        <v>1094</v>
      </c>
      <c r="B39" s="138" t="s">
        <v>1273</v>
      </c>
      <c r="C39" s="139" t="s">
        <v>388</v>
      </c>
      <c r="D39" s="184">
        <f>VLOOKUP('210.1.2'!A88,'210.1.2'!A72:N143,14,FALSE)</f>
        <v>2490.6273493098661</v>
      </c>
    </row>
    <row r="40" spans="1:4" ht="54" thickTop="1" thickBot="1">
      <c r="A40" s="137" t="s">
        <v>1095</v>
      </c>
      <c r="B40" s="138" t="s">
        <v>1274</v>
      </c>
      <c r="C40" s="139" t="s">
        <v>388</v>
      </c>
      <c r="D40" s="184">
        <f>VLOOKUP('210.2.1'!A90,'210.2.1'!A73:N144,14,FALSE)</f>
        <v>22375.955336677864</v>
      </c>
    </row>
    <row r="41" spans="1:4" ht="54" thickTop="1" thickBot="1">
      <c r="A41" s="137" t="s">
        <v>1096</v>
      </c>
      <c r="B41" s="138" t="s">
        <v>1275</v>
      </c>
      <c r="C41" s="139" t="s">
        <v>388</v>
      </c>
      <c r="D41" s="184">
        <f>VLOOKUP('210.2.2'!A88,'210.2.2'!A74:N145,14,FALSE)</f>
        <v>8105.0642601197378</v>
      </c>
    </row>
    <row r="42" spans="1:4" ht="54" thickTop="1" thickBot="1">
      <c r="A42" s="137" t="s">
        <v>1097</v>
      </c>
      <c r="B42" s="138" t="s">
        <v>1276</v>
      </c>
      <c r="C42" s="139" t="s">
        <v>388</v>
      </c>
      <c r="D42" s="184">
        <f>VLOOKUP('210.2.3'!A91,'210.2.3'!A91:N146,14,FALSE)</f>
        <v>16761.518425867987</v>
      </c>
    </row>
    <row r="43" spans="1:4" ht="54" thickTop="1" thickBot="1">
      <c r="A43" s="137" t="s">
        <v>1098</v>
      </c>
      <c r="B43" s="138" t="s">
        <v>1277</v>
      </c>
      <c r="C43" s="139" t="s">
        <v>388</v>
      </c>
      <c r="D43" s="184">
        <f>VLOOKUP('210.2.4'!A88,'210.2.4'!A88:N147,14,FALSE)</f>
        <v>2490.6273493098661</v>
      </c>
    </row>
    <row r="44" spans="1:4" ht="54" thickTop="1" thickBot="1">
      <c r="A44" s="137" t="s">
        <v>1099</v>
      </c>
      <c r="B44" s="138" t="s">
        <v>1278</v>
      </c>
      <c r="C44" s="139" t="s">
        <v>388</v>
      </c>
      <c r="D44" s="184">
        <f>VLOOKUP('211.1'!A88,'211.1'!A88:N148,14,FALSE)</f>
        <v>6693.5764453271695</v>
      </c>
    </row>
    <row r="45" spans="1:4" ht="54" thickTop="1" thickBot="1">
      <c r="A45" s="137" t="s">
        <v>1100</v>
      </c>
      <c r="B45" s="138" t="s">
        <v>1279</v>
      </c>
      <c r="C45" s="139" t="s">
        <v>388</v>
      </c>
      <c r="D45" s="184">
        <f>VLOOKUP('220.1'!A88,'220.1'!A88:N149,14,FALSE)</f>
        <v>12002.905250759475</v>
      </c>
    </row>
    <row r="46" spans="1:4" ht="54" thickTop="1" thickBot="1">
      <c r="A46" s="137" t="s">
        <v>1101</v>
      </c>
      <c r="B46" s="138" t="s">
        <v>1280</v>
      </c>
      <c r="C46" s="139" t="s">
        <v>388</v>
      </c>
      <c r="D46" s="184">
        <f>VLOOKUP('221.1'!A88,'221.1'!A88:N150,14,FALSE)</f>
        <v>8097.381563449344</v>
      </c>
    </row>
    <row r="47" spans="1:4" ht="54" thickTop="1" thickBot="1">
      <c r="A47" s="137" t="s">
        <v>1102</v>
      </c>
      <c r="B47" s="138" t="s">
        <v>1281</v>
      </c>
      <c r="C47" s="139" t="s">
        <v>388</v>
      </c>
      <c r="D47" s="184">
        <f>VLOOKUP('221.2'!A88,'221.2'!A88:N151,14,FALSE)</f>
        <v>4847.381563449344</v>
      </c>
    </row>
    <row r="48" spans="1:4" ht="67.2" thickTop="1" thickBot="1">
      <c r="A48" s="137" t="s">
        <v>1525</v>
      </c>
      <c r="B48" s="138" t="s">
        <v>1522</v>
      </c>
      <c r="C48" s="139" t="s">
        <v>233</v>
      </c>
      <c r="D48" s="184">
        <f>VLOOKUP('223.1'!A88,'223.1'!A88:N152,14,FALSE)</f>
        <v>9497.1428617424372</v>
      </c>
    </row>
    <row r="49" spans="1:4" ht="54" thickTop="1" thickBot="1">
      <c r="A49" s="137" t="s">
        <v>1526</v>
      </c>
      <c r="B49" s="138" t="s">
        <v>1523</v>
      </c>
      <c r="C49" s="139" t="s">
        <v>233</v>
      </c>
      <c r="D49" s="184">
        <f>VLOOKUP('223.2'!A88,'223.2'!A88:N153,14,FALSE)</f>
        <v>15013.590161742439</v>
      </c>
    </row>
    <row r="50" spans="1:4" ht="54" thickTop="1" thickBot="1">
      <c r="A50" s="137" t="s">
        <v>1527</v>
      </c>
      <c r="B50" s="138" t="s">
        <v>1524</v>
      </c>
      <c r="C50" s="139" t="s">
        <v>388</v>
      </c>
      <c r="D50" s="184">
        <f>VLOOKUP('223.3.1'!A88,'223.3.1'!A88:N154,14,FALSE)</f>
        <v>55461</v>
      </c>
    </row>
    <row r="51" spans="1:4" ht="67.2" thickTop="1" thickBot="1">
      <c r="A51" s="137" t="s">
        <v>1528</v>
      </c>
      <c r="B51" s="138" t="s">
        <v>1530</v>
      </c>
      <c r="C51" s="139" t="s">
        <v>388</v>
      </c>
      <c r="D51" s="184">
        <f>VLOOKUP('223.3.2'!A88,'223.3.2'!A88:N155,14,FALSE)</f>
        <v>79835.723490036544</v>
      </c>
    </row>
    <row r="52" spans="1:4" ht="54" thickTop="1" thickBot="1">
      <c r="A52" s="137" t="s">
        <v>1529</v>
      </c>
      <c r="B52" s="138" t="s">
        <v>1531</v>
      </c>
      <c r="C52" s="139" t="s">
        <v>388</v>
      </c>
      <c r="D52" s="184">
        <f>VLOOKUP('223.3.3'!A88,'223.3.3'!A88:N156,14,FALSE)</f>
        <v>92185.723490036558</v>
      </c>
    </row>
    <row r="53" spans="1:4" ht="54" thickTop="1" thickBot="1">
      <c r="A53" s="143" t="s">
        <v>1103</v>
      </c>
      <c r="B53" s="144" t="s">
        <v>2062</v>
      </c>
      <c r="C53" s="139" t="s">
        <v>233</v>
      </c>
      <c r="D53" s="184">
        <f>VLOOKUP('230.1'!A88,'230.1'!A88:N157,14,FALSE)</f>
        <v>2623.0377852582214</v>
      </c>
    </row>
    <row r="54" spans="1:4" ht="54" thickTop="1" thickBot="1">
      <c r="A54" s="143" t="s">
        <v>1104</v>
      </c>
      <c r="B54" s="144" t="s">
        <v>1282</v>
      </c>
      <c r="C54" s="139" t="s">
        <v>233</v>
      </c>
      <c r="D54" s="184">
        <f>VLOOKUP('231.1'!A88,'231.1'!A88:N159,14,FALSE)</f>
        <v>11345.343761742435</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11905.885320913761</v>
      </c>
    </row>
    <row r="57" spans="1:4" ht="54" thickTop="1" thickBot="1">
      <c r="A57" s="143" t="s">
        <v>1535</v>
      </c>
      <c r="B57" s="144" t="s">
        <v>1536</v>
      </c>
      <c r="C57" s="139" t="s">
        <v>233</v>
      </c>
      <c r="D57" s="184">
        <f>VLOOKUP('233.10'!A88,'233.10'!A88:N162,14,FALSE)</f>
        <v>24373.249561742436</v>
      </c>
    </row>
    <row r="58" spans="1:4" ht="54" thickTop="1" thickBot="1">
      <c r="A58" s="143" t="s">
        <v>1106</v>
      </c>
      <c r="B58" s="144" t="s">
        <v>1537</v>
      </c>
      <c r="C58" s="139" t="s">
        <v>233</v>
      </c>
      <c r="D58" s="184">
        <f>VLOOKUP('234.1'!A88,'234.1'!A88:N163,14,FALSE)</f>
        <v>912.9134702126529</v>
      </c>
    </row>
    <row r="59" spans="1:4" ht="54" thickTop="1" thickBot="1">
      <c r="A59" s="143" t="s">
        <v>1540</v>
      </c>
      <c r="B59" s="144" t="s">
        <v>1541</v>
      </c>
      <c r="C59" s="139" t="s">
        <v>388</v>
      </c>
      <c r="D59" s="184">
        <f>VLOOKUP('235.1'!A88,'235.1'!A88:N164,14,FALSE)</f>
        <v>62819.501630046972</v>
      </c>
    </row>
    <row r="60" spans="1:4" ht="54" thickTop="1" thickBot="1">
      <c r="A60" s="145" t="s">
        <v>1542</v>
      </c>
      <c r="B60" s="144" t="s">
        <v>1543</v>
      </c>
      <c r="C60" s="139" t="s">
        <v>388</v>
      </c>
      <c r="D60" s="184">
        <f>VLOOKUP('235.10'!A88,'235.10'!A88:N165,14,FALSE)</f>
        <v>13939.501630046978</v>
      </c>
    </row>
    <row r="61" spans="1:4" ht="54" thickTop="1" thickBot="1">
      <c r="A61" s="145" t="s">
        <v>1544</v>
      </c>
      <c r="B61" s="144" t="s">
        <v>1545</v>
      </c>
      <c r="C61" s="139" t="s">
        <v>377</v>
      </c>
      <c r="D61" s="184">
        <f>VLOOKUP('235.11'!A88,'235.11'!A88:N166,14,FALSE)</f>
        <v>611</v>
      </c>
    </row>
    <row r="62" spans="1:4" ht="54" thickTop="1" thickBot="1">
      <c r="A62" s="145" t="s">
        <v>1546</v>
      </c>
      <c r="B62" s="144" t="s">
        <v>1957</v>
      </c>
      <c r="C62" s="139" t="s">
        <v>388</v>
      </c>
      <c r="D62" s="184">
        <f>VLOOKUP('236.1'!A88,'236.1'!A88:N167,14,FALSE)</f>
        <v>148837.90163004698</v>
      </c>
    </row>
    <row r="63" spans="1:4" ht="54" thickTop="1" thickBot="1">
      <c r="A63" s="145" t="s">
        <v>1549</v>
      </c>
      <c r="B63" s="144" t="s">
        <v>1958</v>
      </c>
      <c r="C63" s="139" t="s">
        <v>388</v>
      </c>
      <c r="D63" s="184">
        <f>VLOOKUP('236.10'!A87,'236.10'!A87:N168,14,FALSE)</f>
        <v>13939.501630046978</v>
      </c>
    </row>
    <row r="64" spans="1:4" ht="54" thickTop="1" thickBot="1">
      <c r="A64" s="145" t="s">
        <v>1550</v>
      </c>
      <c r="B64" s="146" t="s">
        <v>1551</v>
      </c>
      <c r="C64" s="180" t="s">
        <v>377</v>
      </c>
      <c r="D64" s="184">
        <f>VLOOKUP('236.11'!A88,'236.11'!A88:N169,14,FALSE)</f>
        <v>1686.23</v>
      </c>
    </row>
    <row r="65" spans="1:4" ht="54" thickTop="1" thickBot="1">
      <c r="A65" s="143" t="s">
        <v>1107</v>
      </c>
      <c r="B65" s="144" t="s">
        <v>1283</v>
      </c>
      <c r="C65" s="139" t="s">
        <v>233</v>
      </c>
      <c r="D65" s="184">
        <f>VLOOKUP('310.1'!A87,'310.1'!A87:N170,14,FALSE)</f>
        <v>896.75936702967442</v>
      </c>
    </row>
    <row r="66" spans="1:4" ht="54" thickTop="1" thickBot="1">
      <c r="A66" s="143" t="s">
        <v>1108</v>
      </c>
      <c r="B66" s="144" t="s">
        <v>1284</v>
      </c>
      <c r="C66" s="139" t="s">
        <v>388</v>
      </c>
      <c r="D66" s="184">
        <f>VLOOKUP('311.1'!A87,'311.1'!A87:N171,14,FALSE)</f>
        <v>61195.167934480996</v>
      </c>
    </row>
    <row r="67" spans="1:4" ht="54" thickTop="1" thickBot="1">
      <c r="A67" s="143" t="s">
        <v>1109</v>
      </c>
      <c r="B67" s="144" t="s">
        <v>1285</v>
      </c>
      <c r="C67" s="139" t="s">
        <v>1082</v>
      </c>
      <c r="D67" s="184">
        <f>VLOOKUP('312.1'!A88,'312.1'!A88:N172,14,FALSE)</f>
        <v>4395.2008367734452</v>
      </c>
    </row>
    <row r="68" spans="1:4" ht="54" thickTop="1" thickBot="1">
      <c r="A68" s="143" t="s">
        <v>1110</v>
      </c>
      <c r="B68" s="144" t="s">
        <v>1286</v>
      </c>
      <c r="C68" s="139" t="s">
        <v>1082</v>
      </c>
      <c r="D68" s="184">
        <f>VLOOKUP('312.2'!A88,'312.2'!A88:N173,14,FALSE)</f>
        <v>3465.3776401053829</v>
      </c>
    </row>
    <row r="69" spans="1:4" ht="54" thickTop="1" thickBot="1">
      <c r="A69" s="143" t="s">
        <v>1111</v>
      </c>
      <c r="B69" s="144" t="s">
        <v>1287</v>
      </c>
      <c r="C69" s="139" t="s">
        <v>1548</v>
      </c>
      <c r="D69" s="184">
        <f>VLOOKUP('312.3'!A87,'312.3'!A87:N174,14,FALSE)</f>
        <v>1302.1359504379377</v>
      </c>
    </row>
    <row r="70" spans="1:4" ht="54" thickTop="1" thickBot="1">
      <c r="A70" s="143" t="s">
        <v>1112</v>
      </c>
      <c r="B70" s="144" t="s">
        <v>1288</v>
      </c>
      <c r="C70" s="139" t="s">
        <v>388</v>
      </c>
      <c r="D70" s="185">
        <f>VLOOKUP('312.4'!A88,'312.4'!A88:N175,14,FALSE)</f>
        <v>61187.791560395657</v>
      </c>
    </row>
    <row r="71" spans="1:4" ht="54" thickTop="1" thickBot="1">
      <c r="A71" s="143" t="s">
        <v>1113</v>
      </c>
      <c r="B71" s="144" t="s">
        <v>1553</v>
      </c>
      <c r="C71" s="139" t="s">
        <v>388</v>
      </c>
      <c r="D71" s="185">
        <f>VLOOKUP('320.1'!A88,'320.1'!A88:N176,14,FALSE)</f>
        <v>76655.191560395659</v>
      </c>
    </row>
    <row r="72" spans="1:4" ht="54" thickTop="1" thickBot="1">
      <c r="A72" s="143" t="s">
        <v>1114</v>
      </c>
      <c r="B72" s="144" t="s">
        <v>1554</v>
      </c>
      <c r="C72" s="139" t="s">
        <v>388</v>
      </c>
      <c r="D72" s="185">
        <f>VLOOKUP('320.2'!A88,'320.2'!A88:N177,14,FALSE)</f>
        <v>63135.191560395659</v>
      </c>
    </row>
    <row r="73" spans="1:4" ht="54" thickTop="1" thickBot="1">
      <c r="A73" s="143" t="s">
        <v>1557</v>
      </c>
      <c r="B73" s="144" t="s">
        <v>1558</v>
      </c>
      <c r="C73" s="139" t="s">
        <v>388</v>
      </c>
      <c r="D73" s="185">
        <f>VLOOKUP('320.3'!A88,'320.3'!A88:N178,14,FALSE)</f>
        <v>80035.191560395659</v>
      </c>
    </row>
    <row r="74" spans="1:4" ht="54" thickTop="1" thickBot="1">
      <c r="A74" s="143" t="s">
        <v>1559</v>
      </c>
      <c r="B74" s="144" t="s">
        <v>1560</v>
      </c>
      <c r="C74" s="139" t="s">
        <v>388</v>
      </c>
      <c r="D74" s="185">
        <f>VLOOKUP('320.4'!A88,'320.4'!A88:N179,14,FALSE)</f>
        <v>91661.920531897951</v>
      </c>
    </row>
    <row r="75" spans="1:4" ht="54" thickTop="1" thickBot="1">
      <c r="A75" s="143" t="s">
        <v>1561</v>
      </c>
      <c r="B75" s="144" t="s">
        <v>1562</v>
      </c>
      <c r="C75" s="139" t="s">
        <v>388</v>
      </c>
      <c r="D75" s="185">
        <f>VLOOKUP('320.5'!A88,'320.5'!A88:N180,14,FALSE)</f>
        <v>78141.920531897951</v>
      </c>
    </row>
    <row r="76" spans="1:4" ht="54" thickTop="1" thickBot="1">
      <c r="A76" s="143" t="s">
        <v>1563</v>
      </c>
      <c r="B76" s="144" t="s">
        <v>1564</v>
      </c>
      <c r="C76" s="139" t="s">
        <v>388</v>
      </c>
      <c r="D76" s="185">
        <f>VLOOKUP('320.6'!A88,'320.6'!A88:N181,14,FALSE)</f>
        <v>95041.920531897951</v>
      </c>
    </row>
    <row r="77" spans="1:4" ht="54" thickTop="1" thickBot="1">
      <c r="A77" s="143" t="s">
        <v>1115</v>
      </c>
      <c r="B77" s="144" t="s">
        <v>1565</v>
      </c>
      <c r="C77" s="139" t="s">
        <v>388</v>
      </c>
      <c r="D77" s="185">
        <f>VLOOKUP('330.1'!A88,'330.1'!A88:N182,14,FALSE)</f>
        <v>92879.191560395673</v>
      </c>
    </row>
    <row r="78" spans="1:4" ht="54" thickTop="1" thickBot="1">
      <c r="A78" s="145" t="s">
        <v>1116</v>
      </c>
      <c r="B78" s="144" t="s">
        <v>1566</v>
      </c>
      <c r="C78" s="139" t="s">
        <v>388</v>
      </c>
      <c r="D78" s="185">
        <f>VLOOKUP('330.2'!A88,'330.1'!A88:N183,14,FALSE)</f>
        <v>92879.191560395673</v>
      </c>
    </row>
    <row r="79" spans="1:4" ht="54" thickTop="1" thickBot="1">
      <c r="A79" s="145" t="s">
        <v>1567</v>
      </c>
      <c r="B79" s="146" t="s">
        <v>1568</v>
      </c>
      <c r="C79" s="139" t="s">
        <v>388</v>
      </c>
      <c r="D79" s="185">
        <f>VLOOKUP('330.3'!A88,'330.3'!A88:N184,14,FALSE)</f>
        <v>92879.191560395673</v>
      </c>
    </row>
    <row r="80" spans="1:4" ht="54" thickTop="1" thickBot="1">
      <c r="A80" s="145" t="s">
        <v>1569</v>
      </c>
      <c r="B80" s="146" t="s">
        <v>1570</v>
      </c>
      <c r="C80" s="139" t="s">
        <v>388</v>
      </c>
      <c r="D80" s="185">
        <f>VLOOKUP('330.4'!A88,'330.4'!A88:N185,14,FALSE)</f>
        <v>107885.92053189795</v>
      </c>
    </row>
    <row r="81" spans="1:4" ht="54" thickTop="1" thickBot="1">
      <c r="A81" s="145" t="s">
        <v>1571</v>
      </c>
      <c r="B81" s="146" t="s">
        <v>1572</v>
      </c>
      <c r="C81" s="139" t="s">
        <v>388</v>
      </c>
      <c r="D81" s="185">
        <f>VLOOKUP('330.5'!A88,'330.5'!A88:N186,14,FALSE)</f>
        <v>107885.92053189795</v>
      </c>
    </row>
    <row r="82" spans="1:4" ht="54" thickTop="1" thickBot="1">
      <c r="A82" s="145" t="s">
        <v>1573</v>
      </c>
      <c r="B82" s="146" t="s">
        <v>1574</v>
      </c>
      <c r="C82" s="139" t="s">
        <v>388</v>
      </c>
      <c r="D82" s="185">
        <f>VLOOKUP('330.6'!A88,'330.6'!A88:N187,14,FALSE)</f>
        <v>107885.92053189795</v>
      </c>
    </row>
    <row r="83" spans="1:4" ht="54" thickTop="1" thickBot="1">
      <c r="A83" s="143" t="s">
        <v>1117</v>
      </c>
      <c r="B83" s="144" t="s">
        <v>1575</v>
      </c>
      <c r="C83" s="139" t="s">
        <v>388</v>
      </c>
      <c r="D83" s="185">
        <f>VLOOKUP('340.1'!A88,'340.1'!A88:N188,14,FALSE)</f>
        <v>93634.187340593489</v>
      </c>
    </row>
    <row r="84" spans="1:4" ht="54" thickTop="1" thickBot="1">
      <c r="A84" s="143" t="s">
        <v>1118</v>
      </c>
      <c r="B84" s="144" t="s">
        <v>1576</v>
      </c>
      <c r="C84" s="139" t="s">
        <v>388</v>
      </c>
      <c r="D84" s="185">
        <f>VLOOKUP('340.2'!A88,'340.2'!A88:N190,14,FALSE)</f>
        <v>93634.187340593489</v>
      </c>
    </row>
    <row r="85" spans="1:4" ht="54" thickTop="1" thickBot="1">
      <c r="A85" s="143" t="s">
        <v>1119</v>
      </c>
      <c r="B85" s="144" t="s">
        <v>1577</v>
      </c>
      <c r="C85" s="139" t="s">
        <v>388</v>
      </c>
      <c r="D85" s="185">
        <f>VLOOKUP('340.3'!A88,'340.3'!A88:N191,14,FALSE)</f>
        <v>93634.187340593489</v>
      </c>
    </row>
    <row r="86" spans="1:4" ht="54" thickTop="1" thickBot="1">
      <c r="A86" s="143" t="s">
        <v>1578</v>
      </c>
      <c r="B86" s="144" t="s">
        <v>2127</v>
      </c>
      <c r="C86" s="139" t="s">
        <v>388</v>
      </c>
      <c r="D86" s="185">
        <f>VLOOKUP('350.1'!A88,'350.1'!A88:N192,14,FALSE)</f>
        <v>145692.12489372899</v>
      </c>
    </row>
    <row r="87" spans="1:4" ht="54" thickTop="1" thickBot="1">
      <c r="A87" s="202" t="s">
        <v>1579</v>
      </c>
      <c r="B87" s="144" t="s">
        <v>2128</v>
      </c>
      <c r="C87" s="139" t="s">
        <v>388</v>
      </c>
      <c r="D87" s="185">
        <f>VLOOKUP('350.2'!A88,'350.2'!A88:N193,14,FALSE)</f>
        <v>145692.12489372899</v>
      </c>
    </row>
    <row r="88" spans="1:4" ht="54" thickTop="1" thickBot="1">
      <c r="A88" s="145" t="s">
        <v>1580</v>
      </c>
      <c r="B88" s="146" t="s">
        <v>1581</v>
      </c>
      <c r="C88" s="139" t="s">
        <v>388</v>
      </c>
      <c r="D88" s="185">
        <f>VLOOKUP('350.3'!A88,'350.3'!A88:N194,14,FALSE)</f>
        <v>145692.12489372899</v>
      </c>
    </row>
    <row r="89" spans="1:4" ht="54" thickTop="1" thickBot="1">
      <c r="A89" s="143" t="s">
        <v>1582</v>
      </c>
      <c r="B89" s="144" t="s">
        <v>1583</v>
      </c>
      <c r="C89" s="139" t="s">
        <v>388</v>
      </c>
      <c r="D89" s="185">
        <f>VLOOKUP('350.4'!A88,'350.4'!A88:N195,14,FALSE)</f>
        <v>145692.12489372899</v>
      </c>
    </row>
    <row r="90" spans="1:4" ht="54" thickTop="1" thickBot="1">
      <c r="A90" s="145" t="s">
        <v>1584</v>
      </c>
      <c r="B90" s="146" t="s">
        <v>1585</v>
      </c>
      <c r="C90" s="139" t="s">
        <v>388</v>
      </c>
      <c r="D90" s="185">
        <f>VLOOKUP('350.10'!A88,'350.10'!A88:N196,14,FALSE)</f>
        <v>90702.124893729007</v>
      </c>
    </row>
    <row r="91" spans="1:4" ht="54" thickTop="1" thickBot="1">
      <c r="A91" s="145" t="s">
        <v>1586</v>
      </c>
      <c r="B91" s="146" t="s">
        <v>1587</v>
      </c>
      <c r="C91" s="139" t="s">
        <v>388</v>
      </c>
      <c r="D91" s="185">
        <f>VLOOKUP('350.11'!A88,'350.11'!A88:N197,14,FALSE)</f>
        <v>90702.124893729007</v>
      </c>
    </row>
    <row r="92" spans="1:4" ht="54" thickTop="1" thickBot="1">
      <c r="A92" s="145" t="s">
        <v>1588</v>
      </c>
      <c r="B92" s="146" t="s">
        <v>1589</v>
      </c>
      <c r="C92" s="139" t="s">
        <v>388</v>
      </c>
      <c r="D92" s="185">
        <f>VLOOKUP('350.12'!A88,'350.12'!A88:N198,14,FALSE)</f>
        <v>90702.124893729007</v>
      </c>
    </row>
    <row r="93" spans="1:4" ht="54" thickTop="1" thickBot="1">
      <c r="A93" s="145" t="s">
        <v>1590</v>
      </c>
      <c r="B93" s="146" t="s">
        <v>1591</v>
      </c>
      <c r="C93" s="139" t="s">
        <v>388</v>
      </c>
      <c r="D93" s="185">
        <f>VLOOKUP('350.13'!A88,'350.13'!A88:N199,14,FALSE)</f>
        <v>90702.124893729007</v>
      </c>
    </row>
    <row r="94" spans="1:4" ht="54" thickTop="1" thickBot="1">
      <c r="A94" s="143" t="s">
        <v>1592</v>
      </c>
      <c r="B94" s="144" t="s">
        <v>1593</v>
      </c>
      <c r="C94" s="139" t="s">
        <v>1082</v>
      </c>
      <c r="D94" s="185">
        <f>VLOOKUP('350.14'!A88,'350.14'!A88:N200,14,FALSE)</f>
        <v>611</v>
      </c>
    </row>
    <row r="95" spans="1:4" ht="54" thickTop="1" thickBot="1">
      <c r="A95" s="145" t="s">
        <v>1594</v>
      </c>
      <c r="B95" s="146" t="s">
        <v>1595</v>
      </c>
      <c r="C95" s="139" t="s">
        <v>388</v>
      </c>
      <c r="D95" s="185">
        <f>VLOOKUP('351.1'!A88,'351.1'!A88:N201,14,FALSE)</f>
        <v>145692.12489372899</v>
      </c>
    </row>
    <row r="96" spans="1:4" ht="54" thickTop="1" thickBot="1">
      <c r="A96" s="145" t="s">
        <v>1596</v>
      </c>
      <c r="B96" s="146" t="s">
        <v>1597</v>
      </c>
      <c r="C96" s="139" t="s">
        <v>388</v>
      </c>
      <c r="D96" s="185">
        <f>VLOOKUP('351.2'!A88,'351.2'!A88:N202,14,FALSE)</f>
        <v>145692.12489372899</v>
      </c>
    </row>
    <row r="97" spans="1:4" ht="54" thickTop="1" thickBot="1">
      <c r="A97" s="145" t="s">
        <v>1598</v>
      </c>
      <c r="B97" s="146" t="s">
        <v>1599</v>
      </c>
      <c r="C97" s="139" t="s">
        <v>388</v>
      </c>
      <c r="D97" s="185">
        <f>VLOOKUP('351.10'!A88,'351.10'!A88:N203,14,FALSE)</f>
        <v>90702.124893729007</v>
      </c>
    </row>
    <row r="98" spans="1:4" ht="54" thickTop="1" thickBot="1">
      <c r="A98" s="145" t="s">
        <v>1600</v>
      </c>
      <c r="B98" s="146" t="s">
        <v>1601</v>
      </c>
      <c r="C98" s="139" t="s">
        <v>388</v>
      </c>
      <c r="D98" s="185">
        <f>VLOOKUP('351.11'!A88,'351.11'!A88:N204,14,FALSE)</f>
        <v>90702.124893729007</v>
      </c>
    </row>
    <row r="99" spans="1:4" ht="54" thickTop="1" thickBot="1">
      <c r="A99" s="145" t="s">
        <v>1602</v>
      </c>
      <c r="B99" s="146" t="s">
        <v>1603</v>
      </c>
      <c r="C99" s="139" t="s">
        <v>1082</v>
      </c>
      <c r="D99" s="185">
        <f>VLOOKUP('351.12'!A88,'351.12'!A88:N205,14,FALSE)</f>
        <v>611</v>
      </c>
    </row>
    <row r="100" spans="1:4" ht="54" thickTop="1" thickBot="1">
      <c r="A100" s="145" t="s">
        <v>1606</v>
      </c>
      <c r="B100" s="146" t="s">
        <v>1604</v>
      </c>
      <c r="C100" s="139" t="s">
        <v>1082</v>
      </c>
      <c r="D100" s="185">
        <f>VLOOKUP('410.1'!A88,'410.1'!A88:N206,14,FALSE)</f>
        <v>2584.4601591979335</v>
      </c>
    </row>
    <row r="101" spans="1:4" ht="54" thickTop="1" thickBot="1">
      <c r="A101" s="145" t="s">
        <v>1607</v>
      </c>
      <c r="B101" s="146" t="s">
        <v>1605</v>
      </c>
      <c r="C101" s="139" t="s">
        <v>1082</v>
      </c>
      <c r="D101" s="185">
        <f>VLOOKUP('410.2'!A88,'410.2'!A88:N207,14,FALSE)</f>
        <v>1950</v>
      </c>
    </row>
    <row r="102" spans="1:4" ht="54" thickTop="1" thickBot="1">
      <c r="A102" s="145" t="s">
        <v>1609</v>
      </c>
      <c r="B102" s="146" t="s">
        <v>1608</v>
      </c>
      <c r="C102" s="139" t="s">
        <v>377</v>
      </c>
      <c r="D102" s="185">
        <f>VLOOKUP('410.3'!A88,'410.3'!A88:N208,14,FALSE)</f>
        <v>1396.4807999999998</v>
      </c>
    </row>
    <row r="103" spans="1:4" ht="54" thickTop="1" thickBot="1">
      <c r="A103" s="145" t="s">
        <v>1611</v>
      </c>
      <c r="B103" s="146" t="s">
        <v>1610</v>
      </c>
      <c r="C103" s="139" t="s">
        <v>1548</v>
      </c>
      <c r="D103" s="185">
        <f>VLOOKUP('411.1'!A88,'411.1'!A88:N209,14,FALSE)</f>
        <v>1431.3</v>
      </c>
    </row>
    <row r="104" spans="1:4" ht="54" thickTop="1" thickBot="1">
      <c r="A104" s="143" t="s">
        <v>1120</v>
      </c>
      <c r="B104" s="144" t="s">
        <v>2064</v>
      </c>
      <c r="C104" s="139" t="s">
        <v>1548</v>
      </c>
      <c r="D104" s="185">
        <f>VLOOKUP('411.2'!A88,'411.2'!A88:N210,14,FALSE)</f>
        <v>1537.9</v>
      </c>
    </row>
    <row r="105" spans="1:4" ht="54" thickTop="1" thickBot="1">
      <c r="A105" s="143" t="s">
        <v>1121</v>
      </c>
      <c r="B105" s="144" t="s">
        <v>2160</v>
      </c>
      <c r="C105" s="139" t="s">
        <v>1548</v>
      </c>
      <c r="D105" s="185">
        <f>VLOOKUP('411.3'!A88,'411.3'!A88:N211,14,FALSE)</f>
        <v>1865.5</v>
      </c>
    </row>
    <row r="106" spans="1:4" ht="54" thickTop="1" thickBot="1">
      <c r="A106" s="143" t="s">
        <v>1612</v>
      </c>
      <c r="B106" s="144" t="s">
        <v>2161</v>
      </c>
      <c r="C106" s="139" t="s">
        <v>1548</v>
      </c>
      <c r="D106" s="185">
        <f>VLOOKUP('411.4'!A88,'411.4'!A88:N212,14,FALSE)</f>
        <v>1449.5</v>
      </c>
    </row>
    <row r="107" spans="1:4" ht="54" thickTop="1" thickBot="1">
      <c r="A107" s="143" t="s">
        <v>1619</v>
      </c>
      <c r="B107" s="198" t="s">
        <v>1690</v>
      </c>
      <c r="C107" s="139" t="s">
        <v>1082</v>
      </c>
      <c r="D107" s="185">
        <f>VLOOKUP('413.1'!A88,'413.1'!A88:N213,14,FALSE)</f>
        <v>2136.7631566590107</v>
      </c>
    </row>
    <row r="108" spans="1:4" ht="54" thickTop="1" thickBot="1">
      <c r="A108" s="143" t="s">
        <v>1621</v>
      </c>
      <c r="B108" s="144" t="s">
        <v>1691</v>
      </c>
      <c r="C108" s="139" t="s">
        <v>1082</v>
      </c>
      <c r="D108" s="185">
        <f>VLOOKUP('413.2'!A88,'413.2'!A88:N214,14,FALSE)</f>
        <v>2166.7070076547275</v>
      </c>
    </row>
    <row r="109" spans="1:4" ht="54" thickTop="1" thickBot="1">
      <c r="A109" s="143" t="s">
        <v>1623</v>
      </c>
      <c r="B109" s="144" t="s">
        <v>1692</v>
      </c>
      <c r="C109" s="139" t="s">
        <v>1082</v>
      </c>
      <c r="D109" s="185">
        <f>VLOOKUP('413.3'!A88,'413.3'!A88:N215,14,FALSE)</f>
        <v>2231.1496125955036</v>
      </c>
    </row>
    <row r="110" spans="1:4" ht="54" thickTop="1" thickBot="1">
      <c r="A110" s="143" t="s">
        <v>1122</v>
      </c>
      <c r="B110" s="144" t="s">
        <v>1289</v>
      </c>
      <c r="C110" s="139" t="s">
        <v>1082</v>
      </c>
      <c r="D110" s="185">
        <f>VLOOKUP('414.1'!A88,'414.1'!A88:N216,14,FALSE)</f>
        <v>3394.7461960238934</v>
      </c>
    </row>
    <row r="111" spans="1:4" ht="54" thickTop="1" thickBot="1">
      <c r="A111" s="143" t="s">
        <v>1123</v>
      </c>
      <c r="B111" s="144" t="s">
        <v>2065</v>
      </c>
      <c r="C111" s="139" t="s">
        <v>1082</v>
      </c>
      <c r="D111" s="185">
        <f>VLOOKUP('414.2'!A88,'414.2'!A88:N217,14,FALSE)</f>
        <v>3394.7461960238934</v>
      </c>
    </row>
    <row r="112" spans="1:4" ht="54" thickTop="1" thickBot="1">
      <c r="A112" s="143" t="s">
        <v>1124</v>
      </c>
      <c r="B112" s="144" t="s">
        <v>2066</v>
      </c>
      <c r="C112" s="139" t="s">
        <v>1082</v>
      </c>
      <c r="D112" s="185">
        <f>VLOOKUP('414.3'!A88,'414.3'!A88:N218,14,FALSE)</f>
        <v>3394.7461960238934</v>
      </c>
    </row>
    <row r="113" spans="1:4" ht="54" thickTop="1" thickBot="1">
      <c r="A113" s="143" t="s">
        <v>1125</v>
      </c>
      <c r="B113" s="144" t="s">
        <v>1290</v>
      </c>
      <c r="C113" s="139" t="s">
        <v>1082</v>
      </c>
      <c r="D113" s="185">
        <f>VLOOKUP('414.4'!A88,'414.4'!A88:N219,14,FALSE)</f>
        <v>3424.3392512818846</v>
      </c>
    </row>
    <row r="114" spans="1:4" ht="54" thickTop="1" thickBot="1">
      <c r="A114" s="143" t="s">
        <v>1126</v>
      </c>
      <c r="B114" s="144" t="s">
        <v>1291</v>
      </c>
      <c r="C114" s="139" t="s">
        <v>1082</v>
      </c>
      <c r="D114" s="185">
        <f>VLOOKUP('414.5'!A88,'414.5'!A88:N220,14,FALSE)</f>
        <v>3424.3392512818846</v>
      </c>
    </row>
    <row r="115" spans="1:4" ht="54" thickTop="1" thickBot="1">
      <c r="A115" s="143" t="s">
        <v>1630</v>
      </c>
      <c r="B115" s="144" t="s">
        <v>2162</v>
      </c>
      <c r="C115" s="139" t="s">
        <v>1082</v>
      </c>
      <c r="D115" s="185">
        <f>VLOOKUP('414.6'!A88,'414.6'!A88:N221,14,FALSE)</f>
        <v>3424.3392512818846</v>
      </c>
    </row>
    <row r="116" spans="1:4" ht="54" thickTop="1" thickBot="1">
      <c r="A116" s="143" t="s">
        <v>1127</v>
      </c>
      <c r="B116" s="144" t="s">
        <v>2067</v>
      </c>
      <c r="C116" s="139" t="s">
        <v>1548</v>
      </c>
      <c r="D116" s="185">
        <f>VLOOKUP('415.1'!A88,'415.1'!A88:N222,14,FALSE)</f>
        <v>1865.5</v>
      </c>
    </row>
    <row r="117" spans="1:4" ht="54" thickTop="1" thickBot="1">
      <c r="A117" s="143" t="s">
        <v>1128</v>
      </c>
      <c r="B117" s="144" t="s">
        <v>2164</v>
      </c>
      <c r="C117" s="139" t="s">
        <v>233</v>
      </c>
      <c r="D117" s="185">
        <f>VLOOKUP('420.1'!A87,'420.1'!A87:N223,14,FALSE)</f>
        <v>2026.0836404356094</v>
      </c>
    </row>
    <row r="118" spans="1:4" ht="54" thickTop="1" thickBot="1">
      <c r="A118" s="143" t="s">
        <v>1129</v>
      </c>
      <c r="B118" s="144" t="s">
        <v>2163</v>
      </c>
      <c r="C118" s="148" t="s">
        <v>233</v>
      </c>
      <c r="D118" s="185">
        <f>VLOOKUP('420.2 '!A88,'420.2 '!A59:N107,14,FALSE)</f>
        <v>1737.4836404356095</v>
      </c>
    </row>
    <row r="119" spans="1:4" ht="54" thickTop="1" thickBot="1">
      <c r="A119" s="143" t="s">
        <v>1635</v>
      </c>
      <c r="B119" s="144" t="s">
        <v>1636</v>
      </c>
      <c r="C119" s="139" t="s">
        <v>233</v>
      </c>
      <c r="D119" s="185">
        <f>VLOOKUP('420.3'!A88,'420.3'!A88:N225,14,FALSE)</f>
        <v>2615.3616940267866</v>
      </c>
    </row>
    <row r="120" spans="1:4" ht="54" thickTop="1" thickBot="1">
      <c r="A120" s="143" t="s">
        <v>1130</v>
      </c>
      <c r="B120" s="144" t="s">
        <v>1292</v>
      </c>
      <c r="C120" s="139" t="s">
        <v>233</v>
      </c>
      <c r="D120" s="185">
        <f>VLOOKUP('421.1'!A88,'421.1'!A88:N226,14,FALSE)</f>
        <v>1026.9686404356094</v>
      </c>
    </row>
    <row r="121" spans="1:4" ht="54" thickTop="1" thickBot="1">
      <c r="A121" s="143" t="s">
        <v>1131</v>
      </c>
      <c r="B121" s="144" t="s">
        <v>1293</v>
      </c>
      <c r="C121" s="139" t="s">
        <v>233</v>
      </c>
      <c r="D121" s="185">
        <f>VLOOKUP('421.2'!A88,'421.2'!A88:N227,14,FALSE)</f>
        <v>1067.3336404356094</v>
      </c>
    </row>
    <row r="122" spans="1:4" ht="54" thickTop="1" thickBot="1">
      <c r="A122" s="143" t="s">
        <v>1132</v>
      </c>
      <c r="B122" s="144" t="s">
        <v>2068</v>
      </c>
      <c r="C122" s="139" t="s">
        <v>233</v>
      </c>
      <c r="D122" s="185">
        <f>VLOOKUP('421.3'!A88,'421.3'!A88:N228,14,FALSE)</f>
        <v>1188.4286404356092</v>
      </c>
    </row>
    <row r="123" spans="1:4" ht="54" thickTop="1" thickBot="1">
      <c r="A123" s="143" t="s">
        <v>1133</v>
      </c>
      <c r="B123" s="144" t="s">
        <v>2069</v>
      </c>
      <c r="C123" s="139" t="s">
        <v>233</v>
      </c>
      <c r="D123" s="185">
        <f>VLOOKUP('421.4'!A88,'421.4'!A88:N229,14,FALSE)</f>
        <v>1217.0936404356094</v>
      </c>
    </row>
    <row r="124" spans="1:4" ht="54" thickTop="1" thickBot="1">
      <c r="A124" s="143" t="s">
        <v>1640</v>
      </c>
      <c r="B124" s="146" t="s">
        <v>1641</v>
      </c>
      <c r="C124" s="139" t="s">
        <v>233</v>
      </c>
      <c r="D124" s="185">
        <f>VLOOKUP('430.1.1'!A87,'430.1.1'!A87:N230,14,FALSE)</f>
        <v>6017.1065758167679</v>
      </c>
    </row>
    <row r="125" spans="1:4" ht="54" thickTop="1" thickBot="1">
      <c r="A125" s="143" t="s">
        <v>1642</v>
      </c>
      <c r="B125" s="144" t="s">
        <v>1643</v>
      </c>
      <c r="C125" s="139" t="s">
        <v>233</v>
      </c>
      <c r="D125" s="185">
        <f>VLOOKUP('430.1.2'!A88,'430.1.2'!A88:N231,14,FALSE)</f>
        <v>5001.1565758167681</v>
      </c>
    </row>
    <row r="126" spans="1:4" ht="54" thickTop="1" thickBot="1">
      <c r="A126" s="143" t="s">
        <v>1644</v>
      </c>
      <c r="B126" s="144" t="s">
        <v>1693</v>
      </c>
      <c r="C126" s="139" t="s">
        <v>233</v>
      </c>
      <c r="D126" s="185">
        <f>VLOOKUP('430.2.1'!A88,'430.2.1'!A88:N232,14,FALSE)</f>
        <v>6017.1065758167679</v>
      </c>
    </row>
    <row r="127" spans="1:4" ht="54" thickTop="1" thickBot="1">
      <c r="A127" s="143" t="s">
        <v>1646</v>
      </c>
      <c r="B127" s="144" t="s">
        <v>1694</v>
      </c>
      <c r="C127" s="139" t="s">
        <v>233</v>
      </c>
      <c r="D127" s="185">
        <f>VLOOKUP('430.2.2'!A88,'430.2.2'!A88:N233,14,FALSE)</f>
        <v>5001.1565758167681</v>
      </c>
    </row>
    <row r="128" spans="1:4" ht="54" thickTop="1" thickBot="1">
      <c r="A128" s="143" t="s">
        <v>1647</v>
      </c>
      <c r="B128" s="144" t="s">
        <v>1695</v>
      </c>
      <c r="C128" s="139" t="s">
        <v>233</v>
      </c>
      <c r="D128" s="185">
        <f>VLOOKUP('431.1.1'!A88,'431.1.1'!A88:N234,14,FALSE)</f>
        <v>11804.507746642572</v>
      </c>
    </row>
    <row r="129" spans="1:4" ht="54" thickTop="1" thickBot="1">
      <c r="A129" s="143" t="s">
        <v>1649</v>
      </c>
      <c r="B129" s="144" t="s">
        <v>1696</v>
      </c>
      <c r="C129" s="139" t="s">
        <v>233</v>
      </c>
      <c r="D129" s="185">
        <f>VLOOKUP('431.1.2'!A88,'431.1.2'!A88:N235,14,FALSE)</f>
        <v>9630.6477466425713</v>
      </c>
    </row>
    <row r="130" spans="1:4" ht="54" thickTop="1" thickBot="1">
      <c r="A130" s="143" t="s">
        <v>1652</v>
      </c>
      <c r="B130" s="144" t="s">
        <v>1697</v>
      </c>
      <c r="C130" s="139" t="s">
        <v>233</v>
      </c>
      <c r="D130" s="185">
        <f>VLOOKUP('431.2.1'!A88,'431.2.1'!A88:N236,14,FALSE)</f>
        <v>13215.579746642572</v>
      </c>
    </row>
    <row r="131" spans="1:4" ht="54" thickTop="1" thickBot="1">
      <c r="A131" s="143" t="s">
        <v>1653</v>
      </c>
      <c r="B131" s="144" t="s">
        <v>1698</v>
      </c>
      <c r="C131" s="139" t="s">
        <v>233</v>
      </c>
      <c r="D131" s="185">
        <f>VLOOKUP('431.2.2'!A88,'431.2.2'!A88:N237,14,FALSE)</f>
        <v>10708.91974664257</v>
      </c>
    </row>
    <row r="132" spans="1:4" ht="54" thickTop="1" thickBot="1">
      <c r="A132" s="143" t="s">
        <v>1134</v>
      </c>
      <c r="B132" s="144" t="s">
        <v>1294</v>
      </c>
      <c r="C132" s="139" t="s">
        <v>233</v>
      </c>
      <c r="D132" s="185">
        <f>VLOOKUP('432.1'!A88,'432.1'!A88:N238,14,FALSE)</f>
        <v>3658.9787806859017</v>
      </c>
    </row>
    <row r="133" spans="1:4" ht="54" thickTop="1" thickBot="1">
      <c r="A133" s="143" t="s">
        <v>1135</v>
      </c>
      <c r="B133" s="144" t="s">
        <v>2070</v>
      </c>
      <c r="C133" s="139" t="s">
        <v>233</v>
      </c>
      <c r="D133" s="185">
        <f>VLOOKUP('432.2'!A88,'432.2'!A88:N239,14,FALSE)</f>
        <v>3546.8537806859017</v>
      </c>
    </row>
    <row r="134" spans="1:4" ht="54" thickTop="1" thickBot="1">
      <c r="A134" s="143" t="s">
        <v>1136</v>
      </c>
      <c r="B134" s="144" t="s">
        <v>2071</v>
      </c>
      <c r="C134" s="139" t="s">
        <v>233</v>
      </c>
      <c r="D134" s="185">
        <f>VLOOKUP('433.1'!A88,'433.1'!A88:N240,14,FALSE)</f>
        <v>5580.3786969537432</v>
      </c>
    </row>
    <row r="135" spans="1:4" ht="54" thickTop="1" thickBot="1">
      <c r="A135" s="143" t="s">
        <v>1137</v>
      </c>
      <c r="B135" s="144" t="s">
        <v>2072</v>
      </c>
      <c r="C135" s="139" t="s">
        <v>233</v>
      </c>
      <c r="D135" s="185">
        <f>VLOOKUP('433.2'!A88,'433.2'!A88:N241,14,FALSE)</f>
        <v>5333.2485896689868</v>
      </c>
    </row>
    <row r="136" spans="1:4" ht="54" thickTop="1" thickBot="1">
      <c r="A136" s="143" t="s">
        <v>1138</v>
      </c>
      <c r="B136" s="144" t="s">
        <v>2073</v>
      </c>
      <c r="C136" s="139" t="s">
        <v>233</v>
      </c>
      <c r="D136" s="185">
        <f>VLOOKUP('433.3'!A88,'433.3'!A88:N242,14,FALSE)</f>
        <v>5801.2880048342022</v>
      </c>
    </row>
    <row r="137" spans="1:4" ht="54" thickTop="1" thickBot="1">
      <c r="A137" s="143" t="s">
        <v>1139</v>
      </c>
      <c r="B137" s="144" t="s">
        <v>1295</v>
      </c>
      <c r="C137" s="139" t="s">
        <v>233</v>
      </c>
      <c r="D137" s="185">
        <f>VLOOKUP('433.4'!A88,'433.4'!A88:N243,14,FALSE)</f>
        <v>4614.0355534180644</v>
      </c>
    </row>
    <row r="138" spans="1:4" ht="54" thickTop="1" thickBot="1">
      <c r="A138" s="143" t="s">
        <v>1140</v>
      </c>
      <c r="B138" s="144" t="s">
        <v>2074</v>
      </c>
      <c r="C138" s="139" t="s">
        <v>233</v>
      </c>
      <c r="D138" s="185">
        <f>VLOOKUP('433.5'!A88,'433.5'!A88:N244,14,FALSE)</f>
        <v>6188.7786969537428</v>
      </c>
    </row>
    <row r="139" spans="1:4" ht="54" thickTop="1" thickBot="1">
      <c r="A139" s="143" t="s">
        <v>1141</v>
      </c>
      <c r="B139" s="144" t="s">
        <v>2075</v>
      </c>
      <c r="C139" s="139" t="s">
        <v>233</v>
      </c>
      <c r="D139" s="185">
        <f>VLOOKUP('433.6'!A88,'433.6'!A88:N245,14,FALSE)</f>
        <v>5920.120589668988</v>
      </c>
    </row>
    <row r="140" spans="1:4" ht="54" thickTop="1" thickBot="1">
      <c r="A140" s="143" t="s">
        <v>1142</v>
      </c>
      <c r="B140" s="144" t="s">
        <v>2076</v>
      </c>
      <c r="C140" s="139" t="s">
        <v>233</v>
      </c>
      <c r="D140" s="185">
        <f>VLOOKUP('433.7'!A88,'433.7'!A88:N246,14,FALSE)</f>
        <v>6512.6480048342037</v>
      </c>
    </row>
    <row r="141" spans="1:4" ht="54" thickTop="1" thickBot="1">
      <c r="A141" s="143" t="s">
        <v>1143</v>
      </c>
      <c r="B141" s="144" t="s">
        <v>1296</v>
      </c>
      <c r="C141" s="139" t="s">
        <v>233</v>
      </c>
      <c r="D141" s="185">
        <f>VLOOKUP('433.8'!A88,'433.8'!A88:N247,14,FALSE)</f>
        <v>5058.6355534180639</v>
      </c>
    </row>
    <row r="142" spans="1:4" ht="54" thickTop="1" thickBot="1">
      <c r="A142" s="143" t="s">
        <v>1144</v>
      </c>
      <c r="B142" s="144" t="s">
        <v>2077</v>
      </c>
      <c r="C142" s="139" t="s">
        <v>388</v>
      </c>
      <c r="D142" s="185">
        <f>VLOOKUP('440.1'!A89,'440.1'!A89:N248,14,FALSE)</f>
        <v>179465.01213592588</v>
      </c>
    </row>
    <row r="143" spans="1:4" ht="54" thickTop="1" thickBot="1">
      <c r="A143" s="143" t="s">
        <v>1145</v>
      </c>
      <c r="B143" s="144" t="s">
        <v>2078</v>
      </c>
      <c r="C143" s="139" t="s">
        <v>388</v>
      </c>
      <c r="D143" s="185">
        <f>VLOOKUP('440.2'!A93,'440.2'!A93:N250,14,FALSE)</f>
        <v>179465.01213592588</v>
      </c>
    </row>
    <row r="144" spans="1:4" ht="54" thickTop="1" thickBot="1">
      <c r="A144" s="143" t="s">
        <v>1146</v>
      </c>
      <c r="B144" s="144" t="s">
        <v>2079</v>
      </c>
      <c r="C144" s="139" t="s">
        <v>388</v>
      </c>
      <c r="D144" s="185">
        <f>VLOOKUP('440.3'!A93,'440.3'!A93:N252,14,FALSE)</f>
        <v>179465.01213592588</v>
      </c>
    </row>
    <row r="145" spans="1:4" ht="54" thickTop="1" thickBot="1">
      <c r="A145" s="143" t="s">
        <v>1147</v>
      </c>
      <c r="B145" s="144" t="s">
        <v>1297</v>
      </c>
      <c r="C145" s="139" t="s">
        <v>388</v>
      </c>
      <c r="D145" s="185">
        <f>VLOOKUP('440.4'!A93,'440.4'!A93:N254,14,FALSE)</f>
        <v>197121.57049694256</v>
      </c>
    </row>
    <row r="146" spans="1:4" ht="54" thickTop="1" thickBot="1">
      <c r="A146" s="143" t="s">
        <v>1148</v>
      </c>
      <c r="B146" s="144" t="s">
        <v>2080</v>
      </c>
      <c r="C146" s="139" t="s">
        <v>388</v>
      </c>
      <c r="D146" s="185">
        <f>VLOOKUP('441.1'!A93,'441.1'!A93:N256,14,FALSE)</f>
        <v>179465.01213592588</v>
      </c>
    </row>
    <row r="147" spans="1:4" ht="54" thickTop="1" thickBot="1">
      <c r="A147" s="143" t="s">
        <v>1149</v>
      </c>
      <c r="B147" s="144" t="s">
        <v>2081</v>
      </c>
      <c r="C147" s="139" t="s">
        <v>388</v>
      </c>
      <c r="D147" s="185">
        <f>VLOOKUP('441.2'!A92,'441.2'!A92:N258,14,FALSE)</f>
        <v>180269.57600332866</v>
      </c>
    </row>
    <row r="148" spans="1:4" ht="54" thickTop="1" thickBot="1">
      <c r="A148" s="143" t="s">
        <v>1150</v>
      </c>
      <c r="B148" s="144" t="s">
        <v>2082</v>
      </c>
      <c r="C148" s="139" t="s">
        <v>388</v>
      </c>
      <c r="D148" s="185">
        <f>VLOOKUP('441.3'!A93,'441.3'!A93:N260,14,FALSE)</f>
        <v>179465.01213592588</v>
      </c>
    </row>
    <row r="149" spans="1:4" ht="54" thickTop="1" thickBot="1">
      <c r="A149" s="143" t="s">
        <v>1151</v>
      </c>
      <c r="B149" s="144" t="s">
        <v>2083</v>
      </c>
      <c r="C149" s="139" t="s">
        <v>388</v>
      </c>
      <c r="D149" s="185">
        <f>VLOOKUP('441.4'!A92,'441.4'!A92:N262,14,FALSE)</f>
        <v>197031.16162953977</v>
      </c>
    </row>
    <row r="150" spans="1:4" ht="54" thickTop="1" thickBot="1">
      <c r="A150" s="143" t="s">
        <v>1152</v>
      </c>
      <c r="B150" s="144" t="s">
        <v>2063</v>
      </c>
      <c r="C150" s="139" t="s">
        <v>388</v>
      </c>
      <c r="D150" s="185">
        <f>VLOOKUP('450.1'!A95,'450.1'!A95:N264,14,FALSE)</f>
        <v>196868.16627569805</v>
      </c>
    </row>
    <row r="151" spans="1:4" ht="54" thickTop="1" thickBot="1">
      <c r="A151" s="143" t="s">
        <v>1153</v>
      </c>
      <c r="B151" s="144" t="s">
        <v>2084</v>
      </c>
      <c r="C151" s="139" t="s">
        <v>388</v>
      </c>
      <c r="D151" s="185">
        <f>VLOOKUP('450.2'!A93,'450.2'!A93:N266,14,FALSE)</f>
        <v>196868.16627569805</v>
      </c>
    </row>
    <row r="152" spans="1:4" ht="54" thickTop="1" thickBot="1">
      <c r="A152" s="143" t="s">
        <v>1154</v>
      </c>
      <c r="B152" s="144" t="s">
        <v>2085</v>
      </c>
      <c r="C152" s="139" t="s">
        <v>388</v>
      </c>
      <c r="D152" s="185">
        <f>VLOOKUP('450.3'!A93,'450.3'!A93:N268,14,FALSE)</f>
        <v>196868.16627569805</v>
      </c>
    </row>
    <row r="153" spans="1:4" ht="54" thickTop="1" thickBot="1">
      <c r="A153" s="143" t="s">
        <v>1155</v>
      </c>
      <c r="B153" s="144" t="s">
        <v>2086</v>
      </c>
      <c r="C153" s="139" t="s">
        <v>388</v>
      </c>
      <c r="D153" s="185">
        <f>VLOOKUP('450.4'!A92,'450.4'!A92:N270,14,FALSE)</f>
        <v>196868.16627569805</v>
      </c>
    </row>
    <row r="154" spans="1:4" ht="63.75" customHeight="1" thickTop="1" thickBot="1">
      <c r="A154" s="143" t="s">
        <v>1156</v>
      </c>
      <c r="B154" s="144" t="s">
        <v>2087</v>
      </c>
      <c r="C154" s="139" t="s">
        <v>388</v>
      </c>
      <c r="D154" s="185">
        <f>VLOOKUP('450.5'!A92,'450.5'!A92:N272,14,FALSE)</f>
        <v>196868.16627569805</v>
      </c>
    </row>
    <row r="155" spans="1:4" ht="54" thickTop="1" thickBot="1">
      <c r="A155" s="143" t="s">
        <v>1157</v>
      </c>
      <c r="B155" s="144" t="s">
        <v>2088</v>
      </c>
      <c r="C155" s="139" t="s">
        <v>388</v>
      </c>
      <c r="D155" s="185">
        <f>VLOOKUP('450.6'!A93,'450.6'!A93:N274,14,FALSE)</f>
        <v>196868.16627569805</v>
      </c>
    </row>
    <row r="156" spans="1:4" ht="54" thickTop="1" thickBot="1">
      <c r="A156" s="143" t="s">
        <v>1158</v>
      </c>
      <c r="B156" s="144" t="s">
        <v>2089</v>
      </c>
      <c r="C156" s="139" t="s">
        <v>388</v>
      </c>
      <c r="D156" s="185">
        <f>VLOOKUP('450.7'!A93,'450.7'!A93:N275,14,FALSE)</f>
        <v>196868.16627569805</v>
      </c>
    </row>
    <row r="157" spans="1:4" ht="54" thickTop="1" thickBot="1">
      <c r="A157" s="143" t="s">
        <v>1159</v>
      </c>
      <c r="B157" s="144" t="s">
        <v>2090</v>
      </c>
      <c r="C157" s="139" t="s">
        <v>388</v>
      </c>
      <c r="D157" s="185">
        <f>VLOOKUP('450.8'!A93,'450.8'!A93:N276,14,FALSE)</f>
        <v>197672.73014310084</v>
      </c>
    </row>
    <row r="158" spans="1:4" ht="54" thickTop="1" thickBot="1">
      <c r="A158" s="143" t="s">
        <v>1668</v>
      </c>
      <c r="B158" s="144" t="s">
        <v>1699</v>
      </c>
      <c r="C158" s="139" t="s">
        <v>388</v>
      </c>
      <c r="D158" s="185">
        <f>VLOOKUP('450.10'!A92,'450.10'!A92:N277,14,FALSE)</f>
        <v>225121.06814345001</v>
      </c>
    </row>
    <row r="159" spans="1:4" ht="54" thickTop="1" thickBot="1">
      <c r="A159" s="143" t="s">
        <v>1670</v>
      </c>
      <c r="B159" s="144" t="s">
        <v>1700</v>
      </c>
      <c r="C159" s="139" t="s">
        <v>388</v>
      </c>
      <c r="D159" s="185">
        <f>VLOOKUP('450.11'!A92,'450.11'!A92:N278,14,FALSE)</f>
        <v>225121.06814345001</v>
      </c>
    </row>
    <row r="160" spans="1:4" ht="54" thickTop="1" thickBot="1">
      <c r="A160" s="143" t="s">
        <v>1672</v>
      </c>
      <c r="B160" s="144" t="s">
        <v>1701</v>
      </c>
      <c r="C160" s="139" t="s">
        <v>388</v>
      </c>
      <c r="D160" s="185">
        <f>VLOOKUP('450.12'!A92,'450.11'!A92:N279,14,FALSE)</f>
        <v>225121.06814345001</v>
      </c>
    </row>
    <row r="161" spans="1:4" ht="54" thickTop="1" thickBot="1">
      <c r="A161" s="143" t="s">
        <v>1160</v>
      </c>
      <c r="B161" s="144" t="s">
        <v>2091</v>
      </c>
      <c r="C161" s="139" t="s">
        <v>388</v>
      </c>
      <c r="D161" s="185">
        <f>VLOOKUP('451.1'!A92,'451.1'!A92:N280,14,FALSE)</f>
        <v>197672.73014310084</v>
      </c>
    </row>
    <row r="162" spans="1:4" ht="54" thickTop="1" thickBot="1">
      <c r="A162" s="143" t="s">
        <v>1161</v>
      </c>
      <c r="B162" s="144" t="s">
        <v>2092</v>
      </c>
      <c r="C162" s="139" t="s">
        <v>388</v>
      </c>
      <c r="D162" s="185">
        <f>VLOOKUP('451.2'!A93,'451.2'!A93:N281,14,FALSE)</f>
        <v>197672.73014310084</v>
      </c>
    </row>
    <row r="163" spans="1:4" ht="54" thickTop="1" thickBot="1">
      <c r="A163" s="143" t="s">
        <v>1162</v>
      </c>
      <c r="B163" s="144" t="s">
        <v>2093</v>
      </c>
      <c r="C163" s="139" t="s">
        <v>388</v>
      </c>
      <c r="D163" s="185">
        <f>VLOOKUP('451.3'!A92,'451.3'!A92:N282,14,FALSE)</f>
        <v>197672.73014310084</v>
      </c>
    </row>
    <row r="164" spans="1:4" ht="54" thickTop="1" thickBot="1">
      <c r="A164" s="143" t="s">
        <v>1163</v>
      </c>
      <c r="B164" s="144" t="s">
        <v>2094</v>
      </c>
      <c r="C164" s="139" t="s">
        <v>388</v>
      </c>
      <c r="D164" s="185">
        <f>VLOOKUP('451.4'!A92,'451.4'!A92:N283,14,FALSE)</f>
        <v>225925.6320108528</v>
      </c>
    </row>
    <row r="165" spans="1:4" ht="54" thickTop="1" thickBot="1">
      <c r="A165" s="143" t="s">
        <v>1164</v>
      </c>
      <c r="B165" s="144" t="s">
        <v>2095</v>
      </c>
      <c r="C165" s="139" t="s">
        <v>388</v>
      </c>
      <c r="D165" s="185">
        <f>VLOOKUP('452.1'!A93,'452.1'!A93:N284,14,FALSE)</f>
        <v>196868.16627569805</v>
      </c>
    </row>
    <row r="166" spans="1:4" ht="54" thickTop="1" thickBot="1">
      <c r="A166" s="143" t="s">
        <v>1165</v>
      </c>
      <c r="B166" s="144" t="s">
        <v>2096</v>
      </c>
      <c r="C166" s="139" t="s">
        <v>388</v>
      </c>
      <c r="D166" s="185">
        <f>VLOOKUP('452.2'!A93,'452.2'!A93:N285,14,FALSE)</f>
        <v>196868.16627569805</v>
      </c>
    </row>
    <row r="167" spans="1:4" ht="54" thickTop="1" thickBot="1">
      <c r="A167" s="143" t="s">
        <v>1166</v>
      </c>
      <c r="B167" s="144" t="s">
        <v>2097</v>
      </c>
      <c r="C167" s="139" t="s">
        <v>388</v>
      </c>
      <c r="D167" s="185">
        <f>VLOOKUP('452.3'!A92,'452.3'!A92:N286,14,FALSE)</f>
        <v>196868.16627569805</v>
      </c>
    </row>
    <row r="168" spans="1:4" ht="54" thickTop="1" thickBot="1">
      <c r="A168" s="143" t="s">
        <v>1167</v>
      </c>
      <c r="B168" s="144" t="s">
        <v>2098</v>
      </c>
      <c r="C168" s="139" t="s">
        <v>388</v>
      </c>
      <c r="D168" s="185">
        <f>VLOOKUP('452.4'!A93,'452.4'!A93:N287,14,FALSE)</f>
        <v>196868.16627569805</v>
      </c>
    </row>
    <row r="169" spans="1:4" ht="54" thickTop="1" thickBot="1">
      <c r="A169" s="143" t="s">
        <v>1168</v>
      </c>
      <c r="B169" s="144" t="s">
        <v>1298</v>
      </c>
      <c r="C169" s="139" t="s">
        <v>388</v>
      </c>
      <c r="D169" s="185">
        <f>VLOOKUP('453.1'!A92,'453.1'!A92:N288,14,FALSE)</f>
        <v>199092.36864867032</v>
      </c>
    </row>
    <row r="170" spans="1:4" ht="54" thickTop="1" thickBot="1">
      <c r="A170" s="143" t="s">
        <v>1169</v>
      </c>
      <c r="B170" s="144" t="s">
        <v>2099</v>
      </c>
      <c r="C170" s="139" t="s">
        <v>233</v>
      </c>
      <c r="D170" s="185">
        <f>VLOOKUP('460.1'!A87,'460.1'!A87:N289,14,FALSE)</f>
        <v>4214.6402897856624</v>
      </c>
    </row>
    <row r="171" spans="1:4" ht="54" thickTop="1" thickBot="1">
      <c r="A171" s="203" t="s">
        <v>2123</v>
      </c>
      <c r="B171" s="144" t="s">
        <v>2179</v>
      </c>
      <c r="C171" s="139" t="s">
        <v>233</v>
      </c>
      <c r="D171" s="185">
        <f>VLOOKUP('460.2'!A87,'460.2'!A87:N290,14,FALSE)</f>
        <v>2107.3201448928312</v>
      </c>
    </row>
    <row r="172" spans="1:4" ht="51.75" customHeight="1" thickTop="1" thickBot="1">
      <c r="A172" s="143" t="s">
        <v>1170</v>
      </c>
      <c r="B172" s="144" t="s">
        <v>1299</v>
      </c>
      <c r="C172" s="139" t="s">
        <v>388</v>
      </c>
      <c r="D172" s="185">
        <f>VLOOKUP('461.1'!A87,'461.1'!A87:N291,14,FALSE)</f>
        <v>81696.969606580969</v>
      </c>
    </row>
    <row r="173" spans="1:4" ht="54" thickTop="1" thickBot="1">
      <c r="A173" s="143" t="s">
        <v>1171</v>
      </c>
      <c r="B173" s="144" t="s">
        <v>1300</v>
      </c>
      <c r="C173" s="139" t="s">
        <v>388</v>
      </c>
      <c r="D173" s="185">
        <f>VLOOKUP('461.2'!A89,'461.2'!A89:N294,14,FALSE)</f>
        <v>92017.494660630968</v>
      </c>
    </row>
    <row r="174" spans="1:4" ht="54" thickTop="1" thickBot="1">
      <c r="A174" s="143" t="s">
        <v>1682</v>
      </c>
      <c r="B174" s="144" t="s">
        <v>2184</v>
      </c>
      <c r="C174" s="139" t="s">
        <v>388</v>
      </c>
      <c r="D174" s="185">
        <f>VLOOKUP('462.1.1'!A88,'462.1.1'!A88:N293,14,FALSE)</f>
        <v>122974.81356121089</v>
      </c>
    </row>
    <row r="175" spans="1:4" ht="54" thickTop="1" thickBot="1">
      <c r="A175" s="143" t="s">
        <v>1683</v>
      </c>
      <c r="B175" s="144" t="s">
        <v>2185</v>
      </c>
      <c r="C175" s="139" t="s">
        <v>388</v>
      </c>
      <c r="D175" s="185">
        <f>VLOOKUP('462.1.2'!A88,'462.1.2'!A88:N294,14,FALSE)</f>
        <v>126356.11356121088</v>
      </c>
    </row>
    <row r="176" spans="1:4" ht="54" thickTop="1" thickBot="1">
      <c r="A176" s="143" t="s">
        <v>1684</v>
      </c>
      <c r="B176" s="144" t="s">
        <v>2188</v>
      </c>
      <c r="C176" s="139" t="s">
        <v>388</v>
      </c>
      <c r="D176" s="185">
        <f>VLOOKUP('462.2.1'!A88,'462.2.1'!A88:N295,14,FALSE)</f>
        <v>134293.42548252709</v>
      </c>
    </row>
    <row r="177" spans="1:4" ht="54" thickTop="1" thickBot="1">
      <c r="A177" s="143" t="s">
        <v>1685</v>
      </c>
      <c r="B177" s="144" t="s">
        <v>2189</v>
      </c>
      <c r="C177" s="139" t="s">
        <v>388</v>
      </c>
      <c r="D177" s="185">
        <f>VLOOKUP('462.2.2'!A88,'462.2.2'!A88:N296,14,FALSE)</f>
        <v>137674.72548252708</v>
      </c>
    </row>
    <row r="178" spans="1:4" ht="54" thickTop="1" thickBot="1">
      <c r="A178" s="143" t="s">
        <v>1172</v>
      </c>
      <c r="B178" s="144" t="s">
        <v>1702</v>
      </c>
      <c r="C178" s="139" t="s">
        <v>233</v>
      </c>
      <c r="D178" s="185">
        <f>VLOOKUP('464.1'!A88,'464.1'!A88:N297,14,FALSE)</f>
        <v>6171.9034234848732</v>
      </c>
    </row>
    <row r="179" spans="1:4" ht="54" thickTop="1" thickBot="1">
      <c r="A179" s="143" t="s">
        <v>1173</v>
      </c>
      <c r="B179" s="144" t="s">
        <v>1703</v>
      </c>
      <c r="C179" s="139" t="s">
        <v>388</v>
      </c>
      <c r="D179" s="185">
        <f>VLOOKUP('465.1'!A92,'465.1'!A92:N298,14,FALSE)</f>
        <v>63910.223825469788</v>
      </c>
    </row>
    <row r="180" spans="1:4" ht="54" thickTop="1" thickBot="1">
      <c r="A180" s="143" t="s">
        <v>1686</v>
      </c>
      <c r="B180" s="144" t="s">
        <v>1704</v>
      </c>
      <c r="C180" s="139" t="s">
        <v>388</v>
      </c>
      <c r="D180" s="185">
        <f>VLOOKUP('465.2'!A92,'465.2'!A92:N299,14,FALSE)</f>
        <v>20620.673510632649</v>
      </c>
    </row>
    <row r="181" spans="1:4" ht="54" thickTop="1" thickBot="1">
      <c r="A181" s="143" t="s">
        <v>1174</v>
      </c>
      <c r="B181" s="144" t="s">
        <v>1705</v>
      </c>
      <c r="C181" s="139" t="s">
        <v>144</v>
      </c>
      <c r="D181" s="185">
        <f>VLOOKUP('466.1'!A92,'466.1'!A92:N300,14,FALSE)</f>
        <v>2827.5143379665233</v>
      </c>
    </row>
    <row r="182" spans="1:4" ht="54" thickTop="1" thickBot="1">
      <c r="A182" s="143" t="s">
        <v>1175</v>
      </c>
      <c r="B182" s="144" t="s">
        <v>1706</v>
      </c>
      <c r="C182" s="139" t="s">
        <v>144</v>
      </c>
      <c r="D182" s="185">
        <f>VLOOKUP('466.2'!A96,'466.2'!A96:N301,14,FALSE)</f>
        <v>3285.8325974539216</v>
      </c>
    </row>
    <row r="183" spans="1:4" ht="54" thickTop="1" thickBot="1">
      <c r="A183" s="145" t="s">
        <v>1176</v>
      </c>
      <c r="B183" s="146" t="s">
        <v>1819</v>
      </c>
      <c r="C183" s="139" t="s">
        <v>388</v>
      </c>
      <c r="D183" s="185">
        <f>VLOOKUP('500.1'!A95,'500.1'!A95:N302,14,FALSE)</f>
        <v>700411.41599911219</v>
      </c>
    </row>
    <row r="184" spans="1:4" ht="54" thickTop="1" thickBot="1">
      <c r="A184" s="143" t="s">
        <v>1708</v>
      </c>
      <c r="B184" s="144" t="s">
        <v>1820</v>
      </c>
      <c r="C184" s="139" t="s">
        <v>388</v>
      </c>
      <c r="D184" s="185">
        <f>VLOOKUP('500.2'!A95,'500.2'!A95:N303,14,FALSE)</f>
        <v>708572.29599911219</v>
      </c>
    </row>
    <row r="185" spans="1:4" ht="54" thickTop="1" thickBot="1">
      <c r="A185" s="143" t="s">
        <v>1177</v>
      </c>
      <c r="B185" s="144" t="s">
        <v>1959</v>
      </c>
      <c r="C185" s="139" t="s">
        <v>377</v>
      </c>
      <c r="D185" s="185">
        <f>VLOOKUP('501.1'!A88,'501.1'!A88:N304,14,FALSE)</f>
        <v>572.10016760986764</v>
      </c>
    </row>
    <row r="186" spans="1:4" ht="55.2" thickTop="1" thickBot="1">
      <c r="A186" s="143" t="s">
        <v>1710</v>
      </c>
      <c r="B186" s="144" t="s">
        <v>1960</v>
      </c>
      <c r="C186" s="139" t="s">
        <v>377</v>
      </c>
      <c r="D186" s="185">
        <f>VLOOKUP('501.10'!A88,'501.10'!A88:N305,14,FALSE)</f>
        <v>657.62689503587626</v>
      </c>
    </row>
    <row r="187" spans="1:4" ht="55.2" thickTop="1" thickBot="1">
      <c r="A187" s="143" t="s">
        <v>1711</v>
      </c>
      <c r="B187" s="144" t="s">
        <v>1961</v>
      </c>
      <c r="C187" s="139" t="s">
        <v>377</v>
      </c>
      <c r="D187" s="185">
        <f>VLOOKUP('501.20'!A88,'501.20'!A88:N306,14,FALSE)</f>
        <v>611</v>
      </c>
    </row>
    <row r="188" spans="1:4" ht="54" thickTop="1" thickBot="1">
      <c r="A188" s="143" t="s">
        <v>1712</v>
      </c>
      <c r="B188" s="144" t="s">
        <v>1821</v>
      </c>
      <c r="C188" s="139" t="s">
        <v>388</v>
      </c>
      <c r="D188" s="185">
        <f>VLOOKUP('505.1'!A84,'505.1'!A84:N307,14,FALSE)</f>
        <v>562922.72501993645</v>
      </c>
    </row>
    <row r="189" spans="1:4" ht="54" thickTop="1" thickBot="1">
      <c r="A189" s="143" t="s">
        <v>1178</v>
      </c>
      <c r="B189" s="144" t="s">
        <v>1822</v>
      </c>
      <c r="C189" s="139" t="s">
        <v>233</v>
      </c>
      <c r="D189" s="185">
        <f>VLOOKUP('510.1'!A84,'510.1'!A84:N308,14,FALSE)</f>
        <v>79568.459524800855</v>
      </c>
    </row>
    <row r="190" spans="1:4" ht="54" thickTop="1" thickBot="1">
      <c r="A190" s="143" t="s">
        <v>1716</v>
      </c>
      <c r="B190" s="144" t="s">
        <v>1301</v>
      </c>
      <c r="C190" s="139" t="s">
        <v>388</v>
      </c>
      <c r="D190" s="185">
        <f>VLOOKUP('600.1.1'!A85,'600.1.1'!A85:N311,14,FALSE)</f>
        <v>13725.928561704395</v>
      </c>
    </row>
    <row r="191" spans="1:4" ht="54" thickTop="1" thickBot="1">
      <c r="A191" s="143" t="s">
        <v>1717</v>
      </c>
      <c r="B191" s="144" t="s">
        <v>1823</v>
      </c>
      <c r="C191" s="139" t="s">
        <v>388</v>
      </c>
      <c r="D191" s="185">
        <f>VLOOKUP('600.2.1'!A88,'600.2.1'!A88:N310,14,FALSE)</f>
        <v>65125.09727723182</v>
      </c>
    </row>
    <row r="192" spans="1:4" ht="54" thickTop="1" thickBot="1">
      <c r="A192" s="143" t="s">
        <v>1718</v>
      </c>
      <c r="B192" s="144" t="s">
        <v>1824</v>
      </c>
      <c r="C192" s="139" t="s">
        <v>388</v>
      </c>
      <c r="D192" s="185">
        <f>VLOOKUP('600.2.2'!A90,'600.2.2'!A90:N312,14,FALSE)</f>
        <v>100300.80249355636</v>
      </c>
    </row>
    <row r="193" spans="1:4" ht="54" thickTop="1" thickBot="1">
      <c r="A193" s="143" t="s">
        <v>1719</v>
      </c>
      <c r="B193" s="144" t="s">
        <v>1825</v>
      </c>
      <c r="C193" s="139" t="s">
        <v>388</v>
      </c>
      <c r="D193" s="185">
        <f>VLOOKUP('600.2.3'!A89,'600.2.3'!A89:N312,14,FALSE)</f>
        <v>13558.785704561536</v>
      </c>
    </row>
    <row r="194" spans="1:4" ht="54" thickTop="1" thickBot="1">
      <c r="A194" s="143" t="s">
        <v>1720</v>
      </c>
      <c r="B194" s="144" t="s">
        <v>1826</v>
      </c>
      <c r="C194" s="139" t="s">
        <v>388</v>
      </c>
      <c r="D194" s="185">
        <f>VLOOKUP('600.2.4'!A88,'600.2.4'!A88:N312,14,FALSE)</f>
        <v>17439.630851567341</v>
      </c>
    </row>
    <row r="195" spans="1:4" ht="54" thickTop="1" thickBot="1">
      <c r="A195" s="143" t="s">
        <v>1179</v>
      </c>
      <c r="B195" s="144" t="s">
        <v>2200</v>
      </c>
      <c r="C195" s="139" t="s">
        <v>388</v>
      </c>
      <c r="D195" s="185">
        <f>VLOOKUP('610.1'!A89,'610.1'!A89:N314,14,FALSE)</f>
        <v>59563.510265948978</v>
      </c>
    </row>
    <row r="196" spans="1:4" ht="54" thickTop="1" thickBot="1">
      <c r="A196" s="143" t="s">
        <v>1180</v>
      </c>
      <c r="B196" s="144" t="s">
        <v>1827</v>
      </c>
      <c r="C196" s="139" t="s">
        <v>388</v>
      </c>
      <c r="D196" s="185">
        <f>VLOOKUP('610.2'!A89,'610.2'!A89:N315,14,FALSE)</f>
        <v>59563.510265948978</v>
      </c>
    </row>
    <row r="197" spans="1:4" ht="54" thickTop="1" thickBot="1">
      <c r="A197" s="143" t="s">
        <v>1722</v>
      </c>
      <c r="B197" s="144" t="s">
        <v>1828</v>
      </c>
      <c r="C197" s="139" t="s">
        <v>388</v>
      </c>
      <c r="D197" s="185">
        <f>VLOOKUP('610.3'!A89,'610.3'!A89:N316,14,FALSE)</f>
        <v>81533.510265948978</v>
      </c>
    </row>
    <row r="198" spans="1:4" ht="54" thickTop="1" thickBot="1">
      <c r="A198" s="143" t="s">
        <v>1724</v>
      </c>
      <c r="B198" s="144" t="s">
        <v>1829</v>
      </c>
      <c r="C198" s="139" t="s">
        <v>388</v>
      </c>
      <c r="D198" s="185">
        <f>VLOOKUP('610.4'!A89,'610.4'!A89:N317,14,FALSE)</f>
        <v>97757.510265948978</v>
      </c>
    </row>
    <row r="199" spans="1:4" ht="54" thickTop="1" thickBot="1">
      <c r="A199" s="143" t="s">
        <v>1726</v>
      </c>
      <c r="B199" s="144" t="s">
        <v>1302</v>
      </c>
      <c r="C199" s="139" t="s">
        <v>388</v>
      </c>
      <c r="D199" s="185">
        <f>VLOOKUP('610.5'!A89,'610.5'!A89:N318,14,FALSE)</f>
        <v>87858.010265948978</v>
      </c>
    </row>
    <row r="200" spans="1:4" ht="54" thickTop="1" thickBot="1">
      <c r="A200" s="143" t="s">
        <v>1728</v>
      </c>
      <c r="B200" s="144" t="s">
        <v>1830</v>
      </c>
      <c r="C200" s="139" t="s">
        <v>388</v>
      </c>
      <c r="D200" s="185">
        <f>VLOOKUP('610.6'!A89,'610.6'!A89:N319,14,FALSE)</f>
        <v>130108.01026594898</v>
      </c>
    </row>
    <row r="201" spans="1:4" ht="54" thickTop="1" thickBot="1">
      <c r="A201" s="143" t="s">
        <v>1730</v>
      </c>
      <c r="B201" s="144" t="s">
        <v>1831</v>
      </c>
      <c r="C201" s="139" t="s">
        <v>388</v>
      </c>
      <c r="D201" s="185">
        <f>VLOOKUP('610.7'!A89,'610.7'!A89:N320,14,FALSE)</f>
        <v>84744.473510632641</v>
      </c>
    </row>
    <row r="202" spans="1:4" ht="54" thickTop="1" thickBot="1">
      <c r="A202" s="143" t="s">
        <v>1181</v>
      </c>
      <c r="B202" s="144" t="s">
        <v>1832</v>
      </c>
      <c r="C202" s="139" t="s">
        <v>144</v>
      </c>
      <c r="D202" s="185">
        <f>VLOOKUP('620.1'!A88,'620.1'!A88:N321,14,FALSE)</f>
        <v>321461.4922131701</v>
      </c>
    </row>
    <row r="203" spans="1:4" ht="54" thickTop="1" thickBot="1">
      <c r="A203" s="143" t="s">
        <v>1182</v>
      </c>
      <c r="B203" s="144" t="s">
        <v>1962</v>
      </c>
      <c r="C203" s="139" t="s">
        <v>144</v>
      </c>
      <c r="D203" s="185">
        <f>VLOOKUP('620.2'!A88,'620.2'!A88:N322,14,FALSE)</f>
        <v>321461.4922131701</v>
      </c>
    </row>
    <row r="204" spans="1:4" ht="54" thickTop="1" thickBot="1">
      <c r="A204" s="143" t="s">
        <v>1183</v>
      </c>
      <c r="B204" s="144" t="s">
        <v>1833</v>
      </c>
      <c r="C204" s="139" t="s">
        <v>1929</v>
      </c>
      <c r="D204" s="185">
        <f>VLOOKUP('620.3'!A93,'620.3'!A93:N323,14,FALSE)</f>
        <v>60899218.46732685</v>
      </c>
    </row>
    <row r="205" spans="1:4" ht="54" thickTop="1" thickBot="1">
      <c r="A205" s="143" t="s">
        <v>1734</v>
      </c>
      <c r="B205" s="144" t="s">
        <v>1834</v>
      </c>
      <c r="C205" s="139" t="s">
        <v>144</v>
      </c>
      <c r="D205" s="185">
        <f>VLOOKUP('621.1.1'!A95,'621.1.1'!A95:N325,14,FALSE)</f>
        <v>2064306.9655306244</v>
      </c>
    </row>
    <row r="206" spans="1:4" ht="54" thickTop="1" thickBot="1">
      <c r="A206" s="143" t="s">
        <v>1736</v>
      </c>
      <c r="B206" s="144" t="s">
        <v>1835</v>
      </c>
      <c r="C206" s="139" t="s">
        <v>144</v>
      </c>
      <c r="D206" s="185">
        <f>VLOOKUP('621.1.2'!A99,'621.1.2'!A99:N326,14,FALSE)</f>
        <v>3118556.8178118505</v>
      </c>
    </row>
    <row r="207" spans="1:4" ht="54" thickTop="1" thickBot="1">
      <c r="A207" s="143" t="s">
        <v>1184</v>
      </c>
      <c r="B207" s="144" t="s">
        <v>1836</v>
      </c>
      <c r="C207" s="139" t="s">
        <v>388</v>
      </c>
      <c r="D207" s="185">
        <f>VLOOKUP('621.2'!A89,'621.2'!A89:N326,14,FALSE)</f>
        <v>1783915.8815702128</v>
      </c>
    </row>
    <row r="208" spans="1:4" ht="54" thickTop="1" thickBot="1">
      <c r="A208" s="143" t="s">
        <v>1185</v>
      </c>
      <c r="B208" s="144" t="s">
        <v>1837</v>
      </c>
      <c r="C208" s="139" t="s">
        <v>144</v>
      </c>
      <c r="D208" s="185">
        <f>VLOOKUP('621.3'!A93,'621.3'!A93:N327,14,FALSE)</f>
        <v>57424918.4912479</v>
      </c>
    </row>
    <row r="209" spans="1:4" ht="54" thickTop="1" thickBot="1">
      <c r="A209" s="143" t="s">
        <v>1186</v>
      </c>
      <c r="B209" s="144" t="s">
        <v>1838</v>
      </c>
      <c r="C209" s="139" t="s">
        <v>388</v>
      </c>
      <c r="D209" s="185">
        <f>VLOOKUP('621.4'!A93,'621.4'!A93:N328,14,FALSE)</f>
        <v>50957345.919462003</v>
      </c>
    </row>
    <row r="210" spans="1:4" ht="54" thickTop="1" thickBot="1">
      <c r="A210" s="143" t="s">
        <v>1187</v>
      </c>
      <c r="B210" s="144" t="s">
        <v>1839</v>
      </c>
      <c r="C210" s="139" t="s">
        <v>144</v>
      </c>
      <c r="D210" s="185">
        <f>VLOOKUP('621.5'!A89,'621.5'!A89:N329,14,FALSE)</f>
        <v>2678086.3364328649</v>
      </c>
    </row>
    <row r="211" spans="1:4" ht="54" thickTop="1" thickBot="1">
      <c r="A211" s="143" t="s">
        <v>1740</v>
      </c>
      <c r="B211" s="144" t="s">
        <v>1840</v>
      </c>
      <c r="C211" s="139" t="s">
        <v>144</v>
      </c>
      <c r="D211" s="185">
        <f>VLOOKUP('621.5.1'!A89,'621.5.1'!A89:N330,14,FALSE)</f>
        <v>492646.00968458987</v>
      </c>
    </row>
    <row r="212" spans="1:4" ht="54" thickTop="1" thickBot="1">
      <c r="A212" s="143" t="s">
        <v>1188</v>
      </c>
      <c r="B212" s="144" t="s">
        <v>1841</v>
      </c>
      <c r="C212" s="139" t="s">
        <v>1929</v>
      </c>
      <c r="D212" s="185">
        <f>VLOOKUP('621.6'!A98,'621.6'!A98:N331,14,FALSE)</f>
        <v>58541714.094382361</v>
      </c>
    </row>
    <row r="213" spans="1:4" ht="54" thickTop="1" thickBot="1">
      <c r="A213" s="143" t="s">
        <v>1815</v>
      </c>
      <c r="B213" s="144" t="s">
        <v>1842</v>
      </c>
      <c r="C213" s="139" t="s">
        <v>1929</v>
      </c>
      <c r="D213" s="185">
        <f>VLOOKUP('621.7'!A89,'621.7'!A89:N332,14,FALSE)</f>
        <v>2643419.5670831474</v>
      </c>
    </row>
    <row r="214" spans="1:4" ht="54" thickTop="1" thickBot="1">
      <c r="A214" s="143" t="s">
        <v>1189</v>
      </c>
      <c r="B214" s="144" t="s">
        <v>2100</v>
      </c>
      <c r="C214" s="139" t="s">
        <v>233</v>
      </c>
      <c r="D214" s="185">
        <f>VLOOKUP('622.1'!A89,'622.1'!A89:N333,14,FALSE)</f>
        <v>70710.702322205994</v>
      </c>
    </row>
    <row r="215" spans="1:4" ht="54" thickTop="1" thickBot="1">
      <c r="A215" s="143" t="s">
        <v>1190</v>
      </c>
      <c r="B215" s="144" t="s">
        <v>1843</v>
      </c>
      <c r="C215" s="139" t="s">
        <v>233</v>
      </c>
      <c r="D215" s="185">
        <f>VLOOKUP('622.2'!A89,'622.2'!A89:N335,14,FALSE)</f>
        <v>18340.444378539953</v>
      </c>
    </row>
    <row r="216" spans="1:4" ht="54" thickTop="1" thickBot="1">
      <c r="A216" s="143" t="s">
        <v>1191</v>
      </c>
      <c r="B216" s="144" t="s">
        <v>1844</v>
      </c>
      <c r="C216" s="139" t="s">
        <v>233</v>
      </c>
      <c r="D216" s="185">
        <f>VLOOKUP('622.3'!A89,'622.3'!A89:N336,14,FALSE)</f>
        <v>766198.47814958368</v>
      </c>
    </row>
    <row r="217" spans="1:4" ht="54" thickTop="1" thickBot="1">
      <c r="A217" s="143" t="s">
        <v>1192</v>
      </c>
      <c r="B217" s="144" t="s">
        <v>1845</v>
      </c>
      <c r="C217" s="139" t="s">
        <v>233</v>
      </c>
      <c r="D217" s="185">
        <f>VLOOKUP('622.4'!A89,'622.4'!A89:N337,14,FALSE)</f>
        <v>757995.64354675158</v>
      </c>
    </row>
    <row r="218" spans="1:4" ht="54" thickTop="1" thickBot="1">
      <c r="A218" s="143" t="s">
        <v>1193</v>
      </c>
      <c r="B218" s="144" t="s">
        <v>1846</v>
      </c>
      <c r="C218" s="139" t="s">
        <v>144</v>
      </c>
      <c r="D218" s="185">
        <f>VLOOKUP('622.5'!A89,'622.5'!A89:N338,14,FALSE)</f>
        <v>101512.02907272868</v>
      </c>
    </row>
    <row r="219" spans="1:4" ht="54" thickTop="1" thickBot="1">
      <c r="A219" s="143" t="s">
        <v>1194</v>
      </c>
      <c r="B219" s="144" t="s">
        <v>1847</v>
      </c>
      <c r="C219" s="139" t="s">
        <v>144</v>
      </c>
      <c r="D219" s="185">
        <f>VLOOKUP('623.1'!A103,'623.1'!A103:N339,14,FALSE)</f>
        <v>344864.58858634392</v>
      </c>
    </row>
    <row r="220" spans="1:4" ht="54" thickTop="1" thickBot="1">
      <c r="A220" s="143" t="s">
        <v>1195</v>
      </c>
      <c r="B220" s="144" t="s">
        <v>1303</v>
      </c>
      <c r="C220" s="139" t="s">
        <v>2101</v>
      </c>
      <c r="D220" s="185">
        <f>VLOOKUP('623.2'!A89,'623.2'!A89:N340,14,FALSE)</f>
        <v>1995729.9940293136</v>
      </c>
    </row>
    <row r="221" spans="1:4" ht="54" thickTop="1" thickBot="1">
      <c r="A221" s="143" t="s">
        <v>1196</v>
      </c>
      <c r="B221" s="144" t="s">
        <v>2220</v>
      </c>
      <c r="C221" s="139" t="s">
        <v>388</v>
      </c>
      <c r="D221" s="185">
        <f>VLOOKUP('630.1'!A89,'630.1'!A89:N341,14,FALSE)</f>
        <v>831320.39266202319</v>
      </c>
    </row>
    <row r="222" spans="1:4" ht="54" thickTop="1" thickBot="1">
      <c r="A222" s="143" t="s">
        <v>1197</v>
      </c>
      <c r="B222" s="144" t="s">
        <v>2221</v>
      </c>
      <c r="C222" s="139" t="s">
        <v>388</v>
      </c>
      <c r="D222" s="185">
        <f>VLOOKUP('630.2'!A89,'630.2'!A89:N342,14,FALSE)</f>
        <v>805955.14277373231</v>
      </c>
    </row>
    <row r="223" spans="1:4" ht="54" thickTop="1" thickBot="1">
      <c r="A223" s="143" t="s">
        <v>1198</v>
      </c>
      <c r="B223" s="144" t="s">
        <v>2222</v>
      </c>
      <c r="C223" s="139" t="s">
        <v>388</v>
      </c>
      <c r="D223" s="185">
        <f>VLOOKUP('630.3'!A89,'630.3'!A89:N343,14,FALSE)</f>
        <v>587631.75158376188</v>
      </c>
    </row>
    <row r="224" spans="1:4" ht="54" thickTop="1" thickBot="1">
      <c r="A224" s="143" t="s">
        <v>1199</v>
      </c>
      <c r="B224" s="144" t="s">
        <v>2223</v>
      </c>
      <c r="C224" s="139" t="s">
        <v>388</v>
      </c>
      <c r="D224" s="185">
        <f>VLOOKUP('630.4'!A89,'630.4'!A89:N344,14,FALSE)</f>
        <v>518280.25069136691</v>
      </c>
    </row>
    <row r="225" spans="1:4" ht="54" thickTop="1" thickBot="1">
      <c r="A225" s="143" t="s">
        <v>1200</v>
      </c>
      <c r="B225" s="144" t="s">
        <v>2224</v>
      </c>
      <c r="C225" s="139" t="s">
        <v>388</v>
      </c>
      <c r="D225" s="185">
        <f>VLOOKUP('630.5'!A93,'630.5'!A93:N345,14,FALSE)</f>
        <v>432632.97492475423</v>
      </c>
    </row>
    <row r="226" spans="1:4" ht="54" thickTop="1" thickBot="1">
      <c r="A226" s="143" t="s">
        <v>1201</v>
      </c>
      <c r="B226" s="144" t="s">
        <v>2225</v>
      </c>
      <c r="C226" s="139" t="s">
        <v>388</v>
      </c>
      <c r="D226" s="185">
        <f>VLOOKUP('630.6'!A93,'630.6'!A89:N346,14,FALSE)</f>
        <v>379678.39888290816</v>
      </c>
    </row>
    <row r="227" spans="1:4" ht="54" thickTop="1" thickBot="1">
      <c r="A227" s="143" t="s">
        <v>1202</v>
      </c>
      <c r="B227" s="144" t="s">
        <v>2226</v>
      </c>
      <c r="C227" s="139" t="s">
        <v>388</v>
      </c>
      <c r="D227" s="185">
        <f>VLOOKUP('630.7'!A93,'630.7'!A90:N347,14,FALSE)</f>
        <v>269049.72310632654</v>
      </c>
    </row>
    <row r="228" spans="1:4" ht="54" thickTop="1" thickBot="1">
      <c r="A228" s="143" t="s">
        <v>1203</v>
      </c>
      <c r="B228" s="144" t="s">
        <v>1848</v>
      </c>
      <c r="C228" s="139" t="s">
        <v>144</v>
      </c>
      <c r="D228" s="185">
        <f>VLOOKUP('632.1'!A90,'632.1'!A90:N349,14,FALSE)</f>
        <v>319632.27570498822</v>
      </c>
    </row>
    <row r="229" spans="1:4" ht="54" thickTop="1" thickBot="1">
      <c r="A229" s="143" t="s">
        <v>1743</v>
      </c>
      <c r="B229" s="144" t="s">
        <v>1849</v>
      </c>
      <c r="C229" s="139" t="s">
        <v>144</v>
      </c>
      <c r="D229" s="185">
        <f>VLOOKUP('632.2'!A90,'632.2'!A90:N350,14,FALSE)</f>
        <v>323846.48934498825</v>
      </c>
    </row>
    <row r="230" spans="1:4" ht="54" thickTop="1" thickBot="1">
      <c r="A230" s="143" t="s">
        <v>1746</v>
      </c>
      <c r="B230" s="144" t="s">
        <v>1850</v>
      </c>
      <c r="C230" s="139" t="s">
        <v>377</v>
      </c>
      <c r="D230" s="185">
        <f>VLOOKUP('640.1'!A90,'640.1'!A90:N351,14,FALSE)</f>
        <v>5180.4237671342617</v>
      </c>
    </row>
    <row r="231" spans="1:4" ht="54" thickTop="1" thickBot="1">
      <c r="A231" s="143" t="s">
        <v>1747</v>
      </c>
      <c r="B231" s="144" t="s">
        <v>1851</v>
      </c>
      <c r="C231" s="139" t="s">
        <v>377</v>
      </c>
      <c r="D231" s="185">
        <f>VLOOKUP('640.2'!A90,'640.2'!A90:N352,14,FALSE)</f>
        <v>4281.434250090193</v>
      </c>
    </row>
    <row r="232" spans="1:4" ht="54" thickTop="1" thickBot="1">
      <c r="A232" s="143" t="s">
        <v>1204</v>
      </c>
      <c r="B232" s="144" t="s">
        <v>1852</v>
      </c>
      <c r="C232" s="139" t="s">
        <v>1748</v>
      </c>
      <c r="D232" s="185">
        <f>VLOOKUP('641.1'!A90,'641.1'!A90:N353,14,FALSE)</f>
        <v>1492.4028400919178</v>
      </c>
    </row>
    <row r="233" spans="1:4" ht="54" thickTop="1" thickBot="1">
      <c r="A233" s="143" t="s">
        <v>1205</v>
      </c>
      <c r="B233" s="144" t="s">
        <v>1852</v>
      </c>
      <c r="C233" s="139" t="s">
        <v>377</v>
      </c>
      <c r="D233" s="185">
        <f>VLOOKUP('641.2'!A90,'641.2'!A90:N354,14,FALSE)</f>
        <v>30860.956500470224</v>
      </c>
    </row>
    <row r="234" spans="1:4" ht="54" thickTop="1" thickBot="1">
      <c r="A234" s="143" t="s">
        <v>1206</v>
      </c>
      <c r="B234" s="144" t="s">
        <v>1853</v>
      </c>
      <c r="C234" s="139" t="s">
        <v>1929</v>
      </c>
      <c r="D234" s="185">
        <f>VLOOKUP('642.1'!A90,'642.1'!A90:N355,14,FALSE)</f>
        <v>597690.35126361274</v>
      </c>
    </row>
    <row r="235" spans="1:4" ht="54" thickTop="1" thickBot="1">
      <c r="A235" s="143" t="s">
        <v>1207</v>
      </c>
      <c r="B235" s="144" t="s">
        <v>1854</v>
      </c>
      <c r="C235" s="139" t="s">
        <v>144</v>
      </c>
      <c r="D235" s="185">
        <f>VLOOKUP('642.2'!A90,'642.2'!A90:N356,14,FALSE)</f>
        <v>47720.596702126531</v>
      </c>
    </row>
    <row r="236" spans="1:4" ht="54" thickTop="1" thickBot="1">
      <c r="A236" s="143" t="s">
        <v>1208</v>
      </c>
      <c r="B236" s="144" t="s">
        <v>1855</v>
      </c>
      <c r="C236" s="139" t="s">
        <v>377</v>
      </c>
      <c r="D236" s="185">
        <f>VLOOKUP('650.1'!A95,'650.1'!A95:N358,14,FALSE)</f>
        <v>9952.1813438671197</v>
      </c>
    </row>
    <row r="237" spans="1:4" ht="54" thickTop="1" thickBot="1">
      <c r="A237" s="143" t="s">
        <v>1209</v>
      </c>
      <c r="B237" s="144" t="s">
        <v>2233</v>
      </c>
      <c r="C237" s="139" t="s">
        <v>377</v>
      </c>
      <c r="D237" s="185">
        <f>VLOOKUP('650.2'!A93,'650.2'!A93:N359,14,FALSE)</f>
        <v>8006.6778341545432</v>
      </c>
    </row>
    <row r="238" spans="1:4" ht="54" thickTop="1" thickBot="1">
      <c r="A238" s="143" t="s">
        <v>1210</v>
      </c>
      <c r="B238" s="144" t="s">
        <v>1856</v>
      </c>
      <c r="C238" s="139" t="s">
        <v>377</v>
      </c>
      <c r="D238" s="209">
        <f>VLOOKUP('650.3'!A90,'650.3'!A90:N360,14,FALSE)</f>
        <v>0.57741716433514212</v>
      </c>
    </row>
    <row r="239" spans="1:4" ht="54" thickTop="1" thickBot="1">
      <c r="A239" s="143" t="s">
        <v>1211</v>
      </c>
      <c r="B239" s="144" t="s">
        <v>2237</v>
      </c>
      <c r="C239" s="139" t="s">
        <v>377</v>
      </c>
      <c r="D239" s="185">
        <f>VLOOKUP('650.4'!A93,'650.4'!A93:N361,14,FALSE)</f>
        <v>3806.1243331035889</v>
      </c>
    </row>
    <row r="240" spans="1:4" ht="55.2" thickTop="1" thickBot="1">
      <c r="A240" s="143" t="s">
        <v>1212</v>
      </c>
      <c r="B240" s="144" t="s">
        <v>1857</v>
      </c>
      <c r="C240" s="139" t="s">
        <v>233</v>
      </c>
      <c r="D240" s="185">
        <f>VLOOKUP('660.1'!A87,'660.1'!A87:N362,14,FALSE)</f>
        <v>299751.09332026396</v>
      </c>
    </row>
    <row r="241" spans="1:4" ht="73.2" thickTop="1" thickBot="1">
      <c r="A241" s="143" t="s">
        <v>1213</v>
      </c>
      <c r="B241" s="144" t="s">
        <v>1964</v>
      </c>
      <c r="C241" s="139" t="s">
        <v>144</v>
      </c>
      <c r="D241" s="185">
        <f>VLOOKUP('660.2'!A87,'660.2'!A87:N363,14,FALSE)</f>
        <v>342610.85208026395</v>
      </c>
    </row>
    <row r="242" spans="1:4" ht="54" thickTop="1" thickBot="1">
      <c r="A242" s="143" t="s">
        <v>1761</v>
      </c>
      <c r="B242" s="144" t="s">
        <v>1858</v>
      </c>
      <c r="C242" s="139" t="s">
        <v>144</v>
      </c>
      <c r="D242" s="185">
        <f>VLOOKUP('661.1'!A87,'661.1'!A87:N364,14,FALSE)</f>
        <v>550198.96737864322</v>
      </c>
    </row>
    <row r="243" spans="1:4" ht="54" thickTop="1" thickBot="1">
      <c r="A243" s="143" t="s">
        <v>1214</v>
      </c>
      <c r="B243" s="144" t="s">
        <v>1859</v>
      </c>
      <c r="C243" s="139" t="s">
        <v>144</v>
      </c>
      <c r="D243" s="185">
        <f>VLOOKUP('662.1'!A87,'662.1'!A87:N365,14,FALSE)</f>
        <v>308371.41851006658</v>
      </c>
    </row>
    <row r="244" spans="1:4" ht="54" thickTop="1" thickBot="1">
      <c r="A244" s="143" t="s">
        <v>1215</v>
      </c>
      <c r="B244" s="144" t="s">
        <v>1860</v>
      </c>
      <c r="C244" s="139" t="s">
        <v>144</v>
      </c>
      <c r="D244" s="185">
        <f>VLOOKUP('662.2'!A87,'662.2'!A87:N366,14,FALSE)</f>
        <v>302957.06464917969</v>
      </c>
    </row>
    <row r="245" spans="1:4" ht="54" thickTop="1" thickBot="1">
      <c r="A245" s="143" t="s">
        <v>1762</v>
      </c>
      <c r="B245" s="144" t="s">
        <v>1861</v>
      </c>
      <c r="C245" s="139" t="s">
        <v>144</v>
      </c>
      <c r="D245" s="185">
        <f>VLOOKUP('663.1'!A87,'663.1'!A87:N367,14,FALSE)</f>
        <v>3485.3367553163248</v>
      </c>
    </row>
    <row r="246" spans="1:4" ht="54" thickTop="1" thickBot="1">
      <c r="A246" s="143" t="s">
        <v>1216</v>
      </c>
      <c r="B246" s="144" t="s">
        <v>1862</v>
      </c>
      <c r="C246" s="139" t="s">
        <v>388</v>
      </c>
      <c r="D246" s="185">
        <f>VLOOKUP('670.1'!A87,'670.1'!A87:N368,14,FALSE)</f>
        <v>266040.2667673059</v>
      </c>
    </row>
    <row r="247" spans="1:4" ht="54" thickTop="1" thickBot="1">
      <c r="A247" s="143" t="s">
        <v>1217</v>
      </c>
      <c r="B247" s="144" t="s">
        <v>1863</v>
      </c>
      <c r="C247" s="139" t="s">
        <v>388</v>
      </c>
      <c r="D247" s="185">
        <f>VLOOKUP('670.2'!A87,'670.2'!A87:N369,14,FALSE)</f>
        <v>235811.10059230588</v>
      </c>
    </row>
    <row r="248" spans="1:4" ht="54" thickTop="1" thickBot="1">
      <c r="A248" s="143" t="s">
        <v>1764</v>
      </c>
      <c r="B248" s="144" t="s">
        <v>1864</v>
      </c>
      <c r="C248" s="139" t="s">
        <v>388</v>
      </c>
      <c r="D248" s="185">
        <f>VLOOKUP('670.3'!A87,'670.3'!A87:N370,14,FALSE)</f>
        <v>251251.57143547252</v>
      </c>
    </row>
    <row r="249" spans="1:4" ht="54" thickTop="1" thickBot="1">
      <c r="A249" s="143" t="s">
        <v>1765</v>
      </c>
      <c r="B249" s="144" t="s">
        <v>1865</v>
      </c>
      <c r="C249" s="139" t="s">
        <v>388</v>
      </c>
      <c r="D249" s="185">
        <f>VLOOKUP('670.4'!A87,'670.4'!A87:N371,14,FALSE)</f>
        <v>252252.49030520971</v>
      </c>
    </row>
    <row r="250" spans="1:4" ht="54" thickTop="1" thickBot="1">
      <c r="A250" s="143" t="s">
        <v>1766</v>
      </c>
      <c r="B250" s="144" t="s">
        <v>1866</v>
      </c>
      <c r="C250" s="139" t="s">
        <v>388</v>
      </c>
      <c r="D250" s="185">
        <f>VLOOKUP('670.5'!A89,'670.5'!A89:N372,14,FALSE)</f>
        <v>298502.50532046915</v>
      </c>
    </row>
    <row r="251" spans="1:4" ht="54" thickTop="1" thickBot="1">
      <c r="A251" s="143" t="s">
        <v>1218</v>
      </c>
      <c r="B251" s="144" t="s">
        <v>1867</v>
      </c>
      <c r="C251" s="139" t="s">
        <v>388</v>
      </c>
      <c r="D251" s="185">
        <f>VLOOKUP('671.1'!A89,'671.1'!A89:N373,14,FALSE)</f>
        <v>441008.87294879742</v>
      </c>
    </row>
    <row r="252" spans="1:4" ht="54" thickTop="1" thickBot="1">
      <c r="A252" s="143" t="s">
        <v>1219</v>
      </c>
      <c r="B252" s="144" t="s">
        <v>1868</v>
      </c>
      <c r="C252" s="139" t="s">
        <v>144</v>
      </c>
      <c r="D252" s="185">
        <f>VLOOKUP('671.2'!A89,'671.2'!A89:N374,14,FALSE)</f>
        <v>68893.018876863978</v>
      </c>
    </row>
    <row r="253" spans="1:4" ht="54" thickTop="1" thickBot="1">
      <c r="A253" s="143" t="s">
        <v>1767</v>
      </c>
      <c r="B253" s="144" t="s">
        <v>1869</v>
      </c>
      <c r="C253" s="139" t="s">
        <v>388</v>
      </c>
      <c r="D253" s="185">
        <f>VLOOKUP('671.3'!A87,'671.3'!A87:N375,14,FALSE)</f>
        <v>476920.21997006272</v>
      </c>
    </row>
    <row r="254" spans="1:4" ht="54" thickTop="1" thickBot="1">
      <c r="A254" s="143" t="s">
        <v>1768</v>
      </c>
      <c r="B254" s="144" t="s">
        <v>1870</v>
      </c>
      <c r="C254" s="139" t="s">
        <v>144</v>
      </c>
      <c r="D254" s="185">
        <f>VLOOKUP('671.4'!A87,'671.4'!A87:N376,14,FALSE)</f>
        <v>71846.108678281671</v>
      </c>
    </row>
    <row r="255" spans="1:4" ht="54" thickTop="1" thickBot="1">
      <c r="A255" s="143" t="s">
        <v>1220</v>
      </c>
      <c r="B255" s="144" t="s">
        <v>1871</v>
      </c>
      <c r="C255" s="139" t="s">
        <v>144</v>
      </c>
      <c r="D255" s="185">
        <f>VLOOKUP('672.1'!A87,'672.1'!A87:N377,14,FALSE)</f>
        <v>33246.044930950477</v>
      </c>
    </row>
    <row r="256" spans="1:4" ht="54" thickTop="1" thickBot="1">
      <c r="A256" s="143" t="s">
        <v>1769</v>
      </c>
      <c r="B256" s="144" t="s">
        <v>1872</v>
      </c>
      <c r="C256" s="139" t="s">
        <v>144</v>
      </c>
      <c r="D256" s="185">
        <f>VLOOKUP('672.2'!A87,'672.2'!A87:N378,14,FALSE)</f>
        <v>57921.346269502043</v>
      </c>
    </row>
    <row r="257" spans="1:4" ht="54" thickTop="1" thickBot="1">
      <c r="A257" s="143" t="s">
        <v>1770</v>
      </c>
      <c r="B257" s="144" t="s">
        <v>1873</v>
      </c>
      <c r="C257" s="139" t="s">
        <v>144</v>
      </c>
      <c r="D257" s="185">
        <f>VLOOKUP('672.3'!A87,'672.3'!A87:N379,14,FALSE)</f>
        <v>34969.088792013754</v>
      </c>
    </row>
    <row r="258" spans="1:4" ht="54" thickTop="1" thickBot="1">
      <c r="A258" s="143" t="s">
        <v>1771</v>
      </c>
      <c r="B258" s="144" t="s">
        <v>1874</v>
      </c>
      <c r="C258" s="139" t="s">
        <v>144</v>
      </c>
      <c r="D258" s="185">
        <f>VLOOKUP('672.4'!A87,'672.3'!A87:N380,14,FALSE)</f>
        <v>34969.088792013754</v>
      </c>
    </row>
    <row r="259" spans="1:4" ht="54" thickTop="1" thickBot="1">
      <c r="A259" s="143" t="s">
        <v>1816</v>
      </c>
      <c r="B259" s="144" t="s">
        <v>1875</v>
      </c>
      <c r="C259" s="139" t="s">
        <v>233</v>
      </c>
      <c r="D259" s="185">
        <f>VLOOKUP('673.1.1'!A87,'673.1.1'!A87:N381,14,FALSE)</f>
        <v>8389.9907592193886</v>
      </c>
    </row>
    <row r="260" spans="1:4" ht="54" thickTop="1" thickBot="1">
      <c r="A260" s="143" t="s">
        <v>1817</v>
      </c>
      <c r="B260" s="144" t="s">
        <v>2152</v>
      </c>
      <c r="C260" s="139" t="s">
        <v>233</v>
      </c>
      <c r="D260" s="185">
        <f>VLOOKUP('673.1.2'!A87,'673.1.2'!A87:N382,14,FALSE)</f>
        <v>10734.933359219387</v>
      </c>
    </row>
    <row r="261" spans="1:4" ht="54" thickTop="1" thickBot="1">
      <c r="A261" s="143" t="s">
        <v>1221</v>
      </c>
      <c r="B261" s="144" t="s">
        <v>1876</v>
      </c>
      <c r="C261" s="139" t="s">
        <v>388</v>
      </c>
      <c r="D261" s="185">
        <f>VLOOKUP('673.2'!A87,'673.2'!A87:N383,14,FALSE)</f>
        <v>81008.808212759192</v>
      </c>
    </row>
    <row r="262" spans="1:4" ht="54" thickTop="1" thickBot="1">
      <c r="A262" s="143" t="s">
        <v>1222</v>
      </c>
      <c r="B262" s="144" t="s">
        <v>1877</v>
      </c>
      <c r="C262" s="139" t="s">
        <v>388</v>
      </c>
      <c r="D262" s="185">
        <f>VLOOKUP('673.3'!A89,'673.3'!A89:N384,14,FALSE)</f>
        <v>71302.17528706025</v>
      </c>
    </row>
    <row r="263" spans="1:4" ht="54" thickTop="1" thickBot="1">
      <c r="A263" s="143" t="s">
        <v>1223</v>
      </c>
      <c r="B263" s="144" t="s">
        <v>2102</v>
      </c>
      <c r="C263" s="139" t="s">
        <v>144</v>
      </c>
      <c r="D263" s="185">
        <f>VLOOKUP('674.1'!A89,'674.1'!A89:N385,14,FALSE)</f>
        <v>82959.683130948979</v>
      </c>
    </row>
    <row r="264" spans="1:4" ht="54" thickTop="1" thickBot="1">
      <c r="A264" s="143" t="s">
        <v>1224</v>
      </c>
      <c r="B264" s="144" t="s">
        <v>1878</v>
      </c>
      <c r="C264" s="139" t="s">
        <v>144</v>
      </c>
      <c r="D264" s="185">
        <f>VLOOKUP('674.2'!A89,'674.2'!A89:N386,14,FALSE)</f>
        <v>162786.36690753061</v>
      </c>
    </row>
    <row r="265" spans="1:4" ht="54" thickTop="1" thickBot="1">
      <c r="A265" s="143" t="s">
        <v>1225</v>
      </c>
      <c r="B265" s="144" t="s">
        <v>1879</v>
      </c>
      <c r="C265" s="139" t="s">
        <v>233</v>
      </c>
      <c r="D265" s="185">
        <f>VLOOKUP('680.1'!A87,'680.1'!A87:N387,14,FALSE)</f>
        <v>129901.05382795478</v>
      </c>
    </row>
    <row r="266" spans="1:4" ht="54" thickTop="1" thickBot="1">
      <c r="A266" s="143" t="s">
        <v>1226</v>
      </c>
      <c r="B266" s="144" t="s">
        <v>1880</v>
      </c>
      <c r="C266" s="139" t="s">
        <v>144</v>
      </c>
      <c r="D266" s="185">
        <f>VLOOKUP('680.2'!A87,'680.2'!A87:N388,14,FALSE)</f>
        <v>4692.0825192273087</v>
      </c>
    </row>
    <row r="267" spans="1:4" ht="54" thickTop="1" thickBot="1">
      <c r="A267" s="143" t="s">
        <v>1227</v>
      </c>
      <c r="B267" s="144" t="s">
        <v>1881</v>
      </c>
      <c r="C267" s="139" t="s">
        <v>388</v>
      </c>
      <c r="D267" s="185">
        <f>VLOOKUP('680.3'!A89,'680.3'!A89:N389,14,FALSE)</f>
        <v>61426.1139627636</v>
      </c>
    </row>
    <row r="268" spans="1:4" ht="54" thickTop="1" thickBot="1">
      <c r="A268" s="143" t="s">
        <v>1228</v>
      </c>
      <c r="B268" s="144" t="s">
        <v>1882</v>
      </c>
      <c r="C268" s="139" t="s">
        <v>388</v>
      </c>
      <c r="D268" s="185">
        <f>VLOOKUP('681.1'!A89,'681.1'!A89:N390,14,FALSE)</f>
        <v>173355.34396945901</v>
      </c>
    </row>
    <row r="269" spans="1:4" ht="54" thickTop="1" thickBot="1">
      <c r="A269" s="143" t="s">
        <v>1776</v>
      </c>
      <c r="B269" s="144" t="s">
        <v>1883</v>
      </c>
      <c r="C269" s="139" t="s">
        <v>388</v>
      </c>
      <c r="D269" s="185">
        <f>VLOOKUP('681.2'!A89,'681.2'!A89:N391,14,FALSE)</f>
        <v>143126.17779445898</v>
      </c>
    </row>
    <row r="270" spans="1:4" ht="54" thickTop="1" thickBot="1">
      <c r="A270" s="143" t="s">
        <v>1777</v>
      </c>
      <c r="B270" s="144" t="s">
        <v>1884</v>
      </c>
      <c r="C270" s="139" t="s">
        <v>388</v>
      </c>
      <c r="D270" s="185">
        <f>VLOOKUP('681.3'!A89,'681.3'!A89:N392,14,FALSE)</f>
        <v>158566.64863762562</v>
      </c>
    </row>
    <row r="271" spans="1:4" ht="54" thickTop="1" thickBot="1">
      <c r="A271" s="143" t="s">
        <v>1778</v>
      </c>
      <c r="B271" s="144" t="s">
        <v>1885</v>
      </c>
      <c r="C271" s="139" t="s">
        <v>388</v>
      </c>
      <c r="D271" s="185">
        <f>VLOOKUP('681.4'!A89,'681.4'!A89:N393,14,FALSE)</f>
        <v>159567.56750736278</v>
      </c>
    </row>
    <row r="272" spans="1:4" ht="54" thickTop="1" thickBot="1">
      <c r="A272" s="143" t="s">
        <v>1229</v>
      </c>
      <c r="B272" s="144" t="s">
        <v>1886</v>
      </c>
      <c r="C272" s="139" t="s">
        <v>388</v>
      </c>
      <c r="D272" s="185">
        <f>VLOOKUP('682.1'!A89,'682.1'!A89:N394,14,FALSE)</f>
        <v>327702.70535067847</v>
      </c>
    </row>
    <row r="273" spans="1:4" ht="54" thickTop="1" thickBot="1">
      <c r="A273" s="143" t="s">
        <v>1779</v>
      </c>
      <c r="B273" s="144" t="s">
        <v>1887</v>
      </c>
      <c r="C273" s="139" t="s">
        <v>388</v>
      </c>
      <c r="D273" s="185">
        <f>VLOOKUP('682.2'!A89,'682.2'!A89:N395,14,FALSE)</f>
        <v>327702.70535067847</v>
      </c>
    </row>
    <row r="274" spans="1:4" ht="54" thickTop="1" thickBot="1">
      <c r="A274" s="143" t="s">
        <v>1781</v>
      </c>
      <c r="B274" s="144" t="s">
        <v>1888</v>
      </c>
      <c r="C274" s="139" t="s">
        <v>388</v>
      </c>
      <c r="D274" s="185">
        <f>VLOOKUP('682.3'!A89,'682.3'!A89:N396,14,FALSE)</f>
        <v>327702.70535067847</v>
      </c>
    </row>
    <row r="275" spans="1:4" ht="54" thickTop="1" thickBot="1">
      <c r="A275" s="143" t="s">
        <v>1783</v>
      </c>
      <c r="B275" s="144" t="s">
        <v>2103</v>
      </c>
      <c r="C275" s="139" t="s">
        <v>388</v>
      </c>
      <c r="D275" s="185">
        <f>VLOOKUP('682.4'!A89,'682.4'!A89:N397,14,FALSE)</f>
        <v>327702.70535067847</v>
      </c>
    </row>
    <row r="276" spans="1:4" ht="54" thickTop="1" thickBot="1">
      <c r="A276" s="143" t="s">
        <v>1785</v>
      </c>
      <c r="B276" s="144" t="s">
        <v>1889</v>
      </c>
      <c r="C276" s="139" t="s">
        <v>233</v>
      </c>
      <c r="D276" s="185">
        <f>VLOOKUP('683.1'!A89,'683.1'!A89:N398,14,FALSE)</f>
        <v>13991.8547030379</v>
      </c>
    </row>
    <row r="277" spans="1:4" ht="54" thickTop="1" thickBot="1">
      <c r="A277" s="143" t="s">
        <v>1787</v>
      </c>
      <c r="B277" s="144" t="s">
        <v>1890</v>
      </c>
      <c r="C277" s="139" t="s">
        <v>233</v>
      </c>
      <c r="D277" s="185">
        <f>VLOOKUP('683.2'!A89,'683.2'!A89:N399,14,FALSE)</f>
        <v>26096.665603037902</v>
      </c>
    </row>
    <row r="278" spans="1:4" ht="54" thickTop="1" thickBot="1">
      <c r="A278" s="143" t="s">
        <v>1789</v>
      </c>
      <c r="B278" s="144" t="s">
        <v>1891</v>
      </c>
      <c r="C278" s="139" t="s">
        <v>233</v>
      </c>
      <c r="D278" s="185">
        <f>VLOOKUP('683.3'!A89,'683.3'!A89:N400,14,FALSE)</f>
        <v>13991.8547030379</v>
      </c>
    </row>
    <row r="279" spans="1:4" ht="54" thickTop="1" thickBot="1">
      <c r="A279" s="143" t="s">
        <v>1790</v>
      </c>
      <c r="B279" s="144" t="s">
        <v>1892</v>
      </c>
      <c r="C279" s="139" t="s">
        <v>233</v>
      </c>
      <c r="D279" s="185">
        <f>VLOOKUP('683.4'!A89,'683.4'!A89:N401,14,FALSE)</f>
        <v>26096.665603037902</v>
      </c>
    </row>
    <row r="280" spans="1:4" ht="54" thickTop="1" thickBot="1">
      <c r="A280" s="143" t="s">
        <v>1791</v>
      </c>
      <c r="B280" s="144" t="s">
        <v>1893</v>
      </c>
      <c r="C280" s="139" t="s">
        <v>233</v>
      </c>
      <c r="D280" s="185">
        <f>VLOOKUP('683.5'!A87,'683.5'!A87:N402,14,FALSE)</f>
        <v>71075.750496433844</v>
      </c>
    </row>
    <row r="281" spans="1:4" ht="54" thickTop="1" thickBot="1">
      <c r="A281" s="143" t="s">
        <v>2153</v>
      </c>
      <c r="B281" s="144" t="s">
        <v>1894</v>
      </c>
      <c r="C281" s="139" t="s">
        <v>233</v>
      </c>
      <c r="D281" s="185">
        <f>VLOOKUP('690.1.1'!A89,'690.1.1'!A89:N403,14,FALSE)</f>
        <v>10730.74940425306</v>
      </c>
    </row>
    <row r="282" spans="1:4" ht="54" thickTop="1" thickBot="1">
      <c r="A282" s="143" t="s">
        <v>1794</v>
      </c>
      <c r="B282" s="144" t="s">
        <v>1895</v>
      </c>
      <c r="C282" s="139" t="s">
        <v>233</v>
      </c>
      <c r="D282" s="185">
        <f>VLOOKUP('690.1.2'!A89,'690.1.2'!A89:N404,14,FALSE)</f>
        <v>19293.270762426975</v>
      </c>
    </row>
    <row r="283" spans="1:4" ht="54" thickTop="1" thickBot="1">
      <c r="A283" s="143" t="s">
        <v>1230</v>
      </c>
      <c r="B283" s="144" t="s">
        <v>1896</v>
      </c>
      <c r="C283" s="139" t="s">
        <v>144</v>
      </c>
      <c r="D283" s="185">
        <f>VLOOKUP('700.1'!A89,'700.1'!A89:N405,14,FALSE)</f>
        <v>1815.2758937652277</v>
      </c>
    </row>
    <row r="284" spans="1:4" ht="54" thickTop="1" thickBot="1">
      <c r="A284" s="143" t="s">
        <v>1231</v>
      </c>
      <c r="B284" s="144" t="s">
        <v>1897</v>
      </c>
      <c r="C284" s="139" t="s">
        <v>144</v>
      </c>
      <c r="D284" s="185">
        <f>VLOOKUP('700.2'!A89,'700.2'!A89:N406,14,FALSE)</f>
        <v>3192.9826256306205</v>
      </c>
    </row>
    <row r="285" spans="1:4" ht="54" thickTop="1" thickBot="1">
      <c r="A285" s="143" t="s">
        <v>1232</v>
      </c>
      <c r="B285" s="144" t="s">
        <v>1898</v>
      </c>
      <c r="C285" s="139" t="s">
        <v>233</v>
      </c>
      <c r="D285" s="185">
        <f>VLOOKUP('700.3'!A89,'700.3'!A89:N407,14,FALSE)</f>
        <v>45914.418156843298</v>
      </c>
    </row>
    <row r="286" spans="1:4" ht="54" thickTop="1" thickBot="1">
      <c r="A286" s="143" t="s">
        <v>1233</v>
      </c>
      <c r="B286" s="144" t="s">
        <v>1899</v>
      </c>
      <c r="C286" s="139" t="s">
        <v>233</v>
      </c>
      <c r="D286" s="185">
        <f>VLOOKUP('700.4'!A89,'700.4'!A89:N408,14,FALSE)</f>
        <v>95076.759301865881</v>
      </c>
    </row>
    <row r="287" spans="1:4" ht="54" thickTop="1" thickBot="1">
      <c r="A287" s="143" t="s">
        <v>1234</v>
      </c>
      <c r="B287" s="144" t="s">
        <v>1900</v>
      </c>
      <c r="C287" s="139" t="s">
        <v>1929</v>
      </c>
      <c r="D287" s="185">
        <f>VLOOKUP('701.1'!A89,'701.1'!A89:N409,14,FALSE)</f>
        <v>13665.739742373564</v>
      </c>
    </row>
    <row r="288" spans="1:4" ht="54" thickTop="1" thickBot="1">
      <c r="A288" s="143" t="s">
        <v>1797</v>
      </c>
      <c r="B288" s="144" t="s">
        <v>1901</v>
      </c>
      <c r="C288" s="139" t="s">
        <v>1929</v>
      </c>
      <c r="D288" s="185">
        <f>VLOOKUP('710.1'!A89,'710.1'!A89:N410,14,FALSE)</f>
        <v>842985.18241275789</v>
      </c>
    </row>
    <row r="289" spans="1:4" ht="54" thickTop="1" thickBot="1">
      <c r="A289" s="143" t="s">
        <v>1235</v>
      </c>
      <c r="B289" s="144" t="s">
        <v>1902</v>
      </c>
      <c r="C289" s="139" t="s">
        <v>233</v>
      </c>
      <c r="D289" s="185">
        <f>VLOOKUP('710.2'!A89,'710.2'!A89:N411,14,FALSE)</f>
        <v>947098.28241275786</v>
      </c>
    </row>
    <row r="290" spans="1:4" ht="54" thickTop="1" thickBot="1">
      <c r="A290" s="143" t="s">
        <v>1236</v>
      </c>
      <c r="B290" s="144" t="s">
        <v>1903</v>
      </c>
      <c r="C290" s="139" t="s">
        <v>1929</v>
      </c>
      <c r="D290" s="185">
        <f>VLOOKUP('720.1'!A89,'720.1'!A89:N412,14,FALSE)</f>
        <v>43399.491641496104</v>
      </c>
    </row>
    <row r="291" spans="1:4" ht="54" thickTop="1" thickBot="1">
      <c r="A291" s="143" t="s">
        <v>1237</v>
      </c>
      <c r="B291" s="144" t="s">
        <v>1904</v>
      </c>
      <c r="C291" s="139" t="s">
        <v>144</v>
      </c>
      <c r="D291" s="185">
        <f>VLOOKUP('730.1'!A89,'730.1'!A89:N413,14,FALSE)</f>
        <v>181324.33680456463</v>
      </c>
    </row>
    <row r="292" spans="1:4" ht="54" thickTop="1" thickBot="1">
      <c r="A292" s="143" t="s">
        <v>1238</v>
      </c>
      <c r="B292" s="144" t="s">
        <v>1905</v>
      </c>
      <c r="C292" s="139" t="s">
        <v>1929</v>
      </c>
      <c r="D292" s="185">
        <f>VLOOKUP('730.2'!A89,'730.2'!A89:N414,14,FALSE)</f>
        <v>89555.082695707286</v>
      </c>
    </row>
    <row r="293" spans="1:4" ht="54" thickTop="1" thickBot="1">
      <c r="A293" s="143" t="s">
        <v>1239</v>
      </c>
      <c r="B293" s="144" t="s">
        <v>1906</v>
      </c>
      <c r="C293" s="139" t="s">
        <v>1929</v>
      </c>
      <c r="D293" s="185">
        <f>VLOOKUP('730.3'!A89,'730.3'!A89:N415,14,FALSE)</f>
        <v>54367.493895105341</v>
      </c>
    </row>
    <row r="294" spans="1:4" ht="54" thickTop="1" thickBot="1">
      <c r="A294" s="143" t="s">
        <v>1798</v>
      </c>
      <c r="B294" s="144" t="s">
        <v>1907</v>
      </c>
      <c r="C294" s="139" t="s">
        <v>1929</v>
      </c>
      <c r="D294" s="185">
        <f>VLOOKUP('730.4'!A89,'730.4'!A89:N416,14,FALSE)</f>
        <v>63124.223478317879</v>
      </c>
    </row>
    <row r="295" spans="1:4" ht="54" thickTop="1" thickBot="1">
      <c r="A295" s="143" t="s">
        <v>1240</v>
      </c>
      <c r="B295" s="144" t="s">
        <v>1908</v>
      </c>
      <c r="C295" s="139" t="s">
        <v>144</v>
      </c>
      <c r="D295" s="185">
        <f>VLOOKUP('731.1'!A89,'731.1'!A89:N417,14,FALSE)</f>
        <v>138936.49083875885</v>
      </c>
    </row>
    <row r="296" spans="1:4" ht="54" thickTop="1" thickBot="1">
      <c r="A296" s="143" t="s">
        <v>1241</v>
      </c>
      <c r="B296" s="144" t="s">
        <v>1909</v>
      </c>
      <c r="C296" s="139" t="s">
        <v>2101</v>
      </c>
      <c r="D296" s="185">
        <f>VLOOKUP('740.1'!A89,'740.1'!A89:N418,14,FALSE)</f>
        <v>11617.874863365849</v>
      </c>
    </row>
    <row r="297" spans="1:4" ht="54" thickTop="1" thickBot="1">
      <c r="A297" s="143" t="s">
        <v>1801</v>
      </c>
      <c r="B297" s="144" t="s">
        <v>1910</v>
      </c>
      <c r="C297" s="139" t="s">
        <v>1929</v>
      </c>
      <c r="D297" s="185">
        <f>VLOOKUP('741.1'!A89,'741.1'!A89:N419,14,FALSE)</f>
        <v>56177.012097384315</v>
      </c>
    </row>
    <row r="298" spans="1:4" ht="54" thickTop="1" thickBot="1">
      <c r="A298" s="143" t="s">
        <v>1242</v>
      </c>
      <c r="B298" s="144" t="s">
        <v>1911</v>
      </c>
      <c r="C298" s="139" t="s">
        <v>144</v>
      </c>
      <c r="D298" s="185">
        <f>VLOOKUP('800.1'!A89,'800.1'!A89:N420,14,FALSE)</f>
        <v>8745.2567492629732</v>
      </c>
    </row>
    <row r="299" spans="1:4" ht="54" thickTop="1" thickBot="1">
      <c r="A299" s="143" t="s">
        <v>1243</v>
      </c>
      <c r="B299" s="144" t="s">
        <v>1912</v>
      </c>
      <c r="C299" s="139" t="s">
        <v>144</v>
      </c>
      <c r="D299" s="185">
        <f>VLOOKUP('800.2'!A89,'800.2'!A89:N421,14,FALSE)</f>
        <v>17531.956749262972</v>
      </c>
    </row>
    <row r="300" spans="1:4" ht="54" thickTop="1" thickBot="1">
      <c r="A300" s="143" t="s">
        <v>1244</v>
      </c>
      <c r="B300" s="144" t="s">
        <v>1913</v>
      </c>
      <c r="C300" s="139" t="s">
        <v>144</v>
      </c>
      <c r="D300" s="185">
        <f>VLOOKUP('800.3'!A89,'800.3'!A89:N422,14,FALSE)</f>
        <v>33192.870887051889</v>
      </c>
    </row>
    <row r="301" spans="1:4" ht="54" thickTop="1" thickBot="1">
      <c r="A301" s="143" t="s">
        <v>1245</v>
      </c>
      <c r="B301" s="144" t="s">
        <v>1914</v>
      </c>
      <c r="C301" s="139" t="s">
        <v>144</v>
      </c>
      <c r="D301" s="185">
        <f>VLOOKUP('800.4'!A89,'800.4'!A89:N423,14,FALSE)</f>
        <v>41577.350887051893</v>
      </c>
    </row>
    <row r="302" spans="1:4" ht="54" thickTop="1" thickBot="1">
      <c r="A302" s="143" t="s">
        <v>1802</v>
      </c>
      <c r="B302" s="144" t="s">
        <v>1915</v>
      </c>
      <c r="C302" s="139" t="s">
        <v>1929</v>
      </c>
      <c r="D302" s="185">
        <f>VLOOKUP('802.1'!A89,'802.1'!A89:N424,14,FALSE)</f>
        <v>260438.71069716805</v>
      </c>
    </row>
    <row r="303" spans="1:4" ht="54" thickTop="1" thickBot="1">
      <c r="A303" s="143" t="s">
        <v>1803</v>
      </c>
      <c r="B303" s="144" t="s">
        <v>1965</v>
      </c>
      <c r="C303" s="139" t="s">
        <v>1929</v>
      </c>
      <c r="D303" s="185">
        <f>VLOOKUP('802.2'!A89,'802.2'!A89:N425,14,FALSE)</f>
        <v>61961.056850255482</v>
      </c>
    </row>
    <row r="304" spans="1:4" ht="54" thickTop="1" thickBot="1">
      <c r="A304" s="143" t="s">
        <v>1804</v>
      </c>
      <c r="B304" s="144" t="s">
        <v>1916</v>
      </c>
      <c r="C304" s="139" t="s">
        <v>1929</v>
      </c>
      <c r="D304" s="185">
        <f>VLOOKUP('802.3'!A89,'802.3'!A89:N426,14,FALSE)</f>
        <v>37619.022368681151</v>
      </c>
    </row>
    <row r="305" spans="1:4" ht="54" thickTop="1" thickBot="1">
      <c r="A305" s="143" t="s">
        <v>1805</v>
      </c>
      <c r="B305" s="144" t="s">
        <v>1917</v>
      </c>
      <c r="C305" s="139" t="s">
        <v>1929</v>
      </c>
      <c r="D305" s="185">
        <f>VLOOKUP('802.4'!A89,'802.4'!A89:N427,14,FALSE)</f>
        <v>31256.899720087855</v>
      </c>
    </row>
    <row r="306" spans="1:4" ht="54" thickTop="1" thickBot="1">
      <c r="A306" s="143" t="s">
        <v>1806</v>
      </c>
      <c r="B306" s="144" t="s">
        <v>1918</v>
      </c>
      <c r="C306" s="139" t="s">
        <v>1929</v>
      </c>
      <c r="D306" s="185">
        <f>VLOOKUP('802.5'!A89,'802.5'!A89:N428,14,FALSE)</f>
        <v>206456.96284310278</v>
      </c>
    </row>
    <row r="307" spans="1:4" ht="54" thickTop="1" thickBot="1">
      <c r="A307" s="143" t="s">
        <v>1807</v>
      </c>
      <c r="B307" s="144" t="s">
        <v>1919</v>
      </c>
      <c r="C307" s="139" t="s">
        <v>1929</v>
      </c>
      <c r="D307" s="185">
        <f>VLOOKUP('802.6'!A89,'802.6'!A89:N429,14,FALSE)</f>
        <v>202296.96284310278</v>
      </c>
    </row>
    <row r="308" spans="1:4" ht="54" thickTop="1" thickBot="1">
      <c r="A308" s="143" t="s">
        <v>1808</v>
      </c>
      <c r="B308" s="144" t="s">
        <v>1920</v>
      </c>
      <c r="C308" s="139" t="s">
        <v>1929</v>
      </c>
      <c r="D308" s="185">
        <f>VLOOKUP('802.7'!A89,'802.7'!A89:N430,14,FALSE)</f>
        <v>130724.51725213515</v>
      </c>
    </row>
    <row r="309" spans="1:4" ht="54" thickTop="1" thickBot="1">
      <c r="A309" s="143" t="s">
        <v>1809</v>
      </c>
      <c r="B309" s="144" t="s">
        <v>1921</v>
      </c>
      <c r="C309" s="139" t="s">
        <v>1929</v>
      </c>
      <c r="D309" s="185">
        <f>VLOOKUP('802.8'!A89,'802.8'!A89:N431,14,FALSE)</f>
        <v>111626.19607189842</v>
      </c>
    </row>
    <row r="310" spans="1:4" ht="54" thickTop="1" thickBot="1">
      <c r="A310" s="143" t="s">
        <v>1246</v>
      </c>
      <c r="B310" s="144" t="s">
        <v>1922</v>
      </c>
      <c r="C310" s="139" t="s">
        <v>233</v>
      </c>
      <c r="D310" s="185">
        <f>VLOOKUP('810.1'!A89,'810.1'!A89:N432,14,FALSE)</f>
        <v>33850.305172236149</v>
      </c>
    </row>
    <row r="311" spans="1:4" ht="54" thickTop="1" thickBot="1">
      <c r="A311" s="143" t="s">
        <v>1247</v>
      </c>
      <c r="B311" s="144" t="s">
        <v>1923</v>
      </c>
      <c r="C311" s="139" t="s">
        <v>233</v>
      </c>
      <c r="D311" s="185">
        <f>VLOOKUP('810.2'!A89,'810.2'!A89:N433,14,FALSE)</f>
        <v>11339.326068894459</v>
      </c>
    </row>
    <row r="312" spans="1:4" ht="54" thickTop="1" thickBot="1">
      <c r="A312" s="143" t="s">
        <v>1248</v>
      </c>
      <c r="B312" s="144" t="s">
        <v>1924</v>
      </c>
      <c r="C312" s="139" t="s">
        <v>233</v>
      </c>
      <c r="D312" s="185">
        <f>VLOOKUP('810.3'!A89,'810.3'!A89:N435,14,FALSE)</f>
        <v>8430.790193094128</v>
      </c>
    </row>
    <row r="313" spans="1:4" ht="55.2" thickTop="1" thickBot="1">
      <c r="A313" s="143" t="s">
        <v>1810</v>
      </c>
      <c r="B313" s="144" t="s">
        <v>2156</v>
      </c>
      <c r="C313" s="139" t="s">
        <v>233</v>
      </c>
      <c r="D313" s="185">
        <f>VLOOKUP('811.1'!A89,'811.1'!A89:N436,14,FALSE)</f>
        <v>27932.868572215666</v>
      </c>
    </row>
    <row r="314" spans="1:4" ht="55.2" thickTop="1" thickBot="1">
      <c r="A314" s="143" t="s">
        <v>1811</v>
      </c>
      <c r="B314" s="144" t="s">
        <v>2157</v>
      </c>
      <c r="C314" s="139" t="s">
        <v>233</v>
      </c>
      <c r="D314" s="185">
        <f>VLOOKUP('811.2'!A89,'811.2'!A89:N437,14,FALSE)</f>
        <v>37899.880172215664</v>
      </c>
    </row>
    <row r="315" spans="1:4" ht="54" thickTop="1" thickBot="1">
      <c r="A315" s="143" t="s">
        <v>1249</v>
      </c>
      <c r="B315" s="144" t="s">
        <v>2159</v>
      </c>
      <c r="C315" s="139" t="s">
        <v>233</v>
      </c>
      <c r="D315" s="185">
        <f>VLOOKUP('812.1'!A89,'812.1'!A89:N438,14,FALSE)</f>
        <v>182912.47753162438</v>
      </c>
    </row>
    <row r="316" spans="1:4" ht="54" thickTop="1" thickBot="1">
      <c r="A316" s="143" t="s">
        <v>1812</v>
      </c>
      <c r="B316" s="144" t="s">
        <v>1925</v>
      </c>
      <c r="C316" s="139" t="s">
        <v>2101</v>
      </c>
      <c r="D316" s="185">
        <f>VLOOKUP('820.1'!A89,'820.1'!A89:N439,14,FALSE)</f>
        <v>30370.673510632652</v>
      </c>
    </row>
    <row r="317" spans="1:4" ht="54" thickTop="1" thickBot="1">
      <c r="A317" s="143" t="s">
        <v>1813</v>
      </c>
      <c r="B317" s="144" t="s">
        <v>1926</v>
      </c>
      <c r="C317" s="139" t="s">
        <v>1068</v>
      </c>
      <c r="D317" s="185">
        <f>VLOOKUP('820.1.2'!A88,'820.1.2'!A88:N440,14,FALSE)</f>
        <v>5183557.83687755</v>
      </c>
    </row>
    <row r="318" spans="1:4" ht="54" thickTop="1" thickBot="1">
      <c r="A318" s="143" t="s">
        <v>1250</v>
      </c>
      <c r="B318" s="144" t="s">
        <v>1927</v>
      </c>
      <c r="C318" s="139" t="s">
        <v>2104</v>
      </c>
      <c r="D318" s="185">
        <f>VLOOKUP('900.1'!A88,'900.1'!A88:N441,14,FALSE)</f>
        <v>1103.3950617283951</v>
      </c>
    </row>
    <row r="319" spans="1:4" ht="55.2" thickTop="1" thickBot="1">
      <c r="A319" s="143" t="s">
        <v>1251</v>
      </c>
      <c r="B319" s="144" t="s">
        <v>2301</v>
      </c>
      <c r="C319" s="139" t="s">
        <v>2105</v>
      </c>
      <c r="D319" s="185">
        <f>VLOOKUP('900.2'!A88,'900.2'!A88:N442,14,FALSE)</f>
        <v>1354.166666666667</v>
      </c>
    </row>
    <row r="320" spans="1:4" ht="54" thickTop="1" thickBot="1">
      <c r="A320" s="143" t="s">
        <v>1252</v>
      </c>
      <c r="B320" s="144" t="s">
        <v>1928</v>
      </c>
      <c r="C320" s="139" t="s">
        <v>2105</v>
      </c>
      <c r="D320" s="185">
        <f>VLOOKUP('900.3'!A88,'900.3'!A88:N443,14,FALSE)</f>
        <v>1354.166666666667</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E12" sqref="E12"/>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67" t="s">
        <v>1934</v>
      </c>
      <c r="B1" s="668"/>
      <c r="C1" s="668"/>
      <c r="D1" s="669"/>
    </row>
    <row r="2" spans="1:4" ht="20.25" customHeight="1" thickBot="1">
      <c r="A2" s="670"/>
      <c r="B2" s="671"/>
      <c r="C2" s="671"/>
      <c r="D2" s="672"/>
    </row>
    <row r="3" spans="1:4" ht="15.6" thickTop="1" thickBot="1">
      <c r="A3" s="666" t="s">
        <v>2329</v>
      </c>
      <c r="B3" s="666"/>
      <c r="C3" s="666"/>
      <c r="D3" s="666"/>
    </row>
    <row r="4" spans="1:4" ht="15.6" thickTop="1" thickBot="1">
      <c r="A4" s="666"/>
      <c r="B4" s="666"/>
      <c r="C4" s="666"/>
      <c r="D4" s="666"/>
    </row>
    <row r="5" spans="1:4" ht="15.6" thickTop="1" thickBot="1">
      <c r="A5" s="666"/>
      <c r="B5" s="666"/>
      <c r="C5" s="666"/>
      <c r="D5" s="666"/>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657">
        <v>56173.925726710004</v>
      </c>
    </row>
    <row r="9" spans="1:4" ht="15.6" thickTop="1" thickBot="1">
      <c r="A9" s="9" t="s">
        <v>102</v>
      </c>
      <c r="B9" s="10" t="s">
        <v>1966</v>
      </c>
      <c r="C9" s="11" t="s">
        <v>103</v>
      </c>
      <c r="D9" s="657">
        <v>51067.205206099999</v>
      </c>
    </row>
    <row r="10" spans="1:4" ht="15.6" thickTop="1" thickBot="1">
      <c r="A10" s="9" t="s">
        <v>0</v>
      </c>
      <c r="B10" s="10" t="s">
        <v>1966</v>
      </c>
      <c r="C10" s="11" t="s">
        <v>1</v>
      </c>
      <c r="D10" s="657">
        <v>66387.366767929998</v>
      </c>
    </row>
    <row r="11" spans="1:4" ht="15.6" thickTop="1" thickBot="1">
      <c r="A11" s="9" t="s">
        <v>1758</v>
      </c>
      <c r="B11" s="10" t="s">
        <v>1966</v>
      </c>
      <c r="C11" s="11" t="s">
        <v>1757</v>
      </c>
      <c r="D11" s="657">
        <v>306403.23123659997</v>
      </c>
    </row>
    <row r="12" spans="1:4" ht="15.6" thickTop="1" thickBot="1">
      <c r="A12" s="9" t="s">
        <v>100</v>
      </c>
      <c r="B12" s="10" t="s">
        <v>1966</v>
      </c>
      <c r="C12" s="11" t="s">
        <v>101</v>
      </c>
      <c r="D12" s="657">
        <v>76600.807809149992</v>
      </c>
    </row>
    <row r="13" spans="1:4" ht="15.6" thickTop="1" thickBot="1">
      <c r="A13" s="9" t="s">
        <v>62</v>
      </c>
      <c r="B13" s="10" t="s">
        <v>1966</v>
      </c>
      <c r="C13" s="11" t="s">
        <v>63</v>
      </c>
      <c r="D13" s="657">
        <v>561739.25726709992</v>
      </c>
    </row>
    <row r="14" spans="1:4" ht="15.6" thickTop="1" thickBot="1">
      <c r="A14" s="9" t="s">
        <v>108</v>
      </c>
      <c r="B14" s="10" t="s">
        <v>1966</v>
      </c>
      <c r="C14" s="11" t="s">
        <v>109</v>
      </c>
      <c r="D14" s="657">
        <v>306403.23123659997</v>
      </c>
    </row>
    <row r="15" spans="1:4" ht="15.6" thickTop="1" thickBot="1">
      <c r="A15" s="9" t="s">
        <v>41</v>
      </c>
      <c r="B15" s="10" t="s">
        <v>1966</v>
      </c>
      <c r="C15" s="11" t="s">
        <v>42</v>
      </c>
      <c r="D15" s="657">
        <v>204268.8208244</v>
      </c>
    </row>
    <row r="16" spans="1:4" ht="15.6" thickTop="1" thickBot="1">
      <c r="A16" s="9" t="s">
        <v>43</v>
      </c>
      <c r="B16" s="10" t="s">
        <v>1966</v>
      </c>
      <c r="C16" s="11" t="s">
        <v>44</v>
      </c>
      <c r="D16" s="657">
        <v>306403.23123659997</v>
      </c>
    </row>
    <row r="17" spans="1:4" ht="15.6" thickTop="1" thickBot="1">
      <c r="A17" s="9" t="s">
        <v>106</v>
      </c>
      <c r="B17" s="10" t="s">
        <v>1966</v>
      </c>
      <c r="C17" s="11" t="s">
        <v>107</v>
      </c>
      <c r="D17" s="657">
        <v>102134.4104122</v>
      </c>
    </row>
    <row r="18" spans="1:4" ht="15.6" thickTop="1" thickBot="1">
      <c r="A18" s="9" t="s">
        <v>1759</v>
      </c>
      <c r="B18" s="10" t="s">
        <v>1966</v>
      </c>
      <c r="C18" s="11" t="s">
        <v>2106</v>
      </c>
      <c r="D18" s="657">
        <v>91920.96937097999</v>
      </c>
    </row>
    <row r="19" spans="1:4" ht="15.6" thickTop="1" thickBot="1">
      <c r="A19" s="9" t="s">
        <v>96</v>
      </c>
      <c r="B19" s="10" t="s">
        <v>92</v>
      </c>
      <c r="C19" s="11" t="s">
        <v>97</v>
      </c>
      <c r="D19" s="657">
        <v>2042688.2082439999</v>
      </c>
    </row>
    <row r="20" spans="1:4" ht="15.6" thickTop="1" thickBot="1">
      <c r="A20" s="9" t="s">
        <v>76</v>
      </c>
      <c r="B20" s="10" t="s">
        <v>1966</v>
      </c>
      <c r="C20" s="11" t="s">
        <v>77</v>
      </c>
      <c r="D20" s="657">
        <v>465180.576</v>
      </c>
    </row>
    <row r="21" spans="1:4" ht="15.6" thickTop="1" thickBot="1">
      <c r="A21" s="9" t="s">
        <v>74</v>
      </c>
      <c r="B21" s="10" t="s">
        <v>1966</v>
      </c>
      <c r="C21" s="11" t="s">
        <v>75</v>
      </c>
      <c r="D21" s="657">
        <v>456873.78</v>
      </c>
    </row>
    <row r="22" spans="1:4" ht="15.6" thickTop="1" thickBot="1">
      <c r="A22" s="9" t="s">
        <v>84</v>
      </c>
      <c r="B22" s="10" t="s">
        <v>1966</v>
      </c>
      <c r="C22" s="11" t="s">
        <v>85</v>
      </c>
      <c r="D22" s="657">
        <v>521251.44899999996</v>
      </c>
    </row>
    <row r="23" spans="1:4" ht="15.6" thickTop="1" thickBot="1">
      <c r="A23" s="9" t="s">
        <v>78</v>
      </c>
      <c r="B23" s="10" t="s">
        <v>1966</v>
      </c>
      <c r="C23" s="11" t="s">
        <v>79</v>
      </c>
      <c r="D23" s="657">
        <v>579399.02099999995</v>
      </c>
    </row>
    <row r="24" spans="1:4" ht="15.6" thickTop="1" thickBot="1">
      <c r="A24" s="9" t="s">
        <v>64</v>
      </c>
      <c r="B24" s="10" t="s">
        <v>1966</v>
      </c>
      <c r="C24" s="11" t="s">
        <v>65</v>
      </c>
      <c r="D24" s="657">
        <v>448566.984</v>
      </c>
    </row>
    <row r="25" spans="1:4" ht="15.6" thickTop="1" thickBot="1">
      <c r="A25" s="9" t="s">
        <v>80</v>
      </c>
      <c r="B25" s="10" t="s">
        <v>1966</v>
      </c>
      <c r="C25" s="11" t="s">
        <v>81</v>
      </c>
      <c r="D25" s="657">
        <v>533711.64300000004</v>
      </c>
    </row>
    <row r="26" spans="1:4" ht="15.6" thickTop="1" thickBot="1">
      <c r="A26" s="9" t="s">
        <v>82</v>
      </c>
      <c r="B26" s="10" t="s">
        <v>1966</v>
      </c>
      <c r="C26" s="11" t="s">
        <v>83</v>
      </c>
      <c r="D26" s="657">
        <v>552401.93400000001</v>
      </c>
    </row>
    <row r="27" spans="1:4" ht="15.6" thickTop="1" thickBot="1">
      <c r="A27" s="9" t="s">
        <v>104</v>
      </c>
      <c r="B27" s="10" t="s">
        <v>1966</v>
      </c>
      <c r="C27" s="11" t="s">
        <v>105</v>
      </c>
      <c r="D27" s="657">
        <v>139138.83299999998</v>
      </c>
    </row>
    <row r="28" spans="1:4" ht="15.6" thickTop="1" thickBot="1">
      <c r="A28" s="9" t="s">
        <v>4</v>
      </c>
      <c r="B28" s="10" t="s">
        <v>1966</v>
      </c>
      <c r="C28" s="11" t="s">
        <v>5</v>
      </c>
      <c r="D28" s="657">
        <v>155752.42500000002</v>
      </c>
    </row>
    <row r="29" spans="1:4" ht="16.5" customHeight="1" thickTop="1" thickBot="1">
      <c r="A29" s="9" t="s">
        <v>45</v>
      </c>
      <c r="B29" s="10" t="s">
        <v>1966</v>
      </c>
      <c r="C29" s="11" t="s">
        <v>2332</v>
      </c>
      <c r="D29" s="657">
        <v>153201.61561829998</v>
      </c>
    </row>
    <row r="30" spans="1:4" ht="15.6" thickTop="1" thickBot="1">
      <c r="A30" s="9" t="s">
        <v>66</v>
      </c>
      <c r="B30" s="10" t="s">
        <v>1966</v>
      </c>
      <c r="C30" s="11" t="s">
        <v>67</v>
      </c>
      <c r="D30" s="657">
        <v>153201.61561829998</v>
      </c>
    </row>
    <row r="31" spans="1:4" ht="15.6" thickTop="1" thickBot="1">
      <c r="A31" s="9" t="s">
        <v>23</v>
      </c>
      <c r="B31" s="10" t="s">
        <v>1966</v>
      </c>
      <c r="C31" s="11" t="s">
        <v>24</v>
      </c>
      <c r="D31" s="657">
        <v>510672.05206099997</v>
      </c>
    </row>
    <row r="32" spans="1:4" ht="15.6" thickTop="1" thickBot="1">
      <c r="A32" s="9" t="s">
        <v>7</v>
      </c>
      <c r="B32" s="10" t="s">
        <v>1966</v>
      </c>
      <c r="C32" s="11" t="s">
        <v>8</v>
      </c>
      <c r="D32" s="657">
        <v>102134.4104122</v>
      </c>
    </row>
    <row r="33" spans="1:4" ht="15.6" thickTop="1" thickBot="1">
      <c r="A33" s="9" t="s">
        <v>9</v>
      </c>
      <c r="B33" s="10" t="s">
        <v>1966</v>
      </c>
      <c r="C33" s="11" t="s">
        <v>10</v>
      </c>
      <c r="D33" s="657">
        <v>153201.61561829998</v>
      </c>
    </row>
    <row r="34" spans="1:4" ht="15.6" thickTop="1" thickBot="1">
      <c r="A34" s="9" t="s">
        <v>11</v>
      </c>
      <c r="B34" s="10" t="s">
        <v>1966</v>
      </c>
      <c r="C34" s="11" t="s">
        <v>12</v>
      </c>
      <c r="D34" s="657">
        <v>204268.8208244</v>
      </c>
    </row>
    <row r="35" spans="1:4" ht="15.6" thickTop="1" thickBot="1">
      <c r="A35" s="9" t="s">
        <v>13</v>
      </c>
      <c r="B35" s="10" t="s">
        <v>1966</v>
      </c>
      <c r="C35" s="11" t="s">
        <v>14</v>
      </c>
      <c r="D35" s="657">
        <v>255336.02603049998</v>
      </c>
    </row>
    <row r="36" spans="1:4" ht="15.6" thickTop="1" thickBot="1">
      <c r="A36" s="9" t="s">
        <v>15</v>
      </c>
      <c r="B36" s="10" t="s">
        <v>1966</v>
      </c>
      <c r="C36" s="11" t="s">
        <v>16</v>
      </c>
      <c r="D36" s="657">
        <v>306403.23123659997</v>
      </c>
    </row>
    <row r="37" spans="1:4" ht="15.6" thickTop="1" thickBot="1">
      <c r="A37" s="9" t="s">
        <v>17</v>
      </c>
      <c r="B37" s="10" t="s">
        <v>1966</v>
      </c>
      <c r="C37" s="11" t="s">
        <v>18</v>
      </c>
      <c r="D37" s="657">
        <v>357470.43644269998</v>
      </c>
    </row>
    <row r="38" spans="1:4" ht="15.6" thickTop="1" thickBot="1">
      <c r="A38" s="9" t="s">
        <v>19</v>
      </c>
      <c r="B38" s="10" t="s">
        <v>1966</v>
      </c>
      <c r="C38" s="11" t="s">
        <v>20</v>
      </c>
      <c r="D38" s="657">
        <v>408537.6416488</v>
      </c>
    </row>
    <row r="39" spans="1:4" ht="15.6" thickTop="1" thickBot="1">
      <c r="A39" s="9" t="s">
        <v>21</v>
      </c>
      <c r="B39" s="10" t="s">
        <v>1966</v>
      </c>
      <c r="C39" s="11" t="s">
        <v>22</v>
      </c>
      <c r="D39" s="657">
        <v>459604.84685490001</v>
      </c>
    </row>
    <row r="40" spans="1:4" ht="15.6" thickTop="1" thickBot="1">
      <c r="A40" s="9" t="s">
        <v>72</v>
      </c>
      <c r="B40" s="10" t="s">
        <v>1966</v>
      </c>
      <c r="C40" s="11" t="s">
        <v>73</v>
      </c>
      <c r="D40" s="657">
        <v>56173.925726710004</v>
      </c>
    </row>
    <row r="41" spans="1:4" ht="15.6" thickTop="1" thickBot="1">
      <c r="A41" s="9" t="s">
        <v>27</v>
      </c>
      <c r="B41" s="10" t="s">
        <v>1966</v>
      </c>
      <c r="C41" s="11" t="s">
        <v>28</v>
      </c>
      <c r="D41" s="657">
        <v>112347.85145342001</v>
      </c>
    </row>
    <row r="42" spans="1:4" ht="15.6" thickTop="1" thickBot="1">
      <c r="A42" s="9" t="s">
        <v>25</v>
      </c>
      <c r="B42" s="10" t="s">
        <v>1966</v>
      </c>
      <c r="C42" s="11" t="s">
        <v>26</v>
      </c>
      <c r="D42" s="657">
        <v>112347.85145342001</v>
      </c>
    </row>
    <row r="43" spans="1:4" ht="15.6" thickTop="1" thickBot="1">
      <c r="A43" s="9" t="s">
        <v>30</v>
      </c>
      <c r="B43" s="10" t="s">
        <v>1966</v>
      </c>
      <c r="C43" s="11" t="s">
        <v>31</v>
      </c>
      <c r="D43" s="657">
        <v>102134.4104122</v>
      </c>
    </row>
    <row r="44" spans="1:4" ht="17.25" customHeight="1" thickTop="1" thickBot="1">
      <c r="A44" s="9" t="s">
        <v>40</v>
      </c>
      <c r="B44" s="10" t="s">
        <v>1966</v>
      </c>
      <c r="C44" s="11" t="s">
        <v>2331</v>
      </c>
      <c r="D44" s="657">
        <v>255336.02603049998</v>
      </c>
    </row>
    <row r="45" spans="1:4" ht="15.6" thickTop="1" thickBot="1">
      <c r="A45" s="9" t="s">
        <v>32</v>
      </c>
      <c r="B45" s="10" t="s">
        <v>1966</v>
      </c>
      <c r="C45" s="11" t="s">
        <v>33</v>
      </c>
      <c r="D45" s="657">
        <v>204268.8208244</v>
      </c>
    </row>
    <row r="46" spans="1:4" ht="15.6" thickTop="1" thickBot="1">
      <c r="A46" s="9" t="s">
        <v>34</v>
      </c>
      <c r="B46" s="10" t="s">
        <v>1966</v>
      </c>
      <c r="C46" s="11" t="s">
        <v>35</v>
      </c>
      <c r="D46" s="657">
        <v>306403.23123659997</v>
      </c>
    </row>
    <row r="47" spans="1:4" ht="15.6" thickTop="1" thickBot="1">
      <c r="A47" s="9" t="s">
        <v>70</v>
      </c>
      <c r="B47" s="10" t="s">
        <v>1966</v>
      </c>
      <c r="C47" s="11" t="s">
        <v>71</v>
      </c>
      <c r="D47" s="657">
        <v>270656.18759232998</v>
      </c>
    </row>
    <row r="48" spans="1:4" ht="15.6" thickTop="1" thickBot="1">
      <c r="A48" s="9" t="s">
        <v>36</v>
      </c>
      <c r="B48" s="10" t="s">
        <v>1966</v>
      </c>
      <c r="C48" s="11" t="s">
        <v>37</v>
      </c>
      <c r="D48" s="657">
        <v>112347.85145342001</v>
      </c>
    </row>
    <row r="49" spans="1:4" ht="15.6" thickTop="1" thickBot="1">
      <c r="A49" s="9" t="s">
        <v>38</v>
      </c>
      <c r="B49" s="10" t="s">
        <v>1966</v>
      </c>
      <c r="C49" s="11" t="s">
        <v>39</v>
      </c>
      <c r="D49" s="657">
        <v>122561.29249463999</v>
      </c>
    </row>
    <row r="50" spans="1:4" ht="15.6" thickTop="1" thickBot="1">
      <c r="A50" s="9" t="s">
        <v>89</v>
      </c>
      <c r="B50" s="10" t="s">
        <v>1966</v>
      </c>
      <c r="C50" s="11" t="s">
        <v>90</v>
      </c>
      <c r="D50" s="657">
        <v>127668.01301524999</v>
      </c>
    </row>
    <row r="51" spans="1:4" ht="15.6" thickTop="1" thickBot="1">
      <c r="A51" s="9" t="s">
        <v>46</v>
      </c>
      <c r="B51" s="10" t="s">
        <v>1966</v>
      </c>
      <c r="C51" s="11" t="s">
        <v>47</v>
      </c>
      <c r="D51" s="657">
        <v>51067.205206099999</v>
      </c>
    </row>
    <row r="52" spans="1:4" ht="15.6" thickTop="1" thickBot="1">
      <c r="A52" s="9" t="s">
        <v>48</v>
      </c>
      <c r="B52" s="10" t="s">
        <v>1966</v>
      </c>
      <c r="C52" s="11" t="s">
        <v>49</v>
      </c>
      <c r="D52" s="657">
        <v>102134.4104122</v>
      </c>
    </row>
    <row r="53" spans="1:4" ht="15.6" thickTop="1" thickBot="1">
      <c r="A53" s="9" t="s">
        <v>50</v>
      </c>
      <c r="B53" s="10" t="s">
        <v>1966</v>
      </c>
      <c r="C53" s="11" t="s">
        <v>51</v>
      </c>
      <c r="D53" s="657">
        <v>102134.4104122</v>
      </c>
    </row>
    <row r="54" spans="1:4" ht="15.6" thickTop="1" thickBot="1">
      <c r="A54" s="9" t="s">
        <v>68</v>
      </c>
      <c r="B54" s="10" t="s">
        <v>1966</v>
      </c>
      <c r="C54" s="11" t="s">
        <v>69</v>
      </c>
      <c r="D54" s="657">
        <v>204268.8208244</v>
      </c>
    </row>
    <row r="55" spans="1:4" ht="44.4" thickTop="1" thickBot="1">
      <c r="A55" s="9" t="s">
        <v>29</v>
      </c>
      <c r="B55" s="10" t="s">
        <v>1966</v>
      </c>
      <c r="C55" s="11" t="s">
        <v>1967</v>
      </c>
      <c r="D55" s="657">
        <v>766008.07809149986</v>
      </c>
    </row>
    <row r="56" spans="1:4" ht="15.6" thickTop="1" thickBot="1">
      <c r="A56" s="9" t="s">
        <v>52</v>
      </c>
      <c r="B56" s="10" t="s">
        <v>1966</v>
      </c>
      <c r="C56" s="11" t="s">
        <v>53</v>
      </c>
      <c r="D56" s="657">
        <v>76600.807809149992</v>
      </c>
    </row>
    <row r="57" spans="1:4" ht="15.6" thickTop="1" thickBot="1">
      <c r="A57" s="9" t="s">
        <v>54</v>
      </c>
      <c r="B57" s="10" t="s">
        <v>1966</v>
      </c>
      <c r="C57" s="11" t="s">
        <v>55</v>
      </c>
      <c r="D57" s="657">
        <v>153201.61561829998</v>
      </c>
    </row>
    <row r="58" spans="1:4" ht="15.6" thickTop="1" thickBot="1">
      <c r="A58" s="9" t="s">
        <v>56</v>
      </c>
      <c r="B58" s="10" t="s">
        <v>1966</v>
      </c>
      <c r="C58" s="11" t="s">
        <v>57</v>
      </c>
      <c r="D58" s="657">
        <v>102134.4104122</v>
      </c>
    </row>
    <row r="59" spans="1:4" ht="15.6" thickTop="1" thickBot="1">
      <c r="A59" s="9" t="s">
        <v>2</v>
      </c>
      <c r="B59" s="10" t="s">
        <v>1966</v>
      </c>
      <c r="C59" s="11" t="s">
        <v>3</v>
      </c>
      <c r="D59" s="657">
        <v>204268.8208244</v>
      </c>
    </row>
    <row r="60" spans="1:4" ht="15.6" thickTop="1" thickBot="1">
      <c r="A60" s="9" t="s">
        <v>58</v>
      </c>
      <c r="B60" s="10" t="s">
        <v>1966</v>
      </c>
      <c r="C60" s="11" t="s">
        <v>59</v>
      </c>
      <c r="D60" s="657">
        <v>127668.01301524999</v>
      </c>
    </row>
    <row r="61" spans="1:4" ht="15.6" thickTop="1" thickBot="1">
      <c r="A61" s="9" t="s">
        <v>86</v>
      </c>
      <c r="B61" s="10" t="s">
        <v>1966</v>
      </c>
      <c r="C61" s="11" t="s">
        <v>87</v>
      </c>
      <c r="D61" s="657">
        <v>153201.61561829998</v>
      </c>
    </row>
    <row r="62" spans="1:4" ht="15.6" thickTop="1" thickBot="1">
      <c r="A62" s="9" t="s">
        <v>88</v>
      </c>
      <c r="B62" s="10" t="s">
        <v>1966</v>
      </c>
      <c r="C62" s="11" t="s">
        <v>87</v>
      </c>
      <c r="D62" s="657">
        <v>153201.61561829998</v>
      </c>
    </row>
    <row r="63" spans="1:4" ht="15.6" thickTop="1" thickBot="1">
      <c r="A63" s="9" t="s">
        <v>60</v>
      </c>
      <c r="B63" s="10" t="s">
        <v>1966</v>
      </c>
      <c r="C63" s="11" t="s">
        <v>61</v>
      </c>
      <c r="D63" s="657">
        <v>153201.61561829998</v>
      </c>
    </row>
    <row r="64" spans="1:4" ht="17.25" customHeight="1" thickTop="1" thickBot="1">
      <c r="A64" s="9" t="s">
        <v>6</v>
      </c>
      <c r="B64" s="10" t="s">
        <v>1966</v>
      </c>
      <c r="C64" s="11" t="s">
        <v>2330</v>
      </c>
      <c r="D64" s="657">
        <v>51067.205206099999</v>
      </c>
    </row>
    <row r="65" spans="1:4" ht="15.6" thickTop="1" thickBot="1">
      <c r="A65" s="9" t="s">
        <v>91</v>
      </c>
      <c r="B65" s="10" t="s">
        <v>92</v>
      </c>
      <c r="C65" s="11" t="s">
        <v>93</v>
      </c>
      <c r="D65" s="657">
        <v>510672.05206099997</v>
      </c>
    </row>
    <row r="66" spans="1:4" ht="15.6" thickTop="1" thickBot="1">
      <c r="A66" s="9" t="s">
        <v>94</v>
      </c>
      <c r="B66" s="10" t="s">
        <v>92</v>
      </c>
      <c r="C66" s="11" t="s">
        <v>95</v>
      </c>
      <c r="D66" s="657">
        <v>255336.02603049998</v>
      </c>
    </row>
    <row r="67" spans="1:4" ht="15.6" thickTop="1" thickBot="1">
      <c r="A67" s="9" t="s">
        <v>2334</v>
      </c>
      <c r="B67" s="10" t="s">
        <v>1966</v>
      </c>
      <c r="C67" s="11" t="s">
        <v>2333</v>
      </c>
      <c r="D67" s="657">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E13" sqref="E13"/>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6" t="s">
        <v>1934</v>
      </c>
      <c r="B1" s="677"/>
      <c r="C1" s="677"/>
      <c r="D1" s="678"/>
    </row>
    <row r="2" spans="1:4" ht="89.25" customHeight="1" thickBot="1">
      <c r="A2" s="679"/>
      <c r="B2" s="680"/>
      <c r="C2" s="680"/>
      <c r="D2" s="681"/>
    </row>
    <row r="3" spans="1:4" ht="53.25" customHeight="1" thickTop="1" thickBot="1">
      <c r="A3" s="673" t="s">
        <v>110</v>
      </c>
      <c r="B3" s="674"/>
      <c r="C3" s="674"/>
      <c r="D3" s="675"/>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8">
        <v>46870.154207343614</v>
      </c>
    </row>
    <row r="8" spans="1:4" ht="30" customHeight="1" thickTop="1" thickBot="1">
      <c r="A8" s="16" t="s">
        <v>112</v>
      </c>
      <c r="B8" s="14" t="s">
        <v>113</v>
      </c>
      <c r="C8" s="17" t="s">
        <v>114</v>
      </c>
      <c r="D8" s="658">
        <v>20000</v>
      </c>
    </row>
    <row r="9" spans="1:4" ht="30" customHeight="1" thickTop="1" thickBot="1">
      <c r="A9" s="16" t="s">
        <v>117</v>
      </c>
      <c r="B9" s="14" t="s">
        <v>113</v>
      </c>
      <c r="C9" s="17" t="s">
        <v>118</v>
      </c>
      <c r="D9" s="658">
        <v>83505.273398479898</v>
      </c>
    </row>
    <row r="10" spans="1:4" ht="30" customHeight="1" thickTop="1" thickBot="1">
      <c r="A10" s="16" t="s">
        <v>119</v>
      </c>
      <c r="B10" s="14" t="s">
        <v>113</v>
      </c>
      <c r="C10" s="17" t="s">
        <v>120</v>
      </c>
      <c r="D10" s="658">
        <v>35389.377921669511</v>
      </c>
    </row>
    <row r="11" spans="1:4" ht="30" customHeight="1" thickTop="1" thickBot="1">
      <c r="A11" s="16" t="s">
        <v>123</v>
      </c>
      <c r="B11" s="14" t="s">
        <v>113</v>
      </c>
      <c r="C11" s="17" t="s">
        <v>124</v>
      </c>
      <c r="D11" s="658">
        <v>20411.452700958092</v>
      </c>
    </row>
    <row r="12" spans="1:4" ht="30" customHeight="1" thickTop="1" thickBot="1">
      <c r="A12" s="16" t="s">
        <v>121</v>
      </c>
      <c r="B12" s="14" t="s">
        <v>113</v>
      </c>
      <c r="C12" s="17" t="s">
        <v>122</v>
      </c>
      <c r="D12" s="658">
        <v>45677.703387767237</v>
      </c>
    </row>
    <row r="13" spans="1:4" ht="30" customHeight="1" thickTop="1" thickBot="1">
      <c r="A13" s="16" t="s">
        <v>125</v>
      </c>
      <c r="B13" s="14" t="s">
        <v>113</v>
      </c>
      <c r="C13" s="17" t="s">
        <v>126</v>
      </c>
      <c r="D13" s="658">
        <v>34717.66259157419</v>
      </c>
    </row>
    <row r="14" spans="1:4" ht="30" customHeight="1" thickTop="1" thickBot="1">
      <c r="A14" s="16" t="s">
        <v>131</v>
      </c>
      <c r="B14" s="14" t="s">
        <v>113</v>
      </c>
      <c r="C14" s="17" t="s">
        <v>132</v>
      </c>
      <c r="D14" s="658">
        <v>150000</v>
      </c>
    </row>
    <row r="15" spans="1:4" ht="30" customHeight="1" thickTop="1" thickBot="1">
      <c r="A15" s="16" t="s">
        <v>129</v>
      </c>
      <c r="B15" s="14" t="s">
        <v>113</v>
      </c>
      <c r="C15" s="17" t="s">
        <v>130</v>
      </c>
      <c r="D15" s="658">
        <v>130000</v>
      </c>
    </row>
    <row r="16" spans="1:4" ht="30" customHeight="1" thickTop="1" thickBot="1">
      <c r="A16" s="16" t="s">
        <v>127</v>
      </c>
      <c r="B16" s="14" t="s">
        <v>113</v>
      </c>
      <c r="C16" s="17" t="s">
        <v>128</v>
      </c>
      <c r="D16" s="658">
        <v>100000</v>
      </c>
    </row>
    <row r="17" spans="1:4" ht="30" customHeight="1" thickTop="1" thickBot="1">
      <c r="A17" s="16" t="s">
        <v>1795</v>
      </c>
      <c r="B17" s="14" t="s">
        <v>113</v>
      </c>
      <c r="C17" s="17" t="s">
        <v>1796</v>
      </c>
      <c r="D17" s="658">
        <v>250000</v>
      </c>
    </row>
    <row r="18" spans="1:4" ht="30" customHeight="1" thickTop="1" thickBot="1">
      <c r="A18" s="16" t="s">
        <v>133</v>
      </c>
      <c r="B18" s="14" t="s">
        <v>113</v>
      </c>
      <c r="C18" s="17" t="s">
        <v>134</v>
      </c>
      <c r="D18" s="658">
        <v>22000</v>
      </c>
    </row>
    <row r="19" spans="1:4" ht="30" customHeight="1" thickTop="1" thickBot="1">
      <c r="A19" s="16" t="s">
        <v>146</v>
      </c>
      <c r="B19" s="14" t="s">
        <v>113</v>
      </c>
      <c r="C19" s="17" t="s">
        <v>147</v>
      </c>
      <c r="D19" s="658">
        <v>208763.18349619978</v>
      </c>
    </row>
    <row r="20" spans="1:4" ht="30" customHeight="1" thickTop="1" thickBot="1">
      <c r="A20" s="16" t="s">
        <v>135</v>
      </c>
      <c r="B20" s="14" t="s">
        <v>113</v>
      </c>
      <c r="C20" s="17" t="s">
        <v>1968</v>
      </c>
      <c r="D20" s="658">
        <v>38705.743049399782</v>
      </c>
    </row>
    <row r="21" spans="1:4" ht="30" customHeight="1" thickTop="1" thickBot="1">
      <c r="A21" s="16" t="s">
        <v>136</v>
      </c>
      <c r="B21" s="14" t="s">
        <v>113</v>
      </c>
      <c r="C21" s="17" t="s">
        <v>137</v>
      </c>
      <c r="D21" s="658">
        <v>1200000</v>
      </c>
    </row>
    <row r="22" spans="1:4" ht="30" customHeight="1" thickTop="1" thickBot="1">
      <c r="A22" s="16" t="s">
        <v>138</v>
      </c>
      <c r="B22" s="14" t="s">
        <v>113</v>
      </c>
      <c r="C22" s="17" t="s">
        <v>139</v>
      </c>
      <c r="D22" s="658">
        <v>32237.934904296912</v>
      </c>
    </row>
    <row r="23" spans="1:4" ht="30" customHeight="1" thickTop="1" thickBot="1">
      <c r="A23" s="16" t="s">
        <v>143</v>
      </c>
      <c r="B23" s="14" t="s">
        <v>144</v>
      </c>
      <c r="C23" s="17" t="s">
        <v>145</v>
      </c>
      <c r="D23" s="658">
        <v>24382.048435438453</v>
      </c>
    </row>
    <row r="24" spans="1:4" ht="30" customHeight="1" thickTop="1" thickBot="1">
      <c r="A24" s="16" t="s">
        <v>140</v>
      </c>
      <c r="B24" s="14" t="s">
        <v>1082</v>
      </c>
      <c r="C24" s="17" t="s">
        <v>142</v>
      </c>
      <c r="D24" s="658">
        <v>25798.102368186977</v>
      </c>
    </row>
    <row r="25" spans="1:4" ht="30" customHeight="1" thickTop="1" thickBot="1">
      <c r="A25" s="16" t="s">
        <v>148</v>
      </c>
      <c r="B25" s="14" t="s">
        <v>113</v>
      </c>
      <c r="C25" s="17" t="s">
        <v>149</v>
      </c>
      <c r="D25" s="658">
        <v>100000</v>
      </c>
    </row>
    <row r="26" spans="1:4" ht="30" customHeight="1" thickTop="1" thickBot="1">
      <c r="A26" s="16" t="s">
        <v>150</v>
      </c>
      <c r="B26" s="14" t="s">
        <v>113</v>
      </c>
      <c r="C26" s="17" t="s">
        <v>151</v>
      </c>
      <c r="D26" s="658">
        <v>120000</v>
      </c>
    </row>
    <row r="27" spans="1:4" ht="30" customHeight="1" thickTop="1" thickBot="1">
      <c r="A27" s="16" t="s">
        <v>152</v>
      </c>
      <c r="B27" s="14" t="s">
        <v>113</v>
      </c>
      <c r="C27" s="17" t="s">
        <v>153</v>
      </c>
      <c r="D27" s="658">
        <v>62500</v>
      </c>
    </row>
    <row r="28" spans="1:4" ht="30" customHeight="1" thickTop="1" thickBot="1">
      <c r="A28" s="16" t="s">
        <v>154</v>
      </c>
      <c r="B28" s="14" t="s">
        <v>113</v>
      </c>
      <c r="C28" s="17" t="s">
        <v>155</v>
      </c>
      <c r="D28" s="658">
        <v>100000</v>
      </c>
    </row>
    <row r="29" spans="1:4" ht="30" customHeight="1" thickTop="1" thickBot="1">
      <c r="A29" s="16" t="s">
        <v>156</v>
      </c>
      <c r="B29" s="14" t="s">
        <v>113</v>
      </c>
      <c r="C29" s="17" t="s">
        <v>157</v>
      </c>
      <c r="D29" s="658">
        <v>1003.4596604532695</v>
      </c>
    </row>
    <row r="30" spans="1:4" ht="30" customHeight="1" thickTop="1" thickBot="1">
      <c r="A30" s="16" t="s">
        <v>166</v>
      </c>
      <c r="B30" s="14" t="s">
        <v>113</v>
      </c>
      <c r="C30" s="17" t="s">
        <v>167</v>
      </c>
      <c r="D30" s="658">
        <v>100000</v>
      </c>
    </row>
    <row r="31" spans="1:4" ht="30" customHeight="1" thickTop="1" thickBot="1">
      <c r="A31" s="16" t="s">
        <v>162</v>
      </c>
      <c r="B31" s="14" t="s">
        <v>113</v>
      </c>
      <c r="C31" s="17" t="s">
        <v>163</v>
      </c>
      <c r="D31" s="658">
        <v>7437.5</v>
      </c>
    </row>
    <row r="32" spans="1:4" ht="30" customHeight="1" thickTop="1" thickBot="1">
      <c r="A32" s="16" t="s">
        <v>164</v>
      </c>
      <c r="B32" s="14" t="s">
        <v>113</v>
      </c>
      <c r="C32" s="17" t="s">
        <v>165</v>
      </c>
      <c r="D32" s="658">
        <v>16118.863159198698</v>
      </c>
    </row>
    <row r="33" spans="1:4" ht="30" customHeight="1" thickTop="1" thickBot="1">
      <c r="A33" s="16" t="s">
        <v>171</v>
      </c>
      <c r="B33" s="14" t="s">
        <v>113</v>
      </c>
      <c r="C33" s="17" t="s">
        <v>172</v>
      </c>
      <c r="D33" s="658">
        <v>7437.5</v>
      </c>
    </row>
    <row r="34" spans="1:4" ht="30" customHeight="1" thickTop="1" thickBot="1">
      <c r="A34" s="16" t="s">
        <v>160</v>
      </c>
      <c r="B34" s="14" t="s">
        <v>113</v>
      </c>
      <c r="C34" s="17" t="s">
        <v>161</v>
      </c>
      <c r="D34" s="658">
        <v>5000</v>
      </c>
    </row>
    <row r="35" spans="1:4" ht="30" customHeight="1" thickTop="1" thickBot="1">
      <c r="A35" s="16" t="s">
        <v>173</v>
      </c>
      <c r="B35" s="14" t="s">
        <v>113</v>
      </c>
      <c r="C35" s="17" t="s">
        <v>1970</v>
      </c>
      <c r="D35" s="658">
        <v>100000</v>
      </c>
    </row>
    <row r="36" spans="1:4" ht="30" customHeight="1" thickTop="1" thickBot="1">
      <c r="A36" s="16" t="s">
        <v>170</v>
      </c>
      <c r="B36" s="14" t="s">
        <v>113</v>
      </c>
      <c r="C36" s="17" t="s">
        <v>1969</v>
      </c>
      <c r="D36" s="658">
        <v>80000</v>
      </c>
    </row>
    <row r="37" spans="1:4" ht="30" customHeight="1" thickTop="1" thickBot="1">
      <c r="A37" s="16" t="s">
        <v>168</v>
      </c>
      <c r="B37" s="14" t="s">
        <v>113</v>
      </c>
      <c r="C37" s="17" t="s">
        <v>169</v>
      </c>
      <c r="D37" s="658">
        <v>80000</v>
      </c>
    </row>
    <row r="38" spans="1:4" ht="30" customHeight="1" thickTop="1" thickBot="1">
      <c r="A38" s="16" t="s">
        <v>174</v>
      </c>
      <c r="B38" s="14" t="s">
        <v>113</v>
      </c>
      <c r="C38" s="17" t="s">
        <v>175</v>
      </c>
      <c r="D38" s="658">
        <v>53049.470101501734</v>
      </c>
    </row>
    <row r="39" spans="1:4" ht="30" customHeight="1" thickTop="1" thickBot="1">
      <c r="A39" s="16" t="s">
        <v>176</v>
      </c>
      <c r="B39" s="14" t="s">
        <v>113</v>
      </c>
      <c r="C39" s="17" t="s">
        <v>177</v>
      </c>
      <c r="D39" s="658">
        <v>61974</v>
      </c>
    </row>
    <row r="40" spans="1:4" ht="30" customHeight="1" thickTop="1" thickBot="1">
      <c r="A40" s="16" t="s">
        <v>180</v>
      </c>
      <c r="B40" s="14" t="s">
        <v>113</v>
      </c>
      <c r="C40" s="17" t="s">
        <v>181</v>
      </c>
      <c r="D40" s="658">
        <v>50000</v>
      </c>
    </row>
    <row r="41" spans="1:4" ht="30" customHeight="1" thickTop="1" thickBot="1">
      <c r="A41" s="16" t="s">
        <v>178</v>
      </c>
      <c r="B41" s="14" t="s">
        <v>113</v>
      </c>
      <c r="C41" s="17" t="s">
        <v>179</v>
      </c>
      <c r="D41" s="658">
        <v>35000</v>
      </c>
    </row>
    <row r="42" spans="1:4" ht="30" customHeight="1" thickTop="1" thickBot="1">
      <c r="A42" s="16" t="s">
        <v>182</v>
      </c>
      <c r="B42" s="14" t="s">
        <v>113</v>
      </c>
      <c r="C42" s="17" t="s">
        <v>183</v>
      </c>
      <c r="D42" s="658">
        <v>80000</v>
      </c>
    </row>
    <row r="43" spans="1:4" ht="30" customHeight="1" thickTop="1" thickBot="1">
      <c r="A43" s="16" t="s">
        <v>1756</v>
      </c>
      <c r="B43" s="14" t="s">
        <v>113</v>
      </c>
      <c r="C43" s="17" t="s">
        <v>1755</v>
      </c>
      <c r="D43" s="658">
        <v>12000</v>
      </c>
    </row>
    <row r="44" spans="1:4" ht="30" customHeight="1" thickTop="1" thickBot="1">
      <c r="A44" s="16" t="s">
        <v>184</v>
      </c>
      <c r="B44" s="14" t="s">
        <v>113</v>
      </c>
      <c r="C44" s="17" t="s">
        <v>185</v>
      </c>
      <c r="D44" s="658">
        <v>12000</v>
      </c>
    </row>
    <row r="45" spans="1:4" ht="30" customHeight="1" thickTop="1" thickBot="1">
      <c r="A45" s="16" t="s">
        <v>1687</v>
      </c>
      <c r="B45" s="14" t="s">
        <v>113</v>
      </c>
      <c r="C45" s="17" t="s">
        <v>1688</v>
      </c>
      <c r="D45" s="658">
        <v>2350.4441148016767</v>
      </c>
    </row>
    <row r="46" spans="1:4" ht="30" customHeight="1" thickTop="1" thickBot="1">
      <c r="A46" s="16" t="s">
        <v>188</v>
      </c>
      <c r="B46" s="14" t="s">
        <v>113</v>
      </c>
      <c r="C46" s="17" t="s">
        <v>189</v>
      </c>
      <c r="D46" s="658">
        <v>3343.4570972074157</v>
      </c>
    </row>
    <row r="47" spans="1:4" ht="30" customHeight="1" thickTop="1" thickBot="1">
      <c r="A47" s="16" t="s">
        <v>186</v>
      </c>
      <c r="B47" s="14" t="s">
        <v>113</v>
      </c>
      <c r="C47" s="17" t="s">
        <v>187</v>
      </c>
      <c r="D47" s="658">
        <v>3596.8121147557249</v>
      </c>
    </row>
    <row r="48" spans="1:4" ht="30" customHeight="1" thickTop="1" thickBot="1">
      <c r="A48" s="16" t="s">
        <v>190</v>
      </c>
      <c r="B48" s="14" t="s">
        <v>113</v>
      </c>
      <c r="C48" s="17" t="s">
        <v>191</v>
      </c>
      <c r="D48" s="658">
        <v>4471.0712540198801</v>
      </c>
    </row>
    <row r="49" spans="1:4" ht="30" customHeight="1" thickTop="1" thickBot="1">
      <c r="A49" s="16" t="s">
        <v>201</v>
      </c>
      <c r="B49" s="14" t="s">
        <v>113</v>
      </c>
      <c r="C49" s="17" t="s">
        <v>1972</v>
      </c>
      <c r="D49" s="658">
        <v>350000</v>
      </c>
    </row>
    <row r="50" spans="1:4" ht="30" customHeight="1" thickTop="1" thickBot="1">
      <c r="A50" s="16" t="s">
        <v>192</v>
      </c>
      <c r="B50" s="14" t="s">
        <v>113</v>
      </c>
      <c r="C50" s="17" t="s">
        <v>193</v>
      </c>
      <c r="D50" s="658">
        <v>68750</v>
      </c>
    </row>
    <row r="51" spans="1:4" ht="30" customHeight="1" thickTop="1" thickBot="1">
      <c r="A51" s="16" t="s">
        <v>194</v>
      </c>
      <c r="B51" s="14" t="s">
        <v>113</v>
      </c>
      <c r="C51" s="17" t="s">
        <v>1971</v>
      </c>
      <c r="D51" s="658">
        <v>35000</v>
      </c>
    </row>
    <row r="52" spans="1:4" ht="30" customHeight="1" thickTop="1" thickBot="1">
      <c r="A52" s="16" t="s">
        <v>224</v>
      </c>
      <c r="B52" s="14" t="s">
        <v>92</v>
      </c>
      <c r="C52" s="17" t="s">
        <v>1975</v>
      </c>
      <c r="D52" s="658">
        <v>152753.70552473501</v>
      </c>
    </row>
    <row r="53" spans="1:4" ht="30" customHeight="1" thickTop="1" thickBot="1">
      <c r="A53" s="16" t="s">
        <v>195</v>
      </c>
      <c r="B53" s="14" t="s">
        <v>113</v>
      </c>
      <c r="C53" s="17" t="s">
        <v>196</v>
      </c>
      <c r="D53" s="658">
        <v>15416.155030534679</v>
      </c>
    </row>
    <row r="54" spans="1:4" ht="30" customHeight="1" thickTop="1" thickBot="1">
      <c r="A54" s="16" t="s">
        <v>214</v>
      </c>
      <c r="B54" s="14" t="s">
        <v>113</v>
      </c>
      <c r="C54" s="17" t="s">
        <v>215</v>
      </c>
      <c r="D54" s="658">
        <v>14406.521169034237</v>
      </c>
    </row>
    <row r="55" spans="1:4" ht="30" customHeight="1" thickTop="1" thickBot="1">
      <c r="A55" s="16" t="s">
        <v>197</v>
      </c>
      <c r="B55" s="14" t="s">
        <v>113</v>
      </c>
      <c r="C55" s="17" t="s">
        <v>198</v>
      </c>
      <c r="D55" s="658">
        <v>120000</v>
      </c>
    </row>
    <row r="56" spans="1:4" ht="30" customHeight="1" thickTop="1" thickBot="1">
      <c r="A56" s="16" t="s">
        <v>199</v>
      </c>
      <c r="B56" s="14" t="s">
        <v>113</v>
      </c>
      <c r="C56" s="17" t="s">
        <v>200</v>
      </c>
      <c r="D56" s="658">
        <v>70000</v>
      </c>
    </row>
    <row r="57" spans="1:4" ht="30" customHeight="1" thickTop="1" thickBot="1">
      <c r="A57" s="16" t="s">
        <v>202</v>
      </c>
      <c r="B57" s="14" t="s">
        <v>113</v>
      </c>
      <c r="C57" s="17" t="s">
        <v>203</v>
      </c>
      <c r="D57" s="658">
        <v>65232.827935795205</v>
      </c>
    </row>
    <row r="58" spans="1:4" ht="30" customHeight="1" thickTop="1" thickBot="1">
      <c r="A58" s="16" t="s">
        <v>212</v>
      </c>
      <c r="B58" s="14" t="s">
        <v>113</v>
      </c>
      <c r="C58" s="17" t="s">
        <v>213</v>
      </c>
      <c r="D58" s="658">
        <v>25481.211895702643</v>
      </c>
    </row>
    <row r="59" spans="1:4" ht="30" customHeight="1" thickTop="1" thickBot="1">
      <c r="A59" s="16" t="s">
        <v>206</v>
      </c>
      <c r="B59" s="14" t="s">
        <v>113</v>
      </c>
      <c r="C59" s="17" t="s">
        <v>207</v>
      </c>
      <c r="D59" s="658">
        <v>7056.6087388768065</v>
      </c>
    </row>
    <row r="60" spans="1:4" ht="30" customHeight="1" thickTop="1" thickBot="1">
      <c r="A60" s="16" t="s">
        <v>204</v>
      </c>
      <c r="B60" s="14" t="s">
        <v>113</v>
      </c>
      <c r="C60" s="17" t="s">
        <v>205</v>
      </c>
      <c r="D60" s="658">
        <v>10146.138200405361</v>
      </c>
    </row>
    <row r="61" spans="1:4" ht="30" customHeight="1" thickTop="1" thickBot="1">
      <c r="A61" s="16" t="s">
        <v>208</v>
      </c>
      <c r="B61" s="14" t="s">
        <v>113</v>
      </c>
      <c r="C61" s="17" t="s">
        <v>209</v>
      </c>
      <c r="D61" s="658">
        <v>10791.479858275745</v>
      </c>
    </row>
    <row r="62" spans="1:4" ht="30" customHeight="1" thickTop="1" thickBot="1">
      <c r="A62" s="16" t="s">
        <v>210</v>
      </c>
      <c r="B62" s="14" t="s">
        <v>113</v>
      </c>
      <c r="C62" s="17" t="s">
        <v>211</v>
      </c>
      <c r="D62" s="658">
        <v>12486.719682872863</v>
      </c>
    </row>
    <row r="63" spans="1:4" ht="30" customHeight="1" thickTop="1" thickBot="1">
      <c r="A63" s="16" t="s">
        <v>217</v>
      </c>
      <c r="B63" s="14" t="s">
        <v>113</v>
      </c>
      <c r="C63" s="17" t="s">
        <v>218</v>
      </c>
      <c r="D63" s="658">
        <v>22018.221728364937</v>
      </c>
    </row>
    <row r="64" spans="1:4" ht="30" customHeight="1" thickTop="1" thickBot="1">
      <c r="A64" s="16" t="s">
        <v>219</v>
      </c>
      <c r="B64" s="14" t="s">
        <v>113</v>
      </c>
      <c r="C64" s="17" t="s">
        <v>220</v>
      </c>
      <c r="D64" s="658">
        <v>10000</v>
      </c>
    </row>
    <row r="65" spans="1:4" ht="30" customHeight="1" thickTop="1" thickBot="1">
      <c r="A65" s="16" t="s">
        <v>216</v>
      </c>
      <c r="B65" s="14" t="s">
        <v>113</v>
      </c>
      <c r="C65" s="17" t="s">
        <v>1973</v>
      </c>
      <c r="D65" s="658">
        <v>5000</v>
      </c>
    </row>
    <row r="66" spans="1:4" ht="30" customHeight="1" thickTop="1" thickBot="1">
      <c r="A66" s="16" t="s">
        <v>221</v>
      </c>
      <c r="B66" s="14" t="s">
        <v>113</v>
      </c>
      <c r="C66" s="17" t="s">
        <v>1974</v>
      </c>
      <c r="D66" s="658">
        <v>88272.267337823519</v>
      </c>
    </row>
    <row r="67" spans="1:4" ht="30" customHeight="1" thickTop="1" thickBot="1">
      <c r="A67" s="16" t="s">
        <v>222</v>
      </c>
      <c r="B67" s="14" t="s">
        <v>113</v>
      </c>
      <c r="C67" s="17" t="s">
        <v>223</v>
      </c>
      <c r="D67" s="658">
        <v>35000</v>
      </c>
    </row>
    <row r="68" spans="1:4" ht="30" customHeight="1" thickTop="1" thickBot="1">
      <c r="A68" s="16" t="s">
        <v>225</v>
      </c>
      <c r="B68" s="14" t="s">
        <v>113</v>
      </c>
      <c r="C68" s="17" t="s">
        <v>226</v>
      </c>
      <c r="D68" s="658">
        <v>250000</v>
      </c>
    </row>
    <row r="69" spans="1:4" ht="30" customHeight="1" thickTop="1" thickBot="1">
      <c r="A69" s="16" t="s">
        <v>227</v>
      </c>
      <c r="B69" s="14" t="s">
        <v>113</v>
      </c>
      <c r="C69" s="17" t="s">
        <v>1976</v>
      </c>
      <c r="D69" s="658">
        <v>10000</v>
      </c>
    </row>
    <row r="70" spans="1:4" ht="30" customHeight="1" thickTop="1" thickBot="1">
      <c r="A70" s="16" t="s">
        <v>232</v>
      </c>
      <c r="B70" s="14" t="s">
        <v>233</v>
      </c>
      <c r="C70" s="17" t="s">
        <v>1979</v>
      </c>
      <c r="D70" s="658">
        <v>892.5</v>
      </c>
    </row>
    <row r="71" spans="1:4" ht="30" customHeight="1" thickTop="1" thickBot="1">
      <c r="A71" s="16" t="s">
        <v>228</v>
      </c>
      <c r="B71" s="14" t="s">
        <v>113</v>
      </c>
      <c r="C71" s="17" t="s">
        <v>1977</v>
      </c>
      <c r="D71" s="658">
        <v>2732.3120280402409</v>
      </c>
    </row>
    <row r="72" spans="1:4" ht="30" customHeight="1" thickTop="1" thickBot="1">
      <c r="A72" s="16" t="s">
        <v>229</v>
      </c>
      <c r="B72" s="14" t="s">
        <v>113</v>
      </c>
      <c r="C72" s="17" t="s">
        <v>1978</v>
      </c>
      <c r="D72" s="658">
        <v>7847.4156889326223</v>
      </c>
    </row>
    <row r="73" spans="1:4" ht="30" customHeight="1" thickTop="1" thickBot="1">
      <c r="A73" s="16" t="s">
        <v>230</v>
      </c>
      <c r="B73" s="14" t="s">
        <v>113</v>
      </c>
      <c r="C73" s="17" t="s">
        <v>231</v>
      </c>
      <c r="D73" s="658">
        <v>2988.3534700598948</v>
      </c>
    </row>
    <row r="74" spans="1:4" ht="30" customHeight="1" thickTop="1" thickBot="1">
      <c r="A74" s="16" t="s">
        <v>234</v>
      </c>
      <c r="B74" s="14" t="s">
        <v>113</v>
      </c>
      <c r="C74" s="17" t="s">
        <v>235</v>
      </c>
      <c r="D74" s="658">
        <v>11617.646457514891</v>
      </c>
    </row>
    <row r="75" spans="1:4" ht="30" customHeight="1" thickTop="1" thickBot="1">
      <c r="A75" s="16" t="s">
        <v>236</v>
      </c>
      <c r="B75" s="14" t="s">
        <v>113</v>
      </c>
      <c r="C75" s="17" t="s">
        <v>237</v>
      </c>
      <c r="D75" s="658">
        <v>261410.4367938622</v>
      </c>
    </row>
    <row r="76" spans="1:4" ht="30" customHeight="1" thickTop="1" thickBot="1">
      <c r="A76" s="16" t="s">
        <v>238</v>
      </c>
      <c r="B76" s="14" t="s">
        <v>113</v>
      </c>
      <c r="C76" s="17" t="s">
        <v>239</v>
      </c>
      <c r="D76" s="658">
        <v>334067.1745757212</v>
      </c>
    </row>
    <row r="77" spans="1:4" ht="30" customHeight="1" thickTop="1" thickBot="1">
      <c r="A77" s="16" t="s">
        <v>240</v>
      </c>
      <c r="B77" s="14" t="s">
        <v>113</v>
      </c>
      <c r="C77" s="17" t="s">
        <v>1980</v>
      </c>
      <c r="D77" s="658">
        <v>105781.93482749068</v>
      </c>
    </row>
    <row r="78" spans="1:4" ht="30" customHeight="1" thickTop="1" thickBot="1">
      <c r="A78" s="16" t="s">
        <v>241</v>
      </c>
      <c r="B78" s="14" t="s">
        <v>113</v>
      </c>
      <c r="C78" s="17" t="s">
        <v>1981</v>
      </c>
      <c r="D78" s="658">
        <v>104931.2377816904</v>
      </c>
    </row>
    <row r="79" spans="1:4" ht="30" customHeight="1" thickTop="1" thickBot="1">
      <c r="A79" s="16" t="s">
        <v>246</v>
      </c>
      <c r="B79" s="14" t="s">
        <v>113</v>
      </c>
      <c r="C79" s="17" t="s">
        <v>1986</v>
      </c>
      <c r="D79" s="658">
        <v>107943.06546102534</v>
      </c>
    </row>
    <row r="80" spans="1:4" ht="30" customHeight="1" thickTop="1" thickBot="1">
      <c r="A80" s="16" t="s">
        <v>243</v>
      </c>
      <c r="B80" s="14" t="s">
        <v>113</v>
      </c>
      <c r="C80" s="17" t="s">
        <v>1983</v>
      </c>
      <c r="D80" s="658">
        <v>121714.48542127825</v>
      </c>
    </row>
    <row r="81" spans="1:4" ht="30" customHeight="1" thickTop="1" thickBot="1">
      <c r="A81" s="16" t="s">
        <v>244</v>
      </c>
      <c r="B81" s="14" t="s">
        <v>113</v>
      </c>
      <c r="C81" s="17" t="s">
        <v>1984</v>
      </c>
      <c r="D81" s="658">
        <v>367291.85512681579</v>
      </c>
    </row>
    <row r="82" spans="1:4" ht="30" customHeight="1" thickTop="1" thickBot="1">
      <c r="A82" s="16" t="s">
        <v>245</v>
      </c>
      <c r="B82" s="14" t="s">
        <v>113</v>
      </c>
      <c r="C82" s="17" t="s">
        <v>1985</v>
      </c>
      <c r="D82" s="658">
        <v>131502.06045598802</v>
      </c>
    </row>
    <row r="83" spans="1:4" ht="30" customHeight="1" thickTop="1" thickBot="1">
      <c r="A83" s="16" t="s">
        <v>247</v>
      </c>
      <c r="B83" s="14" t="s">
        <v>113</v>
      </c>
      <c r="C83" s="17" t="s">
        <v>1987</v>
      </c>
      <c r="D83" s="658">
        <v>117918.69902328761</v>
      </c>
    </row>
    <row r="84" spans="1:4" ht="30" customHeight="1" thickTop="1" thickBot="1">
      <c r="A84" s="16" t="s">
        <v>242</v>
      </c>
      <c r="B84" s="14" t="s">
        <v>113</v>
      </c>
      <c r="C84" s="17" t="s">
        <v>1982</v>
      </c>
      <c r="D84" s="658">
        <v>126752.76670243809</v>
      </c>
    </row>
    <row r="85" spans="1:4" ht="30" customHeight="1" thickTop="1" thickBot="1">
      <c r="A85" s="16" t="s">
        <v>248</v>
      </c>
      <c r="B85" s="14" t="s">
        <v>113</v>
      </c>
      <c r="C85" s="17" t="s">
        <v>1988</v>
      </c>
      <c r="D85" s="658">
        <v>211543.2523297531</v>
      </c>
    </row>
    <row r="86" spans="1:4" ht="30" customHeight="1" thickTop="1" thickBot="1">
      <c r="A86" s="16" t="s">
        <v>249</v>
      </c>
      <c r="B86" s="14" t="s">
        <v>113</v>
      </c>
      <c r="C86" s="17" t="s">
        <v>250</v>
      </c>
      <c r="D86" s="658">
        <v>6250</v>
      </c>
    </row>
    <row r="87" spans="1:4" ht="30" customHeight="1" thickTop="1" thickBot="1">
      <c r="A87" s="16" t="s">
        <v>255</v>
      </c>
      <c r="B87" s="14" t="s">
        <v>113</v>
      </c>
      <c r="C87" s="17" t="s">
        <v>256</v>
      </c>
      <c r="D87" s="658">
        <v>1268715.703789108</v>
      </c>
    </row>
    <row r="88" spans="1:4" ht="30" customHeight="1" thickTop="1" thickBot="1">
      <c r="A88" s="16" t="s">
        <v>253</v>
      </c>
      <c r="B88" s="14" t="s">
        <v>113</v>
      </c>
      <c r="C88" s="17" t="s">
        <v>254</v>
      </c>
      <c r="D88" s="658">
        <v>18165.851118197555</v>
      </c>
    </row>
    <row r="89" spans="1:4" ht="30" customHeight="1" thickTop="1" thickBot="1">
      <c r="A89" s="16" t="s">
        <v>251</v>
      </c>
      <c r="B89" s="14" t="s">
        <v>113</v>
      </c>
      <c r="C89" s="17" t="s">
        <v>252</v>
      </c>
      <c r="D89" s="658">
        <v>45000</v>
      </c>
    </row>
    <row r="90" spans="1:4" ht="30" customHeight="1" thickTop="1" thickBot="1">
      <c r="A90" s="16" t="s">
        <v>257</v>
      </c>
      <c r="B90" s="14" t="s">
        <v>113</v>
      </c>
      <c r="C90" s="17" t="s">
        <v>258</v>
      </c>
      <c r="D90" s="658">
        <v>15000</v>
      </c>
    </row>
    <row r="91" spans="1:4" ht="30" customHeight="1" thickTop="1" thickBot="1">
      <c r="A91" s="16" t="s">
        <v>259</v>
      </c>
      <c r="B91" s="14" t="s">
        <v>113</v>
      </c>
      <c r="C91" s="17" t="s">
        <v>260</v>
      </c>
      <c r="D91" s="658">
        <v>70000</v>
      </c>
    </row>
    <row r="92" spans="1:4" ht="30" customHeight="1" thickTop="1" thickBot="1">
      <c r="A92" s="16" t="s">
        <v>261</v>
      </c>
      <c r="B92" s="14" t="s">
        <v>113</v>
      </c>
      <c r="C92" s="17" t="s">
        <v>262</v>
      </c>
      <c r="D92" s="658">
        <v>10758.375</v>
      </c>
    </row>
    <row r="93" spans="1:4" ht="30" customHeight="1" thickTop="1" thickBot="1">
      <c r="A93" s="16" t="s">
        <v>263</v>
      </c>
      <c r="B93" s="14" t="s">
        <v>113</v>
      </c>
      <c r="C93" s="17" t="s">
        <v>264</v>
      </c>
      <c r="D93" s="658">
        <v>4375</v>
      </c>
    </row>
    <row r="94" spans="1:4" ht="30" customHeight="1" thickTop="1" thickBot="1">
      <c r="A94" s="16" t="s">
        <v>265</v>
      </c>
      <c r="B94" s="14" t="s">
        <v>113</v>
      </c>
      <c r="C94" s="17" t="s">
        <v>266</v>
      </c>
      <c r="D94" s="658">
        <v>17534.000938724861</v>
      </c>
    </row>
    <row r="95" spans="1:4" ht="30" customHeight="1" thickTop="1" thickBot="1">
      <c r="A95" s="16" t="s">
        <v>267</v>
      </c>
      <c r="B95" s="14" t="s">
        <v>113</v>
      </c>
      <c r="C95" s="17" t="s">
        <v>268</v>
      </c>
      <c r="D95" s="658">
        <v>55013.137060216723</v>
      </c>
    </row>
    <row r="96" spans="1:4" ht="30" customHeight="1" thickTop="1" thickBot="1">
      <c r="A96" s="16" t="s">
        <v>269</v>
      </c>
      <c r="B96" s="14" t="s">
        <v>113</v>
      </c>
      <c r="C96" s="17" t="s">
        <v>270</v>
      </c>
      <c r="D96" s="658">
        <v>150000</v>
      </c>
    </row>
    <row r="97" spans="1:4" ht="30" customHeight="1" thickTop="1" thickBot="1">
      <c r="A97" s="16" t="s">
        <v>271</v>
      </c>
      <c r="B97" s="14" t="s">
        <v>113</v>
      </c>
      <c r="C97" s="17" t="s">
        <v>272</v>
      </c>
      <c r="D97" s="658">
        <v>120000</v>
      </c>
    </row>
    <row r="98" spans="1:4" ht="30" customHeight="1" thickTop="1" thickBot="1">
      <c r="A98" s="16" t="s">
        <v>273</v>
      </c>
      <c r="B98" s="14" t="s">
        <v>113</v>
      </c>
      <c r="C98" s="17" t="s">
        <v>274</v>
      </c>
      <c r="D98" s="658">
        <v>50000</v>
      </c>
    </row>
    <row r="99" spans="1:4" ht="30" customHeight="1" thickTop="1" thickBot="1">
      <c r="A99" s="16" t="s">
        <v>275</v>
      </c>
      <c r="B99" s="14" t="s">
        <v>113</v>
      </c>
      <c r="C99" s="17" t="s">
        <v>276</v>
      </c>
      <c r="D99" s="658">
        <v>11599.405039618836</v>
      </c>
    </row>
    <row r="100" spans="1:4" ht="30" customHeight="1" thickTop="1" thickBot="1">
      <c r="A100" s="16" t="s">
        <v>277</v>
      </c>
      <c r="B100" s="14" t="s">
        <v>113</v>
      </c>
      <c r="C100" s="17" t="s">
        <v>278</v>
      </c>
      <c r="D100" s="658">
        <v>266039.56811968843</v>
      </c>
    </row>
    <row r="101" spans="1:4" ht="30" customHeight="1" thickTop="1" thickBot="1">
      <c r="A101" s="16" t="s">
        <v>279</v>
      </c>
      <c r="B101" s="14" t="s">
        <v>113</v>
      </c>
      <c r="C101" s="17" t="s">
        <v>1989</v>
      </c>
      <c r="D101" s="658">
        <v>248904.88431430343</v>
      </c>
    </row>
    <row r="102" spans="1:4" ht="30" customHeight="1" thickTop="1" thickBot="1">
      <c r="A102" s="16" t="s">
        <v>280</v>
      </c>
      <c r="B102" s="14" t="s">
        <v>113</v>
      </c>
      <c r="C102" s="17" t="s">
        <v>281</v>
      </c>
      <c r="D102" s="658">
        <v>527169.40781372774</v>
      </c>
    </row>
    <row r="103" spans="1:4" ht="30" customHeight="1" thickTop="1" thickBot="1">
      <c r="A103" s="16" t="s">
        <v>282</v>
      </c>
      <c r="B103" s="14" t="s">
        <v>113</v>
      </c>
      <c r="C103" s="17" t="s">
        <v>283</v>
      </c>
      <c r="D103" s="658">
        <v>576159.55541069969</v>
      </c>
    </row>
    <row r="104" spans="1:4" ht="30" customHeight="1" thickTop="1" thickBot="1">
      <c r="A104" s="16" t="s">
        <v>284</v>
      </c>
      <c r="B104" s="14" t="s">
        <v>113</v>
      </c>
      <c r="C104" s="17" t="s">
        <v>285</v>
      </c>
      <c r="D104" s="658">
        <v>360000</v>
      </c>
    </row>
    <row r="105" spans="1:4" ht="30" customHeight="1" thickTop="1" thickBot="1">
      <c r="A105" s="16" t="s">
        <v>286</v>
      </c>
      <c r="B105" s="14" t="s">
        <v>113</v>
      </c>
      <c r="C105" s="17" t="s">
        <v>287</v>
      </c>
      <c r="D105" s="658">
        <v>167513.36225560238</v>
      </c>
    </row>
    <row r="106" spans="1:4" ht="30" customHeight="1" thickTop="1" thickBot="1">
      <c r="A106" s="16" t="s">
        <v>288</v>
      </c>
      <c r="B106" s="14" t="s">
        <v>113</v>
      </c>
      <c r="C106" s="17" t="s">
        <v>289</v>
      </c>
      <c r="D106" s="658">
        <v>13197.747506650379</v>
      </c>
    </row>
    <row r="107" spans="1:4" ht="30" customHeight="1" thickTop="1" thickBot="1">
      <c r="A107" s="16" t="s">
        <v>290</v>
      </c>
      <c r="B107" s="14" t="s">
        <v>113</v>
      </c>
      <c r="C107" s="17" t="s">
        <v>291</v>
      </c>
      <c r="D107" s="658">
        <v>400000</v>
      </c>
    </row>
    <row r="108" spans="1:4" ht="30" customHeight="1" thickTop="1" thickBot="1">
      <c r="A108" s="16" t="s">
        <v>292</v>
      </c>
      <c r="B108" s="14" t="s">
        <v>113</v>
      </c>
      <c r="C108" s="17" t="s">
        <v>293</v>
      </c>
      <c r="D108" s="658">
        <v>6262.8955048859934</v>
      </c>
    </row>
    <row r="109" spans="1:4" ht="30" customHeight="1" thickTop="1" thickBot="1">
      <c r="A109" s="16" t="s">
        <v>294</v>
      </c>
      <c r="B109" s="14" t="s">
        <v>113</v>
      </c>
      <c r="C109" s="17" t="s">
        <v>1990</v>
      </c>
      <c r="D109" s="658">
        <v>593757.64070131781</v>
      </c>
    </row>
    <row r="110" spans="1:4" ht="30" customHeight="1" thickTop="1" thickBot="1">
      <c r="A110" s="16" t="s">
        <v>295</v>
      </c>
      <c r="B110" s="14" t="s">
        <v>113</v>
      </c>
      <c r="C110" s="17" t="s">
        <v>296</v>
      </c>
      <c r="D110" s="658">
        <v>3131.4477524429967</v>
      </c>
    </row>
    <row r="111" spans="1:4" ht="30" customHeight="1" thickTop="1" thickBot="1">
      <c r="A111" s="16" t="s">
        <v>297</v>
      </c>
      <c r="B111" s="14" t="s">
        <v>113</v>
      </c>
      <c r="C111" s="17" t="s">
        <v>298</v>
      </c>
      <c r="D111" s="658">
        <v>93930.03780270087</v>
      </c>
    </row>
    <row r="112" spans="1:4" ht="30" customHeight="1" thickTop="1" thickBot="1">
      <c r="A112" s="16" t="s">
        <v>299</v>
      </c>
      <c r="B112" s="14" t="s">
        <v>113</v>
      </c>
      <c r="C112" s="17" t="s">
        <v>300</v>
      </c>
      <c r="D112" s="658">
        <v>319518.33267911419</v>
      </c>
    </row>
    <row r="113" spans="1:4" ht="30" customHeight="1" thickTop="1" thickBot="1">
      <c r="A113" s="16" t="s">
        <v>301</v>
      </c>
      <c r="B113" s="14" t="s">
        <v>113</v>
      </c>
      <c r="C113" s="17" t="s">
        <v>302</v>
      </c>
      <c r="D113" s="658">
        <v>7306.7114223669914</v>
      </c>
    </row>
    <row r="114" spans="1:4" ht="30" customHeight="1" thickTop="1" thickBot="1">
      <c r="A114" s="16" t="s">
        <v>305</v>
      </c>
      <c r="B114" s="14" t="s">
        <v>113</v>
      </c>
      <c r="C114" s="17" t="s">
        <v>306</v>
      </c>
      <c r="D114" s="658">
        <v>80000</v>
      </c>
    </row>
    <row r="115" spans="1:4" ht="30" customHeight="1" thickTop="1" thickBot="1">
      <c r="A115" s="16" t="s">
        <v>303</v>
      </c>
      <c r="B115" s="14" t="s">
        <v>113</v>
      </c>
      <c r="C115" s="17" t="s">
        <v>304</v>
      </c>
      <c r="D115" s="658">
        <v>80000</v>
      </c>
    </row>
    <row r="116" spans="1:4" ht="30" customHeight="1" thickTop="1" thickBot="1">
      <c r="A116" s="16" t="s">
        <v>309</v>
      </c>
      <c r="B116" s="14" t="s">
        <v>113</v>
      </c>
      <c r="C116" s="17" t="s">
        <v>1991</v>
      </c>
      <c r="D116" s="658">
        <v>75000</v>
      </c>
    </row>
    <row r="117" spans="1:4" ht="30" customHeight="1" thickTop="1" thickBot="1">
      <c r="A117" s="16" t="s">
        <v>310</v>
      </c>
      <c r="B117" s="14" t="s">
        <v>113</v>
      </c>
      <c r="C117" s="17" t="s">
        <v>311</v>
      </c>
      <c r="D117" s="658">
        <v>119269.53939156099</v>
      </c>
    </row>
    <row r="118" spans="1:4" ht="30" customHeight="1" thickTop="1" thickBot="1">
      <c r="A118" s="16" t="s">
        <v>313</v>
      </c>
      <c r="B118" s="14" t="s">
        <v>113</v>
      </c>
      <c r="C118" s="17" t="s">
        <v>1993</v>
      </c>
      <c r="D118" s="658">
        <v>150000</v>
      </c>
    </row>
    <row r="119" spans="1:4" ht="30" customHeight="1" thickTop="1" thickBot="1">
      <c r="A119" s="16" t="s">
        <v>318</v>
      </c>
      <c r="B119" s="14" t="s">
        <v>113</v>
      </c>
      <c r="C119" s="17" t="s">
        <v>319</v>
      </c>
      <c r="D119" s="658">
        <v>150000</v>
      </c>
    </row>
    <row r="120" spans="1:4" ht="30" customHeight="1" thickTop="1" thickBot="1">
      <c r="A120" s="16" t="s">
        <v>314</v>
      </c>
      <c r="B120" s="14" t="s">
        <v>113</v>
      </c>
      <c r="C120" s="17" t="s">
        <v>315</v>
      </c>
      <c r="D120" s="658">
        <v>120000</v>
      </c>
    </row>
    <row r="121" spans="1:4" ht="30" customHeight="1" thickTop="1" thickBot="1">
      <c r="A121" s="16" t="s">
        <v>1732</v>
      </c>
      <c r="B121" s="14" t="s">
        <v>113</v>
      </c>
      <c r="C121" s="17" t="s">
        <v>1733</v>
      </c>
      <c r="D121" s="658">
        <v>75000</v>
      </c>
    </row>
    <row r="122" spans="1:4" ht="30" customHeight="1" thickTop="1" thickBot="1">
      <c r="A122" s="16" t="s">
        <v>322</v>
      </c>
      <c r="B122" s="14" t="s">
        <v>113</v>
      </c>
      <c r="C122" s="17" t="s">
        <v>323</v>
      </c>
      <c r="D122" s="658">
        <v>90000</v>
      </c>
    </row>
    <row r="123" spans="1:4" ht="30" customHeight="1" thickTop="1" thickBot="1">
      <c r="A123" s="16" t="s">
        <v>320</v>
      </c>
      <c r="B123" s="14" t="s">
        <v>113</v>
      </c>
      <c r="C123" s="17" t="s">
        <v>321</v>
      </c>
      <c r="D123" s="658">
        <v>86247.331377946379</v>
      </c>
    </row>
    <row r="124" spans="1:4" ht="30" customHeight="1" thickTop="1" thickBot="1">
      <c r="A124" s="16" t="s">
        <v>312</v>
      </c>
      <c r="B124" s="14" t="s">
        <v>113</v>
      </c>
      <c r="C124" s="17" t="s">
        <v>1992</v>
      </c>
      <c r="D124" s="658">
        <v>120000</v>
      </c>
    </row>
    <row r="125" spans="1:4" ht="30" customHeight="1" thickTop="1" thickBot="1">
      <c r="A125" s="16" t="s">
        <v>316</v>
      </c>
      <c r="B125" s="14" t="s">
        <v>113</v>
      </c>
      <c r="C125" s="17" t="s">
        <v>317</v>
      </c>
      <c r="D125" s="658">
        <v>120000</v>
      </c>
    </row>
    <row r="126" spans="1:4" ht="30" customHeight="1" thickTop="1" thickBot="1">
      <c r="A126" s="16" t="s">
        <v>307</v>
      </c>
      <c r="B126" s="14" t="s">
        <v>113</v>
      </c>
      <c r="C126" s="17" t="s">
        <v>308</v>
      </c>
      <c r="D126" s="658">
        <v>83808.40156306079</v>
      </c>
    </row>
    <row r="127" spans="1:4" ht="30" customHeight="1" thickTop="1" thickBot="1">
      <c r="A127" s="16" t="s">
        <v>324</v>
      </c>
      <c r="B127" s="14" t="s">
        <v>113</v>
      </c>
      <c r="C127" s="17" t="s">
        <v>325</v>
      </c>
      <c r="D127" s="658">
        <v>4017.1504378799204</v>
      </c>
    </row>
    <row r="128" spans="1:4" ht="30" customHeight="1" thickTop="1" thickBot="1">
      <c r="A128" s="16" t="s">
        <v>326</v>
      </c>
      <c r="B128" s="14" t="s">
        <v>113</v>
      </c>
      <c r="C128" s="17" t="s">
        <v>327</v>
      </c>
      <c r="D128" s="658">
        <v>86641.261473702398</v>
      </c>
    </row>
    <row r="129" spans="1:4" ht="30" customHeight="1" thickTop="1" thickBot="1">
      <c r="A129" s="16" t="s">
        <v>328</v>
      </c>
      <c r="B129" s="14" t="s">
        <v>113</v>
      </c>
      <c r="C129" s="17" t="s">
        <v>329</v>
      </c>
      <c r="D129" s="658">
        <v>70.979482388707922</v>
      </c>
    </row>
    <row r="130" spans="1:4" ht="30" customHeight="1" thickTop="1" thickBot="1">
      <c r="A130" s="16" t="s">
        <v>330</v>
      </c>
      <c r="B130" s="14" t="s">
        <v>113</v>
      </c>
      <c r="C130" s="17" t="s">
        <v>331</v>
      </c>
      <c r="D130" s="658">
        <v>7437.5</v>
      </c>
    </row>
    <row r="131" spans="1:4" ht="30" customHeight="1" thickTop="1" thickBot="1">
      <c r="A131" s="16" t="s">
        <v>332</v>
      </c>
      <c r="B131" s="14" t="s">
        <v>113</v>
      </c>
      <c r="C131" s="17" t="s">
        <v>333</v>
      </c>
      <c r="D131" s="658">
        <v>7437.5</v>
      </c>
    </row>
    <row r="132" spans="1:4" ht="30" customHeight="1" thickTop="1" thickBot="1">
      <c r="A132" s="16" t="s">
        <v>334</v>
      </c>
      <c r="B132" s="14" t="s">
        <v>113</v>
      </c>
      <c r="C132" s="17" t="s">
        <v>1760</v>
      </c>
      <c r="D132" s="658">
        <v>3991.0441597271838</v>
      </c>
    </row>
    <row r="133" spans="1:4" ht="30" customHeight="1" thickTop="1" thickBot="1">
      <c r="A133" s="16" t="s">
        <v>335</v>
      </c>
      <c r="B133" s="14" t="s">
        <v>92</v>
      </c>
      <c r="C133" s="17" t="s">
        <v>1994</v>
      </c>
      <c r="D133" s="658">
        <v>240789.20008901216</v>
      </c>
    </row>
    <row r="134" spans="1:4" ht="30" customHeight="1" thickTop="1" thickBot="1">
      <c r="A134" s="16" t="s">
        <v>336</v>
      </c>
      <c r="B134" s="14" t="s">
        <v>113</v>
      </c>
      <c r="C134" s="17" t="s">
        <v>337</v>
      </c>
      <c r="D134" s="658">
        <v>1200</v>
      </c>
    </row>
    <row r="135" spans="1:4" ht="30" customHeight="1" thickTop="1" thickBot="1">
      <c r="A135" s="16" t="s">
        <v>338</v>
      </c>
      <c r="B135" s="14" t="s">
        <v>339</v>
      </c>
      <c r="C135" s="17" t="s">
        <v>340</v>
      </c>
      <c r="D135" s="658">
        <v>1200</v>
      </c>
    </row>
    <row r="136" spans="1:4" ht="30" customHeight="1" thickTop="1" thickBot="1">
      <c r="A136" s="16" t="s">
        <v>352</v>
      </c>
      <c r="B136" s="14" t="s">
        <v>339</v>
      </c>
      <c r="C136" s="17" t="s">
        <v>353</v>
      </c>
      <c r="D136" s="658">
        <v>1549.35</v>
      </c>
    </row>
    <row r="137" spans="1:4" ht="30" customHeight="1" thickTop="1" thickBot="1">
      <c r="A137" s="16" t="s">
        <v>343</v>
      </c>
      <c r="B137" s="14" t="s">
        <v>344</v>
      </c>
      <c r="C137" s="17" t="s">
        <v>345</v>
      </c>
      <c r="D137" s="658">
        <v>0.31180367796722686</v>
      </c>
    </row>
    <row r="138" spans="1:4" ht="30" customHeight="1" thickTop="1" thickBot="1">
      <c r="A138" s="16" t="s">
        <v>346</v>
      </c>
      <c r="B138" s="14" t="s">
        <v>344</v>
      </c>
      <c r="C138" s="17" t="s">
        <v>347</v>
      </c>
      <c r="D138" s="658">
        <v>0.31812372471704842</v>
      </c>
    </row>
    <row r="139" spans="1:4" ht="30" customHeight="1" thickTop="1" thickBot="1">
      <c r="A139" s="16" t="s">
        <v>350</v>
      </c>
      <c r="B139" s="14" t="s">
        <v>339</v>
      </c>
      <c r="C139" s="17" t="s">
        <v>351</v>
      </c>
      <c r="D139" s="658">
        <v>1800</v>
      </c>
    </row>
    <row r="140" spans="1:4" ht="30" customHeight="1" thickTop="1" thickBot="1">
      <c r="A140" s="16" t="s">
        <v>348</v>
      </c>
      <c r="B140" s="14" t="s">
        <v>339</v>
      </c>
      <c r="C140" s="17" t="s">
        <v>349</v>
      </c>
      <c r="D140" s="658">
        <v>1500</v>
      </c>
    </row>
    <row r="141" spans="1:4" ht="30" customHeight="1" thickTop="1" thickBot="1">
      <c r="A141" s="16" t="s">
        <v>356</v>
      </c>
      <c r="B141" s="14" t="s">
        <v>113</v>
      </c>
      <c r="C141" s="17" t="s">
        <v>357</v>
      </c>
      <c r="D141" s="658">
        <v>53273.230355874846</v>
      </c>
    </row>
    <row r="142" spans="1:4" ht="30" customHeight="1" thickTop="1" thickBot="1">
      <c r="A142" s="16" t="s">
        <v>341</v>
      </c>
      <c r="B142" s="14" t="s">
        <v>339</v>
      </c>
      <c r="C142" s="17" t="s">
        <v>342</v>
      </c>
      <c r="D142" s="658">
        <v>1500</v>
      </c>
    </row>
    <row r="143" spans="1:4" ht="30" customHeight="1" thickTop="1" thickBot="1">
      <c r="A143" s="16" t="s">
        <v>354</v>
      </c>
      <c r="B143" s="14" t="s">
        <v>113</v>
      </c>
      <c r="C143" s="17" t="s">
        <v>355</v>
      </c>
      <c r="D143" s="658">
        <v>47053.979996695489</v>
      </c>
    </row>
    <row r="144" spans="1:4" ht="30" customHeight="1" thickTop="1" thickBot="1">
      <c r="A144" s="16" t="s">
        <v>359</v>
      </c>
      <c r="B144" s="14" t="s">
        <v>113</v>
      </c>
      <c r="C144" s="17" t="s">
        <v>360</v>
      </c>
      <c r="D144" s="658">
        <v>150000</v>
      </c>
    </row>
    <row r="145" spans="1:4" ht="68.25" customHeight="1" thickTop="1" thickBot="1">
      <c r="A145" s="16" t="s">
        <v>358</v>
      </c>
      <c r="B145" s="14" t="s">
        <v>113</v>
      </c>
      <c r="C145" s="17" t="s">
        <v>2303</v>
      </c>
      <c r="D145" s="658">
        <v>200000</v>
      </c>
    </row>
    <row r="146" spans="1:4" ht="30" customHeight="1" thickTop="1" thickBot="1">
      <c r="A146" s="16" t="s">
        <v>361</v>
      </c>
      <c r="B146" s="14" t="s">
        <v>113</v>
      </c>
      <c r="C146" s="17" t="s">
        <v>1995</v>
      </c>
      <c r="D146" s="658">
        <v>350000</v>
      </c>
    </row>
    <row r="147" spans="1:4" ht="30" customHeight="1" thickTop="1" thickBot="1">
      <c r="A147" s="16" t="s">
        <v>362</v>
      </c>
      <c r="B147" s="14" t="s">
        <v>113</v>
      </c>
      <c r="C147" s="17" t="s">
        <v>1996</v>
      </c>
      <c r="D147" s="658">
        <v>350000</v>
      </c>
    </row>
    <row r="148" spans="1:4" ht="30" customHeight="1" thickTop="1" thickBot="1">
      <c r="A148" s="16" t="s">
        <v>367</v>
      </c>
      <c r="B148" s="14" t="s">
        <v>113</v>
      </c>
      <c r="C148" s="17" t="s">
        <v>368</v>
      </c>
      <c r="D148" s="658">
        <v>15000</v>
      </c>
    </row>
    <row r="149" spans="1:4" ht="30" customHeight="1" thickTop="1" thickBot="1">
      <c r="A149" s="16" t="s">
        <v>363</v>
      </c>
      <c r="B149" s="14" t="s">
        <v>113</v>
      </c>
      <c r="C149" s="17" t="s">
        <v>364</v>
      </c>
      <c r="D149" s="658">
        <v>5219.0795874049936</v>
      </c>
    </row>
    <row r="150" spans="1:4" ht="30" customHeight="1" thickTop="1" thickBot="1">
      <c r="A150" s="16" t="s">
        <v>158</v>
      </c>
      <c r="B150" s="14" t="s">
        <v>113</v>
      </c>
      <c r="C150" s="17" t="s">
        <v>159</v>
      </c>
      <c r="D150" s="658">
        <v>51645</v>
      </c>
    </row>
    <row r="151" spans="1:4" ht="30" customHeight="1" thickTop="1" thickBot="1">
      <c r="A151" s="16" t="s">
        <v>369</v>
      </c>
      <c r="B151" s="14" t="s">
        <v>113</v>
      </c>
      <c r="C151" s="17" t="s">
        <v>370</v>
      </c>
      <c r="D151" s="658">
        <v>100000</v>
      </c>
    </row>
    <row r="152" spans="1:4" ht="30" customHeight="1" thickTop="1" thickBot="1">
      <c r="A152" s="16" t="s">
        <v>371</v>
      </c>
      <c r="B152" s="14" t="s">
        <v>113</v>
      </c>
      <c r="C152" s="17" t="s">
        <v>372</v>
      </c>
      <c r="D152" s="658">
        <v>100000</v>
      </c>
    </row>
    <row r="153" spans="1:4" ht="30" customHeight="1" thickTop="1" thickBot="1">
      <c r="A153" s="16" t="s">
        <v>365</v>
      </c>
      <c r="B153" s="14" t="s">
        <v>113</v>
      </c>
      <c r="C153" s="17" t="s">
        <v>366</v>
      </c>
      <c r="D153" s="658">
        <v>100000</v>
      </c>
    </row>
    <row r="154" spans="1:4" ht="30" customHeight="1" thickTop="1" thickBot="1">
      <c r="A154" s="16" t="s">
        <v>373</v>
      </c>
      <c r="B154" s="14" t="s">
        <v>113</v>
      </c>
      <c r="C154" s="17" t="s">
        <v>374</v>
      </c>
      <c r="D154" s="658">
        <v>68750</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F9" sqref="F9"/>
    </sheetView>
  </sheetViews>
  <sheetFormatPr baseColWidth="10" defaultRowHeight="14.4"/>
  <cols>
    <col min="1" max="1" width="11.5546875" customWidth="1"/>
    <col min="2" max="2" width="9.109375"/>
    <col min="3" max="3" width="77.44140625" style="205" customWidth="1"/>
    <col min="4" max="4" width="17.109375" style="189" customWidth="1"/>
  </cols>
  <sheetData>
    <row r="1" spans="1:4" ht="81.75" customHeight="1" thickTop="1" thickBot="1">
      <c r="A1" s="683" t="s">
        <v>1934</v>
      </c>
      <c r="B1" s="684"/>
      <c r="C1" s="684"/>
      <c r="D1" s="685"/>
    </row>
    <row r="2" spans="1:4" ht="60.75" customHeight="1" thickTop="1" thickBot="1">
      <c r="A2" s="682" t="s">
        <v>375</v>
      </c>
      <c r="B2" s="682"/>
      <c r="C2" s="682"/>
      <c r="D2" s="682"/>
    </row>
    <row r="3" spans="1:4" ht="16.5" customHeight="1" thickTop="1" thickBot="1">
      <c r="A3" s="199"/>
      <c r="B3" s="199"/>
      <c r="C3" s="204"/>
      <c r="D3" s="200"/>
    </row>
    <row r="4" spans="1:4" ht="16.5" customHeight="1" thickTop="1" thickBot="1">
      <c r="A4" s="199"/>
      <c r="B4" s="199"/>
      <c r="C4" s="204" t="s">
        <v>375</v>
      </c>
      <c r="D4" s="200"/>
    </row>
    <row r="5" spans="1:4" ht="15.6" thickTop="1" thickBot="1">
      <c r="A5" s="199"/>
      <c r="B5" s="199"/>
      <c r="C5" s="204"/>
      <c r="D5" s="201" t="s">
        <v>1930</v>
      </c>
    </row>
    <row r="6" spans="1:4" ht="30" thickTop="1" thickBot="1">
      <c r="A6" s="199" t="s">
        <v>809</v>
      </c>
      <c r="B6" s="199" t="s">
        <v>377</v>
      </c>
      <c r="C6" s="204" t="s">
        <v>2028</v>
      </c>
      <c r="D6" s="659">
        <v>2448.7440229964477</v>
      </c>
    </row>
    <row r="7" spans="1:4" ht="15.6" thickTop="1" thickBot="1">
      <c r="A7" s="199" t="s">
        <v>814</v>
      </c>
      <c r="B7" s="199" t="s">
        <v>377</v>
      </c>
      <c r="C7" s="204" t="s">
        <v>815</v>
      </c>
      <c r="D7" s="659">
        <v>2448.7440229964477</v>
      </c>
    </row>
    <row r="8" spans="1:4" ht="15.6" thickTop="1" thickBot="1">
      <c r="A8" s="199" t="s">
        <v>810</v>
      </c>
      <c r="B8" s="199" t="s">
        <v>377</v>
      </c>
      <c r="C8" s="204" t="s">
        <v>811</v>
      </c>
      <c r="D8" s="659">
        <v>2229.3880212131371</v>
      </c>
    </row>
    <row r="9" spans="1:4" ht="15.6" thickTop="1" thickBot="1">
      <c r="A9" s="199" t="s">
        <v>812</v>
      </c>
      <c r="B9" s="199" t="s">
        <v>377</v>
      </c>
      <c r="C9" s="204" t="s">
        <v>813</v>
      </c>
      <c r="D9" s="659">
        <v>2887.9884000000002</v>
      </c>
    </row>
    <row r="10" spans="1:4" ht="15.6" thickTop="1" thickBot="1">
      <c r="A10" s="199" t="s">
        <v>1752</v>
      </c>
      <c r="B10" s="199" t="s">
        <v>377</v>
      </c>
      <c r="C10" s="204" t="s">
        <v>1751</v>
      </c>
      <c r="D10" s="659">
        <v>3230</v>
      </c>
    </row>
    <row r="11" spans="1:4" ht="15.6" thickTop="1" thickBot="1">
      <c r="A11" s="199" t="s">
        <v>818</v>
      </c>
      <c r="B11" s="199" t="s">
        <v>377</v>
      </c>
      <c r="C11" s="204" t="s">
        <v>819</v>
      </c>
      <c r="D11" s="659">
        <v>5605</v>
      </c>
    </row>
    <row r="12" spans="1:4" ht="15.6" thickTop="1" thickBot="1">
      <c r="A12" s="199" t="s">
        <v>816</v>
      </c>
      <c r="B12" s="199" t="s">
        <v>377</v>
      </c>
      <c r="C12" s="204" t="s">
        <v>817</v>
      </c>
      <c r="D12" s="659">
        <v>4550</v>
      </c>
    </row>
    <row r="13" spans="1:4" ht="15.6" thickTop="1" thickBot="1">
      <c r="A13" s="199" t="s">
        <v>820</v>
      </c>
      <c r="B13" s="199" t="s">
        <v>92</v>
      </c>
      <c r="C13" s="204" t="s">
        <v>2029</v>
      </c>
      <c r="D13" s="659">
        <v>770</v>
      </c>
    </row>
    <row r="14" spans="1:4" ht="15.6" thickTop="1" thickBot="1">
      <c r="A14" s="199" t="s">
        <v>822</v>
      </c>
      <c r="B14" s="199" t="s">
        <v>233</v>
      </c>
      <c r="C14" s="204" t="s">
        <v>2031</v>
      </c>
      <c r="D14" s="659">
        <v>41000</v>
      </c>
    </row>
    <row r="15" spans="1:4" ht="15.6" thickTop="1" thickBot="1">
      <c r="A15" s="199" t="s">
        <v>823</v>
      </c>
      <c r="B15" s="199" t="s">
        <v>92</v>
      </c>
      <c r="C15" s="204" t="s">
        <v>2032</v>
      </c>
      <c r="D15" s="659">
        <v>840</v>
      </c>
    </row>
    <row r="16" spans="1:4" ht="15.6" thickTop="1" thickBot="1">
      <c r="A16" s="199" t="s">
        <v>821</v>
      </c>
      <c r="B16" s="199" t="s">
        <v>233</v>
      </c>
      <c r="C16" s="204" t="s">
        <v>2030</v>
      </c>
      <c r="D16" s="659">
        <v>48000</v>
      </c>
    </row>
    <row r="17" spans="1:4" ht="15.6" thickTop="1" thickBot="1">
      <c r="A17" s="199" t="s">
        <v>847</v>
      </c>
      <c r="B17" s="199" t="s">
        <v>425</v>
      </c>
      <c r="C17" s="204" t="s">
        <v>848</v>
      </c>
      <c r="D17" s="659">
        <v>7779.5963267487778</v>
      </c>
    </row>
    <row r="18" spans="1:4" ht="15.6" thickTop="1" thickBot="1">
      <c r="A18" s="199" t="s">
        <v>824</v>
      </c>
      <c r="B18" s="199" t="s">
        <v>388</v>
      </c>
      <c r="C18" s="204" t="s">
        <v>2033</v>
      </c>
      <c r="D18" s="659">
        <v>60000</v>
      </c>
    </row>
    <row r="19" spans="1:4" ht="30" thickTop="1" thickBot="1">
      <c r="A19" s="199" t="s">
        <v>825</v>
      </c>
      <c r="B19" s="199" t="s">
        <v>388</v>
      </c>
      <c r="C19" s="204" t="s">
        <v>826</v>
      </c>
      <c r="D19" s="659">
        <v>75000</v>
      </c>
    </row>
    <row r="20" spans="1:4" ht="15.6" thickTop="1" thickBot="1">
      <c r="A20" s="199" t="s">
        <v>831</v>
      </c>
      <c r="B20" s="199" t="s">
        <v>388</v>
      </c>
      <c r="C20" s="204" t="s">
        <v>832</v>
      </c>
      <c r="D20" s="659">
        <v>75000</v>
      </c>
    </row>
    <row r="21" spans="1:4" ht="30" thickTop="1" thickBot="1">
      <c r="A21" s="199" t="s">
        <v>827</v>
      </c>
      <c r="B21" s="199" t="s">
        <v>388</v>
      </c>
      <c r="C21" s="204" t="s">
        <v>828</v>
      </c>
      <c r="D21" s="659">
        <v>75000</v>
      </c>
    </row>
    <row r="22" spans="1:4" ht="30" thickTop="1" thickBot="1">
      <c r="A22" s="199" t="s">
        <v>829</v>
      </c>
      <c r="B22" s="199" t="s">
        <v>388</v>
      </c>
      <c r="C22" s="204" t="s">
        <v>830</v>
      </c>
      <c r="D22" s="659">
        <v>75000</v>
      </c>
    </row>
    <row r="23" spans="1:4" ht="15.6" thickTop="1" thickBot="1">
      <c r="A23" s="199" t="s">
        <v>833</v>
      </c>
      <c r="B23" s="199" t="s">
        <v>388</v>
      </c>
      <c r="C23" s="204" t="s">
        <v>834</v>
      </c>
      <c r="D23" s="659">
        <v>70000</v>
      </c>
    </row>
    <row r="24" spans="1:4" ht="15.6" thickTop="1" thickBot="1">
      <c r="A24" s="199" t="s">
        <v>843</v>
      </c>
      <c r="B24" s="199" t="s">
        <v>388</v>
      </c>
      <c r="C24" s="204" t="s">
        <v>844</v>
      </c>
      <c r="D24" s="659">
        <v>25000</v>
      </c>
    </row>
    <row r="25" spans="1:4" ht="15.6" thickTop="1" thickBot="1">
      <c r="A25" s="199" t="s">
        <v>835</v>
      </c>
      <c r="B25" s="199" t="s">
        <v>388</v>
      </c>
      <c r="C25" s="204" t="s">
        <v>836</v>
      </c>
      <c r="D25" s="659">
        <v>75000</v>
      </c>
    </row>
    <row r="26" spans="1:4" ht="15.6" thickTop="1" thickBot="1">
      <c r="A26" s="199" t="s">
        <v>838</v>
      </c>
      <c r="B26" s="199" t="s">
        <v>388</v>
      </c>
      <c r="C26" s="204" t="s">
        <v>2108</v>
      </c>
      <c r="D26" s="659">
        <v>37334.617126861223</v>
      </c>
    </row>
    <row r="27" spans="1:4" ht="15.6" thickTop="1" thickBot="1">
      <c r="A27" s="199" t="s">
        <v>837</v>
      </c>
      <c r="B27" s="199" t="s">
        <v>388</v>
      </c>
      <c r="C27" s="204" t="s">
        <v>2110</v>
      </c>
      <c r="D27" s="659">
        <v>38787.568312815885</v>
      </c>
    </row>
    <row r="28" spans="1:4" ht="15.6" thickTop="1" thickBot="1">
      <c r="A28" s="199" t="s">
        <v>840</v>
      </c>
      <c r="B28" s="199" t="s">
        <v>388</v>
      </c>
      <c r="C28" s="204" t="s">
        <v>2109</v>
      </c>
      <c r="D28" s="659">
        <v>39221.851266345526</v>
      </c>
    </row>
    <row r="29" spans="1:4" ht="15.6" thickTop="1" thickBot="1">
      <c r="A29" s="199" t="s">
        <v>839</v>
      </c>
      <c r="B29" s="199" t="s">
        <v>388</v>
      </c>
      <c r="C29" s="204" t="s">
        <v>2107</v>
      </c>
      <c r="D29" s="659">
        <v>40110.045480320056</v>
      </c>
    </row>
    <row r="30" spans="1:4" ht="30" thickTop="1" thickBot="1">
      <c r="A30" s="199" t="s">
        <v>841</v>
      </c>
      <c r="B30" s="199" t="s">
        <v>388</v>
      </c>
      <c r="C30" s="204" t="s">
        <v>842</v>
      </c>
      <c r="D30" s="659">
        <v>60000</v>
      </c>
    </row>
    <row r="31" spans="1:4" ht="15.6" thickTop="1" thickBot="1">
      <c r="A31" s="199" t="s">
        <v>845</v>
      </c>
      <c r="B31" s="199" t="s">
        <v>425</v>
      </c>
      <c r="C31" s="204" t="s">
        <v>846</v>
      </c>
      <c r="D31" s="659">
        <v>42</v>
      </c>
    </row>
    <row r="32" spans="1:4" ht="15.6" thickTop="1" thickBot="1">
      <c r="A32" s="199" t="s">
        <v>850</v>
      </c>
      <c r="B32" s="199" t="s">
        <v>144</v>
      </c>
      <c r="C32" s="204" t="s">
        <v>2035</v>
      </c>
      <c r="D32" s="659">
        <v>512.37829999999997</v>
      </c>
    </row>
    <row r="33" spans="1:4" ht="15.6" thickTop="1" thickBot="1">
      <c r="A33" s="199" t="s">
        <v>851</v>
      </c>
      <c r="B33" s="199" t="s">
        <v>377</v>
      </c>
      <c r="C33" s="204" t="s">
        <v>852</v>
      </c>
      <c r="D33" s="659">
        <v>3863.2972510588711</v>
      </c>
    </row>
    <row r="34" spans="1:4" ht="15.6" thickTop="1" thickBot="1">
      <c r="A34" s="199" t="s">
        <v>857</v>
      </c>
      <c r="B34" s="199" t="s">
        <v>377</v>
      </c>
      <c r="C34" s="204" t="s">
        <v>858</v>
      </c>
      <c r="D34" s="659">
        <v>3832.9325403138496</v>
      </c>
    </row>
    <row r="35" spans="1:4" ht="15.6" thickTop="1" thickBot="1">
      <c r="A35" s="199" t="s">
        <v>853</v>
      </c>
      <c r="B35" s="199" t="s">
        <v>377</v>
      </c>
      <c r="C35" s="204" t="s">
        <v>854</v>
      </c>
      <c r="D35" s="659">
        <v>5355</v>
      </c>
    </row>
    <row r="36" spans="1:4" ht="15.6" thickTop="1" thickBot="1">
      <c r="A36" s="199" t="s">
        <v>855</v>
      </c>
      <c r="B36" s="199" t="s">
        <v>377</v>
      </c>
      <c r="C36" s="204" t="s">
        <v>856</v>
      </c>
      <c r="D36" s="659">
        <v>4120.84</v>
      </c>
    </row>
    <row r="37" spans="1:4" ht="15.6" thickTop="1" thickBot="1">
      <c r="A37" s="199" t="s">
        <v>976</v>
      </c>
      <c r="B37" s="199" t="s">
        <v>377</v>
      </c>
      <c r="C37" s="204" t="s">
        <v>977</v>
      </c>
      <c r="D37" s="659">
        <v>4800</v>
      </c>
    </row>
    <row r="38" spans="1:4" ht="15.6" thickTop="1" thickBot="1">
      <c r="A38" s="199" t="s">
        <v>859</v>
      </c>
      <c r="B38" s="199" t="s">
        <v>377</v>
      </c>
      <c r="C38" s="204" t="s">
        <v>860</v>
      </c>
      <c r="D38" s="659">
        <v>5355</v>
      </c>
    </row>
    <row r="39" spans="1:4" ht="30" thickTop="1" thickBot="1">
      <c r="A39" s="199" t="s">
        <v>999</v>
      </c>
      <c r="B39" s="199" t="s">
        <v>92</v>
      </c>
      <c r="C39" s="204" t="s">
        <v>1000</v>
      </c>
      <c r="D39" s="659">
        <v>458150</v>
      </c>
    </row>
    <row r="40" spans="1:4" ht="15.6" thickTop="1" thickBot="1">
      <c r="A40" s="199" t="s">
        <v>974</v>
      </c>
      <c r="B40" s="199" t="s">
        <v>92</v>
      </c>
      <c r="C40" s="204" t="s">
        <v>975</v>
      </c>
      <c r="D40" s="659">
        <v>45000</v>
      </c>
    </row>
    <row r="41" spans="1:4" ht="15.6" thickTop="1" thickBot="1">
      <c r="A41" s="199" t="s">
        <v>899</v>
      </c>
      <c r="B41" s="199" t="s">
        <v>92</v>
      </c>
      <c r="C41" s="204" t="s">
        <v>900</v>
      </c>
      <c r="D41" s="659">
        <v>413.16</v>
      </c>
    </row>
    <row r="42" spans="1:4" ht="15.6" thickTop="1" thickBot="1">
      <c r="A42" s="199" t="s">
        <v>437</v>
      </c>
      <c r="B42" s="199" t="s">
        <v>92</v>
      </c>
      <c r="C42" s="204" t="s">
        <v>438</v>
      </c>
      <c r="D42" s="659">
        <v>10627.96100358388</v>
      </c>
    </row>
    <row r="43" spans="1:4" ht="15.6" thickTop="1" thickBot="1">
      <c r="A43" s="199" t="s">
        <v>376</v>
      </c>
      <c r="B43" s="199" t="s">
        <v>377</v>
      </c>
      <c r="C43" s="204" t="s">
        <v>378</v>
      </c>
      <c r="D43" s="659">
        <v>6844.4</v>
      </c>
    </row>
    <row r="44" spans="1:4" ht="30" thickTop="1" thickBot="1">
      <c r="A44" s="199" t="s">
        <v>379</v>
      </c>
      <c r="B44" s="199" t="s">
        <v>144</v>
      </c>
      <c r="C44" s="204" t="s">
        <v>380</v>
      </c>
      <c r="D44" s="659">
        <v>11829.195</v>
      </c>
    </row>
    <row r="45" spans="1:4" ht="15.6" thickTop="1" thickBot="1">
      <c r="A45" s="199" t="s">
        <v>849</v>
      </c>
      <c r="B45" s="199" t="s">
        <v>377</v>
      </c>
      <c r="C45" s="204" t="s">
        <v>2034</v>
      </c>
      <c r="D45" s="659">
        <v>5254</v>
      </c>
    </row>
    <row r="46" spans="1:4" ht="15.6" thickTop="1" thickBot="1">
      <c r="A46" s="199" t="s">
        <v>995</v>
      </c>
      <c r="B46" s="199" t="s">
        <v>92</v>
      </c>
      <c r="C46" s="204" t="s">
        <v>2060</v>
      </c>
      <c r="D46" s="659">
        <v>2000</v>
      </c>
    </row>
    <row r="47" spans="1:4" ht="15.6" thickTop="1" thickBot="1">
      <c r="A47" s="199" t="s">
        <v>996</v>
      </c>
      <c r="B47" s="199" t="s">
        <v>92</v>
      </c>
      <c r="C47" s="204" t="s">
        <v>2061</v>
      </c>
      <c r="D47" s="659">
        <v>2000</v>
      </c>
    </row>
    <row r="48" spans="1:4" ht="15.6" thickTop="1" thickBot="1">
      <c r="A48" s="199" t="s">
        <v>868</v>
      </c>
      <c r="B48" s="199" t="s">
        <v>388</v>
      </c>
      <c r="C48" s="204" t="s">
        <v>869</v>
      </c>
      <c r="D48" s="659">
        <v>40000</v>
      </c>
    </row>
    <row r="49" spans="1:4" ht="15.6" thickTop="1" thickBot="1">
      <c r="A49" s="199" t="s">
        <v>871</v>
      </c>
      <c r="B49" s="199" t="s">
        <v>388</v>
      </c>
      <c r="C49" s="204" t="s">
        <v>872</v>
      </c>
      <c r="D49" s="659">
        <v>50000</v>
      </c>
    </row>
    <row r="50" spans="1:4" ht="15.6" thickTop="1" thickBot="1">
      <c r="A50" s="199" t="s">
        <v>870</v>
      </c>
      <c r="B50" s="199" t="s">
        <v>388</v>
      </c>
      <c r="C50" s="204" t="s">
        <v>2037</v>
      </c>
      <c r="D50" s="659">
        <v>40000</v>
      </c>
    </row>
    <row r="51" spans="1:4" ht="15.6" thickTop="1" thickBot="1">
      <c r="A51" s="199" t="s">
        <v>867</v>
      </c>
      <c r="B51" s="199" t="s">
        <v>388</v>
      </c>
      <c r="C51" s="204" t="s">
        <v>2036</v>
      </c>
      <c r="D51" s="659">
        <v>40000</v>
      </c>
    </row>
    <row r="52" spans="1:4" ht="15.6" thickTop="1" thickBot="1">
      <c r="A52" s="199" t="s">
        <v>873</v>
      </c>
      <c r="B52" s="199" t="s">
        <v>388</v>
      </c>
      <c r="C52" s="204" t="s">
        <v>874</v>
      </c>
      <c r="D52" s="659">
        <v>45220</v>
      </c>
    </row>
    <row r="53" spans="1:4" ht="15.6" thickTop="1" thickBot="1">
      <c r="A53" s="199" t="s">
        <v>381</v>
      </c>
      <c r="B53" s="199" t="s">
        <v>144</v>
      </c>
      <c r="C53" s="204" t="s">
        <v>382</v>
      </c>
      <c r="D53" s="659">
        <v>3047.5549882923683</v>
      </c>
    </row>
    <row r="54" spans="1:4" ht="15.6" thickTop="1" thickBot="1">
      <c r="A54" s="199" t="s">
        <v>865</v>
      </c>
      <c r="B54" s="199" t="s">
        <v>377</v>
      </c>
      <c r="C54" s="204" t="s">
        <v>866</v>
      </c>
      <c r="D54" s="659">
        <v>4010</v>
      </c>
    </row>
    <row r="55" spans="1:4" ht="15.6" thickTop="1" thickBot="1">
      <c r="A55" s="199" t="s">
        <v>861</v>
      </c>
      <c r="B55" s="199" t="s">
        <v>425</v>
      </c>
      <c r="C55" s="204" t="s">
        <v>862</v>
      </c>
      <c r="D55" s="659">
        <v>4457</v>
      </c>
    </row>
    <row r="56" spans="1:4" ht="15.6" thickTop="1" thickBot="1">
      <c r="A56" s="199" t="s">
        <v>863</v>
      </c>
      <c r="B56" s="199" t="s">
        <v>637</v>
      </c>
      <c r="C56" s="204" t="s">
        <v>864</v>
      </c>
      <c r="D56" s="659">
        <v>5454.3027015158386</v>
      </c>
    </row>
    <row r="57" spans="1:4" ht="15.6" thickTop="1" thickBot="1">
      <c r="A57" s="199" t="s">
        <v>383</v>
      </c>
      <c r="B57" s="199" t="s">
        <v>377</v>
      </c>
      <c r="C57" s="204" t="s">
        <v>384</v>
      </c>
      <c r="D57" s="659">
        <v>13519</v>
      </c>
    </row>
    <row r="58" spans="1:4" ht="15.6" thickTop="1" thickBot="1">
      <c r="A58" s="199" t="s">
        <v>385</v>
      </c>
      <c r="B58" s="199" t="s">
        <v>377</v>
      </c>
      <c r="C58" s="204" t="s">
        <v>386</v>
      </c>
      <c r="D58" s="659">
        <v>3230</v>
      </c>
    </row>
    <row r="59" spans="1:4" ht="30" thickTop="1" thickBot="1">
      <c r="A59" s="199" t="s">
        <v>387</v>
      </c>
      <c r="B59" s="199" t="s">
        <v>388</v>
      </c>
      <c r="C59" s="204" t="s">
        <v>389</v>
      </c>
      <c r="D59" s="659">
        <v>21451.922764396801</v>
      </c>
    </row>
    <row r="60" spans="1:4" ht="15.6" thickTop="1" thickBot="1">
      <c r="A60" s="199" t="s">
        <v>390</v>
      </c>
      <c r="B60" s="199" t="s">
        <v>377</v>
      </c>
      <c r="C60" s="204" t="s">
        <v>391</v>
      </c>
      <c r="D60" s="659">
        <v>2665.6</v>
      </c>
    </row>
    <row r="61" spans="1:4" ht="15.6" thickTop="1" thickBot="1">
      <c r="A61" s="199" t="s">
        <v>392</v>
      </c>
      <c r="B61" s="199" t="s">
        <v>233</v>
      </c>
      <c r="C61" s="204" t="s">
        <v>393</v>
      </c>
      <c r="D61" s="659">
        <v>67448.405225309325</v>
      </c>
    </row>
    <row r="62" spans="1:4" ht="15.6" thickTop="1" thickBot="1">
      <c r="A62" s="199" t="s">
        <v>400</v>
      </c>
      <c r="B62" s="199" t="s">
        <v>233</v>
      </c>
      <c r="C62" s="204" t="s">
        <v>401</v>
      </c>
      <c r="D62" s="659">
        <v>5531.6249443784291</v>
      </c>
    </row>
    <row r="63" spans="1:4" ht="15.6" thickTop="1" thickBot="1">
      <c r="A63" s="199" t="s">
        <v>394</v>
      </c>
      <c r="B63" s="199" t="s">
        <v>388</v>
      </c>
      <c r="C63" s="204" t="s">
        <v>395</v>
      </c>
      <c r="D63" s="659">
        <v>27691.3</v>
      </c>
    </row>
    <row r="64" spans="1:4" ht="15.6" thickTop="1" thickBot="1">
      <c r="A64" s="199" t="s">
        <v>402</v>
      </c>
      <c r="B64" s="199" t="s">
        <v>92</v>
      </c>
      <c r="C64" s="204" t="s">
        <v>403</v>
      </c>
      <c r="D64" s="659">
        <v>34500</v>
      </c>
    </row>
    <row r="65" spans="1:4" ht="15.6" thickTop="1" thickBot="1">
      <c r="A65" s="199" t="s">
        <v>396</v>
      </c>
      <c r="B65" s="199" t="s">
        <v>92</v>
      </c>
      <c r="C65" s="204" t="s">
        <v>397</v>
      </c>
      <c r="D65" s="659">
        <v>71350</v>
      </c>
    </row>
    <row r="66" spans="1:4" ht="15.6" thickTop="1" thickBot="1">
      <c r="A66" s="199" t="s">
        <v>398</v>
      </c>
      <c r="B66" s="199" t="s">
        <v>92</v>
      </c>
      <c r="C66" s="204" t="s">
        <v>399</v>
      </c>
      <c r="D66" s="659">
        <v>52957.242590526606</v>
      </c>
    </row>
    <row r="67" spans="1:4" ht="15.6" thickTop="1" thickBot="1">
      <c r="A67" s="199" t="s">
        <v>1001</v>
      </c>
      <c r="B67" s="199" t="s">
        <v>144</v>
      </c>
      <c r="C67" s="204" t="s">
        <v>1002</v>
      </c>
      <c r="D67" s="659">
        <v>13882.031393999998</v>
      </c>
    </row>
    <row r="68" spans="1:4" ht="15.6" thickTop="1" thickBot="1">
      <c r="A68" s="199" t="s">
        <v>404</v>
      </c>
      <c r="B68" s="199" t="s">
        <v>377</v>
      </c>
      <c r="C68" s="204" t="s">
        <v>405</v>
      </c>
      <c r="D68" s="659">
        <v>1297.0999999999999</v>
      </c>
    </row>
    <row r="69" spans="1:4" ht="15.6" thickTop="1" thickBot="1">
      <c r="A69" s="199" t="s">
        <v>406</v>
      </c>
      <c r="B69" s="199" t="s">
        <v>377</v>
      </c>
      <c r="C69" s="204" t="s">
        <v>407</v>
      </c>
      <c r="D69" s="659">
        <v>6257.2555082274412</v>
      </c>
    </row>
    <row r="70" spans="1:4" ht="15.6" thickTop="1" thickBot="1">
      <c r="A70" s="199" t="s">
        <v>408</v>
      </c>
      <c r="B70" s="199" t="s">
        <v>144</v>
      </c>
      <c r="C70" s="204" t="s">
        <v>409</v>
      </c>
      <c r="D70" s="659">
        <v>31036.013663837955</v>
      </c>
    </row>
    <row r="71" spans="1:4" ht="15.6" thickTop="1" thickBot="1">
      <c r="A71" s="199" t="s">
        <v>410</v>
      </c>
      <c r="B71" s="199" t="s">
        <v>92</v>
      </c>
      <c r="C71" s="204" t="s">
        <v>411</v>
      </c>
      <c r="D71" s="659">
        <v>8200</v>
      </c>
    </row>
    <row r="72" spans="1:4" ht="15.6" thickTop="1" thickBot="1">
      <c r="A72" s="199" t="s">
        <v>412</v>
      </c>
      <c r="B72" s="199" t="s">
        <v>92</v>
      </c>
      <c r="C72" s="204" t="s">
        <v>413</v>
      </c>
      <c r="D72" s="659">
        <v>12467988.085359659</v>
      </c>
    </row>
    <row r="73" spans="1:4" ht="15.6" thickTop="1" thickBot="1">
      <c r="A73" s="199" t="s">
        <v>882</v>
      </c>
      <c r="B73" s="199" t="s">
        <v>377</v>
      </c>
      <c r="C73" s="204" t="s">
        <v>883</v>
      </c>
      <c r="D73" s="659">
        <v>1988.0462763061025</v>
      </c>
    </row>
    <row r="74" spans="1:4" ht="15.6" thickTop="1" thickBot="1">
      <c r="A74" s="199" t="s">
        <v>877</v>
      </c>
      <c r="B74" s="199" t="s">
        <v>377</v>
      </c>
      <c r="C74" s="204" t="s">
        <v>878</v>
      </c>
      <c r="D74" s="659">
        <v>1500</v>
      </c>
    </row>
    <row r="75" spans="1:4" ht="15.6" thickTop="1" thickBot="1">
      <c r="A75" s="199" t="s">
        <v>880</v>
      </c>
      <c r="B75" s="199" t="s">
        <v>377</v>
      </c>
      <c r="C75" s="204" t="s">
        <v>881</v>
      </c>
      <c r="D75" s="659">
        <v>1074.2159999999999</v>
      </c>
    </row>
    <row r="76" spans="1:4" ht="15.6" thickTop="1" thickBot="1">
      <c r="A76" s="199" t="s">
        <v>894</v>
      </c>
      <c r="B76" s="199" t="s">
        <v>377</v>
      </c>
      <c r="C76" s="204" t="s">
        <v>895</v>
      </c>
      <c r="D76" s="659">
        <v>2447.0165719380466</v>
      </c>
    </row>
    <row r="77" spans="1:4" ht="15.6" thickTop="1" thickBot="1">
      <c r="A77" s="199" t="s">
        <v>879</v>
      </c>
      <c r="B77" s="199" t="s">
        <v>377</v>
      </c>
      <c r="C77" s="204" t="s">
        <v>2143</v>
      </c>
      <c r="D77" s="659">
        <v>1500</v>
      </c>
    </row>
    <row r="78" spans="1:4" ht="15.6" thickTop="1" thickBot="1">
      <c r="A78" s="199" t="s">
        <v>889</v>
      </c>
      <c r="B78" s="199" t="s">
        <v>377</v>
      </c>
      <c r="C78" s="204" t="s">
        <v>890</v>
      </c>
      <c r="D78" s="659">
        <v>1643.6639666607775</v>
      </c>
    </row>
    <row r="79" spans="1:4" ht="15.6" thickTop="1" thickBot="1">
      <c r="A79" s="199" t="s">
        <v>891</v>
      </c>
      <c r="B79" s="199" t="s">
        <v>377</v>
      </c>
      <c r="C79" s="204" t="s">
        <v>2129</v>
      </c>
      <c r="D79" s="659">
        <v>1666.6976981959442</v>
      </c>
    </row>
    <row r="80" spans="1:4" ht="15.6" thickTop="1" thickBot="1">
      <c r="A80" s="199" t="s">
        <v>892</v>
      </c>
      <c r="B80" s="199" t="s">
        <v>377</v>
      </c>
      <c r="C80" s="204" t="s">
        <v>2130</v>
      </c>
      <c r="D80" s="659">
        <v>1716.268932765772</v>
      </c>
    </row>
    <row r="81" spans="1:4" ht="30" thickTop="1" thickBot="1">
      <c r="A81" s="199" t="s">
        <v>884</v>
      </c>
      <c r="B81" s="199" t="s">
        <v>377</v>
      </c>
      <c r="C81" s="204" t="s">
        <v>2038</v>
      </c>
      <c r="D81" s="659">
        <v>2611.3432277106872</v>
      </c>
    </row>
    <row r="82" spans="1:4" ht="30" thickTop="1" thickBot="1">
      <c r="A82" s="199" t="s">
        <v>885</v>
      </c>
      <c r="B82" s="199" t="s">
        <v>377</v>
      </c>
      <c r="C82" s="204" t="s">
        <v>2039</v>
      </c>
      <c r="D82" s="659">
        <v>2611.3432277106872</v>
      </c>
    </row>
    <row r="83" spans="1:4" ht="30" thickTop="1" thickBot="1">
      <c r="A83" s="199" t="s">
        <v>886</v>
      </c>
      <c r="B83" s="199" t="s">
        <v>377</v>
      </c>
      <c r="C83" s="204" t="s">
        <v>2040</v>
      </c>
      <c r="D83" s="659">
        <v>2634.1071163706806</v>
      </c>
    </row>
    <row r="84" spans="1:4" ht="30" thickTop="1" thickBot="1">
      <c r="A84" s="199" t="s">
        <v>887</v>
      </c>
      <c r="B84" s="199" t="s">
        <v>377</v>
      </c>
      <c r="C84" s="204" t="s">
        <v>2041</v>
      </c>
      <c r="D84" s="659">
        <v>2634.1071163706806</v>
      </c>
    </row>
    <row r="85" spans="1:4" ht="15.6" thickTop="1" thickBot="1">
      <c r="A85" s="199" t="s">
        <v>893</v>
      </c>
      <c r="B85" s="199" t="s">
        <v>377</v>
      </c>
      <c r="C85" s="204" t="s">
        <v>2043</v>
      </c>
      <c r="D85" s="659">
        <v>2634.1071163706806</v>
      </c>
    </row>
    <row r="86" spans="1:4" ht="30" thickTop="1" thickBot="1">
      <c r="A86" s="199" t="s">
        <v>888</v>
      </c>
      <c r="B86" s="199" t="s">
        <v>377</v>
      </c>
      <c r="C86" s="204" t="s">
        <v>2042</v>
      </c>
      <c r="D86" s="659">
        <v>2634.1071163706806</v>
      </c>
    </row>
    <row r="87" spans="1:4" ht="30" thickTop="1" thickBot="1">
      <c r="A87" s="199" t="s">
        <v>875</v>
      </c>
      <c r="B87" s="199" t="s">
        <v>377</v>
      </c>
      <c r="C87" s="204" t="s">
        <v>876</v>
      </c>
      <c r="D87" s="659">
        <v>470</v>
      </c>
    </row>
    <row r="88" spans="1:4" ht="15.6" thickTop="1" thickBot="1">
      <c r="A88" s="199" t="s">
        <v>898</v>
      </c>
      <c r="B88" s="199" t="s">
        <v>377</v>
      </c>
      <c r="C88" s="204" t="s">
        <v>2044</v>
      </c>
      <c r="D88" s="659">
        <v>505.86684233528945</v>
      </c>
    </row>
    <row r="89" spans="1:4" ht="15.6" thickTop="1" thickBot="1">
      <c r="A89" s="199" t="s">
        <v>896</v>
      </c>
      <c r="B89" s="199" t="s">
        <v>377</v>
      </c>
      <c r="C89" s="204" t="s">
        <v>897</v>
      </c>
      <c r="D89" s="659">
        <v>440.07705200759051</v>
      </c>
    </row>
    <row r="90" spans="1:4" ht="15.6" thickTop="1" thickBot="1">
      <c r="A90" s="199" t="s">
        <v>997</v>
      </c>
      <c r="B90" s="199" t="s">
        <v>233</v>
      </c>
      <c r="C90" s="204" t="s">
        <v>998</v>
      </c>
      <c r="D90" s="659">
        <v>21420</v>
      </c>
    </row>
    <row r="91" spans="1:4" ht="30" thickTop="1" thickBot="1">
      <c r="A91" s="199" t="s">
        <v>414</v>
      </c>
      <c r="B91" s="199" t="s">
        <v>377</v>
      </c>
      <c r="C91" s="204" t="s">
        <v>415</v>
      </c>
      <c r="D91" s="659">
        <v>9361.9475186984455</v>
      </c>
    </row>
    <row r="92" spans="1:4" ht="15.6" thickTop="1" thickBot="1">
      <c r="A92" s="199" t="s">
        <v>416</v>
      </c>
      <c r="B92" s="199" t="s">
        <v>144</v>
      </c>
      <c r="C92" s="204" t="s">
        <v>417</v>
      </c>
      <c r="D92" s="659">
        <v>33938.800000000003</v>
      </c>
    </row>
    <row r="93" spans="1:4" ht="15.6" thickTop="1" thickBot="1">
      <c r="A93" s="199" t="s">
        <v>418</v>
      </c>
      <c r="B93" s="199" t="s">
        <v>144</v>
      </c>
      <c r="C93" s="204" t="s">
        <v>419</v>
      </c>
      <c r="D93" s="659">
        <v>916</v>
      </c>
    </row>
    <row r="94" spans="1:4" ht="15.6" thickTop="1" thickBot="1">
      <c r="A94" s="199" t="s">
        <v>420</v>
      </c>
      <c r="B94" s="199" t="s">
        <v>144</v>
      </c>
      <c r="C94" s="204" t="s">
        <v>421</v>
      </c>
      <c r="D94" s="659">
        <v>916</v>
      </c>
    </row>
    <row r="95" spans="1:4" ht="15.6" thickTop="1" thickBot="1">
      <c r="A95" s="199" t="s">
        <v>422</v>
      </c>
      <c r="B95" s="199" t="s">
        <v>377</v>
      </c>
      <c r="C95" s="204" t="s">
        <v>423</v>
      </c>
      <c r="D95" s="659">
        <v>3387.458756531988</v>
      </c>
    </row>
    <row r="96" spans="1:4" ht="15.6" thickTop="1" thickBot="1">
      <c r="A96" s="199" t="s">
        <v>441</v>
      </c>
      <c r="B96" s="199" t="s">
        <v>377</v>
      </c>
      <c r="C96" s="204" t="s">
        <v>442</v>
      </c>
      <c r="D96" s="659">
        <v>2665.6751077733711</v>
      </c>
    </row>
    <row r="97" spans="1:4" ht="15.6" thickTop="1" thickBot="1">
      <c r="A97" s="199" t="s">
        <v>439</v>
      </c>
      <c r="B97" s="199" t="s">
        <v>377</v>
      </c>
      <c r="C97" s="204" t="s">
        <v>440</v>
      </c>
      <c r="D97" s="659">
        <v>3380.923720594958</v>
      </c>
    </row>
    <row r="98" spans="1:4" ht="15.6" thickTop="1" thickBot="1">
      <c r="A98" s="199" t="s">
        <v>424</v>
      </c>
      <c r="B98" s="199" t="s">
        <v>425</v>
      </c>
      <c r="C98" s="204" t="s">
        <v>426</v>
      </c>
      <c r="D98" s="659">
        <v>2620.6377593445509</v>
      </c>
    </row>
    <row r="99" spans="1:4" ht="30" thickTop="1" thickBot="1">
      <c r="A99" s="199" t="s">
        <v>907</v>
      </c>
      <c r="B99" s="199" t="s">
        <v>388</v>
      </c>
      <c r="C99" s="204" t="s">
        <v>2045</v>
      </c>
      <c r="D99" s="659">
        <v>263729.42733713577</v>
      </c>
    </row>
    <row r="100" spans="1:4" ht="30" thickTop="1" thickBot="1">
      <c r="A100" s="199" t="s">
        <v>908</v>
      </c>
      <c r="B100" s="199" t="s">
        <v>388</v>
      </c>
      <c r="C100" s="204" t="s">
        <v>2046</v>
      </c>
      <c r="D100" s="659">
        <v>347489.51999999996</v>
      </c>
    </row>
    <row r="101" spans="1:4" ht="30" thickTop="1" thickBot="1">
      <c r="A101" s="199" t="s">
        <v>909</v>
      </c>
      <c r="B101" s="199" t="s">
        <v>388</v>
      </c>
      <c r="C101" s="204" t="s">
        <v>2047</v>
      </c>
      <c r="D101" s="659">
        <v>522548.04</v>
      </c>
    </row>
    <row r="102" spans="1:4" ht="30" thickTop="1" thickBot="1">
      <c r="A102" s="199" t="s">
        <v>910</v>
      </c>
      <c r="B102" s="199" t="s">
        <v>388</v>
      </c>
      <c r="C102" s="204" t="s">
        <v>2048</v>
      </c>
      <c r="D102" s="659">
        <v>415914.51999999996</v>
      </c>
    </row>
    <row r="103" spans="1:4" ht="30" thickTop="1" thickBot="1">
      <c r="A103" s="199" t="s">
        <v>911</v>
      </c>
      <c r="B103" s="199" t="s">
        <v>388</v>
      </c>
      <c r="C103" s="204" t="s">
        <v>2049</v>
      </c>
      <c r="D103" s="659">
        <v>428723.68</v>
      </c>
    </row>
    <row r="104" spans="1:4" ht="15.6" thickTop="1" thickBot="1">
      <c r="A104" s="199" t="s">
        <v>905</v>
      </c>
      <c r="B104" s="199" t="s">
        <v>388</v>
      </c>
      <c r="C104" s="204" t="s">
        <v>2112</v>
      </c>
      <c r="D104" s="659">
        <v>305668.15999999997</v>
      </c>
    </row>
    <row r="105" spans="1:4" ht="15.6" thickTop="1" thickBot="1">
      <c r="A105" s="199" t="s">
        <v>904</v>
      </c>
      <c r="B105" s="199" t="s">
        <v>388</v>
      </c>
      <c r="C105" s="204" t="s">
        <v>2113</v>
      </c>
      <c r="D105" s="659">
        <v>331177</v>
      </c>
    </row>
    <row r="106" spans="1:4" ht="15.6" thickTop="1" thickBot="1">
      <c r="A106" s="199" t="s">
        <v>1745</v>
      </c>
      <c r="B106" s="199" t="s">
        <v>388</v>
      </c>
      <c r="C106" s="204" t="s">
        <v>2111</v>
      </c>
      <c r="D106" s="659">
        <v>356904.8</v>
      </c>
    </row>
    <row r="107" spans="1:4" ht="15.6" thickTop="1" thickBot="1">
      <c r="A107" s="199" t="s">
        <v>901</v>
      </c>
      <c r="B107" s="199" t="s">
        <v>388</v>
      </c>
      <c r="C107" s="204" t="s">
        <v>2111</v>
      </c>
      <c r="D107" s="659">
        <v>356904.8</v>
      </c>
    </row>
    <row r="108" spans="1:4" ht="15.6" thickTop="1" thickBot="1">
      <c r="A108" s="199" t="s">
        <v>903</v>
      </c>
      <c r="B108" s="199" t="s">
        <v>388</v>
      </c>
      <c r="C108" s="204" t="s">
        <v>2114</v>
      </c>
      <c r="D108" s="659">
        <v>369713.95999999996</v>
      </c>
    </row>
    <row r="109" spans="1:4" ht="15.6" thickTop="1" thickBot="1">
      <c r="A109" s="199" t="s">
        <v>902</v>
      </c>
      <c r="B109" s="199" t="s">
        <v>388</v>
      </c>
      <c r="C109" s="204" t="s">
        <v>2115</v>
      </c>
      <c r="D109" s="659">
        <v>382523.12</v>
      </c>
    </row>
    <row r="110" spans="1:4" ht="15.6" thickTop="1" thickBot="1">
      <c r="A110" s="199" t="s">
        <v>906</v>
      </c>
      <c r="B110" s="199" t="s">
        <v>388</v>
      </c>
      <c r="C110" s="204" t="s">
        <v>2116</v>
      </c>
      <c r="D110" s="659">
        <v>349078.88400000002</v>
      </c>
    </row>
    <row r="111" spans="1:4" ht="15.6" thickTop="1" thickBot="1">
      <c r="A111" s="199" t="s">
        <v>427</v>
      </c>
      <c r="B111" s="199" t="s">
        <v>144</v>
      </c>
      <c r="C111" s="204" t="s">
        <v>428</v>
      </c>
      <c r="D111" s="659">
        <v>1743.76</v>
      </c>
    </row>
    <row r="112" spans="1:4" ht="15.6" thickTop="1" thickBot="1">
      <c r="A112" s="199" t="s">
        <v>429</v>
      </c>
      <c r="B112" s="199" t="s">
        <v>233</v>
      </c>
      <c r="C112" s="204" t="s">
        <v>430</v>
      </c>
      <c r="D112" s="659">
        <v>3489.08</v>
      </c>
    </row>
    <row r="113" spans="1:4" ht="30" thickTop="1" thickBot="1">
      <c r="A113" s="199" t="s">
        <v>431</v>
      </c>
      <c r="B113" s="199" t="s">
        <v>92</v>
      </c>
      <c r="C113" s="204" t="s">
        <v>432</v>
      </c>
      <c r="D113" s="659">
        <v>4641</v>
      </c>
    </row>
    <row r="114" spans="1:4" ht="30" thickTop="1" thickBot="1">
      <c r="A114" s="199" t="s">
        <v>433</v>
      </c>
      <c r="B114" s="199" t="s">
        <v>144</v>
      </c>
      <c r="C114" s="204" t="s">
        <v>434</v>
      </c>
      <c r="D114" s="659">
        <v>51489.748159509189</v>
      </c>
    </row>
    <row r="115" spans="1:4" ht="15.6" thickTop="1" thickBot="1">
      <c r="A115" s="199" t="s">
        <v>435</v>
      </c>
      <c r="B115" s="199" t="s">
        <v>92</v>
      </c>
      <c r="C115" s="654" t="s">
        <v>436</v>
      </c>
      <c r="D115" s="659"/>
    </row>
    <row r="116" spans="1:4" ht="15.6" thickTop="1" thickBot="1">
      <c r="A116" s="199" t="s">
        <v>443</v>
      </c>
      <c r="B116" s="199" t="s">
        <v>92</v>
      </c>
      <c r="C116" s="204" t="s">
        <v>1997</v>
      </c>
      <c r="D116" s="659">
        <v>390800</v>
      </c>
    </row>
    <row r="117" spans="1:4" ht="15.6" thickTop="1" thickBot="1">
      <c r="A117" s="199" t="s">
        <v>446</v>
      </c>
      <c r="B117" s="199" t="s">
        <v>92</v>
      </c>
      <c r="C117" s="204" t="s">
        <v>447</v>
      </c>
      <c r="D117" s="659">
        <v>31907.383938424275</v>
      </c>
    </row>
    <row r="118" spans="1:4" ht="30" thickTop="1" thickBot="1">
      <c r="A118" s="199" t="s">
        <v>444</v>
      </c>
      <c r="B118" s="199" t="s">
        <v>92</v>
      </c>
      <c r="C118" s="654" t="s">
        <v>445</v>
      </c>
      <c r="D118" s="659">
        <v>31907.383938424275</v>
      </c>
    </row>
    <row r="119" spans="1:4" ht="30" thickTop="1" thickBot="1">
      <c r="A119" s="199" t="s">
        <v>449</v>
      </c>
      <c r="B119" s="199" t="s">
        <v>388</v>
      </c>
      <c r="C119" s="204" t="s">
        <v>450</v>
      </c>
      <c r="D119" s="659">
        <v>3170.7684977153235</v>
      </c>
    </row>
    <row r="120" spans="1:4" ht="30" thickTop="1" thickBot="1">
      <c r="A120" s="199" t="s">
        <v>448</v>
      </c>
      <c r="B120" s="199" t="s">
        <v>388</v>
      </c>
      <c r="C120" s="204" t="s">
        <v>1998</v>
      </c>
      <c r="D120" s="659">
        <v>3018.7976236999011</v>
      </c>
    </row>
    <row r="121" spans="1:4" ht="30" thickTop="1" thickBot="1">
      <c r="A121" s="199" t="s">
        <v>912</v>
      </c>
      <c r="B121" s="199" t="s">
        <v>637</v>
      </c>
      <c r="C121" s="204" t="s">
        <v>913</v>
      </c>
      <c r="D121" s="659">
        <v>32000</v>
      </c>
    </row>
    <row r="122" spans="1:4" ht="15.6" thickTop="1" thickBot="1">
      <c r="A122" s="199" t="s">
        <v>914</v>
      </c>
      <c r="B122" s="199" t="s">
        <v>637</v>
      </c>
      <c r="C122" s="204" t="s">
        <v>2050</v>
      </c>
      <c r="D122" s="659">
        <v>35000</v>
      </c>
    </row>
    <row r="123" spans="1:4" ht="15.6" thickTop="1" thickBot="1">
      <c r="A123" s="199" t="s">
        <v>451</v>
      </c>
      <c r="B123" s="199" t="s">
        <v>388</v>
      </c>
      <c r="C123" s="204" t="s">
        <v>1999</v>
      </c>
      <c r="D123" s="659">
        <v>2138.3826956024573</v>
      </c>
    </row>
    <row r="124" spans="1:4" ht="15.6" thickTop="1" thickBot="1">
      <c r="A124" s="199" t="s">
        <v>452</v>
      </c>
      <c r="B124" s="199" t="s">
        <v>144</v>
      </c>
      <c r="C124" s="204" t="s">
        <v>453</v>
      </c>
      <c r="D124" s="659">
        <v>10708.859228119512</v>
      </c>
    </row>
    <row r="125" spans="1:4" ht="15.6" thickTop="1" thickBot="1">
      <c r="A125" s="199" t="s">
        <v>939</v>
      </c>
      <c r="B125" s="199" t="s">
        <v>425</v>
      </c>
      <c r="C125" s="204" t="s">
        <v>2052</v>
      </c>
      <c r="D125" s="659">
        <v>1183</v>
      </c>
    </row>
    <row r="126" spans="1:4" ht="15.6" thickTop="1" thickBot="1">
      <c r="A126" s="199" t="s">
        <v>940</v>
      </c>
      <c r="B126" s="199" t="s">
        <v>425</v>
      </c>
      <c r="C126" s="204" t="s">
        <v>2053</v>
      </c>
      <c r="D126" s="659">
        <v>1435</v>
      </c>
    </row>
    <row r="127" spans="1:4" ht="30" thickTop="1" thickBot="1">
      <c r="A127" s="199" t="s">
        <v>938</v>
      </c>
      <c r="B127" s="199" t="s">
        <v>425</v>
      </c>
      <c r="C127" s="204" t="s">
        <v>2051</v>
      </c>
      <c r="D127" s="659">
        <v>1435</v>
      </c>
    </row>
    <row r="128" spans="1:4" ht="15.6" thickTop="1" thickBot="1">
      <c r="A128" s="199" t="s">
        <v>920</v>
      </c>
      <c r="B128" s="199" t="s">
        <v>425</v>
      </c>
      <c r="C128" s="204" t="s">
        <v>921</v>
      </c>
      <c r="D128" s="659">
        <v>1183</v>
      </c>
    </row>
    <row r="129" spans="1:4" ht="15.6" thickTop="1" thickBot="1">
      <c r="A129" s="199" t="s">
        <v>922</v>
      </c>
      <c r="B129" s="199" t="s">
        <v>425</v>
      </c>
      <c r="C129" s="204" t="s">
        <v>923</v>
      </c>
      <c r="D129" s="659">
        <v>961</v>
      </c>
    </row>
    <row r="130" spans="1:4" ht="15.6" thickTop="1" thickBot="1">
      <c r="A130" s="199" t="s">
        <v>924</v>
      </c>
      <c r="B130" s="199" t="s">
        <v>425</v>
      </c>
      <c r="C130" s="204" t="s">
        <v>925</v>
      </c>
      <c r="D130" s="659">
        <v>1115</v>
      </c>
    </row>
    <row r="131" spans="1:4" ht="15.6" thickTop="1" thickBot="1">
      <c r="A131" s="199" t="s">
        <v>926</v>
      </c>
      <c r="B131" s="199" t="s">
        <v>425</v>
      </c>
      <c r="C131" s="204" t="s">
        <v>927</v>
      </c>
      <c r="D131" s="659">
        <v>1435</v>
      </c>
    </row>
    <row r="132" spans="1:4" ht="15.6" thickTop="1" thickBot="1">
      <c r="A132" s="199" t="s">
        <v>928</v>
      </c>
      <c r="B132" s="199" t="s">
        <v>425</v>
      </c>
      <c r="C132" s="204" t="s">
        <v>929</v>
      </c>
      <c r="D132" s="659">
        <v>1101</v>
      </c>
    </row>
    <row r="133" spans="1:4" ht="15.6" thickTop="1" thickBot="1">
      <c r="A133" s="199" t="s">
        <v>932</v>
      </c>
      <c r="B133" s="199" t="s">
        <v>425</v>
      </c>
      <c r="C133" s="204" t="s">
        <v>933</v>
      </c>
      <c r="D133" s="659">
        <v>921</v>
      </c>
    </row>
    <row r="134" spans="1:4" ht="15.6" thickTop="1" thickBot="1">
      <c r="A134" s="199" t="s">
        <v>930</v>
      </c>
      <c r="B134" s="199" t="s">
        <v>425</v>
      </c>
      <c r="C134" s="204" t="s">
        <v>931</v>
      </c>
      <c r="D134" s="659">
        <v>1197</v>
      </c>
    </row>
    <row r="135" spans="1:4" ht="15.6" thickTop="1" thickBot="1">
      <c r="A135" s="199" t="s">
        <v>934</v>
      </c>
      <c r="B135" s="199" t="s">
        <v>425</v>
      </c>
      <c r="C135" s="204" t="s">
        <v>935</v>
      </c>
      <c r="D135" s="659">
        <v>990</v>
      </c>
    </row>
    <row r="136" spans="1:4" ht="15.6" thickTop="1" thickBot="1">
      <c r="A136" s="199" t="s">
        <v>936</v>
      </c>
      <c r="B136" s="199" t="s">
        <v>425</v>
      </c>
      <c r="C136" s="204" t="s">
        <v>937</v>
      </c>
      <c r="D136" s="659">
        <v>1246</v>
      </c>
    </row>
    <row r="137" spans="1:4" ht="30" thickTop="1" thickBot="1">
      <c r="A137" s="199" t="s">
        <v>918</v>
      </c>
      <c r="B137" s="199" t="s">
        <v>377</v>
      </c>
      <c r="C137" s="204" t="s">
        <v>919</v>
      </c>
      <c r="D137" s="659">
        <v>5155.3193613701769</v>
      </c>
    </row>
    <row r="138" spans="1:4" ht="30" thickTop="1" thickBot="1">
      <c r="A138" s="199" t="s">
        <v>915</v>
      </c>
      <c r="B138" s="199" t="s">
        <v>916</v>
      </c>
      <c r="C138" s="204" t="s">
        <v>917</v>
      </c>
      <c r="D138" s="659">
        <v>2.1122489248259189E-2</v>
      </c>
    </row>
    <row r="139" spans="1:4" ht="15.6" thickTop="1" thickBot="1">
      <c r="A139" s="199" t="s">
        <v>454</v>
      </c>
      <c r="B139" s="199" t="s">
        <v>377</v>
      </c>
      <c r="C139" s="204" t="s">
        <v>455</v>
      </c>
      <c r="D139" s="659">
        <v>5000</v>
      </c>
    </row>
    <row r="140" spans="1:4" ht="30" thickTop="1" thickBot="1">
      <c r="A140" s="199" t="s">
        <v>456</v>
      </c>
      <c r="B140" s="199" t="s">
        <v>457</v>
      </c>
      <c r="C140" s="204" t="s">
        <v>458</v>
      </c>
      <c r="D140" s="659"/>
    </row>
    <row r="141" spans="1:4" ht="30" thickTop="1" thickBot="1">
      <c r="A141" s="199" t="s">
        <v>459</v>
      </c>
      <c r="B141" s="199" t="s">
        <v>144</v>
      </c>
      <c r="C141" s="204" t="s">
        <v>2000</v>
      </c>
      <c r="D141" s="659">
        <v>3587.8772754874349</v>
      </c>
    </row>
    <row r="142" spans="1:4" ht="30" thickTop="1" thickBot="1">
      <c r="A142" s="199" t="s">
        <v>460</v>
      </c>
      <c r="B142" s="199" t="s">
        <v>92</v>
      </c>
      <c r="C142" s="204" t="s">
        <v>461</v>
      </c>
      <c r="D142" s="659">
        <v>5355</v>
      </c>
    </row>
    <row r="143" spans="1:4" ht="15.6" thickTop="1" thickBot="1">
      <c r="A143" s="199" t="s">
        <v>462</v>
      </c>
      <c r="B143" s="199" t="s">
        <v>463</v>
      </c>
      <c r="C143" s="204" t="s">
        <v>464</v>
      </c>
      <c r="D143" s="659">
        <v>8348.89</v>
      </c>
    </row>
    <row r="144" spans="1:4" ht="15.6" thickTop="1" thickBot="1">
      <c r="A144" s="199" t="s">
        <v>465</v>
      </c>
      <c r="B144" s="199" t="s">
        <v>425</v>
      </c>
      <c r="C144" s="204" t="s">
        <v>466</v>
      </c>
      <c r="D144" s="659">
        <v>17465.715444274505</v>
      </c>
    </row>
    <row r="145" spans="1:4" ht="15.6" thickTop="1" thickBot="1">
      <c r="A145" s="199" t="s">
        <v>951</v>
      </c>
      <c r="B145" s="199" t="s">
        <v>233</v>
      </c>
      <c r="C145" s="204" t="s">
        <v>953</v>
      </c>
      <c r="D145" s="659">
        <v>10629.663427890535</v>
      </c>
    </row>
    <row r="146" spans="1:4" ht="44.4" thickTop="1" thickBot="1">
      <c r="A146" s="199" t="s">
        <v>941</v>
      </c>
      <c r="B146" s="199" t="s">
        <v>233</v>
      </c>
      <c r="C146" s="204" t="s">
        <v>942</v>
      </c>
      <c r="D146" s="659">
        <v>4625.4224759850176</v>
      </c>
    </row>
    <row r="147" spans="1:4" ht="30" thickTop="1" thickBot="1">
      <c r="A147" s="199" t="s">
        <v>943</v>
      </c>
      <c r="B147" s="199" t="s">
        <v>233</v>
      </c>
      <c r="C147" s="204" t="s">
        <v>944</v>
      </c>
      <c r="D147" s="659">
        <v>15276.284771409313</v>
      </c>
    </row>
    <row r="148" spans="1:4" ht="15.6" thickTop="1" thickBot="1">
      <c r="A148" s="199" t="s">
        <v>1775</v>
      </c>
      <c r="B148" s="199" t="s">
        <v>233</v>
      </c>
      <c r="C148" s="204" t="s">
        <v>2054</v>
      </c>
      <c r="D148" s="659">
        <v>892.5</v>
      </c>
    </row>
    <row r="149" spans="1:4" ht="30" thickTop="1" thickBot="1">
      <c r="A149" s="199" t="s">
        <v>945</v>
      </c>
      <c r="B149" s="199" t="s">
        <v>144</v>
      </c>
      <c r="C149" s="204" t="s">
        <v>946</v>
      </c>
      <c r="D149" s="659">
        <v>18377.51351417441</v>
      </c>
    </row>
    <row r="150" spans="1:4" ht="15.6" thickTop="1" thickBot="1">
      <c r="A150" s="199" t="s">
        <v>947</v>
      </c>
      <c r="B150" s="199" t="s">
        <v>233</v>
      </c>
      <c r="C150" s="204" t="s">
        <v>948</v>
      </c>
      <c r="D150" s="659">
        <v>5635.7778819887544</v>
      </c>
    </row>
    <row r="151" spans="1:4" ht="30" thickTop="1" thickBot="1">
      <c r="A151" s="199" t="s">
        <v>949</v>
      </c>
      <c r="B151" s="199" t="s">
        <v>457</v>
      </c>
      <c r="C151" s="204" t="s">
        <v>950</v>
      </c>
      <c r="D151" s="659">
        <v>119021.05161795796</v>
      </c>
    </row>
    <row r="152" spans="1:4" ht="15.6" thickTop="1" thickBot="1">
      <c r="A152" s="199" t="s">
        <v>467</v>
      </c>
      <c r="B152" s="199" t="s">
        <v>92</v>
      </c>
      <c r="C152" s="204" t="s">
        <v>468</v>
      </c>
      <c r="D152" s="659">
        <v>1141.6799999999998</v>
      </c>
    </row>
    <row r="153" spans="1:4" ht="15.6" thickTop="1" thickBot="1">
      <c r="A153" s="199" t="s">
        <v>469</v>
      </c>
      <c r="B153" s="199" t="s">
        <v>377</v>
      </c>
      <c r="C153" s="204" t="s">
        <v>470</v>
      </c>
      <c r="D153" s="659">
        <v>22286.106933263891</v>
      </c>
    </row>
    <row r="154" spans="1:4" ht="15.6" thickTop="1" thickBot="1">
      <c r="A154" s="199" t="s">
        <v>471</v>
      </c>
      <c r="B154" s="199" t="s">
        <v>377</v>
      </c>
      <c r="C154" s="204" t="s">
        <v>472</v>
      </c>
      <c r="D154" s="659">
        <v>4007.77</v>
      </c>
    </row>
    <row r="155" spans="1:4" ht="30" thickTop="1" thickBot="1">
      <c r="A155" s="199" t="s">
        <v>987</v>
      </c>
      <c r="B155" s="199" t="s">
        <v>144</v>
      </c>
      <c r="C155" s="204" t="s">
        <v>988</v>
      </c>
      <c r="D155" s="659">
        <v>62034.7</v>
      </c>
    </row>
    <row r="156" spans="1:4" ht="30" thickTop="1" thickBot="1">
      <c r="A156" s="199" t="s">
        <v>989</v>
      </c>
      <c r="B156" s="199" t="s">
        <v>144</v>
      </c>
      <c r="C156" s="204" t="s">
        <v>990</v>
      </c>
      <c r="D156" s="659">
        <v>15237.949999999999</v>
      </c>
    </row>
    <row r="157" spans="1:4" ht="30" thickTop="1" thickBot="1">
      <c r="A157" s="199" t="s">
        <v>991</v>
      </c>
      <c r="B157" s="199" t="s">
        <v>144</v>
      </c>
      <c r="C157" s="204" t="s">
        <v>992</v>
      </c>
      <c r="D157" s="659">
        <v>29671.46</v>
      </c>
    </row>
    <row r="158" spans="1:4" ht="30" thickTop="1" thickBot="1">
      <c r="A158" s="199" t="s">
        <v>993</v>
      </c>
      <c r="B158" s="199" t="s">
        <v>144</v>
      </c>
      <c r="C158" s="204" t="s">
        <v>994</v>
      </c>
      <c r="D158" s="659">
        <v>59342.92</v>
      </c>
    </row>
    <row r="159" spans="1:4" ht="15.6" thickTop="1" thickBot="1">
      <c r="A159" s="199" t="s">
        <v>475</v>
      </c>
      <c r="B159" s="199" t="s">
        <v>233</v>
      </c>
      <c r="C159" s="204" t="s">
        <v>476</v>
      </c>
      <c r="D159" s="659">
        <v>7460.0515122893112</v>
      </c>
    </row>
    <row r="160" spans="1:4" ht="15.6" thickTop="1" thickBot="1">
      <c r="A160" s="199" t="s">
        <v>980</v>
      </c>
      <c r="B160" s="199" t="s">
        <v>233</v>
      </c>
      <c r="C160" s="204" t="s">
        <v>476</v>
      </c>
      <c r="D160" s="659">
        <v>7460.0515122893112</v>
      </c>
    </row>
    <row r="161" spans="1:4" ht="15.6" thickTop="1" thickBot="1">
      <c r="A161" s="199" t="s">
        <v>477</v>
      </c>
      <c r="B161" s="199" t="s">
        <v>233</v>
      </c>
      <c r="C161" s="204" t="s">
        <v>478</v>
      </c>
      <c r="D161" s="659">
        <v>9282</v>
      </c>
    </row>
    <row r="162" spans="1:4" ht="15.6" thickTop="1" thickBot="1">
      <c r="A162" s="199" t="s">
        <v>981</v>
      </c>
      <c r="B162" s="199" t="s">
        <v>233</v>
      </c>
      <c r="C162" s="204" t="s">
        <v>478</v>
      </c>
      <c r="D162" s="659">
        <v>9282</v>
      </c>
    </row>
    <row r="163" spans="1:4" ht="15.6" thickTop="1" thickBot="1">
      <c r="A163" s="199" t="s">
        <v>972</v>
      </c>
      <c r="B163" s="199" t="s">
        <v>233</v>
      </c>
      <c r="C163" s="204" t="s">
        <v>973</v>
      </c>
      <c r="D163" s="659">
        <v>5337.15</v>
      </c>
    </row>
    <row r="164" spans="1:4" ht="15.6" thickTop="1" thickBot="1">
      <c r="A164" s="199" t="s">
        <v>978</v>
      </c>
      <c r="B164" s="199" t="s">
        <v>233</v>
      </c>
      <c r="C164" s="204" t="s">
        <v>973</v>
      </c>
      <c r="D164" s="659">
        <v>5337.15</v>
      </c>
    </row>
    <row r="165" spans="1:4" ht="15.6" thickTop="1" thickBot="1">
      <c r="A165" s="199" t="s">
        <v>985</v>
      </c>
      <c r="B165" s="199" t="s">
        <v>952</v>
      </c>
      <c r="C165" s="204" t="s">
        <v>986</v>
      </c>
      <c r="D165" s="659">
        <v>14263.34</v>
      </c>
    </row>
    <row r="166" spans="1:4" ht="15.6" thickTop="1" thickBot="1">
      <c r="A166" s="199" t="s">
        <v>983</v>
      </c>
      <c r="B166" s="199" t="s">
        <v>233</v>
      </c>
      <c r="C166" s="204" t="s">
        <v>984</v>
      </c>
      <c r="D166" s="659">
        <v>8554.91</v>
      </c>
    </row>
    <row r="167" spans="1:4" ht="15.6" thickTop="1" thickBot="1">
      <c r="A167" s="199" t="s">
        <v>479</v>
      </c>
      <c r="B167" s="199" t="s">
        <v>233</v>
      </c>
      <c r="C167" s="204" t="s">
        <v>480</v>
      </c>
      <c r="D167" s="659">
        <v>9452.17</v>
      </c>
    </row>
    <row r="168" spans="1:4" ht="15.6" thickTop="1" thickBot="1">
      <c r="A168" s="199" t="s">
        <v>982</v>
      </c>
      <c r="B168" s="199" t="s">
        <v>233</v>
      </c>
      <c r="C168" s="204" t="s">
        <v>480</v>
      </c>
      <c r="D168" s="659">
        <v>12283.18</v>
      </c>
    </row>
    <row r="169" spans="1:4" ht="15.6" thickTop="1" thickBot="1">
      <c r="A169" s="199" t="s">
        <v>473</v>
      </c>
      <c r="B169" s="199" t="s">
        <v>233</v>
      </c>
      <c r="C169" s="204" t="s">
        <v>474</v>
      </c>
      <c r="D169" s="659">
        <v>8554.91</v>
      </c>
    </row>
    <row r="170" spans="1:4" ht="15.6" thickTop="1" thickBot="1">
      <c r="A170" s="199" t="s">
        <v>979</v>
      </c>
      <c r="B170" s="199" t="s">
        <v>233</v>
      </c>
      <c r="C170" s="204" t="s">
        <v>474</v>
      </c>
      <c r="D170" s="659">
        <v>8554.91</v>
      </c>
    </row>
    <row r="171" spans="1:4" ht="15.6" thickTop="1" thickBot="1">
      <c r="A171" s="199" t="s">
        <v>955</v>
      </c>
      <c r="B171" s="199" t="s">
        <v>233</v>
      </c>
      <c r="C171" s="204" t="s">
        <v>956</v>
      </c>
      <c r="D171" s="659">
        <v>10132.85</v>
      </c>
    </row>
    <row r="172" spans="1:4" ht="15.6" thickTop="1" thickBot="1">
      <c r="A172" s="199" t="s">
        <v>968</v>
      </c>
      <c r="B172" s="199" t="s">
        <v>952</v>
      </c>
      <c r="C172" s="204" t="s">
        <v>969</v>
      </c>
      <c r="D172" s="659">
        <v>12140.609024625492</v>
      </c>
    </row>
    <row r="173" spans="1:4" ht="15.6" thickTop="1" thickBot="1">
      <c r="A173" s="199" t="s">
        <v>970</v>
      </c>
      <c r="B173" s="199" t="s">
        <v>952</v>
      </c>
      <c r="C173" s="204" t="s">
        <v>971</v>
      </c>
      <c r="D173" s="659">
        <v>7100.73</v>
      </c>
    </row>
    <row r="174" spans="1:4" ht="15.6" thickTop="1" thickBot="1">
      <c r="A174" s="199" t="s">
        <v>957</v>
      </c>
      <c r="B174" s="199" t="s">
        <v>233</v>
      </c>
      <c r="C174" s="204" t="s">
        <v>958</v>
      </c>
      <c r="D174" s="659">
        <v>6389.11</v>
      </c>
    </row>
    <row r="175" spans="1:4" ht="15.6" thickTop="1" thickBot="1">
      <c r="A175" s="199" t="s">
        <v>959</v>
      </c>
      <c r="B175" s="199" t="s">
        <v>233</v>
      </c>
      <c r="C175" s="204" t="s">
        <v>960</v>
      </c>
      <c r="D175" s="659">
        <v>6389.11</v>
      </c>
    </row>
    <row r="176" spans="1:4" ht="30" thickTop="1" thickBot="1">
      <c r="A176" s="199" t="s">
        <v>965</v>
      </c>
      <c r="B176" s="199" t="s">
        <v>233</v>
      </c>
      <c r="C176" s="204" t="s">
        <v>2058</v>
      </c>
      <c r="D176" s="659">
        <v>4109</v>
      </c>
    </row>
    <row r="177" spans="1:4" ht="15.6" thickTop="1" thickBot="1">
      <c r="A177" s="199" t="s">
        <v>961</v>
      </c>
      <c r="B177" s="199" t="s">
        <v>233</v>
      </c>
      <c r="C177" s="204" t="s">
        <v>2056</v>
      </c>
      <c r="D177" s="659">
        <v>5460.91</v>
      </c>
    </row>
    <row r="178" spans="1:4" ht="30" thickTop="1" thickBot="1">
      <c r="A178" s="199" t="s">
        <v>962</v>
      </c>
      <c r="B178" s="199" t="s">
        <v>233</v>
      </c>
      <c r="C178" s="204" t="s">
        <v>2057</v>
      </c>
      <c r="D178" s="659">
        <v>6389.11</v>
      </c>
    </row>
    <row r="179" spans="1:4" ht="30" thickTop="1" thickBot="1">
      <c r="A179" s="199" t="s">
        <v>967</v>
      </c>
      <c r="B179" s="199" t="s">
        <v>233</v>
      </c>
      <c r="C179" s="204" t="s">
        <v>2059</v>
      </c>
      <c r="D179" s="659">
        <v>6110.65</v>
      </c>
    </row>
    <row r="180" spans="1:4" ht="30" thickTop="1" thickBot="1">
      <c r="A180" s="199" t="s">
        <v>954</v>
      </c>
      <c r="B180" s="199" t="s">
        <v>233</v>
      </c>
      <c r="C180" s="204" t="s">
        <v>2055</v>
      </c>
      <c r="D180" s="659">
        <v>7100.73</v>
      </c>
    </row>
    <row r="181" spans="1:4" ht="15.6" thickTop="1" thickBot="1">
      <c r="A181" s="199" t="s">
        <v>963</v>
      </c>
      <c r="B181" s="199" t="s">
        <v>233</v>
      </c>
      <c r="C181" s="204" t="s">
        <v>964</v>
      </c>
      <c r="D181" s="659">
        <v>4068.6099999999997</v>
      </c>
    </row>
    <row r="182" spans="1:4" ht="15.6" thickTop="1" thickBot="1">
      <c r="A182" s="199" t="s">
        <v>966</v>
      </c>
      <c r="B182" s="199" t="s">
        <v>233</v>
      </c>
      <c r="C182" s="204" t="s">
        <v>964</v>
      </c>
      <c r="D182" s="659">
        <v>4934.9299999999994</v>
      </c>
    </row>
    <row r="183" spans="1:4" ht="15.6" thickTop="1" thickBot="1">
      <c r="A183" s="199" t="s">
        <v>481</v>
      </c>
      <c r="B183" s="199" t="s">
        <v>377</v>
      </c>
      <c r="C183" s="204" t="s">
        <v>482</v>
      </c>
      <c r="D183" s="659">
        <v>7735</v>
      </c>
    </row>
    <row r="184" spans="1:4" ht="15.6" thickTop="1" thickBot="1">
      <c r="A184" s="199" t="s">
        <v>485</v>
      </c>
      <c r="B184" s="199" t="s">
        <v>92</v>
      </c>
      <c r="C184" s="204" t="s">
        <v>486</v>
      </c>
      <c r="D184" s="659">
        <v>33320</v>
      </c>
    </row>
    <row r="185" spans="1:4" ht="15.6" thickTop="1" thickBot="1">
      <c r="A185" s="199" t="s">
        <v>483</v>
      </c>
      <c r="B185" s="199" t="s">
        <v>388</v>
      </c>
      <c r="C185" s="204" t="s">
        <v>484</v>
      </c>
      <c r="D185" s="659">
        <v>70000</v>
      </c>
    </row>
    <row r="186" spans="1:4" ht="15.6" thickTop="1" thickBot="1">
      <c r="A186" s="199" t="s">
        <v>487</v>
      </c>
      <c r="B186" s="199" t="s">
        <v>144</v>
      </c>
      <c r="C186" s="204" t="s">
        <v>2001</v>
      </c>
      <c r="D186" s="659">
        <v>1500</v>
      </c>
    </row>
    <row r="187" spans="1:4" ht="15.6" thickTop="1" thickBot="1">
      <c r="A187" s="199" t="s">
        <v>1539</v>
      </c>
      <c r="B187" s="199" t="s">
        <v>377</v>
      </c>
      <c r="C187" s="204" t="s">
        <v>1538</v>
      </c>
      <c r="D187" s="659">
        <v>8728</v>
      </c>
    </row>
    <row r="188" spans="1:4" ht="15.6" thickTop="1" thickBot="1">
      <c r="A188" s="199" t="s">
        <v>1793</v>
      </c>
      <c r="B188" s="199" t="s">
        <v>377</v>
      </c>
      <c r="C188" s="204" t="s">
        <v>1792</v>
      </c>
      <c r="D188" s="659">
        <v>8728</v>
      </c>
    </row>
    <row r="189" spans="1:4" ht="15.6" thickTop="1" thickBot="1">
      <c r="A189" s="199" t="s">
        <v>488</v>
      </c>
      <c r="B189" s="199" t="s">
        <v>377</v>
      </c>
      <c r="C189" s="204" t="s">
        <v>489</v>
      </c>
      <c r="D189" s="659">
        <v>11940</v>
      </c>
    </row>
    <row r="190" spans="1:4" ht="15.6" thickTop="1" thickBot="1">
      <c r="A190" s="199" t="s">
        <v>1750</v>
      </c>
      <c r="B190" s="199" t="s">
        <v>144</v>
      </c>
      <c r="C190" s="204" t="s">
        <v>1749</v>
      </c>
      <c r="D190" s="661">
        <v>805705.89948337094</v>
      </c>
    </row>
    <row r="191" spans="1:4" ht="15.6" thickTop="1" thickBot="1">
      <c r="A191" s="199" t="s">
        <v>498</v>
      </c>
      <c r="B191" s="199" t="s">
        <v>92</v>
      </c>
      <c r="C191" s="204" t="s">
        <v>499</v>
      </c>
      <c r="D191" s="659">
        <v>783650.90099999995</v>
      </c>
    </row>
    <row r="192" spans="1:4" ht="15.6" thickTop="1" thickBot="1">
      <c r="A192" s="199" t="s">
        <v>500</v>
      </c>
      <c r="B192" s="199" t="s">
        <v>92</v>
      </c>
      <c r="C192" s="204" t="s">
        <v>501</v>
      </c>
      <c r="D192" s="659">
        <v>391967.99070000002</v>
      </c>
    </row>
    <row r="193" spans="1:4" ht="15.6" thickTop="1" thickBot="1">
      <c r="A193" s="199" t="s">
        <v>490</v>
      </c>
      <c r="B193" s="199" t="s">
        <v>233</v>
      </c>
      <c r="C193" s="204" t="s">
        <v>491</v>
      </c>
      <c r="D193" s="659">
        <v>1646.5375393125837</v>
      </c>
    </row>
    <row r="194" spans="1:4" ht="15.6" thickTop="1" thickBot="1">
      <c r="A194" s="199" t="s">
        <v>502</v>
      </c>
      <c r="B194" s="199" t="s">
        <v>92</v>
      </c>
      <c r="C194" s="204" t="s">
        <v>503</v>
      </c>
      <c r="D194" s="659">
        <v>745.89794564330941</v>
      </c>
    </row>
    <row r="195" spans="1:4" ht="30" thickTop="1" thickBot="1">
      <c r="A195" s="199" t="s">
        <v>492</v>
      </c>
      <c r="B195" s="199" t="s">
        <v>425</v>
      </c>
      <c r="C195" s="204" t="s">
        <v>493</v>
      </c>
      <c r="D195" s="659">
        <v>763.56411982907855</v>
      </c>
    </row>
    <row r="196" spans="1:4" ht="15.6" thickTop="1" thickBot="1">
      <c r="A196" s="199" t="s">
        <v>494</v>
      </c>
      <c r="B196" s="199" t="s">
        <v>92</v>
      </c>
      <c r="C196" s="204" t="s">
        <v>495</v>
      </c>
      <c r="D196" s="659">
        <v>32768.79616760894</v>
      </c>
    </row>
    <row r="197" spans="1:4" ht="15.6" thickTop="1" thickBot="1">
      <c r="A197" s="199" t="s">
        <v>496</v>
      </c>
      <c r="B197" s="199" t="s">
        <v>144</v>
      </c>
      <c r="C197" s="204" t="s">
        <v>497</v>
      </c>
      <c r="D197" s="659">
        <v>375</v>
      </c>
    </row>
    <row r="198" spans="1:4" ht="15.6" thickTop="1" thickBot="1">
      <c r="A198" s="199" t="s">
        <v>504</v>
      </c>
      <c r="B198" s="199" t="s">
        <v>92</v>
      </c>
      <c r="C198" s="204" t="s">
        <v>505</v>
      </c>
      <c r="D198" s="659">
        <v>18731</v>
      </c>
    </row>
    <row r="199" spans="1:4" ht="15.6" thickTop="1" thickBot="1">
      <c r="A199" s="199" t="s">
        <v>1009</v>
      </c>
      <c r="B199" s="199" t="s">
        <v>92</v>
      </c>
      <c r="C199" s="204" t="s">
        <v>1010</v>
      </c>
      <c r="D199" s="659">
        <v>78443.590500000006</v>
      </c>
    </row>
    <row r="200" spans="1:4" ht="30" thickTop="1" thickBot="1">
      <c r="A200" s="199" t="s">
        <v>1013</v>
      </c>
      <c r="B200" s="199" t="s">
        <v>92</v>
      </c>
      <c r="C200" s="204" t="s">
        <v>1014</v>
      </c>
      <c r="D200" s="659">
        <v>103738.03621215968</v>
      </c>
    </row>
    <row r="201" spans="1:4" ht="15.6" thickTop="1" thickBot="1">
      <c r="A201" s="199" t="s">
        <v>1011</v>
      </c>
      <c r="B201" s="199" t="s">
        <v>92</v>
      </c>
      <c r="C201" s="204" t="s">
        <v>1012</v>
      </c>
      <c r="D201" s="659">
        <v>102198.16102794868</v>
      </c>
    </row>
    <row r="202" spans="1:4" ht="15.6" thickTop="1" thickBot="1">
      <c r="A202" s="199" t="s">
        <v>1015</v>
      </c>
      <c r="B202" s="199" t="s">
        <v>233</v>
      </c>
      <c r="C202" s="204" t="s">
        <v>1016</v>
      </c>
      <c r="D202" s="659">
        <v>98882</v>
      </c>
    </row>
    <row r="203" spans="1:4" ht="30" thickTop="1" thickBot="1">
      <c r="A203" s="199" t="s">
        <v>1003</v>
      </c>
      <c r="B203" s="199" t="s">
        <v>233</v>
      </c>
      <c r="C203" s="204" t="s">
        <v>1004</v>
      </c>
      <c r="D203" s="659">
        <v>10833</v>
      </c>
    </row>
    <row r="204" spans="1:4" ht="15.6" thickTop="1" thickBot="1">
      <c r="A204" s="199" t="s">
        <v>1007</v>
      </c>
      <c r="B204" s="199" t="s">
        <v>92</v>
      </c>
      <c r="C204" s="204" t="s">
        <v>1008</v>
      </c>
      <c r="D204" s="659">
        <v>189309.91200000001</v>
      </c>
    </row>
    <row r="205" spans="1:4" ht="15.6" thickTop="1" thickBot="1">
      <c r="A205" s="199" t="s">
        <v>1005</v>
      </c>
      <c r="B205" s="199" t="s">
        <v>92</v>
      </c>
      <c r="C205" s="204" t="s">
        <v>1006</v>
      </c>
      <c r="D205" s="659">
        <v>124950</v>
      </c>
    </row>
    <row r="206" spans="1:4" ht="15.6" thickTop="1" thickBot="1">
      <c r="A206" s="199" t="s">
        <v>506</v>
      </c>
      <c r="B206" s="199" t="s">
        <v>144</v>
      </c>
      <c r="C206" s="204" t="s">
        <v>2002</v>
      </c>
      <c r="D206" s="659">
        <v>77125.011285365021</v>
      </c>
    </row>
    <row r="207" spans="1:4" ht="15.6" thickTop="1" thickBot="1">
      <c r="A207" s="199" t="s">
        <v>515</v>
      </c>
      <c r="B207" s="199" t="s">
        <v>144</v>
      </c>
      <c r="C207" s="204" t="s">
        <v>516</v>
      </c>
      <c r="D207" s="659">
        <v>75228.743811818131</v>
      </c>
    </row>
    <row r="208" spans="1:4" ht="15.6" thickTop="1" thickBot="1">
      <c r="A208" s="199" t="s">
        <v>517</v>
      </c>
      <c r="B208" s="199" t="s">
        <v>144</v>
      </c>
      <c r="C208" s="204" t="s">
        <v>518</v>
      </c>
      <c r="D208" s="659">
        <v>6611.1111111111113</v>
      </c>
    </row>
    <row r="209" spans="1:4" ht="15.6" thickTop="1" thickBot="1">
      <c r="A209" s="199" t="s">
        <v>519</v>
      </c>
      <c r="B209" s="199" t="s">
        <v>233</v>
      </c>
      <c r="C209" s="204" t="s">
        <v>520</v>
      </c>
      <c r="D209" s="659">
        <v>12484.289999999999</v>
      </c>
    </row>
    <row r="210" spans="1:4" ht="15.6" thickTop="1" thickBot="1">
      <c r="A210" s="199" t="s">
        <v>522</v>
      </c>
      <c r="B210" s="199" t="s">
        <v>233</v>
      </c>
      <c r="C210" s="204" t="s">
        <v>2004</v>
      </c>
      <c r="D210" s="659">
        <v>12484.289999999999</v>
      </c>
    </row>
    <row r="211" spans="1:4" ht="15.6" thickTop="1" thickBot="1">
      <c r="A211" s="199" t="s">
        <v>521</v>
      </c>
      <c r="B211" s="199" t="s">
        <v>233</v>
      </c>
      <c r="C211" s="204" t="s">
        <v>2003</v>
      </c>
      <c r="D211" s="659">
        <v>5182.45</v>
      </c>
    </row>
    <row r="212" spans="1:4" ht="15.6" thickTop="1" thickBot="1">
      <c r="A212" s="199" t="s">
        <v>529</v>
      </c>
      <c r="B212" s="199" t="s">
        <v>388</v>
      </c>
      <c r="C212" s="204" t="s">
        <v>530</v>
      </c>
      <c r="D212" s="659">
        <v>30000</v>
      </c>
    </row>
    <row r="213" spans="1:4" ht="15.6" thickTop="1" thickBot="1">
      <c r="A213" s="199" t="s">
        <v>525</v>
      </c>
      <c r="B213" s="199" t="s">
        <v>388</v>
      </c>
      <c r="C213" s="204" t="s">
        <v>526</v>
      </c>
      <c r="D213" s="659">
        <v>38000</v>
      </c>
    </row>
    <row r="214" spans="1:4" ht="15.6" thickTop="1" thickBot="1">
      <c r="A214" s="199" t="s">
        <v>523</v>
      </c>
      <c r="B214" s="199" t="s">
        <v>388</v>
      </c>
      <c r="C214" s="204" t="s">
        <v>524</v>
      </c>
      <c r="D214" s="659">
        <v>30000</v>
      </c>
    </row>
    <row r="215" spans="1:4" ht="15.6" thickTop="1" thickBot="1">
      <c r="A215" s="199" t="s">
        <v>531</v>
      </c>
      <c r="B215" s="199" t="s">
        <v>388</v>
      </c>
      <c r="C215" s="204" t="s">
        <v>532</v>
      </c>
      <c r="D215" s="659">
        <v>47600</v>
      </c>
    </row>
    <row r="216" spans="1:4" ht="15.6" thickTop="1" thickBot="1">
      <c r="A216" s="199" t="s">
        <v>535</v>
      </c>
      <c r="B216" s="199" t="s">
        <v>388</v>
      </c>
      <c r="C216" s="204" t="s">
        <v>536</v>
      </c>
      <c r="D216" s="659">
        <v>47600</v>
      </c>
    </row>
    <row r="217" spans="1:4" ht="15.6" thickTop="1" thickBot="1">
      <c r="A217" s="199" t="s">
        <v>537</v>
      </c>
      <c r="B217" s="199" t="s">
        <v>388</v>
      </c>
      <c r="C217" s="204" t="s">
        <v>538</v>
      </c>
      <c r="D217" s="659">
        <v>47600</v>
      </c>
    </row>
    <row r="218" spans="1:4" ht="15.6" thickTop="1" thickBot="1">
      <c r="A218" s="199" t="s">
        <v>539</v>
      </c>
      <c r="B218" s="199" t="s">
        <v>388</v>
      </c>
      <c r="C218" s="204" t="s">
        <v>540</v>
      </c>
      <c r="D218" s="659">
        <v>47600</v>
      </c>
    </row>
    <row r="219" spans="1:4" ht="15.6" thickTop="1" thickBot="1">
      <c r="A219" s="199" t="s">
        <v>541</v>
      </c>
      <c r="B219" s="199" t="s">
        <v>388</v>
      </c>
      <c r="C219" s="204" t="s">
        <v>542</v>
      </c>
      <c r="D219" s="659">
        <v>47600</v>
      </c>
    </row>
    <row r="220" spans="1:4" ht="15.6" thickTop="1" thickBot="1">
      <c r="A220" s="199" t="s">
        <v>533</v>
      </c>
      <c r="B220" s="199" t="s">
        <v>388</v>
      </c>
      <c r="C220" s="204" t="s">
        <v>534</v>
      </c>
      <c r="D220" s="659">
        <v>6501.4325905359356</v>
      </c>
    </row>
    <row r="221" spans="1:4" ht="15.6" thickTop="1" thickBot="1">
      <c r="A221" s="199" t="s">
        <v>543</v>
      </c>
      <c r="B221" s="199" t="s">
        <v>388</v>
      </c>
      <c r="C221" s="204" t="s">
        <v>544</v>
      </c>
      <c r="D221" s="659">
        <v>19782.311272264484</v>
      </c>
    </row>
    <row r="222" spans="1:4" ht="15.6" thickTop="1" thickBot="1">
      <c r="A222" s="199" t="s">
        <v>554</v>
      </c>
      <c r="B222" s="199" t="s">
        <v>388</v>
      </c>
      <c r="C222" s="204" t="s">
        <v>555</v>
      </c>
      <c r="D222" s="659">
        <v>25000</v>
      </c>
    </row>
    <row r="223" spans="1:4" ht="15.6" thickTop="1" thickBot="1">
      <c r="A223" s="199" t="s">
        <v>566</v>
      </c>
      <c r="B223" s="199" t="s">
        <v>388</v>
      </c>
      <c r="C223" s="204" t="s">
        <v>1940</v>
      </c>
      <c r="D223" s="659">
        <v>3952.334937452903</v>
      </c>
    </row>
    <row r="224" spans="1:4" ht="30" thickTop="1" thickBot="1">
      <c r="A224" s="199" t="s">
        <v>545</v>
      </c>
      <c r="B224" s="199" t="s">
        <v>388</v>
      </c>
      <c r="C224" s="204" t="s">
        <v>546</v>
      </c>
      <c r="D224" s="659">
        <v>38000</v>
      </c>
    </row>
    <row r="225" spans="1:4" ht="30" thickTop="1" thickBot="1">
      <c r="A225" s="199" t="s">
        <v>547</v>
      </c>
      <c r="B225" s="199" t="s">
        <v>388</v>
      </c>
      <c r="C225" s="204" t="s">
        <v>548</v>
      </c>
      <c r="D225" s="659">
        <v>30000</v>
      </c>
    </row>
    <row r="226" spans="1:4" ht="15.6" thickTop="1" thickBot="1">
      <c r="A226" s="199" t="s">
        <v>549</v>
      </c>
      <c r="B226" s="199" t="s">
        <v>388</v>
      </c>
      <c r="C226" s="204" t="s">
        <v>2005</v>
      </c>
      <c r="D226" s="659">
        <v>40000</v>
      </c>
    </row>
    <row r="227" spans="1:4" ht="30" thickTop="1" thickBot="1">
      <c r="A227" s="199" t="s">
        <v>550</v>
      </c>
      <c r="B227" s="199" t="s">
        <v>388</v>
      </c>
      <c r="C227" s="204" t="s">
        <v>551</v>
      </c>
      <c r="D227" s="659">
        <v>40000</v>
      </c>
    </row>
    <row r="228" spans="1:4" ht="30" thickTop="1" thickBot="1">
      <c r="A228" s="199" t="s">
        <v>552</v>
      </c>
      <c r="B228" s="199" t="s">
        <v>388</v>
      </c>
      <c r="C228" s="204" t="s">
        <v>553</v>
      </c>
      <c r="D228" s="659">
        <v>39250.199999999997</v>
      </c>
    </row>
    <row r="229" spans="1:4" ht="15.6" thickTop="1" thickBot="1">
      <c r="A229" s="199" t="s">
        <v>556</v>
      </c>
      <c r="B229" s="199" t="s">
        <v>388</v>
      </c>
      <c r="C229" s="204" t="s">
        <v>557</v>
      </c>
      <c r="D229" s="659">
        <v>50000</v>
      </c>
    </row>
    <row r="230" spans="1:4" ht="15.6" thickTop="1" thickBot="1">
      <c r="A230" s="199" t="s">
        <v>558</v>
      </c>
      <c r="B230" s="199" t="s">
        <v>388</v>
      </c>
      <c r="C230" s="204" t="s">
        <v>559</v>
      </c>
      <c r="D230" s="659">
        <v>45000</v>
      </c>
    </row>
    <row r="231" spans="1:4" ht="15.6" thickTop="1" thickBot="1">
      <c r="A231" s="199" t="s">
        <v>527</v>
      </c>
      <c r="B231" s="199" t="s">
        <v>388</v>
      </c>
      <c r="C231" s="204" t="s">
        <v>528</v>
      </c>
      <c r="D231" s="659">
        <v>47600</v>
      </c>
    </row>
    <row r="232" spans="1:4" ht="15.6" thickTop="1" thickBot="1">
      <c r="A232" s="199" t="s">
        <v>560</v>
      </c>
      <c r="B232" s="199" t="s">
        <v>388</v>
      </c>
      <c r="C232" s="204" t="s">
        <v>561</v>
      </c>
      <c r="D232" s="659">
        <v>30000</v>
      </c>
    </row>
    <row r="233" spans="1:4" ht="15.6" thickTop="1" thickBot="1">
      <c r="A233" s="199" t="s">
        <v>562</v>
      </c>
      <c r="B233" s="199" t="s">
        <v>388</v>
      </c>
      <c r="C233" s="204" t="s">
        <v>563</v>
      </c>
      <c r="D233" s="659">
        <v>35000</v>
      </c>
    </row>
    <row r="234" spans="1:4" ht="30" thickTop="1" thickBot="1">
      <c r="A234" s="199" t="s">
        <v>564</v>
      </c>
      <c r="B234" s="199" t="s">
        <v>388</v>
      </c>
      <c r="C234" s="204" t="s">
        <v>565</v>
      </c>
      <c r="D234" s="659">
        <v>25000</v>
      </c>
    </row>
    <row r="235" spans="1:4" ht="15.6" thickTop="1" thickBot="1">
      <c r="A235" s="199" t="s">
        <v>567</v>
      </c>
      <c r="B235" s="199" t="s">
        <v>144</v>
      </c>
      <c r="C235" s="204" t="s">
        <v>568</v>
      </c>
      <c r="D235" s="659">
        <v>1039.44</v>
      </c>
    </row>
    <row r="236" spans="1:4" ht="30" thickTop="1" thickBot="1">
      <c r="A236" s="199" t="s">
        <v>571</v>
      </c>
      <c r="B236" s="199" t="s">
        <v>388</v>
      </c>
      <c r="C236" s="204" t="s">
        <v>572</v>
      </c>
      <c r="D236" s="659">
        <v>256322.649840795</v>
      </c>
    </row>
    <row r="237" spans="1:4" ht="30" thickTop="1" thickBot="1">
      <c r="A237" s="199" t="s">
        <v>573</v>
      </c>
      <c r="B237" s="199" t="s">
        <v>388</v>
      </c>
      <c r="C237" s="204" t="s">
        <v>574</v>
      </c>
      <c r="D237" s="659">
        <v>260699.84840554502</v>
      </c>
    </row>
    <row r="238" spans="1:4" ht="30" thickTop="1" thickBot="1">
      <c r="A238" s="199" t="s">
        <v>575</v>
      </c>
      <c r="B238" s="199" t="s">
        <v>388</v>
      </c>
      <c r="C238" s="204" t="s">
        <v>576</v>
      </c>
      <c r="D238" s="659">
        <v>269878.74423865956</v>
      </c>
    </row>
    <row r="239" spans="1:4" ht="15.6" thickTop="1" thickBot="1">
      <c r="A239" s="199" t="s">
        <v>588</v>
      </c>
      <c r="B239" s="199" t="s">
        <v>589</v>
      </c>
      <c r="C239" s="204" t="s">
        <v>590</v>
      </c>
      <c r="D239" s="659">
        <v>222510.59342836984</v>
      </c>
    </row>
    <row r="240" spans="1:4" ht="15.6" thickTop="1" thickBot="1">
      <c r="A240" s="199" t="s">
        <v>577</v>
      </c>
      <c r="B240" s="199" t="s">
        <v>388</v>
      </c>
      <c r="C240" s="204" t="s">
        <v>2006</v>
      </c>
      <c r="D240" s="659">
        <v>226418.98454311449</v>
      </c>
    </row>
    <row r="241" spans="1:4" ht="15.6" thickTop="1" thickBot="1">
      <c r="A241" s="199" t="s">
        <v>578</v>
      </c>
      <c r="B241" s="199" t="s">
        <v>388</v>
      </c>
      <c r="C241" s="204" t="s">
        <v>2117</v>
      </c>
      <c r="D241" s="659">
        <v>217403.71485470774</v>
      </c>
    </row>
    <row r="242" spans="1:4" ht="15.6" thickTop="1" thickBot="1">
      <c r="A242" s="208" t="s">
        <v>2119</v>
      </c>
      <c r="B242" s="199" t="s">
        <v>388</v>
      </c>
      <c r="C242" s="204" t="s">
        <v>2118</v>
      </c>
      <c r="D242" s="659">
        <v>252225.90007897184</v>
      </c>
    </row>
    <row r="243" spans="1:4" ht="15.6" thickTop="1" thickBot="1">
      <c r="A243" s="199" t="s">
        <v>579</v>
      </c>
      <c r="B243" s="199" t="s">
        <v>388</v>
      </c>
      <c r="C243" s="204" t="s">
        <v>580</v>
      </c>
      <c r="D243" s="659">
        <v>370000</v>
      </c>
    </row>
    <row r="244" spans="1:4" ht="15.6" thickTop="1" thickBot="1">
      <c r="A244" s="199" t="s">
        <v>581</v>
      </c>
      <c r="B244" s="199" t="s">
        <v>388</v>
      </c>
      <c r="C244" s="204" t="s">
        <v>582</v>
      </c>
      <c r="D244" s="659">
        <v>350000</v>
      </c>
    </row>
    <row r="245" spans="1:4" ht="15.6" thickTop="1" thickBot="1">
      <c r="A245" s="199" t="s">
        <v>583</v>
      </c>
      <c r="B245" s="199" t="s">
        <v>388</v>
      </c>
      <c r="C245" s="204" t="s">
        <v>584</v>
      </c>
      <c r="D245" s="659">
        <v>333000</v>
      </c>
    </row>
    <row r="246" spans="1:4" ht="15.6" thickTop="1" thickBot="1">
      <c r="A246" s="199" t="s">
        <v>585</v>
      </c>
      <c r="B246" s="199" t="s">
        <v>388</v>
      </c>
      <c r="C246" s="204" t="s">
        <v>2120</v>
      </c>
      <c r="D246" s="659">
        <v>231390.14609133572</v>
      </c>
    </row>
    <row r="247" spans="1:4" ht="15.6" thickTop="1" thickBot="1">
      <c r="A247" s="199" t="s">
        <v>586</v>
      </c>
      <c r="B247" s="199" t="s">
        <v>388</v>
      </c>
      <c r="C247" s="204" t="s">
        <v>587</v>
      </c>
      <c r="D247" s="659">
        <v>232295.04926620732</v>
      </c>
    </row>
    <row r="248" spans="1:4" ht="15.6" thickTop="1" thickBot="1">
      <c r="A248" s="199" t="s">
        <v>591</v>
      </c>
      <c r="B248" s="199" t="s">
        <v>388</v>
      </c>
      <c r="C248" s="204" t="s">
        <v>592</v>
      </c>
      <c r="D248" s="659">
        <v>232702.14076028022</v>
      </c>
    </row>
    <row r="249" spans="1:4" ht="15.6" thickTop="1" thickBot="1">
      <c r="A249" s="199" t="s">
        <v>593</v>
      </c>
      <c r="B249" s="199" t="s">
        <v>388</v>
      </c>
      <c r="C249" s="204" t="s">
        <v>594</v>
      </c>
      <c r="D249" s="659">
        <v>220428.41716856678</v>
      </c>
    </row>
    <row r="250" spans="1:4" ht="15.6" thickTop="1" thickBot="1">
      <c r="A250" s="199" t="s">
        <v>595</v>
      </c>
      <c r="B250" s="199" t="s">
        <v>388</v>
      </c>
      <c r="C250" s="204" t="s">
        <v>596</v>
      </c>
      <c r="D250" s="659">
        <v>167739.91870763132</v>
      </c>
    </row>
    <row r="251" spans="1:4" ht="15.6" thickTop="1" thickBot="1">
      <c r="A251" s="199" t="s">
        <v>597</v>
      </c>
      <c r="B251" s="199" t="s">
        <v>388</v>
      </c>
      <c r="C251" s="204" t="s">
        <v>598</v>
      </c>
      <c r="D251" s="659">
        <v>172404.4394118365</v>
      </c>
    </row>
    <row r="252" spans="1:4" ht="30" thickTop="1" thickBot="1">
      <c r="A252" s="199" t="s">
        <v>599</v>
      </c>
      <c r="B252" s="199" t="s">
        <v>388</v>
      </c>
      <c r="C252" s="204" t="s">
        <v>600</v>
      </c>
      <c r="D252" s="659">
        <v>184009.16643145488</v>
      </c>
    </row>
    <row r="253" spans="1:4" ht="30" thickTop="1" thickBot="1">
      <c r="A253" s="199" t="s">
        <v>601</v>
      </c>
      <c r="B253" s="199" t="s">
        <v>388</v>
      </c>
      <c r="C253" s="204" t="s">
        <v>602</v>
      </c>
      <c r="D253" s="659">
        <v>147488.5342422465</v>
      </c>
    </row>
    <row r="254" spans="1:4" ht="15.6" thickTop="1" thickBot="1">
      <c r="A254" s="199" t="s">
        <v>605</v>
      </c>
      <c r="B254" s="199" t="s">
        <v>233</v>
      </c>
      <c r="C254" s="204" t="s">
        <v>2007</v>
      </c>
      <c r="D254" s="659">
        <v>12636.005873856349</v>
      </c>
    </row>
    <row r="255" spans="1:4" ht="30" thickTop="1" thickBot="1">
      <c r="A255" s="199" t="s">
        <v>603</v>
      </c>
      <c r="B255" s="199" t="s">
        <v>388</v>
      </c>
      <c r="C255" s="204" t="s">
        <v>604</v>
      </c>
      <c r="D255" s="659">
        <v>237919.48851302295</v>
      </c>
    </row>
    <row r="256" spans="1:4" ht="15.6" thickTop="1" thickBot="1">
      <c r="A256" s="199" t="s">
        <v>569</v>
      </c>
      <c r="B256" s="199" t="s">
        <v>388</v>
      </c>
      <c r="C256" s="204" t="s">
        <v>570</v>
      </c>
      <c r="D256" s="659">
        <v>236456.96884946359</v>
      </c>
    </row>
    <row r="257" spans="1:4" ht="15.6" thickTop="1" thickBot="1">
      <c r="A257" s="199" t="s">
        <v>606</v>
      </c>
      <c r="B257" s="199" t="s">
        <v>388</v>
      </c>
      <c r="C257" s="204" t="s">
        <v>607</v>
      </c>
      <c r="D257" s="659">
        <v>356048</v>
      </c>
    </row>
    <row r="258" spans="1:4" ht="15.6" thickTop="1" thickBot="1">
      <c r="A258" s="199" t="s">
        <v>608</v>
      </c>
      <c r="B258" s="199" t="s">
        <v>388</v>
      </c>
      <c r="C258" s="204" t="s">
        <v>609</v>
      </c>
      <c r="D258" s="659">
        <v>393057</v>
      </c>
    </row>
    <row r="259" spans="1:4" ht="15.6" thickTop="1" thickBot="1">
      <c r="A259" s="199" t="s">
        <v>507</v>
      </c>
      <c r="B259" s="199" t="s">
        <v>388</v>
      </c>
      <c r="C259" s="204" t="s">
        <v>508</v>
      </c>
      <c r="D259" s="659">
        <v>393057</v>
      </c>
    </row>
    <row r="260" spans="1:4" ht="15.6" thickTop="1" thickBot="1">
      <c r="A260" s="199" t="s">
        <v>1753</v>
      </c>
      <c r="B260" s="199" t="s">
        <v>388</v>
      </c>
      <c r="C260" s="204" t="s">
        <v>1754</v>
      </c>
      <c r="D260" s="659">
        <v>4809480</v>
      </c>
    </row>
    <row r="261" spans="1:4" ht="15.6" thickTop="1" thickBot="1">
      <c r="A261" s="199" t="s">
        <v>509</v>
      </c>
      <c r="B261" s="199" t="s">
        <v>377</v>
      </c>
      <c r="C261" s="204" t="s">
        <v>510</v>
      </c>
      <c r="D261" s="659">
        <v>2615.9534962211428</v>
      </c>
    </row>
    <row r="262" spans="1:4" ht="30" thickTop="1" thickBot="1">
      <c r="A262" s="199" t="s">
        <v>610</v>
      </c>
      <c r="B262" s="199" t="s">
        <v>377</v>
      </c>
      <c r="C262" s="204" t="s">
        <v>2008</v>
      </c>
      <c r="D262" s="659">
        <v>2291.4766604911147</v>
      </c>
    </row>
    <row r="263" spans="1:4" ht="30" thickTop="1" thickBot="1">
      <c r="A263" s="199" t="s">
        <v>611</v>
      </c>
      <c r="B263" s="199" t="s">
        <v>233</v>
      </c>
      <c r="C263" s="204" t="s">
        <v>612</v>
      </c>
      <c r="D263" s="659">
        <v>33724.328292637205</v>
      </c>
    </row>
    <row r="264" spans="1:4" ht="30" thickTop="1" thickBot="1">
      <c r="A264" s="199" t="s">
        <v>613</v>
      </c>
      <c r="B264" s="199" t="s">
        <v>377</v>
      </c>
      <c r="C264" s="204" t="s">
        <v>614</v>
      </c>
      <c r="D264" s="659">
        <v>9919.1577534195912</v>
      </c>
    </row>
    <row r="265" spans="1:4" ht="30" thickTop="1" thickBot="1">
      <c r="A265" s="199" t="s">
        <v>615</v>
      </c>
      <c r="B265" s="199" t="s">
        <v>144</v>
      </c>
      <c r="C265" s="204" t="s">
        <v>616</v>
      </c>
      <c r="D265" s="659">
        <v>4760</v>
      </c>
    </row>
    <row r="266" spans="1:4" ht="30" thickTop="1" thickBot="1">
      <c r="A266" s="199" t="s">
        <v>617</v>
      </c>
      <c r="B266" s="199" t="s">
        <v>92</v>
      </c>
      <c r="C266" s="204" t="s">
        <v>618</v>
      </c>
      <c r="D266" s="659">
        <v>29453</v>
      </c>
    </row>
    <row r="267" spans="1:4" ht="30" thickTop="1" thickBot="1">
      <c r="A267" s="199" t="s">
        <v>619</v>
      </c>
      <c r="B267" s="199" t="s">
        <v>92</v>
      </c>
      <c r="C267" s="204" t="s">
        <v>620</v>
      </c>
      <c r="D267" s="659">
        <v>25822.5</v>
      </c>
    </row>
    <row r="268" spans="1:4" ht="30" thickTop="1" thickBot="1">
      <c r="A268" s="199" t="s">
        <v>621</v>
      </c>
      <c r="B268" s="199" t="s">
        <v>92</v>
      </c>
      <c r="C268" s="204" t="s">
        <v>622</v>
      </c>
      <c r="D268" s="659">
        <v>43359.787923797208</v>
      </c>
    </row>
    <row r="269" spans="1:4" ht="15.6" thickTop="1" thickBot="1">
      <c r="A269" s="199" t="s">
        <v>623</v>
      </c>
      <c r="B269" s="199" t="s">
        <v>377</v>
      </c>
      <c r="C269" s="204" t="s">
        <v>624</v>
      </c>
      <c r="D269" s="659">
        <v>33887.291727631309</v>
      </c>
    </row>
    <row r="270" spans="1:4" ht="15.6" thickTop="1" thickBot="1">
      <c r="A270" s="199" t="s">
        <v>627</v>
      </c>
      <c r="B270" s="199" t="s">
        <v>144</v>
      </c>
      <c r="C270" s="204" t="s">
        <v>628</v>
      </c>
      <c r="D270" s="659">
        <v>134080.66017381969</v>
      </c>
    </row>
    <row r="271" spans="1:4" ht="15.6" thickTop="1" thickBot="1">
      <c r="A271" s="199" t="s">
        <v>629</v>
      </c>
      <c r="B271" s="199" t="s">
        <v>388</v>
      </c>
      <c r="C271" s="204" t="s">
        <v>2009</v>
      </c>
      <c r="D271" s="659">
        <v>30000</v>
      </c>
    </row>
    <row r="272" spans="1:4" ht="30" thickTop="1" thickBot="1">
      <c r="A272" s="199" t="s">
        <v>625</v>
      </c>
      <c r="B272" s="199" t="s">
        <v>388</v>
      </c>
      <c r="C272" s="204" t="s">
        <v>626</v>
      </c>
      <c r="D272" s="659">
        <v>30000</v>
      </c>
    </row>
    <row r="273" spans="1:4" ht="30" thickTop="1" thickBot="1">
      <c r="A273" s="199" t="s">
        <v>630</v>
      </c>
      <c r="B273" s="199" t="s">
        <v>388</v>
      </c>
      <c r="C273" s="204" t="s">
        <v>631</v>
      </c>
      <c r="D273" s="659">
        <v>35000</v>
      </c>
    </row>
    <row r="274" spans="1:4" ht="30" thickTop="1" thickBot="1">
      <c r="A274" s="199" t="s">
        <v>632</v>
      </c>
      <c r="B274" s="199" t="s">
        <v>144</v>
      </c>
      <c r="C274" s="204" t="s">
        <v>633</v>
      </c>
      <c r="D274" s="659">
        <v>38564.713317137444</v>
      </c>
    </row>
    <row r="275" spans="1:4" ht="30" thickTop="1" thickBot="1">
      <c r="A275" s="199" t="s">
        <v>634</v>
      </c>
      <c r="B275" s="199" t="s">
        <v>144</v>
      </c>
      <c r="C275" s="204" t="s">
        <v>635</v>
      </c>
      <c r="D275" s="659">
        <v>36087.349947571507</v>
      </c>
    </row>
    <row r="276" spans="1:4" ht="30" thickTop="1" thickBot="1">
      <c r="A276" s="199" t="s">
        <v>636</v>
      </c>
      <c r="B276" s="199" t="s">
        <v>637</v>
      </c>
      <c r="C276" s="204" t="s">
        <v>2010</v>
      </c>
      <c r="D276" s="659">
        <v>62500</v>
      </c>
    </row>
    <row r="277" spans="1:4" ht="15.6" thickTop="1" thickBot="1">
      <c r="A277" s="199" t="s">
        <v>638</v>
      </c>
      <c r="B277" s="199" t="s">
        <v>637</v>
      </c>
      <c r="C277" s="204" t="s">
        <v>2011</v>
      </c>
      <c r="D277" s="659">
        <v>62500</v>
      </c>
    </row>
    <row r="278" spans="1:4" ht="15.6" thickTop="1" thickBot="1">
      <c r="A278" s="199" t="s">
        <v>639</v>
      </c>
      <c r="B278" s="199" t="s">
        <v>637</v>
      </c>
      <c r="C278" s="204" t="s">
        <v>640</v>
      </c>
      <c r="D278" s="659">
        <v>34900</v>
      </c>
    </row>
    <row r="279" spans="1:4" ht="15.6" thickTop="1" thickBot="1">
      <c r="A279" s="199" t="s">
        <v>511</v>
      </c>
      <c r="B279" s="199" t="s">
        <v>141</v>
      </c>
      <c r="C279" s="204" t="s">
        <v>512</v>
      </c>
      <c r="D279" s="659">
        <v>92134.68</v>
      </c>
    </row>
    <row r="280" spans="1:4" ht="15.6" thickTop="1" thickBot="1">
      <c r="A280" s="199" t="s">
        <v>513</v>
      </c>
      <c r="B280" s="199" t="s">
        <v>141</v>
      </c>
      <c r="C280" s="204" t="s">
        <v>514</v>
      </c>
      <c r="D280" s="659">
        <v>85000</v>
      </c>
    </row>
    <row r="281" spans="1:4" ht="30" thickTop="1" thickBot="1">
      <c r="A281" s="199" t="s">
        <v>641</v>
      </c>
      <c r="B281" s="199" t="s">
        <v>92</v>
      </c>
      <c r="C281" s="204" t="s">
        <v>642</v>
      </c>
      <c r="D281" s="659">
        <v>50092.672949765125</v>
      </c>
    </row>
    <row r="282" spans="1:4" ht="30" thickTop="1" thickBot="1">
      <c r="A282" s="199" t="s">
        <v>643</v>
      </c>
      <c r="B282" s="199" t="s">
        <v>377</v>
      </c>
      <c r="C282" s="204" t="s">
        <v>644</v>
      </c>
      <c r="D282" s="659">
        <v>6232</v>
      </c>
    </row>
    <row r="283" spans="1:4" ht="30" thickTop="1" thickBot="1">
      <c r="A283" s="199" t="s">
        <v>645</v>
      </c>
      <c r="B283" s="199" t="s">
        <v>144</v>
      </c>
      <c r="C283" s="204" t="s">
        <v>646</v>
      </c>
      <c r="D283" s="659">
        <v>4347.4666666666662</v>
      </c>
    </row>
    <row r="284" spans="1:4" ht="15.6" thickTop="1" thickBot="1">
      <c r="A284" s="199" t="s">
        <v>647</v>
      </c>
      <c r="B284" s="199" t="s">
        <v>92</v>
      </c>
      <c r="C284" s="204" t="s">
        <v>648</v>
      </c>
      <c r="D284" s="659">
        <v>10329</v>
      </c>
    </row>
    <row r="285" spans="1:4" ht="30" thickTop="1" thickBot="1">
      <c r="A285" s="199" t="s">
        <v>649</v>
      </c>
      <c r="B285" s="199" t="s">
        <v>92</v>
      </c>
      <c r="C285" s="204" t="s">
        <v>650</v>
      </c>
      <c r="D285" s="659">
        <v>185000</v>
      </c>
    </row>
    <row r="286" spans="1:4" ht="15.6" thickTop="1" thickBot="1">
      <c r="A286" s="199" t="s">
        <v>651</v>
      </c>
      <c r="B286" s="199" t="s">
        <v>92</v>
      </c>
      <c r="C286" s="204" t="s">
        <v>652</v>
      </c>
      <c r="D286" s="659">
        <v>0</v>
      </c>
    </row>
    <row r="287" spans="1:4" ht="15.6" thickTop="1" thickBot="1">
      <c r="A287" s="199" t="s">
        <v>657</v>
      </c>
      <c r="B287" s="199" t="s">
        <v>92</v>
      </c>
      <c r="C287" s="204" t="s">
        <v>658</v>
      </c>
      <c r="D287" s="659">
        <v>28000</v>
      </c>
    </row>
    <row r="288" spans="1:4" ht="30" thickTop="1" thickBot="1">
      <c r="A288" s="199" t="s">
        <v>653</v>
      </c>
      <c r="B288" s="199" t="s">
        <v>92</v>
      </c>
      <c r="C288" s="204" t="s">
        <v>654</v>
      </c>
      <c r="D288" s="659">
        <v>28000</v>
      </c>
    </row>
    <row r="289" spans="1:4" ht="30" thickTop="1" thickBot="1">
      <c r="A289" s="199" t="s">
        <v>655</v>
      </c>
      <c r="B289" s="199" t="s">
        <v>92</v>
      </c>
      <c r="C289" s="204" t="s">
        <v>656</v>
      </c>
      <c r="D289" s="659">
        <v>128912.7</v>
      </c>
    </row>
    <row r="290" spans="1:4" ht="15.6" thickTop="1" thickBot="1">
      <c r="A290" s="199" t="s">
        <v>659</v>
      </c>
      <c r="B290" s="199" t="s">
        <v>463</v>
      </c>
      <c r="C290" s="204" t="s">
        <v>660</v>
      </c>
      <c r="D290" s="659">
        <v>2975</v>
      </c>
    </row>
    <row r="291" spans="1:4" ht="15.6" thickTop="1" thickBot="1">
      <c r="A291" s="199" t="s">
        <v>661</v>
      </c>
      <c r="B291" s="199" t="s">
        <v>425</v>
      </c>
      <c r="C291" s="204" t="s">
        <v>2012</v>
      </c>
      <c r="D291" s="659">
        <v>45579.736112185645</v>
      </c>
    </row>
    <row r="292" spans="1:4" ht="30" thickTop="1" thickBot="1">
      <c r="A292" s="199" t="s">
        <v>662</v>
      </c>
      <c r="B292" s="199" t="s">
        <v>377</v>
      </c>
      <c r="C292" s="204" t="s">
        <v>663</v>
      </c>
      <c r="D292" s="659">
        <v>1368.5</v>
      </c>
    </row>
    <row r="293" spans="1:4" ht="15.6" thickTop="1" thickBot="1">
      <c r="A293" s="199" t="s">
        <v>664</v>
      </c>
      <c r="B293" s="199" t="s">
        <v>377</v>
      </c>
      <c r="C293" s="204" t="s">
        <v>2013</v>
      </c>
      <c r="D293" s="659">
        <v>20000</v>
      </c>
    </row>
    <row r="294" spans="1:4" ht="15.6" thickTop="1" thickBot="1">
      <c r="A294" s="199" t="s">
        <v>665</v>
      </c>
      <c r="B294" s="199" t="s">
        <v>92</v>
      </c>
      <c r="C294" s="204" t="s">
        <v>666</v>
      </c>
      <c r="D294" s="659">
        <v>1859.22</v>
      </c>
    </row>
    <row r="295" spans="1:4" ht="15.6" thickTop="1" thickBot="1">
      <c r="A295" s="199" t="s">
        <v>671</v>
      </c>
      <c r="B295" s="199" t="s">
        <v>92</v>
      </c>
      <c r="C295" s="204" t="s">
        <v>2014</v>
      </c>
      <c r="D295" s="659">
        <v>53550</v>
      </c>
    </row>
    <row r="296" spans="1:4" ht="15.6" thickTop="1" thickBot="1">
      <c r="A296" s="199" t="s">
        <v>667</v>
      </c>
      <c r="B296" s="199" t="s">
        <v>92</v>
      </c>
      <c r="C296" s="204" t="s">
        <v>668</v>
      </c>
      <c r="D296" s="659">
        <v>65450</v>
      </c>
    </row>
    <row r="297" spans="1:4" ht="15.6" thickTop="1" thickBot="1">
      <c r="A297" s="199" t="s">
        <v>669</v>
      </c>
      <c r="B297" s="199" t="s">
        <v>92</v>
      </c>
      <c r="C297" s="204" t="s">
        <v>670</v>
      </c>
      <c r="D297" s="659">
        <v>38264.054166759583</v>
      </c>
    </row>
    <row r="298" spans="1:4" ht="15.6" thickTop="1" thickBot="1">
      <c r="A298" s="199" t="s">
        <v>684</v>
      </c>
      <c r="B298" s="199" t="s">
        <v>144</v>
      </c>
      <c r="C298" s="204" t="s">
        <v>685</v>
      </c>
      <c r="D298" s="659">
        <v>5327.8339411365832</v>
      </c>
    </row>
    <row r="299" spans="1:4" ht="15.6" thickTop="1" thickBot="1">
      <c r="A299" s="199" t="s">
        <v>672</v>
      </c>
      <c r="B299" s="199" t="s">
        <v>377</v>
      </c>
      <c r="C299" s="204" t="s">
        <v>673</v>
      </c>
      <c r="D299" s="659">
        <v>15000</v>
      </c>
    </row>
    <row r="300" spans="1:4" ht="15.6" thickTop="1" thickBot="1">
      <c r="A300" s="199" t="s">
        <v>688</v>
      </c>
      <c r="B300" s="199" t="s">
        <v>377</v>
      </c>
      <c r="C300" s="204" t="s">
        <v>689</v>
      </c>
      <c r="D300" s="659">
        <v>30000</v>
      </c>
    </row>
    <row r="301" spans="1:4" ht="44.4" thickTop="1" thickBot="1">
      <c r="A301" s="199" t="s">
        <v>690</v>
      </c>
      <c r="B301" s="199" t="s">
        <v>92</v>
      </c>
      <c r="C301" s="204" t="s">
        <v>691</v>
      </c>
      <c r="D301" s="659">
        <v>494088</v>
      </c>
    </row>
    <row r="302" spans="1:4" ht="44.4" thickTop="1" thickBot="1">
      <c r="A302" s="199" t="s">
        <v>692</v>
      </c>
      <c r="B302" s="199" t="s">
        <v>92</v>
      </c>
      <c r="C302" s="204" t="s">
        <v>693</v>
      </c>
      <c r="D302" s="659">
        <v>437087</v>
      </c>
    </row>
    <row r="303" spans="1:4" ht="44.4" thickTop="1" thickBot="1">
      <c r="A303" s="199" t="s">
        <v>694</v>
      </c>
      <c r="B303" s="199" t="s">
        <v>92</v>
      </c>
      <c r="C303" s="204" t="s">
        <v>695</v>
      </c>
      <c r="D303" s="659">
        <v>517174</v>
      </c>
    </row>
    <row r="304" spans="1:4" ht="44.4" thickTop="1" thickBot="1">
      <c r="A304" s="199" t="s">
        <v>696</v>
      </c>
      <c r="B304" s="199" t="s">
        <v>92</v>
      </c>
      <c r="C304" s="204" t="s">
        <v>697</v>
      </c>
      <c r="D304" s="659">
        <v>665686</v>
      </c>
    </row>
    <row r="305" spans="1:4" ht="44.4" thickTop="1" thickBot="1">
      <c r="A305" s="199" t="s">
        <v>698</v>
      </c>
      <c r="B305" s="199" t="s">
        <v>92</v>
      </c>
      <c r="C305" s="204" t="s">
        <v>699</v>
      </c>
      <c r="D305" s="659">
        <v>633080</v>
      </c>
    </row>
    <row r="306" spans="1:4" ht="44.4" thickTop="1" thickBot="1">
      <c r="A306" s="199" t="s">
        <v>700</v>
      </c>
      <c r="B306" s="199" t="s">
        <v>233</v>
      </c>
      <c r="C306" s="204" t="s">
        <v>701</v>
      </c>
      <c r="D306" s="659">
        <v>849469.6</v>
      </c>
    </row>
    <row r="307" spans="1:4" ht="15.6" thickTop="1" thickBot="1">
      <c r="A307" s="199" t="s">
        <v>702</v>
      </c>
      <c r="B307" s="199" t="s">
        <v>92</v>
      </c>
      <c r="C307" s="204" t="s">
        <v>703</v>
      </c>
      <c r="D307" s="659">
        <v>339150</v>
      </c>
    </row>
    <row r="308" spans="1:4" ht="15.6" thickTop="1" thickBot="1">
      <c r="A308" s="199" t="s">
        <v>674</v>
      </c>
      <c r="B308" s="199" t="s">
        <v>377</v>
      </c>
      <c r="C308" s="204" t="s">
        <v>675</v>
      </c>
      <c r="D308" s="659">
        <v>82692</v>
      </c>
    </row>
    <row r="309" spans="1:4" ht="15.6" thickTop="1" thickBot="1">
      <c r="A309" s="199" t="s">
        <v>680</v>
      </c>
      <c r="B309" s="199" t="s">
        <v>377</v>
      </c>
      <c r="C309" s="204" t="s">
        <v>681</v>
      </c>
      <c r="D309" s="659">
        <v>6654</v>
      </c>
    </row>
    <row r="310" spans="1:4" ht="15.6" thickTop="1" thickBot="1">
      <c r="A310" s="199" t="s">
        <v>678</v>
      </c>
      <c r="B310" s="199" t="s">
        <v>377</v>
      </c>
      <c r="C310" s="204" t="s">
        <v>679</v>
      </c>
      <c r="D310" s="659">
        <v>17112</v>
      </c>
    </row>
    <row r="311" spans="1:4" ht="15.6" thickTop="1" thickBot="1">
      <c r="A311" s="199" t="s">
        <v>676</v>
      </c>
      <c r="B311" s="199" t="s">
        <v>377</v>
      </c>
      <c r="C311" s="204" t="s">
        <v>677</v>
      </c>
      <c r="D311" s="659">
        <v>77394</v>
      </c>
    </row>
    <row r="312" spans="1:4" ht="15.6" thickTop="1" thickBot="1">
      <c r="A312" s="199" t="s">
        <v>682</v>
      </c>
      <c r="B312" s="199" t="s">
        <v>377</v>
      </c>
      <c r="C312" s="204" t="s">
        <v>683</v>
      </c>
      <c r="D312" s="659">
        <v>7663</v>
      </c>
    </row>
    <row r="313" spans="1:4" ht="15.6" thickTop="1" thickBot="1">
      <c r="A313" s="199" t="s">
        <v>704</v>
      </c>
      <c r="B313" s="199" t="s">
        <v>377</v>
      </c>
      <c r="C313" s="204" t="s">
        <v>705</v>
      </c>
      <c r="D313" s="659">
        <v>6920.43</v>
      </c>
    </row>
    <row r="314" spans="1:4" ht="15.6" thickTop="1" thickBot="1">
      <c r="A314" s="199" t="s">
        <v>706</v>
      </c>
      <c r="B314" s="199" t="s">
        <v>377</v>
      </c>
      <c r="C314" s="204" t="s">
        <v>707</v>
      </c>
      <c r="D314" s="659">
        <v>7746.75</v>
      </c>
    </row>
    <row r="315" spans="1:4" ht="44.4" thickTop="1" thickBot="1">
      <c r="A315" s="199" t="s">
        <v>712</v>
      </c>
      <c r="B315" s="199" t="s">
        <v>377</v>
      </c>
      <c r="C315" s="204" t="s">
        <v>713</v>
      </c>
      <c r="D315" s="659">
        <v>7459.8462586438454</v>
      </c>
    </row>
    <row r="316" spans="1:4" ht="30" thickTop="1" thickBot="1">
      <c r="A316" s="199" t="s">
        <v>708</v>
      </c>
      <c r="B316" s="199" t="s">
        <v>92</v>
      </c>
      <c r="C316" s="204" t="s">
        <v>709</v>
      </c>
      <c r="D316" s="659">
        <v>41201.348100000003</v>
      </c>
    </row>
    <row r="317" spans="1:4" ht="15.6" thickTop="1" thickBot="1">
      <c r="A317" s="199" t="s">
        <v>710</v>
      </c>
      <c r="B317" s="199" t="s">
        <v>377</v>
      </c>
      <c r="C317" s="204" t="s">
        <v>711</v>
      </c>
      <c r="D317" s="659"/>
    </row>
    <row r="318" spans="1:4" ht="30" thickTop="1" thickBot="1">
      <c r="A318" s="199" t="s">
        <v>714</v>
      </c>
      <c r="B318" s="199" t="s">
        <v>637</v>
      </c>
      <c r="C318" s="204" t="s">
        <v>715</v>
      </c>
      <c r="D318" s="659">
        <v>5856</v>
      </c>
    </row>
    <row r="319" spans="1:4" ht="30" thickTop="1" thickBot="1">
      <c r="A319" s="199" t="s">
        <v>716</v>
      </c>
      <c r="B319" s="199" t="s">
        <v>92</v>
      </c>
      <c r="C319" s="204" t="s">
        <v>717</v>
      </c>
      <c r="D319" s="659">
        <v>7500</v>
      </c>
    </row>
    <row r="320" spans="1:4" ht="44.4" thickTop="1" thickBot="1">
      <c r="A320" s="199" t="s">
        <v>724</v>
      </c>
      <c r="B320" s="199" t="s">
        <v>92</v>
      </c>
      <c r="C320" s="204" t="s">
        <v>725</v>
      </c>
      <c r="D320" s="659">
        <v>297024</v>
      </c>
    </row>
    <row r="321" spans="1:4" ht="44.4" thickTop="1" thickBot="1">
      <c r="A321" s="199" t="s">
        <v>726</v>
      </c>
      <c r="B321" s="199" t="s">
        <v>92</v>
      </c>
      <c r="C321" s="204" t="s">
        <v>727</v>
      </c>
      <c r="D321" s="659">
        <v>445536</v>
      </c>
    </row>
    <row r="322" spans="1:4" ht="44.4" thickTop="1" thickBot="1">
      <c r="A322" s="199" t="s">
        <v>722</v>
      </c>
      <c r="B322" s="199" t="s">
        <v>92</v>
      </c>
      <c r="C322" s="204" t="s">
        <v>723</v>
      </c>
      <c r="D322" s="659">
        <v>412930</v>
      </c>
    </row>
    <row r="323" spans="1:4" ht="58.8" thickTop="1" thickBot="1">
      <c r="A323" s="199" t="s">
        <v>720</v>
      </c>
      <c r="B323" s="199" t="s">
        <v>92</v>
      </c>
      <c r="C323" s="204" t="s">
        <v>721</v>
      </c>
      <c r="D323" s="659">
        <v>437087</v>
      </c>
    </row>
    <row r="324" spans="1:4" ht="15.6" thickTop="1" thickBot="1">
      <c r="A324" s="199" t="s">
        <v>728</v>
      </c>
      <c r="B324" s="199" t="s">
        <v>92</v>
      </c>
      <c r="C324" s="204" t="s">
        <v>729</v>
      </c>
      <c r="D324" s="659">
        <v>629319.6</v>
      </c>
    </row>
    <row r="325" spans="1:4" ht="15.6" thickTop="1" thickBot="1">
      <c r="A325" s="199" t="s">
        <v>732</v>
      </c>
      <c r="B325" s="199" t="s">
        <v>92</v>
      </c>
      <c r="C325" s="204" t="s">
        <v>733</v>
      </c>
      <c r="D325" s="659">
        <v>8263.2000000000007</v>
      </c>
    </row>
    <row r="326" spans="1:4" ht="30" thickTop="1" thickBot="1">
      <c r="A326" s="199" t="s">
        <v>718</v>
      </c>
      <c r="B326" s="199" t="s">
        <v>92</v>
      </c>
      <c r="C326" s="204" t="s">
        <v>719</v>
      </c>
      <c r="D326" s="659">
        <v>15493.5</v>
      </c>
    </row>
    <row r="327" spans="1:4" ht="30" thickTop="1" thickBot="1">
      <c r="A327" s="199" t="s">
        <v>730</v>
      </c>
      <c r="B327" s="199" t="s">
        <v>92</v>
      </c>
      <c r="C327" s="204" t="s">
        <v>731</v>
      </c>
      <c r="D327" s="659">
        <v>8263.2000000000007</v>
      </c>
    </row>
    <row r="328" spans="1:4" ht="30" thickTop="1" thickBot="1">
      <c r="A328" s="199" t="s">
        <v>734</v>
      </c>
      <c r="B328" s="199" t="s">
        <v>92</v>
      </c>
      <c r="C328" s="204" t="s">
        <v>735</v>
      </c>
      <c r="D328" s="659">
        <v>0</v>
      </c>
    </row>
    <row r="329" spans="1:4" ht="15.6" thickTop="1" thickBot="1">
      <c r="A329" s="199" t="s">
        <v>736</v>
      </c>
      <c r="B329" s="199" t="s">
        <v>92</v>
      </c>
      <c r="C329" s="204" t="s">
        <v>737</v>
      </c>
      <c r="D329" s="659">
        <v>8500</v>
      </c>
    </row>
    <row r="330" spans="1:4" ht="30" thickTop="1" thickBot="1">
      <c r="A330" s="199" t="s">
        <v>738</v>
      </c>
      <c r="B330" s="199" t="s">
        <v>92</v>
      </c>
      <c r="C330" s="204" t="s">
        <v>739</v>
      </c>
      <c r="D330" s="659">
        <v>4000</v>
      </c>
    </row>
    <row r="331" spans="1:4" ht="30" thickTop="1" thickBot="1">
      <c r="A331" s="199" t="s">
        <v>740</v>
      </c>
      <c r="B331" s="199" t="s">
        <v>92</v>
      </c>
      <c r="C331" s="204" t="s">
        <v>741</v>
      </c>
      <c r="D331" s="659">
        <v>1026</v>
      </c>
    </row>
    <row r="332" spans="1:4" ht="15.6" thickTop="1" thickBot="1">
      <c r="A332" s="199" t="s">
        <v>743</v>
      </c>
      <c r="B332" s="199" t="s">
        <v>388</v>
      </c>
      <c r="C332" s="204" t="s">
        <v>744</v>
      </c>
      <c r="D332" s="659">
        <v>32000</v>
      </c>
    </row>
    <row r="333" spans="1:4" ht="30" thickTop="1" thickBot="1">
      <c r="A333" s="199" t="s">
        <v>742</v>
      </c>
      <c r="B333" s="199" t="s">
        <v>388</v>
      </c>
      <c r="C333" s="204" t="s">
        <v>2017</v>
      </c>
      <c r="D333" s="659">
        <v>20000</v>
      </c>
    </row>
    <row r="334" spans="1:4" ht="15.6" thickTop="1" thickBot="1">
      <c r="A334" s="199" t="s">
        <v>747</v>
      </c>
      <c r="B334" s="199" t="s">
        <v>92</v>
      </c>
      <c r="C334" s="204" t="s">
        <v>2018</v>
      </c>
      <c r="D334" s="659"/>
    </row>
    <row r="335" spans="1:4" ht="15.6" thickTop="1" thickBot="1">
      <c r="A335" s="199" t="s">
        <v>745</v>
      </c>
      <c r="B335" s="199" t="s">
        <v>92</v>
      </c>
      <c r="C335" s="204" t="s">
        <v>746</v>
      </c>
      <c r="D335" s="659">
        <v>3952.9496159999999</v>
      </c>
    </row>
    <row r="336" spans="1:4" ht="15.6" thickTop="1" thickBot="1">
      <c r="A336" s="199" t="s">
        <v>748</v>
      </c>
      <c r="B336" s="199" t="s">
        <v>377</v>
      </c>
      <c r="C336" s="204" t="s">
        <v>749</v>
      </c>
      <c r="D336" s="659">
        <v>4148.9798206369014</v>
      </c>
    </row>
    <row r="337" spans="1:4" ht="15.6" thickTop="1" thickBot="1">
      <c r="A337" s="199" t="s">
        <v>753</v>
      </c>
      <c r="B337" s="199" t="s">
        <v>92</v>
      </c>
      <c r="C337" s="204" t="s">
        <v>754</v>
      </c>
      <c r="D337" s="659">
        <v>390800</v>
      </c>
    </row>
    <row r="338" spans="1:4" ht="15.6" thickTop="1" thickBot="1">
      <c r="A338" s="199" t="s">
        <v>751</v>
      </c>
      <c r="B338" s="199" t="s">
        <v>92</v>
      </c>
      <c r="C338" s="204" t="s">
        <v>752</v>
      </c>
      <c r="D338" s="659">
        <v>55000</v>
      </c>
    </row>
    <row r="339" spans="1:4" ht="30" thickTop="1" thickBot="1">
      <c r="A339" s="199" t="s">
        <v>750</v>
      </c>
      <c r="B339" s="199" t="s">
        <v>144</v>
      </c>
      <c r="C339" s="204" t="s">
        <v>2019</v>
      </c>
      <c r="D339" s="659">
        <v>390800</v>
      </c>
    </row>
    <row r="340" spans="1:4" ht="30" thickTop="1" thickBot="1">
      <c r="A340" s="199" t="s">
        <v>686</v>
      </c>
      <c r="B340" s="199" t="s">
        <v>92</v>
      </c>
      <c r="C340" s="204" t="s">
        <v>2015</v>
      </c>
      <c r="D340" s="659">
        <v>1210159.2323909891</v>
      </c>
    </row>
    <row r="341" spans="1:4" ht="30" thickTop="1" thickBot="1">
      <c r="A341" s="199" t="s">
        <v>755</v>
      </c>
      <c r="B341" s="199" t="s">
        <v>92</v>
      </c>
      <c r="C341" s="204" t="s">
        <v>756</v>
      </c>
      <c r="D341" s="659">
        <v>1232810.8394384033</v>
      </c>
    </row>
    <row r="342" spans="1:4" ht="30" thickTop="1" thickBot="1">
      <c r="A342" s="199" t="s">
        <v>687</v>
      </c>
      <c r="B342" s="199" t="s">
        <v>92</v>
      </c>
      <c r="C342" s="204" t="s">
        <v>2016</v>
      </c>
      <c r="D342" s="659">
        <v>785543.89851933799</v>
      </c>
    </row>
    <row r="343" spans="1:4" ht="30" thickTop="1" thickBot="1">
      <c r="A343" s="199" t="s">
        <v>757</v>
      </c>
      <c r="B343" s="199" t="s">
        <v>92</v>
      </c>
      <c r="C343" s="204" t="s">
        <v>758</v>
      </c>
      <c r="D343" s="659">
        <v>756017.11163691734</v>
      </c>
    </row>
    <row r="344" spans="1:4" ht="30" thickTop="1" thickBot="1">
      <c r="A344" s="199" t="s">
        <v>802</v>
      </c>
      <c r="B344" s="199" t="s">
        <v>388</v>
      </c>
      <c r="C344" s="204" t="s">
        <v>803</v>
      </c>
      <c r="D344" s="659">
        <v>70000</v>
      </c>
    </row>
    <row r="345" spans="1:4" ht="30" thickTop="1" thickBot="1">
      <c r="A345" s="199" t="s">
        <v>759</v>
      </c>
      <c r="B345" s="199" t="s">
        <v>377</v>
      </c>
      <c r="C345" s="204" t="s">
        <v>760</v>
      </c>
      <c r="D345" s="659">
        <v>47578.176368393375</v>
      </c>
    </row>
    <row r="346" spans="1:4" ht="30" thickTop="1" thickBot="1">
      <c r="A346" s="199" t="s">
        <v>761</v>
      </c>
      <c r="B346" s="199" t="s">
        <v>144</v>
      </c>
      <c r="C346" s="204" t="s">
        <v>762</v>
      </c>
      <c r="D346" s="659">
        <v>32123.556132227313</v>
      </c>
    </row>
    <row r="347" spans="1:4" ht="30" thickTop="1" thickBot="1">
      <c r="A347" s="199" t="s">
        <v>768</v>
      </c>
      <c r="B347" s="199" t="s">
        <v>92</v>
      </c>
      <c r="C347" s="204" t="s">
        <v>2023</v>
      </c>
      <c r="D347" s="659">
        <v>55171.342448359748</v>
      </c>
    </row>
    <row r="348" spans="1:4" ht="15.6" thickTop="1" thickBot="1">
      <c r="A348" s="199" t="s">
        <v>773</v>
      </c>
      <c r="B348" s="199" t="s">
        <v>144</v>
      </c>
      <c r="C348" s="204" t="s">
        <v>2024</v>
      </c>
      <c r="D348" s="659"/>
    </row>
    <row r="349" spans="1:4" ht="30" thickTop="1" thickBot="1">
      <c r="A349" s="199" t="s">
        <v>763</v>
      </c>
      <c r="B349" s="199" t="s">
        <v>144</v>
      </c>
      <c r="C349" s="204" t="s">
        <v>764</v>
      </c>
      <c r="D349" s="659">
        <v>39039.312622423211</v>
      </c>
    </row>
    <row r="350" spans="1:4" ht="30" thickTop="1" thickBot="1">
      <c r="A350" s="199" t="s">
        <v>765</v>
      </c>
      <c r="B350" s="199" t="s">
        <v>144</v>
      </c>
      <c r="C350" s="204" t="s">
        <v>2020</v>
      </c>
      <c r="D350" s="659">
        <v>7695.1049999999996</v>
      </c>
    </row>
    <row r="351" spans="1:4" ht="15.6" thickTop="1" thickBot="1">
      <c r="A351" s="199" t="s">
        <v>801</v>
      </c>
      <c r="B351" s="199" t="s">
        <v>144</v>
      </c>
      <c r="C351" s="204" t="s">
        <v>2026</v>
      </c>
      <c r="D351" s="659">
        <v>107778.45688976091</v>
      </c>
    </row>
    <row r="352" spans="1:4" ht="15.6" thickTop="1" thickBot="1">
      <c r="A352" s="199" t="s">
        <v>769</v>
      </c>
      <c r="B352" s="199" t="s">
        <v>144</v>
      </c>
      <c r="C352" s="204" t="s">
        <v>770</v>
      </c>
      <c r="D352" s="659">
        <v>390735.33333333331</v>
      </c>
    </row>
    <row r="353" spans="1:4" ht="15.6" thickTop="1" thickBot="1">
      <c r="A353" s="199" t="s">
        <v>771</v>
      </c>
      <c r="B353" s="199" t="s">
        <v>144</v>
      </c>
      <c r="C353" s="204" t="s">
        <v>772</v>
      </c>
      <c r="D353" s="659">
        <v>1083795</v>
      </c>
    </row>
    <row r="354" spans="1:4" ht="30" thickTop="1" thickBot="1">
      <c r="A354" s="199" t="s">
        <v>767</v>
      </c>
      <c r="B354" s="199" t="s">
        <v>144</v>
      </c>
      <c r="C354" s="204" t="s">
        <v>2022</v>
      </c>
      <c r="D354" s="659">
        <v>4084.8333333333335</v>
      </c>
    </row>
    <row r="355" spans="1:4" ht="15.6" thickTop="1" thickBot="1">
      <c r="A355" s="199" t="s">
        <v>766</v>
      </c>
      <c r="B355" s="199" t="s">
        <v>144</v>
      </c>
      <c r="C355" s="204" t="s">
        <v>2021</v>
      </c>
      <c r="D355" s="659">
        <v>4084.8333333333335</v>
      </c>
    </row>
    <row r="356" spans="1:4" ht="15.6" thickTop="1" thickBot="1">
      <c r="A356" s="199" t="s">
        <v>778</v>
      </c>
      <c r="B356" s="199" t="s">
        <v>144</v>
      </c>
      <c r="C356" s="204" t="s">
        <v>779</v>
      </c>
      <c r="D356" s="659">
        <v>23756.7</v>
      </c>
    </row>
    <row r="357" spans="1:4" ht="30" thickTop="1" thickBot="1">
      <c r="A357" s="199" t="s">
        <v>774</v>
      </c>
      <c r="B357" s="199" t="s">
        <v>144</v>
      </c>
      <c r="C357" s="204" t="s">
        <v>775</v>
      </c>
      <c r="D357" s="659">
        <v>345100</v>
      </c>
    </row>
    <row r="358" spans="1:4" ht="30" thickTop="1" thickBot="1">
      <c r="A358" s="199" t="s">
        <v>776</v>
      </c>
      <c r="B358" s="199" t="s">
        <v>144</v>
      </c>
      <c r="C358" s="204" t="s">
        <v>777</v>
      </c>
      <c r="D358" s="659">
        <v>414120</v>
      </c>
    </row>
    <row r="359" spans="1:4" ht="15.6" thickTop="1" thickBot="1">
      <c r="A359" s="199" t="s">
        <v>780</v>
      </c>
      <c r="B359" s="199" t="s">
        <v>144</v>
      </c>
      <c r="C359" s="204" t="s">
        <v>781</v>
      </c>
      <c r="D359" s="659">
        <v>103709</v>
      </c>
    </row>
    <row r="360" spans="1:4" ht="15.6" thickTop="1" thickBot="1">
      <c r="A360" s="199" t="s">
        <v>782</v>
      </c>
      <c r="B360" s="199" t="s">
        <v>144</v>
      </c>
      <c r="C360" s="204" t="s">
        <v>783</v>
      </c>
      <c r="D360" s="659">
        <v>130900</v>
      </c>
    </row>
    <row r="361" spans="1:4" ht="15.6" thickTop="1" thickBot="1">
      <c r="A361" s="199" t="s">
        <v>784</v>
      </c>
      <c r="B361" s="199" t="s">
        <v>144</v>
      </c>
      <c r="C361" s="204" t="s">
        <v>785</v>
      </c>
      <c r="D361" s="659">
        <v>173264</v>
      </c>
    </row>
    <row r="362" spans="1:4" ht="15.6" thickTop="1" thickBot="1">
      <c r="A362" s="199" t="s">
        <v>786</v>
      </c>
      <c r="B362" s="199" t="s">
        <v>144</v>
      </c>
      <c r="C362" s="204" t="s">
        <v>787</v>
      </c>
      <c r="D362" s="659">
        <v>220150</v>
      </c>
    </row>
    <row r="363" spans="1:4" ht="30" thickTop="1" thickBot="1">
      <c r="A363" s="199" t="s">
        <v>788</v>
      </c>
      <c r="B363" s="199" t="s">
        <v>144</v>
      </c>
      <c r="C363" s="204" t="s">
        <v>789</v>
      </c>
      <c r="D363" s="659">
        <v>120035.5086288607</v>
      </c>
    </row>
    <row r="364" spans="1:4" ht="30" thickTop="1" thickBot="1">
      <c r="A364" s="199" t="s">
        <v>804</v>
      </c>
      <c r="B364" s="199" t="s">
        <v>144</v>
      </c>
      <c r="C364" s="204" t="s">
        <v>805</v>
      </c>
      <c r="D364" s="659">
        <v>110114.3276329112</v>
      </c>
    </row>
    <row r="365" spans="1:4" ht="15.6" thickTop="1" thickBot="1">
      <c r="A365" s="199" t="s">
        <v>790</v>
      </c>
      <c r="B365" s="199" t="s">
        <v>144</v>
      </c>
      <c r="C365" s="204" t="s">
        <v>791</v>
      </c>
      <c r="D365" s="659">
        <v>50657.090291790344</v>
      </c>
    </row>
    <row r="366" spans="1:4" ht="15.6" thickTop="1" thickBot="1">
      <c r="A366" s="199" t="s">
        <v>792</v>
      </c>
      <c r="B366" s="199" t="s">
        <v>144</v>
      </c>
      <c r="C366" s="204" t="s">
        <v>2025</v>
      </c>
      <c r="D366" s="659">
        <v>48989.006963046755</v>
      </c>
    </row>
    <row r="367" spans="1:4" ht="30" thickTop="1" thickBot="1">
      <c r="A367" s="199" t="s">
        <v>793</v>
      </c>
      <c r="B367" s="199" t="s">
        <v>92</v>
      </c>
      <c r="C367" s="204" t="s">
        <v>794</v>
      </c>
      <c r="D367" s="659">
        <v>58072</v>
      </c>
    </row>
    <row r="368" spans="1:4" ht="15.6" thickTop="1" thickBot="1">
      <c r="A368" s="199" t="s">
        <v>797</v>
      </c>
      <c r="B368" s="199" t="s">
        <v>92</v>
      </c>
      <c r="C368" s="204" t="s">
        <v>798</v>
      </c>
      <c r="D368" s="659">
        <v>3624</v>
      </c>
    </row>
    <row r="369" spans="1:4" ht="30" thickTop="1" thickBot="1">
      <c r="A369" s="199" t="s">
        <v>795</v>
      </c>
      <c r="B369" s="199" t="s">
        <v>92</v>
      </c>
      <c r="C369" s="204" t="s">
        <v>796</v>
      </c>
      <c r="D369" s="659">
        <v>884</v>
      </c>
    </row>
    <row r="370" spans="1:4" ht="15.6" thickTop="1" thickBot="1">
      <c r="A370" s="199" t="s">
        <v>799</v>
      </c>
      <c r="B370" s="199" t="s">
        <v>92</v>
      </c>
      <c r="C370" s="204" t="s">
        <v>800</v>
      </c>
      <c r="D370" s="659">
        <v>31416.329473811347</v>
      </c>
    </row>
    <row r="371" spans="1:4" ht="15.6" thickTop="1" thickBot="1">
      <c r="A371" s="199" t="s">
        <v>808</v>
      </c>
      <c r="B371" s="199" t="s">
        <v>92</v>
      </c>
      <c r="C371" s="204" t="s">
        <v>2027</v>
      </c>
      <c r="D371" s="659">
        <v>29067.457468644498</v>
      </c>
    </row>
    <row r="372" spans="1:4" ht="15.6" thickTop="1" thickBot="1">
      <c r="A372" s="199" t="s">
        <v>806</v>
      </c>
      <c r="B372" s="199" t="s">
        <v>377</v>
      </c>
      <c r="C372" s="204" t="s">
        <v>807</v>
      </c>
      <c r="D372" s="659">
        <v>4947.3999999999996</v>
      </c>
    </row>
    <row r="373" spans="1:4" ht="15.6" thickTop="1" thickBot="1">
      <c r="A373" s="199"/>
      <c r="B373" s="199"/>
      <c r="C373" s="204"/>
      <c r="D373" s="655"/>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20"/>
  <sheetViews>
    <sheetView tabSelected="1" zoomScale="69" zoomScaleNormal="69" workbookViewId="0">
      <pane xSplit="4" ySplit="4" topLeftCell="E107" activePane="bottomRight" state="frozen"/>
      <selection activeCell="D20" sqref="D20"/>
      <selection pane="topRight" activeCell="D20" sqref="D20"/>
      <selection pane="bottomLeft" activeCell="D20" sqref="D20"/>
      <selection pane="bottomRight" activeCell="E113" sqref="E113"/>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3" t="s">
        <v>1934</v>
      </c>
      <c r="B1" s="684"/>
      <c r="C1" s="684"/>
      <c r="D1" s="685"/>
    </row>
    <row r="2" spans="1:5" ht="15.6" thickTop="1" thickBot="1">
      <c r="A2" s="682" t="s">
        <v>1493</v>
      </c>
      <c r="B2" s="682"/>
      <c r="C2" s="682"/>
      <c r="D2" s="682"/>
    </row>
    <row r="3" spans="1:5" ht="15.6" thickTop="1" thickBot="1">
      <c r="A3" s="686"/>
      <c r="B3" s="686"/>
      <c r="C3" s="686"/>
      <c r="D3" s="686"/>
    </row>
    <row r="4" spans="1:5" ht="15.6" thickTop="1" thickBot="1">
      <c r="A4" s="687"/>
      <c r="B4" s="687"/>
      <c r="C4" s="687"/>
      <c r="D4" s="687"/>
    </row>
    <row r="5" spans="1:5" ht="30" customHeight="1" thickTop="1" thickBot="1">
      <c r="A5" s="206"/>
      <c r="B5" s="106"/>
      <c r="C5" s="107"/>
      <c r="D5" s="656"/>
    </row>
    <row r="6" spans="1:5" ht="30" customHeight="1" thickTop="1" thickBot="1">
      <c r="A6" s="207" t="s">
        <v>1350</v>
      </c>
      <c r="B6" s="106" t="s">
        <v>339</v>
      </c>
      <c r="C6" s="108" t="s">
        <v>2132</v>
      </c>
      <c r="D6" s="660">
        <v>744.36377390598466</v>
      </c>
    </row>
    <row r="7" spans="1:5" ht="30" customHeight="1" thickTop="1" thickBot="1">
      <c r="A7" s="207" t="s">
        <v>1436</v>
      </c>
      <c r="B7" s="106" t="s">
        <v>339</v>
      </c>
      <c r="C7" s="108" t="s">
        <v>2131</v>
      </c>
      <c r="D7" s="660">
        <v>744.36377390598466</v>
      </c>
      <c r="E7" s="109"/>
    </row>
    <row r="8" spans="1:5" ht="30" customHeight="1" thickTop="1" thickBot="1">
      <c r="A8" s="207" t="s">
        <v>1448</v>
      </c>
      <c r="B8" s="106" t="s">
        <v>339</v>
      </c>
      <c r="C8" s="108" t="s">
        <v>2133</v>
      </c>
      <c r="D8" s="660">
        <v>744.36377390598466</v>
      </c>
    </row>
    <row r="9" spans="1:5" ht="30" customHeight="1" thickTop="1" thickBot="1">
      <c r="A9" s="207" t="s">
        <v>1309</v>
      </c>
      <c r="B9" s="106" t="s">
        <v>1307</v>
      </c>
      <c r="C9" s="108" t="s">
        <v>1310</v>
      </c>
      <c r="D9" s="660">
        <v>800</v>
      </c>
    </row>
    <row r="10" spans="1:5" ht="30" customHeight="1" thickTop="1" thickBot="1">
      <c r="A10" s="207" t="s">
        <v>1472</v>
      </c>
      <c r="B10" s="106" t="s">
        <v>339</v>
      </c>
      <c r="C10" s="108" t="s">
        <v>1473</v>
      </c>
      <c r="D10" s="660">
        <v>800</v>
      </c>
    </row>
    <row r="11" spans="1:5" ht="30" customHeight="1" thickTop="1" thickBot="1">
      <c r="A11" s="207" t="s">
        <v>1413</v>
      </c>
      <c r="B11" s="106" t="s">
        <v>339</v>
      </c>
      <c r="C11" s="108" t="s">
        <v>1414</v>
      </c>
      <c r="D11" s="660">
        <v>744.36377390598466</v>
      </c>
    </row>
    <row r="12" spans="1:5" ht="30" customHeight="1" thickTop="1" thickBot="1">
      <c r="A12" s="207" t="s">
        <v>1415</v>
      </c>
      <c r="B12" s="106" t="s">
        <v>339</v>
      </c>
      <c r="C12" s="108" t="s">
        <v>1416</v>
      </c>
      <c r="D12" s="660">
        <v>744.36377390598466</v>
      </c>
    </row>
    <row r="13" spans="1:5" ht="30" customHeight="1" thickTop="1" thickBot="1">
      <c r="A13" s="207" t="s">
        <v>1417</v>
      </c>
      <c r="B13" s="106" t="s">
        <v>339</v>
      </c>
      <c r="C13" s="108" t="s">
        <v>1418</v>
      </c>
      <c r="D13" s="660">
        <v>744.36377390598466</v>
      </c>
    </row>
    <row r="14" spans="1:5" ht="30" customHeight="1" thickTop="1" thickBot="1">
      <c r="A14" s="207" t="s">
        <v>1419</v>
      </c>
      <c r="B14" s="106" t="s">
        <v>339</v>
      </c>
      <c r="C14" s="108" t="s">
        <v>1420</v>
      </c>
      <c r="D14" s="660">
        <v>744.36377390598466</v>
      </c>
    </row>
    <row r="15" spans="1:5" ht="30" customHeight="1" thickTop="1" thickBot="1">
      <c r="A15" s="207" t="s">
        <v>1401</v>
      </c>
      <c r="B15" s="106" t="s">
        <v>339</v>
      </c>
      <c r="C15" s="108" t="s">
        <v>1944</v>
      </c>
      <c r="D15" s="660">
        <v>800</v>
      </c>
    </row>
    <row r="16" spans="1:5" ht="30" customHeight="1" thickTop="1" thickBot="1">
      <c r="A16" s="207" t="s">
        <v>1311</v>
      </c>
      <c r="B16" s="106" t="s">
        <v>339</v>
      </c>
      <c r="C16" s="108" t="s">
        <v>1312</v>
      </c>
      <c r="D16" s="660">
        <v>800</v>
      </c>
    </row>
    <row r="17" spans="1:4" ht="30" customHeight="1" thickTop="1" thickBot="1">
      <c r="A17" s="207" t="s">
        <v>1313</v>
      </c>
      <c r="B17" s="106" t="s">
        <v>339</v>
      </c>
      <c r="C17" s="108" t="s">
        <v>1314</v>
      </c>
      <c r="D17" s="660">
        <v>800</v>
      </c>
    </row>
    <row r="18" spans="1:4" ht="30" customHeight="1" thickTop="1" thickBot="1">
      <c r="A18" s="207" t="s">
        <v>1315</v>
      </c>
      <c r="B18" s="106" t="s">
        <v>339</v>
      </c>
      <c r="C18" s="108" t="s">
        <v>1316</v>
      </c>
      <c r="D18" s="660">
        <v>800</v>
      </c>
    </row>
    <row r="19" spans="1:4" ht="30" customHeight="1" thickTop="1" thickBot="1">
      <c r="A19" s="207" t="s">
        <v>1319</v>
      </c>
      <c r="B19" s="106" t="s">
        <v>339</v>
      </c>
      <c r="C19" s="108" t="s">
        <v>1320</v>
      </c>
      <c r="D19" s="660">
        <v>800</v>
      </c>
    </row>
    <row r="20" spans="1:4" ht="30" customHeight="1" thickTop="1" thickBot="1">
      <c r="A20" s="207" t="s">
        <v>1491</v>
      </c>
      <c r="B20" s="106" t="s">
        <v>339</v>
      </c>
      <c r="C20" s="108" t="s">
        <v>1953</v>
      </c>
      <c r="D20" s="660">
        <v>744.36377390598466</v>
      </c>
    </row>
    <row r="21" spans="1:4" ht="30" customHeight="1" thickTop="1" thickBot="1">
      <c r="A21" s="207" t="s">
        <v>1323</v>
      </c>
      <c r="B21" s="106" t="s">
        <v>339</v>
      </c>
      <c r="C21" s="108" t="s">
        <v>1324</v>
      </c>
      <c r="D21" s="660">
        <v>1549.35</v>
      </c>
    </row>
    <row r="22" spans="1:4" ht="30" customHeight="1" thickTop="1" thickBot="1">
      <c r="A22" s="207" t="s">
        <v>1474</v>
      </c>
      <c r="B22" s="106" t="s">
        <v>339</v>
      </c>
      <c r="C22" s="108" t="s">
        <v>1475</v>
      </c>
      <c r="D22" s="660">
        <v>1549.35</v>
      </c>
    </row>
    <row r="23" spans="1:4" ht="30" customHeight="1" thickTop="1" thickBot="1">
      <c r="A23" s="207" t="s">
        <v>1331</v>
      </c>
      <c r="B23" s="106" t="s">
        <v>339</v>
      </c>
      <c r="C23" s="108" t="s">
        <v>1332</v>
      </c>
      <c r="D23" s="660">
        <v>800</v>
      </c>
    </row>
    <row r="24" spans="1:4" ht="30" customHeight="1" thickTop="1" thickBot="1">
      <c r="A24" s="207" t="s">
        <v>1353</v>
      </c>
      <c r="B24" s="106" t="s">
        <v>339</v>
      </c>
      <c r="C24" s="108" t="s">
        <v>1354</v>
      </c>
      <c r="D24" s="660">
        <v>800</v>
      </c>
    </row>
    <row r="25" spans="1:4" ht="30" customHeight="1" thickTop="1" thickBot="1">
      <c r="A25" s="207" t="s">
        <v>1325</v>
      </c>
      <c r="B25" s="106" t="s">
        <v>339</v>
      </c>
      <c r="C25" s="108" t="s">
        <v>1326</v>
      </c>
      <c r="D25" s="660">
        <v>800</v>
      </c>
    </row>
    <row r="26" spans="1:4" ht="30" customHeight="1" thickTop="1" thickBot="1">
      <c r="A26" s="207" t="s">
        <v>1330</v>
      </c>
      <c r="B26" s="106" t="s">
        <v>339</v>
      </c>
      <c r="C26" s="108" t="s">
        <v>1326</v>
      </c>
      <c r="D26" s="660">
        <v>800</v>
      </c>
    </row>
    <row r="27" spans="1:4" ht="30" customHeight="1" thickTop="1" thickBot="1">
      <c r="A27" s="207" t="s">
        <v>1387</v>
      </c>
      <c r="B27" s="106" t="s">
        <v>339</v>
      </c>
      <c r="C27" s="108" t="s">
        <v>1388</v>
      </c>
      <c r="D27" s="660">
        <v>800</v>
      </c>
    </row>
    <row r="28" spans="1:4" ht="30" customHeight="1" thickTop="1" thickBot="1">
      <c r="A28" s="207" t="s">
        <v>1333</v>
      </c>
      <c r="B28" s="106" t="s">
        <v>339</v>
      </c>
      <c r="C28" s="108" t="s">
        <v>1334</v>
      </c>
      <c r="D28" s="660">
        <v>800</v>
      </c>
    </row>
    <row r="29" spans="1:4" ht="30" customHeight="1" thickTop="1" thickBot="1">
      <c r="A29" s="207" t="s">
        <v>1338</v>
      </c>
      <c r="B29" s="106" t="s">
        <v>339</v>
      </c>
      <c r="C29" s="108" t="s">
        <v>1339</v>
      </c>
      <c r="D29" s="660">
        <v>800</v>
      </c>
    </row>
    <row r="30" spans="1:4" ht="30" customHeight="1" thickTop="1" thickBot="1">
      <c r="A30" s="207" t="s">
        <v>1336</v>
      </c>
      <c r="B30" s="106" t="s">
        <v>339</v>
      </c>
      <c r="C30" s="108" t="s">
        <v>1337</v>
      </c>
      <c r="D30" s="660">
        <v>800</v>
      </c>
    </row>
    <row r="31" spans="1:4" ht="30" customHeight="1" thickTop="1" thickBot="1">
      <c r="A31" s="207" t="s">
        <v>1351</v>
      </c>
      <c r="B31" s="106" t="s">
        <v>339</v>
      </c>
      <c r="C31" s="108" t="s">
        <v>1352</v>
      </c>
      <c r="D31" s="660">
        <v>800</v>
      </c>
    </row>
    <row r="32" spans="1:4" ht="30" customHeight="1" thickTop="1" thickBot="1">
      <c r="A32" s="207" t="s">
        <v>1340</v>
      </c>
      <c r="B32" s="106" t="s">
        <v>339</v>
      </c>
      <c r="C32" s="108" t="s">
        <v>1341</v>
      </c>
      <c r="D32" s="660">
        <v>800</v>
      </c>
    </row>
    <row r="33" spans="1:4" ht="30" customHeight="1" thickTop="1" thickBot="1">
      <c r="A33" s="207" t="s">
        <v>1356</v>
      </c>
      <c r="B33" s="106" t="s">
        <v>339</v>
      </c>
      <c r="C33" s="108" t="s">
        <v>1341</v>
      </c>
      <c r="D33" s="660">
        <v>800</v>
      </c>
    </row>
    <row r="34" spans="1:4" ht="30" customHeight="1" thickTop="1" thickBot="1">
      <c r="A34" s="207" t="s">
        <v>1357</v>
      </c>
      <c r="B34" s="106" t="s">
        <v>339</v>
      </c>
      <c r="C34" s="108" t="s">
        <v>1358</v>
      </c>
      <c r="D34" s="660">
        <v>800</v>
      </c>
    </row>
    <row r="35" spans="1:4" ht="30" customHeight="1" thickTop="1" thickBot="1">
      <c r="A35" s="207" t="s">
        <v>1407</v>
      </c>
      <c r="B35" s="106" t="s">
        <v>339</v>
      </c>
      <c r="C35" s="108" t="s">
        <v>1948</v>
      </c>
      <c r="D35" s="660">
        <v>800</v>
      </c>
    </row>
    <row r="36" spans="1:4" ht="30" customHeight="1" thickTop="1" thickBot="1">
      <c r="A36" s="207" t="s">
        <v>1488</v>
      </c>
      <c r="B36" s="106" t="s">
        <v>339</v>
      </c>
      <c r="C36" s="108" t="s">
        <v>1489</v>
      </c>
      <c r="D36" s="660">
        <v>800</v>
      </c>
    </row>
    <row r="37" spans="1:4" ht="30" customHeight="1" thickTop="1" thickBot="1">
      <c r="A37" s="207" t="s">
        <v>1469</v>
      </c>
      <c r="B37" s="106" t="s">
        <v>339</v>
      </c>
      <c r="C37" s="108" t="s">
        <v>1470</v>
      </c>
      <c r="D37" s="660">
        <v>800</v>
      </c>
    </row>
    <row r="38" spans="1:4" ht="30" customHeight="1" thickTop="1" thickBot="1">
      <c r="A38" s="207" t="s">
        <v>1348</v>
      </c>
      <c r="B38" s="106" t="s">
        <v>339</v>
      </c>
      <c r="C38" s="108" t="s">
        <v>1349</v>
      </c>
      <c r="D38" s="660">
        <v>800</v>
      </c>
    </row>
    <row r="39" spans="1:4" ht="30" customHeight="1" thickTop="1" thickBot="1">
      <c r="A39" s="207" t="s">
        <v>1305</v>
      </c>
      <c r="B39" s="106" t="s">
        <v>1307</v>
      </c>
      <c r="C39" s="108" t="s">
        <v>1364</v>
      </c>
      <c r="D39" s="660">
        <v>800</v>
      </c>
    </row>
    <row r="40" spans="1:4" ht="30" customHeight="1" thickTop="1" thickBot="1">
      <c r="A40" s="207" t="s">
        <v>1345</v>
      </c>
      <c r="B40" s="106" t="s">
        <v>339</v>
      </c>
      <c r="C40" s="108" t="s">
        <v>1346</v>
      </c>
      <c r="D40" s="660">
        <v>800</v>
      </c>
    </row>
    <row r="41" spans="1:4" ht="30" customHeight="1" thickTop="1" thickBot="1">
      <c r="A41" s="207" t="s">
        <v>1343</v>
      </c>
      <c r="B41" s="106" t="s">
        <v>339</v>
      </c>
      <c r="C41" s="108" t="s">
        <v>1344</v>
      </c>
      <c r="D41" s="660">
        <v>800</v>
      </c>
    </row>
    <row r="42" spans="1:4" ht="30" customHeight="1" thickTop="1" thickBot="1">
      <c r="A42" s="207" t="s">
        <v>1476</v>
      </c>
      <c r="B42" s="106" t="s">
        <v>339</v>
      </c>
      <c r="C42" s="108" t="s">
        <v>1344</v>
      </c>
      <c r="D42" s="660">
        <v>800</v>
      </c>
    </row>
    <row r="43" spans="1:4" ht="30" customHeight="1" thickTop="1" thickBot="1">
      <c r="A43" s="207" t="s">
        <v>1317</v>
      </c>
      <c r="B43" s="106" t="s">
        <v>339</v>
      </c>
      <c r="C43" s="108" t="s">
        <v>1318</v>
      </c>
      <c r="D43" s="660">
        <v>800</v>
      </c>
    </row>
    <row r="44" spans="1:4" ht="30" customHeight="1" thickTop="1" thickBot="1">
      <c r="A44" s="207" t="s">
        <v>1471</v>
      </c>
      <c r="B44" s="106" t="s">
        <v>339</v>
      </c>
      <c r="C44" s="108" t="s">
        <v>1318</v>
      </c>
      <c r="D44" s="660">
        <v>800</v>
      </c>
    </row>
    <row r="45" spans="1:4" ht="30" customHeight="1" thickTop="1" thickBot="1">
      <c r="A45" s="207" t="s">
        <v>1362</v>
      </c>
      <c r="B45" s="106" t="s">
        <v>339</v>
      </c>
      <c r="C45" s="108" t="s">
        <v>1363</v>
      </c>
      <c r="D45" s="660">
        <v>800</v>
      </c>
    </row>
    <row r="46" spans="1:4" ht="30" customHeight="1" thickTop="1" thickBot="1">
      <c r="A46" s="207" t="s">
        <v>1371</v>
      </c>
      <c r="B46" s="106" t="s">
        <v>339</v>
      </c>
      <c r="C46" s="108" t="s">
        <v>1372</v>
      </c>
      <c r="D46" s="660">
        <v>800</v>
      </c>
    </row>
    <row r="47" spans="1:4" ht="30" customHeight="1" thickTop="1" thickBot="1">
      <c r="A47" s="207" t="s">
        <v>1375</v>
      </c>
      <c r="B47" s="106" t="s">
        <v>339</v>
      </c>
      <c r="C47" s="108" t="s">
        <v>1376</v>
      </c>
      <c r="D47" s="660">
        <v>800</v>
      </c>
    </row>
    <row r="48" spans="1:4" ht="30" customHeight="1" thickTop="1" thickBot="1">
      <c r="A48" s="207" t="s">
        <v>1367</v>
      </c>
      <c r="B48" s="106" t="s">
        <v>1307</v>
      </c>
      <c r="C48" s="108" t="s">
        <v>1368</v>
      </c>
      <c r="D48" s="660">
        <v>744.36377390598466</v>
      </c>
    </row>
    <row r="49" spans="1:4" ht="30" customHeight="1" thickTop="1" thickBot="1">
      <c r="A49" s="207" t="s">
        <v>1365</v>
      </c>
      <c r="B49" s="106" t="s">
        <v>339</v>
      </c>
      <c r="C49" s="108" t="s">
        <v>1366</v>
      </c>
      <c r="D49" s="660">
        <v>800</v>
      </c>
    </row>
    <row r="50" spans="1:4" ht="30" customHeight="1" thickTop="1" thickBot="1">
      <c r="A50" s="207" t="s">
        <v>1369</v>
      </c>
      <c r="B50" s="106" t="s">
        <v>339</v>
      </c>
      <c r="C50" s="108" t="s">
        <v>1370</v>
      </c>
      <c r="D50" s="660">
        <v>800</v>
      </c>
    </row>
    <row r="51" spans="1:4" ht="30" customHeight="1" thickTop="1" thickBot="1">
      <c r="A51" s="207" t="s">
        <v>1398</v>
      </c>
      <c r="B51" s="106" t="s">
        <v>1390</v>
      </c>
      <c r="C51" s="108" t="s">
        <v>1399</v>
      </c>
      <c r="D51" s="660">
        <v>800</v>
      </c>
    </row>
    <row r="52" spans="1:4" ht="30" customHeight="1" thickTop="1" thickBot="1">
      <c r="A52" s="207" t="s">
        <v>1400</v>
      </c>
      <c r="B52" s="106" t="s">
        <v>1390</v>
      </c>
      <c r="C52" s="108" t="s">
        <v>1399</v>
      </c>
      <c r="D52" s="660">
        <v>800</v>
      </c>
    </row>
    <row r="53" spans="1:4" ht="30" customHeight="1" thickTop="1" thickBot="1">
      <c r="A53" s="207" t="s">
        <v>1373</v>
      </c>
      <c r="B53" s="106" t="s">
        <v>339</v>
      </c>
      <c r="C53" s="108" t="s">
        <v>1374</v>
      </c>
      <c r="D53" s="660">
        <v>800</v>
      </c>
    </row>
    <row r="54" spans="1:4" ht="30" customHeight="1" thickTop="1" thickBot="1">
      <c r="A54" s="207" t="s">
        <v>1377</v>
      </c>
      <c r="B54" s="106" t="s">
        <v>339</v>
      </c>
      <c r="C54" s="108" t="s">
        <v>1378</v>
      </c>
      <c r="D54" s="660">
        <v>1239.48</v>
      </c>
    </row>
    <row r="55" spans="1:4" ht="30" customHeight="1" thickTop="1" thickBot="1">
      <c r="A55" s="207" t="s">
        <v>1462</v>
      </c>
      <c r="B55" s="106" t="s">
        <v>339</v>
      </c>
      <c r="C55" s="108" t="s">
        <v>2135</v>
      </c>
      <c r="D55" s="660">
        <v>1239.48</v>
      </c>
    </row>
    <row r="56" spans="1:4" ht="30" customHeight="1" thickTop="1" thickBot="1">
      <c r="A56" s="207" t="s">
        <v>1463</v>
      </c>
      <c r="B56" s="106" t="s">
        <v>339</v>
      </c>
      <c r="C56" s="108" t="s">
        <v>2136</v>
      </c>
      <c r="D56" s="660">
        <v>1239.48</v>
      </c>
    </row>
    <row r="57" spans="1:4" ht="30" customHeight="1" thickTop="1" thickBot="1">
      <c r="A57" s="207" t="s">
        <v>1464</v>
      </c>
      <c r="B57" s="106" t="s">
        <v>339</v>
      </c>
      <c r="C57" s="108" t="s">
        <v>2137</v>
      </c>
      <c r="D57" s="660">
        <v>1239.48</v>
      </c>
    </row>
    <row r="58" spans="1:4" ht="30" customHeight="1" thickTop="1" thickBot="1">
      <c r="A58" s="207" t="s">
        <v>1441</v>
      </c>
      <c r="B58" s="106" t="s">
        <v>339</v>
      </c>
      <c r="C58" s="108" t="s">
        <v>1951</v>
      </c>
      <c r="D58" s="660">
        <v>1239.48</v>
      </c>
    </row>
    <row r="59" spans="1:4" ht="30" customHeight="1" thickTop="1" thickBot="1">
      <c r="A59" s="207" t="s">
        <v>1379</v>
      </c>
      <c r="B59" s="106" t="s">
        <v>339</v>
      </c>
      <c r="C59" s="108" t="s">
        <v>1380</v>
      </c>
      <c r="D59" s="660">
        <v>744.36377390598466</v>
      </c>
    </row>
    <row r="60" spans="1:4" ht="30" customHeight="1" thickTop="1" thickBot="1">
      <c r="A60" s="207" t="s">
        <v>1460</v>
      </c>
      <c r="B60" s="106" t="s">
        <v>339</v>
      </c>
      <c r="C60" s="108" t="s">
        <v>1461</v>
      </c>
      <c r="D60" s="660">
        <v>744.36377390598466</v>
      </c>
    </row>
    <row r="61" spans="1:4" ht="30" customHeight="1" thickTop="1" thickBot="1">
      <c r="A61" s="207" t="s">
        <v>1446</v>
      </c>
      <c r="B61" s="106" t="s">
        <v>339</v>
      </c>
      <c r="C61" s="108" t="s">
        <v>1447</v>
      </c>
      <c r="D61" s="660">
        <v>744.36377390598466</v>
      </c>
    </row>
    <row r="62" spans="1:4" ht="30" customHeight="1" thickTop="1" thickBot="1">
      <c r="A62" s="207" t="s">
        <v>1453</v>
      </c>
      <c r="B62" s="106" t="s">
        <v>339</v>
      </c>
      <c r="C62" s="108" t="s">
        <v>1454</v>
      </c>
      <c r="D62" s="660">
        <v>744.36377390598466</v>
      </c>
    </row>
    <row r="63" spans="1:4" ht="30" customHeight="1" thickTop="1" thickBot="1">
      <c r="A63" s="207" t="s">
        <v>1457</v>
      </c>
      <c r="B63" s="106" t="s">
        <v>339</v>
      </c>
      <c r="C63" s="108" t="s">
        <v>1458</v>
      </c>
      <c r="D63" s="660">
        <v>744.36377390598466</v>
      </c>
    </row>
    <row r="64" spans="1:4" ht="30" customHeight="1" thickTop="1" thickBot="1">
      <c r="A64" s="207" t="s">
        <v>1444</v>
      </c>
      <c r="B64" s="106" t="s">
        <v>339</v>
      </c>
      <c r="C64" s="108" t="s">
        <v>1445</v>
      </c>
      <c r="D64" s="660">
        <v>744.36377390598466</v>
      </c>
    </row>
    <row r="65" spans="1:4" ht="30" customHeight="1" thickTop="1" thickBot="1">
      <c r="A65" s="207" t="s">
        <v>1381</v>
      </c>
      <c r="B65" s="106" t="s">
        <v>339</v>
      </c>
      <c r="C65" s="108" t="s">
        <v>1382</v>
      </c>
      <c r="D65" s="660">
        <v>744.36377390598466</v>
      </c>
    </row>
    <row r="66" spans="1:4" ht="30" customHeight="1" thickTop="1" thickBot="1">
      <c r="A66" s="207" t="s">
        <v>1451</v>
      </c>
      <c r="B66" s="106" t="s">
        <v>339</v>
      </c>
      <c r="C66" s="108" t="s">
        <v>1452</v>
      </c>
      <c r="D66" s="660">
        <v>744.36377390598466</v>
      </c>
    </row>
    <row r="67" spans="1:4" ht="30" customHeight="1" thickTop="1" thickBot="1">
      <c r="A67" s="207" t="s">
        <v>1455</v>
      </c>
      <c r="B67" s="106" t="s">
        <v>339</v>
      </c>
      <c r="C67" s="108" t="s">
        <v>1456</v>
      </c>
      <c r="D67" s="660">
        <v>744.36377390598466</v>
      </c>
    </row>
    <row r="68" spans="1:4" ht="30" customHeight="1" thickTop="1" thickBot="1">
      <c r="A68" s="207" t="s">
        <v>1427</v>
      </c>
      <c r="B68" s="106" t="s">
        <v>339</v>
      </c>
      <c r="C68" s="108" t="s">
        <v>1428</v>
      </c>
      <c r="D68" s="660">
        <v>744.36377390598466</v>
      </c>
    </row>
    <row r="69" spans="1:4" ht="30" customHeight="1" thickTop="1" thickBot="1">
      <c r="A69" s="207" t="s">
        <v>1467</v>
      </c>
      <c r="B69" s="106" t="s">
        <v>339</v>
      </c>
      <c r="C69" s="108" t="s">
        <v>2139</v>
      </c>
      <c r="D69" s="660">
        <v>744.36377390598466</v>
      </c>
    </row>
    <row r="70" spans="1:4" ht="30" customHeight="1" thickTop="1" thickBot="1">
      <c r="A70" s="207" t="s">
        <v>1468</v>
      </c>
      <c r="B70" s="106" t="s">
        <v>339</v>
      </c>
      <c r="C70" s="108" t="s">
        <v>2140</v>
      </c>
      <c r="D70" s="660">
        <v>744.36377390598466</v>
      </c>
    </row>
    <row r="71" spans="1:4" ht="30" customHeight="1" thickTop="1" thickBot="1">
      <c r="A71" s="207" t="s">
        <v>1465</v>
      </c>
      <c r="B71" s="106" t="s">
        <v>339</v>
      </c>
      <c r="C71" s="108" t="s">
        <v>2141</v>
      </c>
      <c r="D71" s="660">
        <v>744.36377390598466</v>
      </c>
    </row>
    <row r="72" spans="1:4" ht="30" customHeight="1" thickTop="1" thickBot="1">
      <c r="A72" s="207" t="s">
        <v>1466</v>
      </c>
      <c r="B72" s="106" t="s">
        <v>339</v>
      </c>
      <c r="C72" s="108" t="s">
        <v>2142</v>
      </c>
      <c r="D72" s="660">
        <v>744.36377390598466</v>
      </c>
    </row>
    <row r="73" spans="1:4" ht="30" customHeight="1" thickTop="1" thickBot="1">
      <c r="A73" s="207" t="s">
        <v>1434</v>
      </c>
      <c r="B73" s="106" t="s">
        <v>339</v>
      </c>
      <c r="C73" s="108" t="s">
        <v>1435</v>
      </c>
      <c r="D73" s="660">
        <v>744.36377390598466</v>
      </c>
    </row>
    <row r="74" spans="1:4" ht="30" customHeight="1" thickTop="1" thickBot="1">
      <c r="A74" s="207" t="s">
        <v>1433</v>
      </c>
      <c r="B74" s="106" t="s">
        <v>339</v>
      </c>
      <c r="C74" s="108" t="s">
        <v>1950</v>
      </c>
      <c r="D74" s="660">
        <v>744.36377390598466</v>
      </c>
    </row>
    <row r="75" spans="1:4" ht="30" customHeight="1" thickTop="1" thickBot="1">
      <c r="A75" s="207" t="s">
        <v>1431</v>
      </c>
      <c r="B75" s="106" t="s">
        <v>339</v>
      </c>
      <c r="C75" s="108" t="s">
        <v>1432</v>
      </c>
      <c r="D75" s="660">
        <v>744.36377390598466</v>
      </c>
    </row>
    <row r="76" spans="1:4" ht="30" customHeight="1" thickTop="1" thickBot="1">
      <c r="A76" s="207" t="s">
        <v>1459</v>
      </c>
      <c r="B76" s="106" t="s">
        <v>339</v>
      </c>
      <c r="C76" s="108" t="s">
        <v>2134</v>
      </c>
      <c r="D76" s="660">
        <v>744.36377390598466</v>
      </c>
    </row>
    <row r="77" spans="1:4" ht="30" customHeight="1" thickTop="1" thickBot="1">
      <c r="A77" s="207" t="s">
        <v>1437</v>
      </c>
      <c r="B77" s="106" t="s">
        <v>339</v>
      </c>
      <c r="C77" s="108" t="s">
        <v>1438</v>
      </c>
      <c r="D77" s="660">
        <v>744.36377390598466</v>
      </c>
    </row>
    <row r="78" spans="1:4" ht="30" customHeight="1" thickTop="1" thickBot="1">
      <c r="A78" s="207" t="s">
        <v>1439</v>
      </c>
      <c r="B78" s="106" t="s">
        <v>339</v>
      </c>
      <c r="C78" s="108" t="s">
        <v>1440</v>
      </c>
      <c r="D78" s="660">
        <v>744.36377390598466</v>
      </c>
    </row>
    <row r="79" spans="1:4" ht="30" customHeight="1" thickTop="1" thickBot="1">
      <c r="A79" s="207" t="s">
        <v>1442</v>
      </c>
      <c r="B79" s="106" t="s">
        <v>339</v>
      </c>
      <c r="C79" s="108" t="s">
        <v>1443</v>
      </c>
      <c r="D79" s="660">
        <v>744.36377390598466</v>
      </c>
    </row>
    <row r="80" spans="1:4" ht="30" customHeight="1" thickTop="1" thickBot="1">
      <c r="A80" s="207" t="s">
        <v>1421</v>
      </c>
      <c r="B80" s="106" t="s">
        <v>339</v>
      </c>
      <c r="C80" s="108" t="s">
        <v>1422</v>
      </c>
      <c r="D80" s="660">
        <v>744.36377390598466</v>
      </c>
    </row>
    <row r="81" spans="1:4" ht="30" customHeight="1" thickTop="1" thickBot="1">
      <c r="A81" s="207" t="s">
        <v>1425</v>
      </c>
      <c r="B81" s="106" t="s">
        <v>339</v>
      </c>
      <c r="C81" s="108" t="s">
        <v>1426</v>
      </c>
      <c r="D81" s="660">
        <v>744.36377390598466</v>
      </c>
    </row>
    <row r="82" spans="1:4" ht="30" customHeight="1" thickTop="1" thickBot="1">
      <c r="A82" s="207" t="s">
        <v>1429</v>
      </c>
      <c r="B82" s="106" t="s">
        <v>339</v>
      </c>
      <c r="C82" s="108" t="s">
        <v>1430</v>
      </c>
      <c r="D82" s="660">
        <v>744.36377390598466</v>
      </c>
    </row>
    <row r="83" spans="1:4" ht="30" customHeight="1" thickTop="1" thickBot="1">
      <c r="A83" s="207" t="s">
        <v>1423</v>
      </c>
      <c r="B83" s="106" t="s">
        <v>339</v>
      </c>
      <c r="C83" s="108" t="s">
        <v>1424</v>
      </c>
      <c r="D83" s="660">
        <v>744.36377390598466</v>
      </c>
    </row>
    <row r="84" spans="1:4" ht="30" customHeight="1" thickTop="1" thickBot="1">
      <c r="A84" s="207" t="s">
        <v>1389</v>
      </c>
      <c r="B84" s="106" t="s">
        <v>339</v>
      </c>
      <c r="C84" s="108" t="s">
        <v>1391</v>
      </c>
      <c r="D84" s="660">
        <v>800</v>
      </c>
    </row>
    <row r="85" spans="1:4" ht="30" customHeight="1" thickTop="1" thickBot="1">
      <c r="A85" s="207" t="s">
        <v>1392</v>
      </c>
      <c r="B85" s="106" t="s">
        <v>339</v>
      </c>
      <c r="C85" s="108" t="s">
        <v>1943</v>
      </c>
      <c r="D85" s="660">
        <v>800</v>
      </c>
    </row>
    <row r="86" spans="1:4" ht="30" customHeight="1" thickTop="1" thickBot="1">
      <c r="A86" s="207" t="s">
        <v>1393</v>
      </c>
      <c r="B86" s="106" t="s">
        <v>1390</v>
      </c>
      <c r="C86" s="108" t="s">
        <v>1394</v>
      </c>
      <c r="D86" s="660">
        <v>800</v>
      </c>
    </row>
    <row r="87" spans="1:4" ht="30" customHeight="1" thickTop="1" thickBot="1">
      <c r="A87" s="207" t="s">
        <v>1395</v>
      </c>
      <c r="B87" s="106" t="s">
        <v>339</v>
      </c>
      <c r="C87" s="108" t="s">
        <v>1396</v>
      </c>
      <c r="D87" s="660">
        <v>800</v>
      </c>
    </row>
    <row r="88" spans="1:4" ht="30" customHeight="1" thickTop="1" thickBot="1">
      <c r="A88" s="207" t="s">
        <v>1397</v>
      </c>
      <c r="B88" s="106" t="s">
        <v>339</v>
      </c>
      <c r="C88" s="108" t="s">
        <v>1396</v>
      </c>
      <c r="D88" s="660">
        <v>800</v>
      </c>
    </row>
    <row r="89" spans="1:4" ht="30" customHeight="1" thickTop="1" thickBot="1">
      <c r="A89" s="207" t="s">
        <v>1327</v>
      </c>
      <c r="B89" s="106" t="s">
        <v>339</v>
      </c>
      <c r="C89" s="108" t="s">
        <v>1936</v>
      </c>
      <c r="D89" s="660">
        <v>744.36377390598466</v>
      </c>
    </row>
    <row r="90" spans="1:4" ht="30" customHeight="1" thickTop="1" thickBot="1">
      <c r="A90" s="207" t="s">
        <v>1449</v>
      </c>
      <c r="B90" s="106" t="s">
        <v>339</v>
      </c>
      <c r="C90" s="108" t="s">
        <v>1450</v>
      </c>
      <c r="D90" s="660">
        <v>800</v>
      </c>
    </row>
    <row r="91" spans="1:4" ht="30" customHeight="1" thickTop="1" thickBot="1">
      <c r="A91" s="207" t="s">
        <v>1328</v>
      </c>
      <c r="B91" s="106" t="s">
        <v>339</v>
      </c>
      <c r="C91" s="108" t="s">
        <v>1329</v>
      </c>
      <c r="D91" s="660">
        <v>800</v>
      </c>
    </row>
    <row r="92" spans="1:4" ht="30" customHeight="1" thickTop="1" thickBot="1">
      <c r="A92" s="207" t="s">
        <v>1361</v>
      </c>
      <c r="B92" s="106" t="s">
        <v>339</v>
      </c>
      <c r="C92" s="108" t="s">
        <v>1942</v>
      </c>
      <c r="D92" s="660">
        <v>744.36377390598466</v>
      </c>
    </row>
    <row r="93" spans="1:4" ht="30" customHeight="1" thickTop="1" thickBot="1">
      <c r="A93" s="207" t="s">
        <v>1492</v>
      </c>
      <c r="B93" s="106" t="s">
        <v>1490</v>
      </c>
      <c r="C93" s="108" t="s">
        <v>1954</v>
      </c>
      <c r="D93" s="660">
        <v>40.119988470383788</v>
      </c>
    </row>
    <row r="94" spans="1:4" ht="30" customHeight="1" thickTop="1" thickBot="1">
      <c r="A94" s="207" t="s">
        <v>1483</v>
      </c>
      <c r="B94" s="106" t="s">
        <v>92</v>
      </c>
      <c r="C94" s="108" t="s">
        <v>1952</v>
      </c>
      <c r="D94" s="660">
        <v>256691.11628557669</v>
      </c>
    </row>
    <row r="95" spans="1:4" ht="30" customHeight="1" thickTop="1" thickBot="1">
      <c r="A95" s="207" t="s">
        <v>1306</v>
      </c>
      <c r="B95" s="106" t="s">
        <v>1307</v>
      </c>
      <c r="C95" s="108" t="s">
        <v>1308</v>
      </c>
      <c r="D95" s="660">
        <v>0.44416704948857083</v>
      </c>
    </row>
    <row r="96" spans="1:4" ht="30" customHeight="1" thickTop="1" thickBot="1">
      <c r="A96" s="207" t="s">
        <v>1715</v>
      </c>
      <c r="B96" s="106" t="s">
        <v>339</v>
      </c>
      <c r="C96" s="108" t="s">
        <v>1935</v>
      </c>
      <c r="D96" s="660">
        <v>1465.8900522766876</v>
      </c>
    </row>
    <row r="97" spans="1:4" ht="30" customHeight="1" thickTop="1" thickBot="1">
      <c r="A97" s="207" t="s">
        <v>1496</v>
      </c>
      <c r="B97" s="106" t="s">
        <v>339</v>
      </c>
      <c r="C97" s="108" t="s">
        <v>1495</v>
      </c>
      <c r="D97" s="660">
        <v>776.5101286607121</v>
      </c>
    </row>
    <row r="98" spans="1:4" ht="30" customHeight="1" thickTop="1" thickBot="1">
      <c r="A98" s="207" t="s">
        <v>1321</v>
      </c>
      <c r="B98" s="106" t="s">
        <v>92</v>
      </c>
      <c r="C98" s="108" t="s">
        <v>1322</v>
      </c>
      <c r="D98" s="660">
        <v>21873.411587960087</v>
      </c>
    </row>
    <row r="99" spans="1:4" ht="30" customHeight="1" thickTop="1" thickBot="1">
      <c r="A99" s="207" t="s">
        <v>1335</v>
      </c>
      <c r="B99" s="106" t="s">
        <v>339</v>
      </c>
      <c r="C99" s="108" t="s">
        <v>1937</v>
      </c>
      <c r="D99" s="660">
        <v>1465.8900522766876</v>
      </c>
    </row>
    <row r="100" spans="1:4" ht="30" customHeight="1" thickTop="1" thickBot="1">
      <c r="A100" s="207" t="s">
        <v>1404</v>
      </c>
      <c r="B100" s="106" t="s">
        <v>1390</v>
      </c>
      <c r="C100" s="108" t="s">
        <v>1947</v>
      </c>
      <c r="D100" s="660">
        <v>1570.5964845821654</v>
      </c>
    </row>
    <row r="101" spans="1:4" ht="30" customHeight="1" thickTop="1" thickBot="1">
      <c r="A101" s="207" t="s">
        <v>1477</v>
      </c>
      <c r="B101" s="106" t="s">
        <v>339</v>
      </c>
      <c r="C101" s="108" t="s">
        <v>1478</v>
      </c>
      <c r="D101" s="660">
        <v>5234.2744462234514</v>
      </c>
    </row>
    <row r="102" spans="1:4" ht="30" customHeight="1" thickTop="1" thickBot="1">
      <c r="A102" s="207" t="s">
        <v>1479</v>
      </c>
      <c r="B102" s="106" t="s">
        <v>141</v>
      </c>
      <c r="C102" s="108" t="s">
        <v>1480</v>
      </c>
      <c r="D102" s="660">
        <v>128055.79548065024</v>
      </c>
    </row>
    <row r="103" spans="1:4" ht="30" customHeight="1" thickTop="1" thickBot="1">
      <c r="A103" s="207" t="s">
        <v>1411</v>
      </c>
      <c r="B103" s="106" t="s">
        <v>344</v>
      </c>
      <c r="C103" s="108" t="s">
        <v>1412</v>
      </c>
      <c r="D103" s="660">
        <v>0.46908481672854002</v>
      </c>
    </row>
    <row r="104" spans="1:4" ht="30" customHeight="1" thickTop="1" thickBot="1">
      <c r="A104" s="207" t="s">
        <v>1409</v>
      </c>
      <c r="B104" s="106" t="s">
        <v>344</v>
      </c>
      <c r="C104" s="108" t="s">
        <v>1410</v>
      </c>
      <c r="D104" s="660">
        <v>0.44416704948857083</v>
      </c>
    </row>
    <row r="105" spans="1:4" ht="30" customHeight="1" thickTop="1" thickBot="1">
      <c r="A105" s="207" t="s">
        <v>1359</v>
      </c>
      <c r="B105" s="106" t="s">
        <v>339</v>
      </c>
      <c r="C105" s="108" t="s">
        <v>1360</v>
      </c>
      <c r="D105" s="660">
        <v>2264.7706402252456</v>
      </c>
    </row>
    <row r="106" spans="1:4" ht="30" customHeight="1" thickTop="1" thickBot="1">
      <c r="A106" s="207" t="s">
        <v>1486</v>
      </c>
      <c r="B106" s="106" t="s">
        <v>92</v>
      </c>
      <c r="C106" s="108" t="s">
        <v>1487</v>
      </c>
      <c r="D106" s="660">
        <v>122546.07007705203</v>
      </c>
    </row>
    <row r="107" spans="1:4" ht="30" customHeight="1" thickTop="1" thickBot="1">
      <c r="A107" s="207" t="s">
        <v>1385</v>
      </c>
      <c r="B107" s="106" t="s">
        <v>339</v>
      </c>
      <c r="C107" s="108" t="s">
        <v>1386</v>
      </c>
      <c r="D107" s="660">
        <v>938.26347145789214</v>
      </c>
    </row>
    <row r="108" spans="1:4" ht="30" customHeight="1" thickTop="1" thickBot="1">
      <c r="A108" s="207" t="s">
        <v>1347</v>
      </c>
      <c r="B108" s="106" t="s">
        <v>339</v>
      </c>
      <c r="C108" s="108" t="s">
        <v>1939</v>
      </c>
      <c r="D108" s="660">
        <v>1361.18361997121</v>
      </c>
    </row>
    <row r="109" spans="1:4" ht="30" customHeight="1" thickTop="1" thickBot="1">
      <c r="A109" s="207" t="s">
        <v>1342</v>
      </c>
      <c r="B109" s="106" t="s">
        <v>339</v>
      </c>
      <c r="C109" s="108" t="s">
        <v>1938</v>
      </c>
      <c r="D109" s="660">
        <v>1117.334708953982</v>
      </c>
    </row>
    <row r="110" spans="1:4" ht="30" customHeight="1" thickTop="1" thickBot="1">
      <c r="A110" s="207" t="s">
        <v>1481</v>
      </c>
      <c r="B110" s="106" t="s">
        <v>339</v>
      </c>
      <c r="C110" s="108" t="s">
        <v>1482</v>
      </c>
      <c r="D110" s="660">
        <v>1465.8900522766876</v>
      </c>
    </row>
    <row r="111" spans="1:4" ht="30" customHeight="1" thickTop="1" thickBot="1">
      <c r="A111" s="207" t="s">
        <v>1402</v>
      </c>
      <c r="B111" s="106" t="s">
        <v>1390</v>
      </c>
      <c r="C111" s="108" t="s">
        <v>1945</v>
      </c>
      <c r="D111" s="660">
        <v>824.09105843535588</v>
      </c>
    </row>
    <row r="112" spans="1:4" ht="30" customHeight="1" thickTop="1" thickBot="1">
      <c r="A112" s="207" t="s">
        <v>1403</v>
      </c>
      <c r="B112" s="106" t="s">
        <v>344</v>
      </c>
      <c r="C112" s="108" t="s">
        <v>1946</v>
      </c>
      <c r="D112" s="660">
        <v>3.0012301813110938</v>
      </c>
    </row>
    <row r="113" spans="1:4" ht="30" customHeight="1" thickTop="1" thickBot="1">
      <c r="A113" s="207" t="s">
        <v>1408</v>
      </c>
      <c r="B113" s="106" t="s">
        <v>1390</v>
      </c>
      <c r="C113" s="108" t="s">
        <v>1949</v>
      </c>
      <c r="D113" s="660">
        <v>648.04648797259495</v>
      </c>
    </row>
    <row r="114" spans="1:4" ht="30" customHeight="1" thickTop="1" thickBot="1">
      <c r="A114" s="207" t="s">
        <v>1484</v>
      </c>
      <c r="B114" s="106" t="s">
        <v>92</v>
      </c>
      <c r="C114" s="108" t="s">
        <v>1485</v>
      </c>
      <c r="D114" s="660">
        <v>1059851.0370950485</v>
      </c>
    </row>
    <row r="115" spans="1:4" ht="30" customHeight="1" thickTop="1" thickBot="1">
      <c r="A115" s="207" t="s">
        <v>1405</v>
      </c>
      <c r="B115" s="106" t="s">
        <v>92</v>
      </c>
      <c r="C115" s="108" t="s">
        <v>1406</v>
      </c>
      <c r="D115" s="660">
        <v>874.14740776257906</v>
      </c>
    </row>
    <row r="116" spans="1:4" ht="30" customHeight="1" thickTop="1" thickBot="1">
      <c r="A116" s="207" t="s">
        <v>1355</v>
      </c>
      <c r="B116" s="106" t="s">
        <v>339</v>
      </c>
      <c r="C116" s="108" t="s">
        <v>1941</v>
      </c>
      <c r="D116" s="660">
        <v>20.836316945641009</v>
      </c>
    </row>
    <row r="117" spans="1:4" ht="30" customHeight="1" thickTop="1" thickBot="1">
      <c r="A117" s="207" t="s">
        <v>1383</v>
      </c>
      <c r="B117" s="106" t="s">
        <v>92</v>
      </c>
      <c r="C117" s="108" t="s">
        <v>1384</v>
      </c>
      <c r="D117" s="660">
        <v>498402.61777407379</v>
      </c>
    </row>
    <row r="118" spans="1:4" ht="15.6" thickTop="1" thickBot="1">
      <c r="D118" s="660"/>
    </row>
    <row r="119" spans="1:4" ht="15.6" thickTop="1" thickBot="1">
      <c r="D119" s="660"/>
    </row>
    <row r="120"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0" customWidth="1"/>
    <col min="2" max="2" width="15.44140625" style="540" customWidth="1"/>
    <col min="3" max="3" width="7.33203125" style="540" customWidth="1"/>
    <col min="4" max="4" width="11.44140625" style="540"/>
    <col min="5" max="5" width="5.6640625" style="540" customWidth="1"/>
    <col min="6" max="6" width="5.6640625" style="540" hidden="1" customWidth="1"/>
    <col min="7" max="7" width="9.5546875" style="540" customWidth="1"/>
    <col min="8" max="8" width="14" style="540" customWidth="1"/>
    <col min="9" max="9" width="16.33203125" style="540" customWidth="1"/>
    <col min="10" max="10" width="15.88671875" style="540" customWidth="1"/>
    <col min="11" max="11" width="11.6640625" style="540" customWidth="1"/>
    <col min="12" max="12" width="8.33203125" style="540" customWidth="1"/>
    <col min="13" max="13" width="16.5546875" style="540" customWidth="1"/>
    <col min="14" max="256" width="11.44140625" style="540"/>
    <col min="257" max="257" width="22.6640625" style="540" customWidth="1"/>
    <col min="258" max="258" width="15.44140625" style="540" customWidth="1"/>
    <col min="259" max="259" width="7.33203125" style="540" customWidth="1"/>
    <col min="260" max="260" width="11.44140625" style="540"/>
    <col min="261" max="261" width="5.6640625" style="540" customWidth="1"/>
    <col min="262" max="262" width="0" style="540" hidden="1" customWidth="1"/>
    <col min="263" max="263" width="9.5546875" style="540" customWidth="1"/>
    <col min="264" max="264" width="14" style="540" customWidth="1"/>
    <col min="265" max="265" width="16.33203125" style="540" customWidth="1"/>
    <col min="266" max="266" width="15.88671875" style="540" customWidth="1"/>
    <col min="267" max="267" width="11.6640625" style="540" customWidth="1"/>
    <col min="268" max="268" width="8.33203125" style="540" customWidth="1"/>
    <col min="269" max="269" width="16.5546875" style="540" customWidth="1"/>
    <col min="270" max="512" width="11.44140625" style="540"/>
    <col min="513" max="513" width="22.6640625" style="540" customWidth="1"/>
    <col min="514" max="514" width="15.44140625" style="540" customWidth="1"/>
    <col min="515" max="515" width="7.33203125" style="540" customWidth="1"/>
    <col min="516" max="516" width="11.44140625" style="540"/>
    <col min="517" max="517" width="5.6640625" style="540" customWidth="1"/>
    <col min="518" max="518" width="0" style="540" hidden="1" customWidth="1"/>
    <col min="519" max="519" width="9.5546875" style="540" customWidth="1"/>
    <col min="520" max="520" width="14" style="540" customWidth="1"/>
    <col min="521" max="521" width="16.33203125" style="540" customWidth="1"/>
    <col min="522" max="522" width="15.88671875" style="540" customWidth="1"/>
    <col min="523" max="523" width="11.6640625" style="540" customWidth="1"/>
    <col min="524" max="524" width="8.33203125" style="540" customWidth="1"/>
    <col min="525" max="525" width="16.5546875" style="540" customWidth="1"/>
    <col min="526" max="768" width="11.44140625" style="540"/>
    <col min="769" max="769" width="22.6640625" style="540" customWidth="1"/>
    <col min="770" max="770" width="15.44140625" style="540" customWidth="1"/>
    <col min="771" max="771" width="7.33203125" style="540" customWidth="1"/>
    <col min="772" max="772" width="11.44140625" style="540"/>
    <col min="773" max="773" width="5.6640625" style="540" customWidth="1"/>
    <col min="774" max="774" width="0" style="540" hidden="1" customWidth="1"/>
    <col min="775" max="775" width="9.5546875" style="540" customWidth="1"/>
    <col min="776" max="776" width="14" style="540" customWidth="1"/>
    <col min="777" max="777" width="16.33203125" style="540" customWidth="1"/>
    <col min="778" max="778" width="15.88671875" style="540" customWidth="1"/>
    <col min="779" max="779" width="11.6640625" style="540" customWidth="1"/>
    <col min="780" max="780" width="8.33203125" style="540" customWidth="1"/>
    <col min="781" max="781" width="16.5546875" style="540" customWidth="1"/>
    <col min="782" max="1024" width="11.44140625" style="540"/>
    <col min="1025" max="1025" width="22.6640625" style="540" customWidth="1"/>
    <col min="1026" max="1026" width="15.44140625" style="540" customWidth="1"/>
    <col min="1027" max="1027" width="7.33203125" style="540" customWidth="1"/>
    <col min="1028" max="1028" width="11.44140625" style="540"/>
    <col min="1029" max="1029" width="5.6640625" style="540" customWidth="1"/>
    <col min="1030" max="1030" width="0" style="540" hidden="1" customWidth="1"/>
    <col min="1031" max="1031" width="9.5546875" style="540" customWidth="1"/>
    <col min="1032" max="1032" width="14" style="540" customWidth="1"/>
    <col min="1033" max="1033" width="16.33203125" style="540" customWidth="1"/>
    <col min="1034" max="1034" width="15.88671875" style="540" customWidth="1"/>
    <col min="1035" max="1035" width="11.6640625" style="540" customWidth="1"/>
    <col min="1036" max="1036" width="8.33203125" style="540" customWidth="1"/>
    <col min="1037" max="1037" width="16.5546875" style="540" customWidth="1"/>
    <col min="1038" max="1280" width="11.44140625" style="540"/>
    <col min="1281" max="1281" width="22.6640625" style="540" customWidth="1"/>
    <col min="1282" max="1282" width="15.44140625" style="540" customWidth="1"/>
    <col min="1283" max="1283" width="7.33203125" style="540" customWidth="1"/>
    <col min="1284" max="1284" width="11.44140625" style="540"/>
    <col min="1285" max="1285" width="5.6640625" style="540" customWidth="1"/>
    <col min="1286" max="1286" width="0" style="540" hidden="1" customWidth="1"/>
    <col min="1287" max="1287" width="9.5546875" style="540" customWidth="1"/>
    <col min="1288" max="1288" width="14" style="540" customWidth="1"/>
    <col min="1289" max="1289" width="16.33203125" style="540" customWidth="1"/>
    <col min="1290" max="1290" width="15.88671875" style="540" customWidth="1"/>
    <col min="1291" max="1291" width="11.6640625" style="540" customWidth="1"/>
    <col min="1292" max="1292" width="8.33203125" style="540" customWidth="1"/>
    <col min="1293" max="1293" width="16.5546875" style="540" customWidth="1"/>
    <col min="1294" max="1536" width="11.44140625" style="540"/>
    <col min="1537" max="1537" width="22.6640625" style="540" customWidth="1"/>
    <col min="1538" max="1538" width="15.44140625" style="540" customWidth="1"/>
    <col min="1539" max="1539" width="7.33203125" style="540" customWidth="1"/>
    <col min="1540" max="1540" width="11.44140625" style="540"/>
    <col min="1541" max="1541" width="5.6640625" style="540" customWidth="1"/>
    <col min="1542" max="1542" width="0" style="540" hidden="1" customWidth="1"/>
    <col min="1543" max="1543" width="9.5546875" style="540" customWidth="1"/>
    <col min="1544" max="1544" width="14" style="540" customWidth="1"/>
    <col min="1545" max="1545" width="16.33203125" style="540" customWidth="1"/>
    <col min="1546" max="1546" width="15.88671875" style="540" customWidth="1"/>
    <col min="1547" max="1547" width="11.6640625" style="540" customWidth="1"/>
    <col min="1548" max="1548" width="8.33203125" style="540" customWidth="1"/>
    <col min="1549" max="1549" width="16.5546875" style="540" customWidth="1"/>
    <col min="1550" max="1792" width="11.44140625" style="540"/>
    <col min="1793" max="1793" width="22.6640625" style="540" customWidth="1"/>
    <col min="1794" max="1794" width="15.44140625" style="540" customWidth="1"/>
    <col min="1795" max="1795" width="7.33203125" style="540" customWidth="1"/>
    <col min="1796" max="1796" width="11.44140625" style="540"/>
    <col min="1797" max="1797" width="5.6640625" style="540" customWidth="1"/>
    <col min="1798" max="1798" width="0" style="540" hidden="1" customWidth="1"/>
    <col min="1799" max="1799" width="9.5546875" style="540" customWidth="1"/>
    <col min="1800" max="1800" width="14" style="540" customWidth="1"/>
    <col min="1801" max="1801" width="16.33203125" style="540" customWidth="1"/>
    <col min="1802" max="1802" width="15.88671875" style="540" customWidth="1"/>
    <col min="1803" max="1803" width="11.6640625" style="540" customWidth="1"/>
    <col min="1804" max="1804" width="8.33203125" style="540" customWidth="1"/>
    <col min="1805" max="1805" width="16.5546875" style="540" customWidth="1"/>
    <col min="1806" max="2048" width="11.44140625" style="540"/>
    <col min="2049" max="2049" width="22.6640625" style="540" customWidth="1"/>
    <col min="2050" max="2050" width="15.44140625" style="540" customWidth="1"/>
    <col min="2051" max="2051" width="7.33203125" style="540" customWidth="1"/>
    <col min="2052" max="2052" width="11.44140625" style="540"/>
    <col min="2053" max="2053" width="5.6640625" style="540" customWidth="1"/>
    <col min="2054" max="2054" width="0" style="540" hidden="1" customWidth="1"/>
    <col min="2055" max="2055" width="9.5546875" style="540" customWidth="1"/>
    <col min="2056" max="2056" width="14" style="540" customWidth="1"/>
    <col min="2057" max="2057" width="16.33203125" style="540" customWidth="1"/>
    <col min="2058" max="2058" width="15.88671875" style="540" customWidth="1"/>
    <col min="2059" max="2059" width="11.6640625" style="540" customWidth="1"/>
    <col min="2060" max="2060" width="8.33203125" style="540" customWidth="1"/>
    <col min="2061" max="2061" width="16.5546875" style="540" customWidth="1"/>
    <col min="2062" max="2304" width="11.44140625" style="540"/>
    <col min="2305" max="2305" width="22.6640625" style="540" customWidth="1"/>
    <col min="2306" max="2306" width="15.44140625" style="540" customWidth="1"/>
    <col min="2307" max="2307" width="7.33203125" style="540" customWidth="1"/>
    <col min="2308" max="2308" width="11.44140625" style="540"/>
    <col min="2309" max="2309" width="5.6640625" style="540" customWidth="1"/>
    <col min="2310" max="2310" width="0" style="540" hidden="1" customWidth="1"/>
    <col min="2311" max="2311" width="9.5546875" style="540" customWidth="1"/>
    <col min="2312" max="2312" width="14" style="540" customWidth="1"/>
    <col min="2313" max="2313" width="16.33203125" style="540" customWidth="1"/>
    <col min="2314" max="2314" width="15.88671875" style="540" customWidth="1"/>
    <col min="2315" max="2315" width="11.6640625" style="540" customWidth="1"/>
    <col min="2316" max="2316" width="8.33203125" style="540" customWidth="1"/>
    <col min="2317" max="2317" width="16.5546875" style="540" customWidth="1"/>
    <col min="2318" max="2560" width="11.44140625" style="540"/>
    <col min="2561" max="2561" width="22.6640625" style="540" customWidth="1"/>
    <col min="2562" max="2562" width="15.44140625" style="540" customWidth="1"/>
    <col min="2563" max="2563" width="7.33203125" style="540" customWidth="1"/>
    <col min="2564" max="2564" width="11.44140625" style="540"/>
    <col min="2565" max="2565" width="5.6640625" style="540" customWidth="1"/>
    <col min="2566" max="2566" width="0" style="540" hidden="1" customWidth="1"/>
    <col min="2567" max="2567" width="9.5546875" style="540" customWidth="1"/>
    <col min="2568" max="2568" width="14" style="540" customWidth="1"/>
    <col min="2569" max="2569" width="16.33203125" style="540" customWidth="1"/>
    <col min="2570" max="2570" width="15.88671875" style="540" customWidth="1"/>
    <col min="2571" max="2571" width="11.6640625" style="540" customWidth="1"/>
    <col min="2572" max="2572" width="8.33203125" style="540" customWidth="1"/>
    <col min="2573" max="2573" width="16.5546875" style="540" customWidth="1"/>
    <col min="2574" max="2816" width="11.44140625" style="540"/>
    <col min="2817" max="2817" width="22.6640625" style="540" customWidth="1"/>
    <col min="2818" max="2818" width="15.44140625" style="540" customWidth="1"/>
    <col min="2819" max="2819" width="7.33203125" style="540" customWidth="1"/>
    <col min="2820" max="2820" width="11.44140625" style="540"/>
    <col min="2821" max="2821" width="5.6640625" style="540" customWidth="1"/>
    <col min="2822" max="2822" width="0" style="540" hidden="1" customWidth="1"/>
    <col min="2823" max="2823" width="9.5546875" style="540" customWidth="1"/>
    <col min="2824" max="2824" width="14" style="540" customWidth="1"/>
    <col min="2825" max="2825" width="16.33203125" style="540" customWidth="1"/>
    <col min="2826" max="2826" width="15.88671875" style="540" customWidth="1"/>
    <col min="2827" max="2827" width="11.6640625" style="540" customWidth="1"/>
    <col min="2828" max="2828" width="8.33203125" style="540" customWidth="1"/>
    <col min="2829" max="2829" width="16.5546875" style="540" customWidth="1"/>
    <col min="2830" max="3072" width="11.44140625" style="540"/>
    <col min="3073" max="3073" width="22.6640625" style="540" customWidth="1"/>
    <col min="3074" max="3074" width="15.44140625" style="540" customWidth="1"/>
    <col min="3075" max="3075" width="7.33203125" style="540" customWidth="1"/>
    <col min="3076" max="3076" width="11.44140625" style="540"/>
    <col min="3077" max="3077" width="5.6640625" style="540" customWidth="1"/>
    <col min="3078" max="3078" width="0" style="540" hidden="1" customWidth="1"/>
    <col min="3079" max="3079" width="9.5546875" style="540" customWidth="1"/>
    <col min="3080" max="3080" width="14" style="540" customWidth="1"/>
    <col min="3081" max="3081" width="16.33203125" style="540" customWidth="1"/>
    <col min="3082" max="3082" width="15.88671875" style="540" customWidth="1"/>
    <col min="3083" max="3083" width="11.6640625" style="540" customWidth="1"/>
    <col min="3084" max="3084" width="8.33203125" style="540" customWidth="1"/>
    <col min="3085" max="3085" width="16.5546875" style="540" customWidth="1"/>
    <col min="3086" max="3328" width="11.44140625" style="540"/>
    <col min="3329" max="3329" width="22.6640625" style="540" customWidth="1"/>
    <col min="3330" max="3330" width="15.44140625" style="540" customWidth="1"/>
    <col min="3331" max="3331" width="7.33203125" style="540" customWidth="1"/>
    <col min="3332" max="3332" width="11.44140625" style="540"/>
    <col min="3333" max="3333" width="5.6640625" style="540" customWidth="1"/>
    <col min="3334" max="3334" width="0" style="540" hidden="1" customWidth="1"/>
    <col min="3335" max="3335" width="9.5546875" style="540" customWidth="1"/>
    <col min="3336" max="3336" width="14" style="540" customWidth="1"/>
    <col min="3337" max="3337" width="16.33203125" style="540" customWidth="1"/>
    <col min="3338" max="3338" width="15.88671875" style="540" customWidth="1"/>
    <col min="3339" max="3339" width="11.6640625" style="540" customWidth="1"/>
    <col min="3340" max="3340" width="8.33203125" style="540" customWidth="1"/>
    <col min="3341" max="3341" width="16.5546875" style="540" customWidth="1"/>
    <col min="3342" max="3584" width="11.44140625" style="540"/>
    <col min="3585" max="3585" width="22.6640625" style="540" customWidth="1"/>
    <col min="3586" max="3586" width="15.44140625" style="540" customWidth="1"/>
    <col min="3587" max="3587" width="7.33203125" style="540" customWidth="1"/>
    <col min="3588" max="3588" width="11.44140625" style="540"/>
    <col min="3589" max="3589" width="5.6640625" style="540" customWidth="1"/>
    <col min="3590" max="3590" width="0" style="540" hidden="1" customWidth="1"/>
    <col min="3591" max="3591" width="9.5546875" style="540" customWidth="1"/>
    <col min="3592" max="3592" width="14" style="540" customWidth="1"/>
    <col min="3593" max="3593" width="16.33203125" style="540" customWidth="1"/>
    <col min="3594" max="3594" width="15.88671875" style="540" customWidth="1"/>
    <col min="3595" max="3595" width="11.6640625" style="540" customWidth="1"/>
    <col min="3596" max="3596" width="8.33203125" style="540" customWidth="1"/>
    <col min="3597" max="3597" width="16.5546875" style="540" customWidth="1"/>
    <col min="3598" max="3840" width="11.44140625" style="540"/>
    <col min="3841" max="3841" width="22.6640625" style="540" customWidth="1"/>
    <col min="3842" max="3842" width="15.44140625" style="540" customWidth="1"/>
    <col min="3843" max="3843" width="7.33203125" style="540" customWidth="1"/>
    <col min="3844" max="3844" width="11.44140625" style="540"/>
    <col min="3845" max="3845" width="5.6640625" style="540" customWidth="1"/>
    <col min="3846" max="3846" width="0" style="540" hidden="1" customWidth="1"/>
    <col min="3847" max="3847" width="9.5546875" style="540" customWidth="1"/>
    <col min="3848" max="3848" width="14" style="540" customWidth="1"/>
    <col min="3849" max="3849" width="16.33203125" style="540" customWidth="1"/>
    <col min="3850" max="3850" width="15.88671875" style="540" customWidth="1"/>
    <col min="3851" max="3851" width="11.6640625" style="540" customWidth="1"/>
    <col min="3852" max="3852" width="8.33203125" style="540" customWidth="1"/>
    <col min="3853" max="3853" width="16.5546875" style="540" customWidth="1"/>
    <col min="3854" max="4096" width="11.44140625" style="540"/>
    <col min="4097" max="4097" width="22.6640625" style="540" customWidth="1"/>
    <col min="4098" max="4098" width="15.44140625" style="540" customWidth="1"/>
    <col min="4099" max="4099" width="7.33203125" style="540" customWidth="1"/>
    <col min="4100" max="4100" width="11.44140625" style="540"/>
    <col min="4101" max="4101" width="5.6640625" style="540" customWidth="1"/>
    <col min="4102" max="4102" width="0" style="540" hidden="1" customWidth="1"/>
    <col min="4103" max="4103" width="9.5546875" style="540" customWidth="1"/>
    <col min="4104" max="4104" width="14" style="540" customWidth="1"/>
    <col min="4105" max="4105" width="16.33203125" style="540" customWidth="1"/>
    <col min="4106" max="4106" width="15.88671875" style="540" customWidth="1"/>
    <col min="4107" max="4107" width="11.6640625" style="540" customWidth="1"/>
    <col min="4108" max="4108" width="8.33203125" style="540" customWidth="1"/>
    <col min="4109" max="4109" width="16.5546875" style="540" customWidth="1"/>
    <col min="4110" max="4352" width="11.44140625" style="540"/>
    <col min="4353" max="4353" width="22.6640625" style="540" customWidth="1"/>
    <col min="4354" max="4354" width="15.44140625" style="540" customWidth="1"/>
    <col min="4355" max="4355" width="7.33203125" style="540" customWidth="1"/>
    <col min="4356" max="4356" width="11.44140625" style="540"/>
    <col min="4357" max="4357" width="5.6640625" style="540" customWidth="1"/>
    <col min="4358" max="4358" width="0" style="540" hidden="1" customWidth="1"/>
    <col min="4359" max="4359" width="9.5546875" style="540" customWidth="1"/>
    <col min="4360" max="4360" width="14" style="540" customWidth="1"/>
    <col min="4361" max="4361" width="16.33203125" style="540" customWidth="1"/>
    <col min="4362" max="4362" width="15.88671875" style="540" customWidth="1"/>
    <col min="4363" max="4363" width="11.6640625" style="540" customWidth="1"/>
    <col min="4364" max="4364" width="8.33203125" style="540" customWidth="1"/>
    <col min="4365" max="4365" width="16.5546875" style="540" customWidth="1"/>
    <col min="4366" max="4608" width="11.44140625" style="540"/>
    <col min="4609" max="4609" width="22.6640625" style="540" customWidth="1"/>
    <col min="4610" max="4610" width="15.44140625" style="540" customWidth="1"/>
    <col min="4611" max="4611" width="7.33203125" style="540" customWidth="1"/>
    <col min="4612" max="4612" width="11.44140625" style="540"/>
    <col min="4613" max="4613" width="5.6640625" style="540" customWidth="1"/>
    <col min="4614" max="4614" width="0" style="540" hidden="1" customWidth="1"/>
    <col min="4615" max="4615" width="9.5546875" style="540" customWidth="1"/>
    <col min="4616" max="4616" width="14" style="540" customWidth="1"/>
    <col min="4617" max="4617" width="16.33203125" style="540" customWidth="1"/>
    <col min="4618" max="4618" width="15.88671875" style="540" customWidth="1"/>
    <col min="4619" max="4619" width="11.6640625" style="540" customWidth="1"/>
    <col min="4620" max="4620" width="8.33203125" style="540" customWidth="1"/>
    <col min="4621" max="4621" width="16.5546875" style="540" customWidth="1"/>
    <col min="4622" max="4864" width="11.44140625" style="540"/>
    <col min="4865" max="4865" width="22.6640625" style="540" customWidth="1"/>
    <col min="4866" max="4866" width="15.44140625" style="540" customWidth="1"/>
    <col min="4867" max="4867" width="7.33203125" style="540" customWidth="1"/>
    <col min="4868" max="4868" width="11.44140625" style="540"/>
    <col min="4869" max="4869" width="5.6640625" style="540" customWidth="1"/>
    <col min="4870" max="4870" width="0" style="540" hidden="1" customWidth="1"/>
    <col min="4871" max="4871" width="9.5546875" style="540" customWidth="1"/>
    <col min="4872" max="4872" width="14" style="540" customWidth="1"/>
    <col min="4873" max="4873" width="16.33203125" style="540" customWidth="1"/>
    <col min="4874" max="4874" width="15.88671875" style="540" customWidth="1"/>
    <col min="4875" max="4875" width="11.6640625" style="540" customWidth="1"/>
    <col min="4876" max="4876" width="8.33203125" style="540" customWidth="1"/>
    <col min="4877" max="4877" width="16.5546875" style="540" customWidth="1"/>
    <col min="4878" max="5120" width="11.44140625" style="540"/>
    <col min="5121" max="5121" width="22.6640625" style="540" customWidth="1"/>
    <col min="5122" max="5122" width="15.44140625" style="540" customWidth="1"/>
    <col min="5123" max="5123" width="7.33203125" style="540" customWidth="1"/>
    <col min="5124" max="5124" width="11.44140625" style="540"/>
    <col min="5125" max="5125" width="5.6640625" style="540" customWidth="1"/>
    <col min="5126" max="5126" width="0" style="540" hidden="1" customWidth="1"/>
    <col min="5127" max="5127" width="9.5546875" style="540" customWidth="1"/>
    <col min="5128" max="5128" width="14" style="540" customWidth="1"/>
    <col min="5129" max="5129" width="16.33203125" style="540" customWidth="1"/>
    <col min="5130" max="5130" width="15.88671875" style="540" customWidth="1"/>
    <col min="5131" max="5131" width="11.6640625" style="540" customWidth="1"/>
    <col min="5132" max="5132" width="8.33203125" style="540" customWidth="1"/>
    <col min="5133" max="5133" width="16.5546875" style="540" customWidth="1"/>
    <col min="5134" max="5376" width="11.44140625" style="540"/>
    <col min="5377" max="5377" width="22.6640625" style="540" customWidth="1"/>
    <col min="5378" max="5378" width="15.44140625" style="540" customWidth="1"/>
    <col min="5379" max="5379" width="7.33203125" style="540" customWidth="1"/>
    <col min="5380" max="5380" width="11.44140625" style="540"/>
    <col min="5381" max="5381" width="5.6640625" style="540" customWidth="1"/>
    <col min="5382" max="5382" width="0" style="540" hidden="1" customWidth="1"/>
    <col min="5383" max="5383" width="9.5546875" style="540" customWidth="1"/>
    <col min="5384" max="5384" width="14" style="540" customWidth="1"/>
    <col min="5385" max="5385" width="16.33203125" style="540" customWidth="1"/>
    <col min="5386" max="5386" width="15.88671875" style="540" customWidth="1"/>
    <col min="5387" max="5387" width="11.6640625" style="540" customWidth="1"/>
    <col min="5388" max="5388" width="8.33203125" style="540" customWidth="1"/>
    <col min="5389" max="5389" width="16.5546875" style="540" customWidth="1"/>
    <col min="5390" max="5632" width="11.44140625" style="540"/>
    <col min="5633" max="5633" width="22.6640625" style="540" customWidth="1"/>
    <col min="5634" max="5634" width="15.44140625" style="540" customWidth="1"/>
    <col min="5635" max="5635" width="7.33203125" style="540" customWidth="1"/>
    <col min="5636" max="5636" width="11.44140625" style="540"/>
    <col min="5637" max="5637" width="5.6640625" style="540" customWidth="1"/>
    <col min="5638" max="5638" width="0" style="540" hidden="1" customWidth="1"/>
    <col min="5639" max="5639" width="9.5546875" style="540" customWidth="1"/>
    <col min="5640" max="5640" width="14" style="540" customWidth="1"/>
    <col min="5641" max="5641" width="16.33203125" style="540" customWidth="1"/>
    <col min="5642" max="5642" width="15.88671875" style="540" customWidth="1"/>
    <col min="5643" max="5643" width="11.6640625" style="540" customWidth="1"/>
    <col min="5644" max="5644" width="8.33203125" style="540" customWidth="1"/>
    <col min="5645" max="5645" width="16.5546875" style="540" customWidth="1"/>
    <col min="5646" max="5888" width="11.44140625" style="540"/>
    <col min="5889" max="5889" width="22.6640625" style="540" customWidth="1"/>
    <col min="5890" max="5890" width="15.44140625" style="540" customWidth="1"/>
    <col min="5891" max="5891" width="7.33203125" style="540" customWidth="1"/>
    <col min="5892" max="5892" width="11.44140625" style="540"/>
    <col min="5893" max="5893" width="5.6640625" style="540" customWidth="1"/>
    <col min="5894" max="5894" width="0" style="540" hidden="1" customWidth="1"/>
    <col min="5895" max="5895" width="9.5546875" style="540" customWidth="1"/>
    <col min="5896" max="5896" width="14" style="540" customWidth="1"/>
    <col min="5897" max="5897" width="16.33203125" style="540" customWidth="1"/>
    <col min="5898" max="5898" width="15.88671875" style="540" customWidth="1"/>
    <col min="5899" max="5899" width="11.6640625" style="540" customWidth="1"/>
    <col min="5900" max="5900" width="8.33203125" style="540" customWidth="1"/>
    <col min="5901" max="5901" width="16.5546875" style="540" customWidth="1"/>
    <col min="5902" max="6144" width="11.44140625" style="540"/>
    <col min="6145" max="6145" width="22.6640625" style="540" customWidth="1"/>
    <col min="6146" max="6146" width="15.44140625" style="540" customWidth="1"/>
    <col min="6147" max="6147" width="7.33203125" style="540" customWidth="1"/>
    <col min="6148" max="6148" width="11.44140625" style="540"/>
    <col min="6149" max="6149" width="5.6640625" style="540" customWidth="1"/>
    <col min="6150" max="6150" width="0" style="540" hidden="1" customWidth="1"/>
    <col min="6151" max="6151" width="9.5546875" style="540" customWidth="1"/>
    <col min="6152" max="6152" width="14" style="540" customWidth="1"/>
    <col min="6153" max="6153" width="16.33203125" style="540" customWidth="1"/>
    <col min="6154" max="6154" width="15.88671875" style="540" customWidth="1"/>
    <col min="6155" max="6155" width="11.6640625" style="540" customWidth="1"/>
    <col min="6156" max="6156" width="8.33203125" style="540" customWidth="1"/>
    <col min="6157" max="6157" width="16.5546875" style="540" customWidth="1"/>
    <col min="6158" max="6400" width="11.44140625" style="540"/>
    <col min="6401" max="6401" width="22.6640625" style="540" customWidth="1"/>
    <col min="6402" max="6402" width="15.44140625" style="540" customWidth="1"/>
    <col min="6403" max="6403" width="7.33203125" style="540" customWidth="1"/>
    <col min="6404" max="6404" width="11.44140625" style="540"/>
    <col min="6405" max="6405" width="5.6640625" style="540" customWidth="1"/>
    <col min="6406" max="6406" width="0" style="540" hidden="1" customWidth="1"/>
    <col min="6407" max="6407" width="9.5546875" style="540" customWidth="1"/>
    <col min="6408" max="6408" width="14" style="540" customWidth="1"/>
    <col min="6409" max="6409" width="16.33203125" style="540" customWidth="1"/>
    <col min="6410" max="6410" width="15.88671875" style="540" customWidth="1"/>
    <col min="6411" max="6411" width="11.6640625" style="540" customWidth="1"/>
    <col min="6412" max="6412" width="8.33203125" style="540" customWidth="1"/>
    <col min="6413" max="6413" width="16.5546875" style="540" customWidth="1"/>
    <col min="6414" max="6656" width="11.44140625" style="540"/>
    <col min="6657" max="6657" width="22.6640625" style="540" customWidth="1"/>
    <col min="6658" max="6658" width="15.44140625" style="540" customWidth="1"/>
    <col min="6659" max="6659" width="7.33203125" style="540" customWidth="1"/>
    <col min="6660" max="6660" width="11.44140625" style="540"/>
    <col min="6661" max="6661" width="5.6640625" style="540" customWidth="1"/>
    <col min="6662" max="6662" width="0" style="540" hidden="1" customWidth="1"/>
    <col min="6663" max="6663" width="9.5546875" style="540" customWidth="1"/>
    <col min="6664" max="6664" width="14" style="540" customWidth="1"/>
    <col min="6665" max="6665" width="16.33203125" style="540" customWidth="1"/>
    <col min="6666" max="6666" width="15.88671875" style="540" customWidth="1"/>
    <col min="6667" max="6667" width="11.6640625" style="540" customWidth="1"/>
    <col min="6668" max="6668" width="8.33203125" style="540" customWidth="1"/>
    <col min="6669" max="6669" width="16.5546875" style="540" customWidth="1"/>
    <col min="6670" max="6912" width="11.44140625" style="540"/>
    <col min="6913" max="6913" width="22.6640625" style="540" customWidth="1"/>
    <col min="6914" max="6914" width="15.44140625" style="540" customWidth="1"/>
    <col min="6915" max="6915" width="7.33203125" style="540" customWidth="1"/>
    <col min="6916" max="6916" width="11.44140625" style="540"/>
    <col min="6917" max="6917" width="5.6640625" style="540" customWidth="1"/>
    <col min="6918" max="6918" width="0" style="540" hidden="1" customWidth="1"/>
    <col min="6919" max="6919" width="9.5546875" style="540" customWidth="1"/>
    <col min="6920" max="6920" width="14" style="540" customWidth="1"/>
    <col min="6921" max="6921" width="16.33203125" style="540" customWidth="1"/>
    <col min="6922" max="6922" width="15.88671875" style="540" customWidth="1"/>
    <col min="6923" max="6923" width="11.6640625" style="540" customWidth="1"/>
    <col min="6924" max="6924" width="8.33203125" style="540" customWidth="1"/>
    <col min="6925" max="6925" width="16.5546875" style="540" customWidth="1"/>
    <col min="6926" max="7168" width="11.44140625" style="540"/>
    <col min="7169" max="7169" width="22.6640625" style="540" customWidth="1"/>
    <col min="7170" max="7170" width="15.44140625" style="540" customWidth="1"/>
    <col min="7171" max="7171" width="7.33203125" style="540" customWidth="1"/>
    <col min="7172" max="7172" width="11.44140625" style="540"/>
    <col min="7173" max="7173" width="5.6640625" style="540" customWidth="1"/>
    <col min="7174" max="7174" width="0" style="540" hidden="1" customWidth="1"/>
    <col min="7175" max="7175" width="9.5546875" style="540" customWidth="1"/>
    <col min="7176" max="7176" width="14" style="540" customWidth="1"/>
    <col min="7177" max="7177" width="16.33203125" style="540" customWidth="1"/>
    <col min="7178" max="7178" width="15.88671875" style="540" customWidth="1"/>
    <col min="7179" max="7179" width="11.6640625" style="540" customWidth="1"/>
    <col min="7180" max="7180" width="8.33203125" style="540" customWidth="1"/>
    <col min="7181" max="7181" width="16.5546875" style="540" customWidth="1"/>
    <col min="7182" max="7424" width="11.44140625" style="540"/>
    <col min="7425" max="7425" width="22.6640625" style="540" customWidth="1"/>
    <col min="7426" max="7426" width="15.44140625" style="540" customWidth="1"/>
    <col min="7427" max="7427" width="7.33203125" style="540" customWidth="1"/>
    <col min="7428" max="7428" width="11.44140625" style="540"/>
    <col min="7429" max="7429" width="5.6640625" style="540" customWidth="1"/>
    <col min="7430" max="7430" width="0" style="540" hidden="1" customWidth="1"/>
    <col min="7431" max="7431" width="9.5546875" style="540" customWidth="1"/>
    <col min="7432" max="7432" width="14" style="540" customWidth="1"/>
    <col min="7433" max="7433" width="16.33203125" style="540" customWidth="1"/>
    <col min="7434" max="7434" width="15.88671875" style="540" customWidth="1"/>
    <col min="7435" max="7435" width="11.6640625" style="540" customWidth="1"/>
    <col min="7436" max="7436" width="8.33203125" style="540" customWidth="1"/>
    <col min="7437" max="7437" width="16.5546875" style="540" customWidth="1"/>
    <col min="7438" max="7680" width="11.44140625" style="540"/>
    <col min="7681" max="7681" width="22.6640625" style="540" customWidth="1"/>
    <col min="7682" max="7682" width="15.44140625" style="540" customWidth="1"/>
    <col min="7683" max="7683" width="7.33203125" style="540" customWidth="1"/>
    <col min="7684" max="7684" width="11.44140625" style="540"/>
    <col min="7685" max="7685" width="5.6640625" style="540" customWidth="1"/>
    <col min="7686" max="7686" width="0" style="540" hidden="1" customWidth="1"/>
    <col min="7687" max="7687" width="9.5546875" style="540" customWidth="1"/>
    <col min="7688" max="7688" width="14" style="540" customWidth="1"/>
    <col min="7689" max="7689" width="16.33203125" style="540" customWidth="1"/>
    <col min="7690" max="7690" width="15.88671875" style="540" customWidth="1"/>
    <col min="7691" max="7691" width="11.6640625" style="540" customWidth="1"/>
    <col min="7692" max="7692" width="8.33203125" style="540" customWidth="1"/>
    <col min="7693" max="7693" width="16.5546875" style="540" customWidth="1"/>
    <col min="7694" max="7936" width="11.44140625" style="540"/>
    <col min="7937" max="7937" width="22.6640625" style="540" customWidth="1"/>
    <col min="7938" max="7938" width="15.44140625" style="540" customWidth="1"/>
    <col min="7939" max="7939" width="7.33203125" style="540" customWidth="1"/>
    <col min="7940" max="7940" width="11.44140625" style="540"/>
    <col min="7941" max="7941" width="5.6640625" style="540" customWidth="1"/>
    <col min="7942" max="7942" width="0" style="540" hidden="1" customWidth="1"/>
    <col min="7943" max="7943" width="9.5546875" style="540" customWidth="1"/>
    <col min="7944" max="7944" width="14" style="540" customWidth="1"/>
    <col min="7945" max="7945" width="16.33203125" style="540" customWidth="1"/>
    <col min="7946" max="7946" width="15.88671875" style="540" customWidth="1"/>
    <col min="7947" max="7947" width="11.6640625" style="540" customWidth="1"/>
    <col min="7948" max="7948" width="8.33203125" style="540" customWidth="1"/>
    <col min="7949" max="7949" width="16.5546875" style="540" customWidth="1"/>
    <col min="7950" max="8192" width="11.44140625" style="540"/>
    <col min="8193" max="8193" width="22.6640625" style="540" customWidth="1"/>
    <col min="8194" max="8194" width="15.44140625" style="540" customWidth="1"/>
    <col min="8195" max="8195" width="7.33203125" style="540" customWidth="1"/>
    <col min="8196" max="8196" width="11.44140625" style="540"/>
    <col min="8197" max="8197" width="5.6640625" style="540" customWidth="1"/>
    <col min="8198" max="8198" width="0" style="540" hidden="1" customWidth="1"/>
    <col min="8199" max="8199" width="9.5546875" style="540" customWidth="1"/>
    <col min="8200" max="8200" width="14" style="540" customWidth="1"/>
    <col min="8201" max="8201" width="16.33203125" style="540" customWidth="1"/>
    <col min="8202" max="8202" width="15.88671875" style="540" customWidth="1"/>
    <col min="8203" max="8203" width="11.6640625" style="540" customWidth="1"/>
    <col min="8204" max="8204" width="8.33203125" style="540" customWidth="1"/>
    <col min="8205" max="8205" width="16.5546875" style="540" customWidth="1"/>
    <col min="8206" max="8448" width="11.44140625" style="540"/>
    <col min="8449" max="8449" width="22.6640625" style="540" customWidth="1"/>
    <col min="8450" max="8450" width="15.44140625" style="540" customWidth="1"/>
    <col min="8451" max="8451" width="7.33203125" style="540" customWidth="1"/>
    <col min="8452" max="8452" width="11.44140625" style="540"/>
    <col min="8453" max="8453" width="5.6640625" style="540" customWidth="1"/>
    <col min="8454" max="8454" width="0" style="540" hidden="1" customWidth="1"/>
    <col min="8455" max="8455" width="9.5546875" style="540" customWidth="1"/>
    <col min="8456" max="8456" width="14" style="540" customWidth="1"/>
    <col min="8457" max="8457" width="16.33203125" style="540" customWidth="1"/>
    <col min="8458" max="8458" width="15.88671875" style="540" customWidth="1"/>
    <col min="8459" max="8459" width="11.6640625" style="540" customWidth="1"/>
    <col min="8460" max="8460" width="8.33203125" style="540" customWidth="1"/>
    <col min="8461" max="8461" width="16.5546875" style="540" customWidth="1"/>
    <col min="8462" max="8704" width="11.44140625" style="540"/>
    <col min="8705" max="8705" width="22.6640625" style="540" customWidth="1"/>
    <col min="8706" max="8706" width="15.44140625" style="540" customWidth="1"/>
    <col min="8707" max="8707" width="7.33203125" style="540" customWidth="1"/>
    <col min="8708" max="8708" width="11.44140625" style="540"/>
    <col min="8709" max="8709" width="5.6640625" style="540" customWidth="1"/>
    <col min="8710" max="8710" width="0" style="540" hidden="1" customWidth="1"/>
    <col min="8711" max="8711" width="9.5546875" style="540" customWidth="1"/>
    <col min="8712" max="8712" width="14" style="540" customWidth="1"/>
    <col min="8713" max="8713" width="16.33203125" style="540" customWidth="1"/>
    <col min="8714" max="8714" width="15.88671875" style="540" customWidth="1"/>
    <col min="8715" max="8715" width="11.6640625" style="540" customWidth="1"/>
    <col min="8716" max="8716" width="8.33203125" style="540" customWidth="1"/>
    <col min="8717" max="8717" width="16.5546875" style="540" customWidth="1"/>
    <col min="8718" max="8960" width="11.44140625" style="540"/>
    <col min="8961" max="8961" width="22.6640625" style="540" customWidth="1"/>
    <col min="8962" max="8962" width="15.44140625" style="540" customWidth="1"/>
    <col min="8963" max="8963" width="7.33203125" style="540" customWidth="1"/>
    <col min="8964" max="8964" width="11.44140625" style="540"/>
    <col min="8965" max="8965" width="5.6640625" style="540" customWidth="1"/>
    <col min="8966" max="8966" width="0" style="540" hidden="1" customWidth="1"/>
    <col min="8967" max="8967" width="9.5546875" style="540" customWidth="1"/>
    <col min="8968" max="8968" width="14" style="540" customWidth="1"/>
    <col min="8969" max="8969" width="16.33203125" style="540" customWidth="1"/>
    <col min="8970" max="8970" width="15.88671875" style="540" customWidth="1"/>
    <col min="8971" max="8971" width="11.6640625" style="540" customWidth="1"/>
    <col min="8972" max="8972" width="8.33203125" style="540" customWidth="1"/>
    <col min="8973" max="8973" width="16.5546875" style="540" customWidth="1"/>
    <col min="8974" max="9216" width="11.44140625" style="540"/>
    <col min="9217" max="9217" width="22.6640625" style="540" customWidth="1"/>
    <col min="9218" max="9218" width="15.44140625" style="540" customWidth="1"/>
    <col min="9219" max="9219" width="7.33203125" style="540" customWidth="1"/>
    <col min="9220" max="9220" width="11.44140625" style="540"/>
    <col min="9221" max="9221" width="5.6640625" style="540" customWidth="1"/>
    <col min="9222" max="9222" width="0" style="540" hidden="1" customWidth="1"/>
    <col min="9223" max="9223" width="9.5546875" style="540" customWidth="1"/>
    <col min="9224" max="9224" width="14" style="540" customWidth="1"/>
    <col min="9225" max="9225" width="16.33203125" style="540" customWidth="1"/>
    <col min="9226" max="9226" width="15.88671875" style="540" customWidth="1"/>
    <col min="9227" max="9227" width="11.6640625" style="540" customWidth="1"/>
    <col min="9228" max="9228" width="8.33203125" style="540" customWidth="1"/>
    <col min="9229" max="9229" width="16.5546875" style="540" customWidth="1"/>
    <col min="9230" max="9472" width="11.44140625" style="540"/>
    <col min="9473" max="9473" width="22.6640625" style="540" customWidth="1"/>
    <col min="9474" max="9474" width="15.44140625" style="540" customWidth="1"/>
    <col min="9475" max="9475" width="7.33203125" style="540" customWidth="1"/>
    <col min="9476" max="9476" width="11.44140625" style="540"/>
    <col min="9477" max="9477" width="5.6640625" style="540" customWidth="1"/>
    <col min="9478" max="9478" width="0" style="540" hidden="1" customWidth="1"/>
    <col min="9479" max="9479" width="9.5546875" style="540" customWidth="1"/>
    <col min="9480" max="9480" width="14" style="540" customWidth="1"/>
    <col min="9481" max="9481" width="16.33203125" style="540" customWidth="1"/>
    <col min="9482" max="9482" width="15.88671875" style="540" customWidth="1"/>
    <col min="9483" max="9483" width="11.6640625" style="540" customWidth="1"/>
    <col min="9484" max="9484" width="8.33203125" style="540" customWidth="1"/>
    <col min="9485" max="9485" width="16.5546875" style="540" customWidth="1"/>
    <col min="9486" max="9728" width="11.44140625" style="540"/>
    <col min="9729" max="9729" width="22.6640625" style="540" customWidth="1"/>
    <col min="9730" max="9730" width="15.44140625" style="540" customWidth="1"/>
    <col min="9731" max="9731" width="7.33203125" style="540" customWidth="1"/>
    <col min="9732" max="9732" width="11.44140625" style="540"/>
    <col min="9733" max="9733" width="5.6640625" style="540" customWidth="1"/>
    <col min="9734" max="9734" width="0" style="540" hidden="1" customWidth="1"/>
    <col min="9735" max="9735" width="9.5546875" style="540" customWidth="1"/>
    <col min="9736" max="9736" width="14" style="540" customWidth="1"/>
    <col min="9737" max="9737" width="16.33203125" style="540" customWidth="1"/>
    <col min="9738" max="9738" width="15.88671875" style="540" customWidth="1"/>
    <col min="9739" max="9739" width="11.6640625" style="540" customWidth="1"/>
    <col min="9740" max="9740" width="8.33203125" style="540" customWidth="1"/>
    <col min="9741" max="9741" width="16.5546875" style="540" customWidth="1"/>
    <col min="9742" max="9984" width="11.44140625" style="540"/>
    <col min="9985" max="9985" width="22.6640625" style="540" customWidth="1"/>
    <col min="9986" max="9986" width="15.44140625" style="540" customWidth="1"/>
    <col min="9987" max="9987" width="7.33203125" style="540" customWidth="1"/>
    <col min="9988" max="9988" width="11.44140625" style="540"/>
    <col min="9989" max="9989" width="5.6640625" style="540" customWidth="1"/>
    <col min="9990" max="9990" width="0" style="540" hidden="1" customWidth="1"/>
    <col min="9991" max="9991" width="9.5546875" style="540" customWidth="1"/>
    <col min="9992" max="9992" width="14" style="540" customWidth="1"/>
    <col min="9993" max="9993" width="16.33203125" style="540" customWidth="1"/>
    <col min="9994" max="9994" width="15.88671875" style="540" customWidth="1"/>
    <col min="9995" max="9995" width="11.6640625" style="540" customWidth="1"/>
    <col min="9996" max="9996" width="8.33203125" style="540" customWidth="1"/>
    <col min="9997" max="9997" width="16.5546875" style="540" customWidth="1"/>
    <col min="9998" max="10240" width="11.44140625" style="540"/>
    <col min="10241" max="10241" width="22.6640625" style="540" customWidth="1"/>
    <col min="10242" max="10242" width="15.44140625" style="540" customWidth="1"/>
    <col min="10243" max="10243" width="7.33203125" style="540" customWidth="1"/>
    <col min="10244" max="10244" width="11.44140625" style="540"/>
    <col min="10245" max="10245" width="5.6640625" style="540" customWidth="1"/>
    <col min="10246" max="10246" width="0" style="540" hidden="1" customWidth="1"/>
    <col min="10247" max="10247" width="9.5546875" style="540" customWidth="1"/>
    <col min="10248" max="10248" width="14" style="540" customWidth="1"/>
    <col min="10249" max="10249" width="16.33203125" style="540" customWidth="1"/>
    <col min="10250" max="10250" width="15.88671875" style="540" customWidth="1"/>
    <col min="10251" max="10251" width="11.6640625" style="540" customWidth="1"/>
    <col min="10252" max="10252" width="8.33203125" style="540" customWidth="1"/>
    <col min="10253" max="10253" width="16.5546875" style="540" customWidth="1"/>
    <col min="10254" max="10496" width="11.44140625" style="540"/>
    <col min="10497" max="10497" width="22.6640625" style="540" customWidth="1"/>
    <col min="10498" max="10498" width="15.44140625" style="540" customWidth="1"/>
    <col min="10499" max="10499" width="7.33203125" style="540" customWidth="1"/>
    <col min="10500" max="10500" width="11.44140625" style="540"/>
    <col min="10501" max="10501" width="5.6640625" style="540" customWidth="1"/>
    <col min="10502" max="10502" width="0" style="540" hidden="1" customWidth="1"/>
    <col min="10503" max="10503" width="9.5546875" style="540" customWidth="1"/>
    <col min="10504" max="10504" width="14" style="540" customWidth="1"/>
    <col min="10505" max="10505" width="16.33203125" style="540" customWidth="1"/>
    <col min="10506" max="10506" width="15.88671875" style="540" customWidth="1"/>
    <col min="10507" max="10507" width="11.6640625" style="540" customWidth="1"/>
    <col min="10508" max="10508" width="8.33203125" style="540" customWidth="1"/>
    <col min="10509" max="10509" width="16.5546875" style="540" customWidth="1"/>
    <col min="10510" max="10752" width="11.44140625" style="540"/>
    <col min="10753" max="10753" width="22.6640625" style="540" customWidth="1"/>
    <col min="10754" max="10754" width="15.44140625" style="540" customWidth="1"/>
    <col min="10755" max="10755" width="7.33203125" style="540" customWidth="1"/>
    <col min="10756" max="10756" width="11.44140625" style="540"/>
    <col min="10757" max="10757" width="5.6640625" style="540" customWidth="1"/>
    <col min="10758" max="10758" width="0" style="540" hidden="1" customWidth="1"/>
    <col min="10759" max="10759" width="9.5546875" style="540" customWidth="1"/>
    <col min="10760" max="10760" width="14" style="540" customWidth="1"/>
    <col min="10761" max="10761" width="16.33203125" style="540" customWidth="1"/>
    <col min="10762" max="10762" width="15.88671875" style="540" customWidth="1"/>
    <col min="10763" max="10763" width="11.6640625" style="540" customWidth="1"/>
    <col min="10764" max="10764" width="8.33203125" style="540" customWidth="1"/>
    <col min="10765" max="10765" width="16.5546875" style="540" customWidth="1"/>
    <col min="10766" max="11008" width="11.44140625" style="540"/>
    <col min="11009" max="11009" width="22.6640625" style="540" customWidth="1"/>
    <col min="11010" max="11010" width="15.44140625" style="540" customWidth="1"/>
    <col min="11011" max="11011" width="7.33203125" style="540" customWidth="1"/>
    <col min="11012" max="11012" width="11.44140625" style="540"/>
    <col min="11013" max="11013" width="5.6640625" style="540" customWidth="1"/>
    <col min="11014" max="11014" width="0" style="540" hidden="1" customWidth="1"/>
    <col min="11015" max="11015" width="9.5546875" style="540" customWidth="1"/>
    <col min="11016" max="11016" width="14" style="540" customWidth="1"/>
    <col min="11017" max="11017" width="16.33203125" style="540" customWidth="1"/>
    <col min="11018" max="11018" width="15.88671875" style="540" customWidth="1"/>
    <col min="11019" max="11019" width="11.6640625" style="540" customWidth="1"/>
    <col min="11020" max="11020" width="8.33203125" style="540" customWidth="1"/>
    <col min="11021" max="11021" width="16.5546875" style="540" customWidth="1"/>
    <col min="11022" max="11264" width="11.44140625" style="540"/>
    <col min="11265" max="11265" width="22.6640625" style="540" customWidth="1"/>
    <col min="11266" max="11266" width="15.44140625" style="540" customWidth="1"/>
    <col min="11267" max="11267" width="7.33203125" style="540" customWidth="1"/>
    <col min="11268" max="11268" width="11.44140625" style="540"/>
    <col min="11269" max="11269" width="5.6640625" style="540" customWidth="1"/>
    <col min="11270" max="11270" width="0" style="540" hidden="1" customWidth="1"/>
    <col min="11271" max="11271" width="9.5546875" style="540" customWidth="1"/>
    <col min="11272" max="11272" width="14" style="540" customWidth="1"/>
    <col min="11273" max="11273" width="16.33203125" style="540" customWidth="1"/>
    <col min="11274" max="11274" width="15.88671875" style="540" customWidth="1"/>
    <col min="11275" max="11275" width="11.6640625" style="540" customWidth="1"/>
    <col min="11276" max="11276" width="8.33203125" style="540" customWidth="1"/>
    <col min="11277" max="11277" width="16.5546875" style="540" customWidth="1"/>
    <col min="11278" max="11520" width="11.44140625" style="540"/>
    <col min="11521" max="11521" width="22.6640625" style="540" customWidth="1"/>
    <col min="11522" max="11522" width="15.44140625" style="540" customWidth="1"/>
    <col min="11523" max="11523" width="7.33203125" style="540" customWidth="1"/>
    <col min="11524" max="11524" width="11.44140625" style="540"/>
    <col min="11525" max="11525" width="5.6640625" style="540" customWidth="1"/>
    <col min="11526" max="11526" width="0" style="540" hidden="1" customWidth="1"/>
    <col min="11527" max="11527" width="9.5546875" style="540" customWidth="1"/>
    <col min="11528" max="11528" width="14" style="540" customWidth="1"/>
    <col min="11529" max="11529" width="16.33203125" style="540" customWidth="1"/>
    <col min="11530" max="11530" width="15.88671875" style="540" customWidth="1"/>
    <col min="11531" max="11531" width="11.6640625" style="540" customWidth="1"/>
    <col min="11532" max="11532" width="8.33203125" style="540" customWidth="1"/>
    <col min="11533" max="11533" width="16.5546875" style="540" customWidth="1"/>
    <col min="11534" max="11776" width="11.44140625" style="540"/>
    <col min="11777" max="11777" width="22.6640625" style="540" customWidth="1"/>
    <col min="11778" max="11778" width="15.44140625" style="540" customWidth="1"/>
    <col min="11779" max="11779" width="7.33203125" style="540" customWidth="1"/>
    <col min="11780" max="11780" width="11.44140625" style="540"/>
    <col min="11781" max="11781" width="5.6640625" style="540" customWidth="1"/>
    <col min="11782" max="11782" width="0" style="540" hidden="1" customWidth="1"/>
    <col min="11783" max="11783" width="9.5546875" style="540" customWidth="1"/>
    <col min="11784" max="11784" width="14" style="540" customWidth="1"/>
    <col min="11785" max="11785" width="16.33203125" style="540" customWidth="1"/>
    <col min="11786" max="11786" width="15.88671875" style="540" customWidth="1"/>
    <col min="11787" max="11787" width="11.6640625" style="540" customWidth="1"/>
    <col min="11788" max="11788" width="8.33203125" style="540" customWidth="1"/>
    <col min="11789" max="11789" width="16.5546875" style="540" customWidth="1"/>
    <col min="11790" max="12032" width="11.44140625" style="540"/>
    <col min="12033" max="12033" width="22.6640625" style="540" customWidth="1"/>
    <col min="12034" max="12034" width="15.44140625" style="540" customWidth="1"/>
    <col min="12035" max="12035" width="7.33203125" style="540" customWidth="1"/>
    <col min="12036" max="12036" width="11.44140625" style="540"/>
    <col min="12037" max="12037" width="5.6640625" style="540" customWidth="1"/>
    <col min="12038" max="12038" width="0" style="540" hidden="1" customWidth="1"/>
    <col min="12039" max="12039" width="9.5546875" style="540" customWidth="1"/>
    <col min="12040" max="12040" width="14" style="540" customWidth="1"/>
    <col min="12041" max="12041" width="16.33203125" style="540" customWidth="1"/>
    <col min="12042" max="12042" width="15.88671875" style="540" customWidth="1"/>
    <col min="12043" max="12043" width="11.6640625" style="540" customWidth="1"/>
    <col min="12044" max="12044" width="8.33203125" style="540" customWidth="1"/>
    <col min="12045" max="12045" width="16.5546875" style="540" customWidth="1"/>
    <col min="12046" max="12288" width="11.44140625" style="540"/>
    <col min="12289" max="12289" width="22.6640625" style="540" customWidth="1"/>
    <col min="12290" max="12290" width="15.44140625" style="540" customWidth="1"/>
    <col min="12291" max="12291" width="7.33203125" style="540" customWidth="1"/>
    <col min="12292" max="12292" width="11.44140625" style="540"/>
    <col min="12293" max="12293" width="5.6640625" style="540" customWidth="1"/>
    <col min="12294" max="12294" width="0" style="540" hidden="1" customWidth="1"/>
    <col min="12295" max="12295" width="9.5546875" style="540" customWidth="1"/>
    <col min="12296" max="12296" width="14" style="540" customWidth="1"/>
    <col min="12297" max="12297" width="16.33203125" style="540" customWidth="1"/>
    <col min="12298" max="12298" width="15.88671875" style="540" customWidth="1"/>
    <col min="12299" max="12299" width="11.6640625" style="540" customWidth="1"/>
    <col min="12300" max="12300" width="8.33203125" style="540" customWidth="1"/>
    <col min="12301" max="12301" width="16.5546875" style="540" customWidth="1"/>
    <col min="12302" max="12544" width="11.44140625" style="540"/>
    <col min="12545" max="12545" width="22.6640625" style="540" customWidth="1"/>
    <col min="12546" max="12546" width="15.44140625" style="540" customWidth="1"/>
    <col min="12547" max="12547" width="7.33203125" style="540" customWidth="1"/>
    <col min="12548" max="12548" width="11.44140625" style="540"/>
    <col min="12549" max="12549" width="5.6640625" style="540" customWidth="1"/>
    <col min="12550" max="12550" width="0" style="540" hidden="1" customWidth="1"/>
    <col min="12551" max="12551" width="9.5546875" style="540" customWidth="1"/>
    <col min="12552" max="12552" width="14" style="540" customWidth="1"/>
    <col min="12553" max="12553" width="16.33203125" style="540" customWidth="1"/>
    <col min="12554" max="12554" width="15.88671875" style="540" customWidth="1"/>
    <col min="12555" max="12555" width="11.6640625" style="540" customWidth="1"/>
    <col min="12556" max="12556" width="8.33203125" style="540" customWidth="1"/>
    <col min="12557" max="12557" width="16.5546875" style="540" customWidth="1"/>
    <col min="12558" max="12800" width="11.44140625" style="540"/>
    <col min="12801" max="12801" width="22.6640625" style="540" customWidth="1"/>
    <col min="12802" max="12802" width="15.44140625" style="540" customWidth="1"/>
    <col min="12803" max="12803" width="7.33203125" style="540" customWidth="1"/>
    <col min="12804" max="12804" width="11.44140625" style="540"/>
    <col min="12805" max="12805" width="5.6640625" style="540" customWidth="1"/>
    <col min="12806" max="12806" width="0" style="540" hidden="1" customWidth="1"/>
    <col min="12807" max="12807" width="9.5546875" style="540" customWidth="1"/>
    <col min="12808" max="12808" width="14" style="540" customWidth="1"/>
    <col min="12809" max="12809" width="16.33203125" style="540" customWidth="1"/>
    <col min="12810" max="12810" width="15.88671875" style="540" customWidth="1"/>
    <col min="12811" max="12811" width="11.6640625" style="540" customWidth="1"/>
    <col min="12812" max="12812" width="8.33203125" style="540" customWidth="1"/>
    <col min="12813" max="12813" width="16.5546875" style="540" customWidth="1"/>
    <col min="12814" max="13056" width="11.44140625" style="540"/>
    <col min="13057" max="13057" width="22.6640625" style="540" customWidth="1"/>
    <col min="13058" max="13058" width="15.44140625" style="540" customWidth="1"/>
    <col min="13059" max="13059" width="7.33203125" style="540" customWidth="1"/>
    <col min="13060" max="13060" width="11.44140625" style="540"/>
    <col min="13061" max="13061" width="5.6640625" style="540" customWidth="1"/>
    <col min="13062" max="13062" width="0" style="540" hidden="1" customWidth="1"/>
    <col min="13063" max="13063" width="9.5546875" style="540" customWidth="1"/>
    <col min="13064" max="13064" width="14" style="540" customWidth="1"/>
    <col min="13065" max="13065" width="16.33203125" style="540" customWidth="1"/>
    <col min="13066" max="13066" width="15.88671875" style="540" customWidth="1"/>
    <col min="13067" max="13067" width="11.6640625" style="540" customWidth="1"/>
    <col min="13068" max="13068" width="8.33203125" style="540" customWidth="1"/>
    <col min="13069" max="13069" width="16.5546875" style="540" customWidth="1"/>
    <col min="13070" max="13312" width="11.44140625" style="540"/>
    <col min="13313" max="13313" width="22.6640625" style="540" customWidth="1"/>
    <col min="13314" max="13314" width="15.44140625" style="540" customWidth="1"/>
    <col min="13315" max="13315" width="7.33203125" style="540" customWidth="1"/>
    <col min="13316" max="13316" width="11.44140625" style="540"/>
    <col min="13317" max="13317" width="5.6640625" style="540" customWidth="1"/>
    <col min="13318" max="13318" width="0" style="540" hidden="1" customWidth="1"/>
    <col min="13319" max="13319" width="9.5546875" style="540" customWidth="1"/>
    <col min="13320" max="13320" width="14" style="540" customWidth="1"/>
    <col min="13321" max="13321" width="16.33203125" style="540" customWidth="1"/>
    <col min="13322" max="13322" width="15.88671875" style="540" customWidth="1"/>
    <col min="13323" max="13323" width="11.6640625" style="540" customWidth="1"/>
    <col min="13324" max="13324" width="8.33203125" style="540" customWidth="1"/>
    <col min="13325" max="13325" width="16.5546875" style="540" customWidth="1"/>
    <col min="13326" max="13568" width="11.44140625" style="540"/>
    <col min="13569" max="13569" width="22.6640625" style="540" customWidth="1"/>
    <col min="13570" max="13570" width="15.44140625" style="540" customWidth="1"/>
    <col min="13571" max="13571" width="7.33203125" style="540" customWidth="1"/>
    <col min="13572" max="13572" width="11.44140625" style="540"/>
    <col min="13573" max="13573" width="5.6640625" style="540" customWidth="1"/>
    <col min="13574" max="13574" width="0" style="540" hidden="1" customWidth="1"/>
    <col min="13575" max="13575" width="9.5546875" style="540" customWidth="1"/>
    <col min="13576" max="13576" width="14" style="540" customWidth="1"/>
    <col min="13577" max="13577" width="16.33203125" style="540" customWidth="1"/>
    <col min="13578" max="13578" width="15.88671875" style="540" customWidth="1"/>
    <col min="13579" max="13579" width="11.6640625" style="540" customWidth="1"/>
    <col min="13580" max="13580" width="8.33203125" style="540" customWidth="1"/>
    <col min="13581" max="13581" width="16.5546875" style="540" customWidth="1"/>
    <col min="13582" max="13824" width="11.44140625" style="540"/>
    <col min="13825" max="13825" width="22.6640625" style="540" customWidth="1"/>
    <col min="13826" max="13826" width="15.44140625" style="540" customWidth="1"/>
    <col min="13827" max="13827" width="7.33203125" style="540" customWidth="1"/>
    <col min="13828" max="13828" width="11.44140625" style="540"/>
    <col min="13829" max="13829" width="5.6640625" style="540" customWidth="1"/>
    <col min="13830" max="13830" width="0" style="540" hidden="1" customWidth="1"/>
    <col min="13831" max="13831" width="9.5546875" style="540" customWidth="1"/>
    <col min="13832" max="13832" width="14" style="540" customWidth="1"/>
    <col min="13833" max="13833" width="16.33203125" style="540" customWidth="1"/>
    <col min="13834" max="13834" width="15.88671875" style="540" customWidth="1"/>
    <col min="13835" max="13835" width="11.6640625" style="540" customWidth="1"/>
    <col min="13836" max="13836" width="8.33203125" style="540" customWidth="1"/>
    <col min="13837" max="13837" width="16.5546875" style="540" customWidth="1"/>
    <col min="13838" max="14080" width="11.44140625" style="540"/>
    <col min="14081" max="14081" width="22.6640625" style="540" customWidth="1"/>
    <col min="14082" max="14082" width="15.44140625" style="540" customWidth="1"/>
    <col min="14083" max="14083" width="7.33203125" style="540" customWidth="1"/>
    <col min="14084" max="14084" width="11.44140625" style="540"/>
    <col min="14085" max="14085" width="5.6640625" style="540" customWidth="1"/>
    <col min="14086" max="14086" width="0" style="540" hidden="1" customWidth="1"/>
    <col min="14087" max="14087" width="9.5546875" style="540" customWidth="1"/>
    <col min="14088" max="14088" width="14" style="540" customWidth="1"/>
    <col min="14089" max="14089" width="16.33203125" style="540" customWidth="1"/>
    <col min="14090" max="14090" width="15.88671875" style="540" customWidth="1"/>
    <col min="14091" max="14091" width="11.6640625" style="540" customWidth="1"/>
    <col min="14092" max="14092" width="8.33203125" style="540" customWidth="1"/>
    <col min="14093" max="14093" width="16.5546875" style="540" customWidth="1"/>
    <col min="14094" max="14336" width="11.44140625" style="540"/>
    <col min="14337" max="14337" width="22.6640625" style="540" customWidth="1"/>
    <col min="14338" max="14338" width="15.44140625" style="540" customWidth="1"/>
    <col min="14339" max="14339" width="7.33203125" style="540" customWidth="1"/>
    <col min="14340" max="14340" width="11.44140625" style="540"/>
    <col min="14341" max="14341" width="5.6640625" style="540" customWidth="1"/>
    <col min="14342" max="14342" width="0" style="540" hidden="1" customWidth="1"/>
    <col min="14343" max="14343" width="9.5546875" style="540" customWidth="1"/>
    <col min="14344" max="14344" width="14" style="540" customWidth="1"/>
    <col min="14345" max="14345" width="16.33203125" style="540" customWidth="1"/>
    <col min="14346" max="14346" width="15.88671875" style="540" customWidth="1"/>
    <col min="14347" max="14347" width="11.6640625" style="540" customWidth="1"/>
    <col min="14348" max="14348" width="8.33203125" style="540" customWidth="1"/>
    <col min="14349" max="14349" width="16.5546875" style="540" customWidth="1"/>
    <col min="14350" max="14592" width="11.44140625" style="540"/>
    <col min="14593" max="14593" width="22.6640625" style="540" customWidth="1"/>
    <col min="14594" max="14594" width="15.44140625" style="540" customWidth="1"/>
    <col min="14595" max="14595" width="7.33203125" style="540" customWidth="1"/>
    <col min="14596" max="14596" width="11.44140625" style="540"/>
    <col min="14597" max="14597" width="5.6640625" style="540" customWidth="1"/>
    <col min="14598" max="14598" width="0" style="540" hidden="1" customWidth="1"/>
    <col min="14599" max="14599" width="9.5546875" style="540" customWidth="1"/>
    <col min="14600" max="14600" width="14" style="540" customWidth="1"/>
    <col min="14601" max="14601" width="16.33203125" style="540" customWidth="1"/>
    <col min="14602" max="14602" width="15.88671875" style="540" customWidth="1"/>
    <col min="14603" max="14603" width="11.6640625" style="540" customWidth="1"/>
    <col min="14604" max="14604" width="8.33203125" style="540" customWidth="1"/>
    <col min="14605" max="14605" width="16.5546875" style="540" customWidth="1"/>
    <col min="14606" max="14848" width="11.44140625" style="540"/>
    <col min="14849" max="14849" width="22.6640625" style="540" customWidth="1"/>
    <col min="14850" max="14850" width="15.44140625" style="540" customWidth="1"/>
    <col min="14851" max="14851" width="7.33203125" style="540" customWidth="1"/>
    <col min="14852" max="14852" width="11.44140625" style="540"/>
    <col min="14853" max="14853" width="5.6640625" style="540" customWidth="1"/>
    <col min="14854" max="14854" width="0" style="540" hidden="1" customWidth="1"/>
    <col min="14855" max="14855" width="9.5546875" style="540" customWidth="1"/>
    <col min="14856" max="14856" width="14" style="540" customWidth="1"/>
    <col min="14857" max="14857" width="16.33203125" style="540" customWidth="1"/>
    <col min="14858" max="14858" width="15.88671875" style="540" customWidth="1"/>
    <col min="14859" max="14859" width="11.6640625" style="540" customWidth="1"/>
    <col min="14860" max="14860" width="8.33203125" style="540" customWidth="1"/>
    <col min="14861" max="14861" width="16.5546875" style="540" customWidth="1"/>
    <col min="14862" max="15104" width="11.44140625" style="540"/>
    <col min="15105" max="15105" width="22.6640625" style="540" customWidth="1"/>
    <col min="15106" max="15106" width="15.44140625" style="540" customWidth="1"/>
    <col min="15107" max="15107" width="7.33203125" style="540" customWidth="1"/>
    <col min="15108" max="15108" width="11.44140625" style="540"/>
    <col min="15109" max="15109" width="5.6640625" style="540" customWidth="1"/>
    <col min="15110" max="15110" width="0" style="540" hidden="1" customWidth="1"/>
    <col min="15111" max="15111" width="9.5546875" style="540" customWidth="1"/>
    <col min="15112" max="15112" width="14" style="540" customWidth="1"/>
    <col min="15113" max="15113" width="16.33203125" style="540" customWidth="1"/>
    <col min="15114" max="15114" width="15.88671875" style="540" customWidth="1"/>
    <col min="15115" max="15115" width="11.6640625" style="540" customWidth="1"/>
    <col min="15116" max="15116" width="8.33203125" style="540" customWidth="1"/>
    <col min="15117" max="15117" width="16.5546875" style="540" customWidth="1"/>
    <col min="15118" max="15360" width="11.44140625" style="540"/>
    <col min="15361" max="15361" width="22.6640625" style="540" customWidth="1"/>
    <col min="15362" max="15362" width="15.44140625" style="540" customWidth="1"/>
    <col min="15363" max="15363" width="7.33203125" style="540" customWidth="1"/>
    <col min="15364" max="15364" width="11.44140625" style="540"/>
    <col min="15365" max="15365" width="5.6640625" style="540" customWidth="1"/>
    <col min="15366" max="15366" width="0" style="540" hidden="1" customWidth="1"/>
    <col min="15367" max="15367" width="9.5546875" style="540" customWidth="1"/>
    <col min="15368" max="15368" width="14" style="540" customWidth="1"/>
    <col min="15369" max="15369" width="16.33203125" style="540" customWidth="1"/>
    <col min="15370" max="15370" width="15.88671875" style="540" customWidth="1"/>
    <col min="15371" max="15371" width="11.6640625" style="540" customWidth="1"/>
    <col min="15372" max="15372" width="8.33203125" style="540" customWidth="1"/>
    <col min="15373" max="15373" width="16.5546875" style="540" customWidth="1"/>
    <col min="15374" max="15616" width="11.44140625" style="540"/>
    <col min="15617" max="15617" width="22.6640625" style="540" customWidth="1"/>
    <col min="15618" max="15618" width="15.44140625" style="540" customWidth="1"/>
    <col min="15619" max="15619" width="7.33203125" style="540" customWidth="1"/>
    <col min="15620" max="15620" width="11.44140625" style="540"/>
    <col min="15621" max="15621" width="5.6640625" style="540" customWidth="1"/>
    <col min="15622" max="15622" width="0" style="540" hidden="1" customWidth="1"/>
    <col min="15623" max="15623" width="9.5546875" style="540" customWidth="1"/>
    <col min="15624" max="15624" width="14" style="540" customWidth="1"/>
    <col min="15625" max="15625" width="16.33203125" style="540" customWidth="1"/>
    <col min="15626" max="15626" width="15.88671875" style="540" customWidth="1"/>
    <col min="15627" max="15627" width="11.6640625" style="540" customWidth="1"/>
    <col min="15628" max="15628" width="8.33203125" style="540" customWidth="1"/>
    <col min="15629" max="15629" width="16.5546875" style="540" customWidth="1"/>
    <col min="15630" max="15872" width="11.44140625" style="540"/>
    <col min="15873" max="15873" width="22.6640625" style="540" customWidth="1"/>
    <col min="15874" max="15874" width="15.44140625" style="540" customWidth="1"/>
    <col min="15875" max="15875" width="7.33203125" style="540" customWidth="1"/>
    <col min="15876" max="15876" width="11.44140625" style="540"/>
    <col min="15877" max="15877" width="5.6640625" style="540" customWidth="1"/>
    <col min="15878" max="15878" width="0" style="540" hidden="1" customWidth="1"/>
    <col min="15879" max="15879" width="9.5546875" style="540" customWidth="1"/>
    <col min="15880" max="15880" width="14" style="540" customWidth="1"/>
    <col min="15881" max="15881" width="16.33203125" style="540" customWidth="1"/>
    <col min="15882" max="15882" width="15.88671875" style="540" customWidth="1"/>
    <col min="15883" max="15883" width="11.6640625" style="540" customWidth="1"/>
    <col min="15884" max="15884" width="8.33203125" style="540" customWidth="1"/>
    <col min="15885" max="15885" width="16.5546875" style="540" customWidth="1"/>
    <col min="15886" max="16128" width="11.44140625" style="540"/>
    <col min="16129" max="16129" width="22.6640625" style="540" customWidth="1"/>
    <col min="16130" max="16130" width="15.44140625" style="540" customWidth="1"/>
    <col min="16131" max="16131" width="7.33203125" style="540" customWidth="1"/>
    <col min="16132" max="16132" width="11.44140625" style="540"/>
    <col min="16133" max="16133" width="5.6640625" style="540" customWidth="1"/>
    <col min="16134" max="16134" width="0" style="540" hidden="1" customWidth="1"/>
    <col min="16135" max="16135" width="9.5546875" style="540" customWidth="1"/>
    <col min="16136" max="16136" width="14" style="540" customWidth="1"/>
    <col min="16137" max="16137" width="16.33203125" style="540" customWidth="1"/>
    <col min="16138" max="16138" width="15.88671875" style="540" customWidth="1"/>
    <col min="16139" max="16139" width="11.6640625" style="540" customWidth="1"/>
    <col min="16140" max="16140" width="8.33203125" style="540" customWidth="1"/>
    <col min="16141" max="16141" width="16.5546875" style="540" customWidth="1"/>
    <col min="16142" max="16384" width="11.44140625" style="540"/>
  </cols>
  <sheetData>
    <row r="1" spans="1:13" s="497" customFormat="1">
      <c r="A1" s="785"/>
      <c r="B1" s="788"/>
      <c r="C1" s="789"/>
      <c r="D1" s="789"/>
      <c r="E1" s="789"/>
      <c r="F1" s="789"/>
      <c r="G1" s="789"/>
      <c r="H1" s="789"/>
      <c r="I1" s="790"/>
      <c r="J1" s="751" t="s">
        <v>1017</v>
      </c>
      <c r="K1" s="758" t="s">
        <v>2304</v>
      </c>
      <c r="L1" s="759"/>
      <c r="M1" s="760"/>
    </row>
    <row r="2" spans="1:13" s="497" customFormat="1">
      <c r="A2" s="786"/>
      <c r="B2" s="764" t="s">
        <v>1018</v>
      </c>
      <c r="C2" s="765"/>
      <c r="D2" s="765"/>
      <c r="E2" s="765"/>
      <c r="F2" s="765"/>
      <c r="G2" s="765"/>
      <c r="H2" s="765"/>
      <c r="I2" s="766"/>
      <c r="J2" s="752"/>
      <c r="K2" s="761"/>
      <c r="L2" s="762"/>
      <c r="M2" s="763"/>
    </row>
    <row r="3" spans="1:13" s="497" customFormat="1">
      <c r="A3" s="786"/>
      <c r="B3" s="767" t="s">
        <v>2305</v>
      </c>
      <c r="C3" s="768"/>
      <c r="D3" s="768"/>
      <c r="E3" s="768"/>
      <c r="F3" s="768"/>
      <c r="G3" s="768"/>
      <c r="H3" s="768"/>
      <c r="I3" s="769"/>
      <c r="J3" s="756" t="s">
        <v>1019</v>
      </c>
      <c r="K3" s="771">
        <v>1</v>
      </c>
      <c r="L3" s="772"/>
      <c r="M3" s="773"/>
    </row>
    <row r="4" spans="1:13" s="497" customFormat="1">
      <c r="A4" s="786"/>
      <c r="B4" s="767" t="s">
        <v>2306</v>
      </c>
      <c r="C4" s="768"/>
      <c r="D4" s="768"/>
      <c r="E4" s="768"/>
      <c r="F4" s="768"/>
      <c r="G4" s="768"/>
      <c r="H4" s="768"/>
      <c r="I4" s="769"/>
      <c r="J4" s="770"/>
      <c r="K4" s="774"/>
      <c r="L4" s="775"/>
      <c r="M4" s="776"/>
    </row>
    <row r="5" spans="1:13" s="497" customFormat="1">
      <c r="A5" s="786"/>
      <c r="B5" s="753" t="s">
        <v>2307</v>
      </c>
      <c r="C5" s="754"/>
      <c r="D5" s="754"/>
      <c r="E5" s="754"/>
      <c r="F5" s="754"/>
      <c r="G5" s="754"/>
      <c r="H5" s="754"/>
      <c r="I5" s="755"/>
      <c r="J5" s="756" t="s">
        <v>1020</v>
      </c>
      <c r="K5" s="777"/>
      <c r="L5" s="777" t="s">
        <v>1021</v>
      </c>
      <c r="M5" s="779"/>
    </row>
    <row r="6" spans="1:13" s="497" customFormat="1" ht="13.5" customHeight="1" thickBot="1">
      <c r="A6" s="787"/>
      <c r="B6" s="791"/>
      <c r="C6" s="792"/>
      <c r="D6" s="792"/>
      <c r="E6" s="792"/>
      <c r="F6" s="792"/>
      <c r="G6" s="792"/>
      <c r="H6" s="792"/>
      <c r="I6" s="793"/>
      <c r="J6" s="757"/>
      <c r="K6" s="778"/>
      <c r="L6" s="778"/>
      <c r="M6" s="780"/>
    </row>
    <row r="7" spans="1:13" s="502" customFormat="1" ht="8.4" thickBot="1">
      <c r="A7" s="498"/>
      <c r="B7" s="499"/>
      <c r="C7" s="499"/>
      <c r="D7" s="499"/>
      <c r="E7" s="499"/>
      <c r="F7" s="499"/>
      <c r="G7" s="499"/>
      <c r="H7" s="499"/>
      <c r="I7" s="499"/>
      <c r="J7" s="499"/>
      <c r="K7" s="500"/>
      <c r="L7" s="500"/>
      <c r="M7" s="501"/>
    </row>
    <row r="8" spans="1:13" s="497" customFormat="1" ht="21.9" customHeight="1">
      <c r="A8" s="503"/>
      <c r="B8" s="504"/>
      <c r="C8" s="504"/>
      <c r="D8" s="504"/>
      <c r="E8" s="504"/>
      <c r="F8" s="504"/>
      <c r="G8" s="505"/>
      <c r="H8" s="504"/>
      <c r="I8" s="504"/>
      <c r="J8" s="506" t="s">
        <v>1022</v>
      </c>
      <c r="K8" s="507"/>
      <c r="L8" s="507"/>
      <c r="M8" s="508"/>
    </row>
    <row r="9" spans="1:13" s="515" customFormat="1" ht="10.199999999999999">
      <c r="A9" s="509"/>
      <c r="B9" s="510"/>
      <c r="C9" s="510"/>
      <c r="D9" s="510"/>
      <c r="E9" s="510"/>
      <c r="F9" s="510"/>
      <c r="G9" s="511"/>
      <c r="H9" s="510"/>
      <c r="I9" s="510"/>
      <c r="J9" s="512"/>
      <c r="K9" s="513" t="s">
        <v>2308</v>
      </c>
      <c r="L9" s="513" t="s">
        <v>2309</v>
      </c>
      <c r="M9" s="514" t="s">
        <v>2310</v>
      </c>
    </row>
    <row r="10" spans="1:13" s="497" customFormat="1" ht="27.75" customHeight="1">
      <c r="A10" s="782" t="s">
        <v>2311</v>
      </c>
      <c r="B10" s="783"/>
      <c r="C10" s="783"/>
      <c r="D10" s="783"/>
      <c r="E10" s="516" t="s">
        <v>2312</v>
      </c>
      <c r="F10" s="517"/>
      <c r="H10" s="784" t="s">
        <v>2313</v>
      </c>
      <c r="I10" s="784"/>
      <c r="J10" s="518" t="s">
        <v>2312</v>
      </c>
      <c r="K10" s="519"/>
      <c r="L10" s="519"/>
      <c r="M10" s="520"/>
    </row>
    <row r="11" spans="1:13" s="497" customFormat="1" ht="24" customHeight="1">
      <c r="A11" s="521" t="s">
        <v>1023</v>
      </c>
      <c r="B11" s="522"/>
      <c r="C11" s="781"/>
      <c r="D11" s="781"/>
      <c r="E11" s="523"/>
      <c r="F11" s="523"/>
      <c r="G11" s="524"/>
      <c r="I11" s="525" t="s">
        <v>1024</v>
      </c>
      <c r="J11" s="522"/>
      <c r="K11" s="526"/>
      <c r="L11" s="526"/>
      <c r="M11" s="527"/>
    </row>
    <row r="12" spans="1:13" s="497" customFormat="1" ht="13.8" thickBot="1">
      <c r="A12" s="528"/>
      <c r="B12" s="529"/>
      <c r="C12" s="530"/>
      <c r="D12" s="530"/>
      <c r="E12" s="530"/>
      <c r="F12" s="530"/>
      <c r="G12" s="529"/>
      <c r="H12" s="530"/>
      <c r="I12" s="529"/>
      <c r="J12" s="530"/>
      <c r="K12" s="740"/>
      <c r="L12" s="740"/>
      <c r="M12" s="741"/>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0.199999999999999">
      <c r="A25" s="556"/>
      <c r="B25" s="557"/>
      <c r="C25" s="558"/>
      <c r="D25" s="558"/>
      <c r="E25" s="742" t="s">
        <v>2308</v>
      </c>
      <c r="F25" s="742"/>
      <c r="G25" s="742"/>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3.8">
      <c r="A27" s="743" t="s">
        <v>1026</v>
      </c>
      <c r="B27" s="744"/>
      <c r="C27" s="744"/>
      <c r="D27" s="744"/>
      <c r="E27" s="744"/>
      <c r="F27" s="744"/>
      <c r="G27" s="744"/>
      <c r="H27" s="744"/>
      <c r="I27" s="744"/>
      <c r="J27" s="744"/>
      <c r="K27" s="744"/>
      <c r="L27" s="744"/>
      <c r="M27" s="745"/>
    </row>
    <row r="28" spans="1:13" ht="13.8" thickBot="1">
      <c r="A28" s="563"/>
      <c r="B28" s="564"/>
      <c r="C28" s="564"/>
      <c r="D28" s="564"/>
      <c r="E28" s="564"/>
      <c r="F28" s="564"/>
      <c r="G28" s="564"/>
      <c r="H28" s="564"/>
      <c r="I28" s="564"/>
      <c r="J28" s="564"/>
      <c r="K28" s="564"/>
      <c r="L28" s="564"/>
      <c r="M28" s="565"/>
    </row>
    <row r="29" spans="1:13" ht="26.4">
      <c r="A29" s="566" t="s">
        <v>1027</v>
      </c>
      <c r="B29" s="746" t="s">
        <v>1028</v>
      </c>
      <c r="C29" s="747"/>
      <c r="D29" s="747"/>
      <c r="E29" s="747"/>
      <c r="F29" s="747"/>
      <c r="G29" s="747"/>
      <c r="H29" s="747"/>
      <c r="I29" s="748"/>
      <c r="J29" s="567" t="s">
        <v>2321</v>
      </c>
      <c r="K29" s="749" t="s">
        <v>1029</v>
      </c>
      <c r="L29" s="750"/>
      <c r="M29" s="566" t="s">
        <v>1030</v>
      </c>
    </row>
    <row r="30" spans="1:13" ht="13.8" thickBot="1">
      <c r="A30" s="568"/>
      <c r="B30" s="569"/>
      <c r="C30" s="570"/>
      <c r="D30" s="570"/>
      <c r="E30" s="570"/>
      <c r="F30" s="570"/>
      <c r="G30" s="570"/>
      <c r="H30" s="570"/>
      <c r="I30" s="570"/>
      <c r="J30" s="571"/>
      <c r="K30" s="733"/>
      <c r="L30" s="734"/>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11" t="s">
        <v>1028</v>
      </c>
      <c r="B34" s="712"/>
      <c r="C34" s="712"/>
      <c r="D34" s="712"/>
      <c r="E34" s="712"/>
      <c r="F34" s="712"/>
      <c r="G34" s="731"/>
      <c r="H34" s="735" t="s">
        <v>1032</v>
      </c>
      <c r="I34" s="736"/>
      <c r="J34" s="579" t="s">
        <v>1033</v>
      </c>
      <c r="K34" s="732" t="s">
        <v>1034</v>
      </c>
      <c r="L34" s="731"/>
      <c r="M34" s="580" t="s">
        <v>1035</v>
      </c>
    </row>
    <row r="35" spans="1:13" s="581" customFormat="1" ht="11.4">
      <c r="A35" s="737"/>
      <c r="B35" s="738"/>
      <c r="C35" s="738"/>
      <c r="D35" s="738"/>
      <c r="E35" s="738"/>
      <c r="F35" s="738"/>
      <c r="G35" s="716"/>
      <c r="H35" s="739"/>
      <c r="I35" s="717"/>
      <c r="J35" s="582"/>
      <c r="K35" s="715"/>
      <c r="L35" s="716"/>
      <c r="M35" s="583"/>
    </row>
    <row r="36" spans="1:13" s="581" customFormat="1" ht="12" thickBot="1">
      <c r="A36" s="728"/>
      <c r="B36" s="729"/>
      <c r="C36" s="729"/>
      <c r="D36" s="729"/>
      <c r="E36" s="729"/>
      <c r="F36" s="729"/>
      <c r="G36" s="710"/>
      <c r="H36" s="730"/>
      <c r="I36" s="718"/>
      <c r="J36" s="584"/>
      <c r="K36" s="709"/>
      <c r="L36" s="710"/>
      <c r="M36" s="585"/>
    </row>
    <row r="37" spans="1:13" s="581" customFormat="1" ht="12.6" thickBot="1">
      <c r="A37" s="704" t="s">
        <v>1037</v>
      </c>
      <c r="B37" s="705"/>
      <c r="C37" s="705"/>
      <c r="D37" s="705"/>
      <c r="E37" s="705"/>
      <c r="F37" s="705"/>
      <c r="G37" s="705"/>
      <c r="H37" s="705"/>
      <c r="I37" s="705"/>
      <c r="J37" s="705"/>
      <c r="K37" s="705"/>
      <c r="L37" s="706"/>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11" t="s">
        <v>1028</v>
      </c>
      <c r="B41" s="712"/>
      <c r="C41" s="712"/>
      <c r="D41" s="712"/>
      <c r="E41" s="712"/>
      <c r="F41" s="712"/>
      <c r="G41" s="712"/>
      <c r="H41" s="731"/>
      <c r="I41" s="595" t="s">
        <v>1029</v>
      </c>
      <c r="J41" s="579" t="s">
        <v>1030</v>
      </c>
      <c r="K41" s="732" t="s">
        <v>1039</v>
      </c>
      <c r="L41" s="731"/>
      <c r="M41" s="580" t="s">
        <v>1035</v>
      </c>
    </row>
    <row r="42" spans="1:13" s="581" customFormat="1" ht="11.4">
      <c r="A42" s="698"/>
      <c r="B42" s="699"/>
      <c r="C42" s="699"/>
      <c r="D42" s="699"/>
      <c r="E42" s="699"/>
      <c r="F42" s="699"/>
      <c r="G42" s="699"/>
      <c r="H42" s="717"/>
      <c r="I42" s="596"/>
      <c r="J42" s="582"/>
      <c r="K42" s="715"/>
      <c r="L42" s="716"/>
      <c r="M42" s="583"/>
    </row>
    <row r="43" spans="1:13" s="581" customFormat="1" ht="12" thickBot="1">
      <c r="A43" s="707"/>
      <c r="B43" s="708"/>
      <c r="C43" s="708"/>
      <c r="D43" s="708"/>
      <c r="E43" s="708"/>
      <c r="F43" s="708"/>
      <c r="G43" s="708"/>
      <c r="H43" s="718"/>
      <c r="I43" s="597"/>
      <c r="J43" s="598"/>
      <c r="K43" s="709"/>
      <c r="L43" s="710"/>
      <c r="M43" s="599"/>
    </row>
    <row r="44" spans="1:13" s="581" customFormat="1" ht="12.6" thickBot="1">
      <c r="A44" s="704" t="s">
        <v>1037</v>
      </c>
      <c r="B44" s="705"/>
      <c r="C44" s="705"/>
      <c r="D44" s="705"/>
      <c r="E44" s="705"/>
      <c r="F44" s="705"/>
      <c r="G44" s="705"/>
      <c r="H44" s="705"/>
      <c r="I44" s="705"/>
      <c r="J44" s="705"/>
      <c r="K44" s="705"/>
      <c r="L44" s="706"/>
      <c r="M44" s="586">
        <v>0</v>
      </c>
    </row>
    <row r="45" spans="1:13" s="581" customFormat="1" ht="11.4">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19" t="s">
        <v>1041</v>
      </c>
      <c r="B48" s="720"/>
      <c r="C48" s="720"/>
      <c r="D48" s="720"/>
      <c r="E48" s="721"/>
      <c r="F48" s="602"/>
      <c r="G48" s="603" t="s">
        <v>1029</v>
      </c>
      <c r="H48" s="604" t="s">
        <v>1042</v>
      </c>
      <c r="I48" s="605" t="s">
        <v>2339</v>
      </c>
      <c r="J48" s="604" t="s">
        <v>2340</v>
      </c>
      <c r="K48" s="722" t="s">
        <v>1045</v>
      </c>
      <c r="L48" s="721"/>
      <c r="M48" s="606" t="s">
        <v>1035</v>
      </c>
    </row>
    <row r="49" spans="1:13" s="581" customFormat="1" ht="11.4">
      <c r="A49" s="607"/>
      <c r="B49" s="608"/>
      <c r="C49" s="608"/>
      <c r="D49" s="608"/>
      <c r="E49" s="608"/>
      <c r="F49" s="608"/>
      <c r="G49" s="609"/>
      <c r="H49" s="582"/>
      <c r="I49" s="596"/>
      <c r="J49" s="582"/>
      <c r="K49" s="715"/>
      <c r="L49" s="716"/>
      <c r="M49" s="583"/>
    </row>
    <row r="50" spans="1:13" s="581" customFormat="1" ht="12" thickBot="1">
      <c r="A50" s="610"/>
      <c r="B50" s="611"/>
      <c r="C50" s="611"/>
      <c r="D50" s="611"/>
      <c r="E50" s="611"/>
      <c r="F50" s="611"/>
      <c r="G50" s="612"/>
      <c r="H50" s="584"/>
      <c r="I50" s="594"/>
      <c r="J50" s="584"/>
      <c r="K50" s="709"/>
      <c r="L50" s="710"/>
      <c r="M50" s="585"/>
    </row>
    <row r="51" spans="1:13" s="581" customFormat="1" ht="12.6" thickBot="1">
      <c r="A51" s="723" t="s">
        <v>1037</v>
      </c>
      <c r="B51" s="724"/>
      <c r="C51" s="724"/>
      <c r="D51" s="724"/>
      <c r="E51" s="724"/>
      <c r="F51" s="724"/>
      <c r="G51" s="724"/>
      <c r="H51" s="724"/>
      <c r="I51" s="724"/>
      <c r="J51" s="724"/>
      <c r="K51" s="724"/>
      <c r="L51" s="725"/>
      <c r="M51" s="613">
        <v>0</v>
      </c>
    </row>
    <row r="52" spans="1:13" s="581" customFormat="1" ht="11.4">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19" t="s">
        <v>1028</v>
      </c>
      <c r="B55" s="720"/>
      <c r="C55" s="720"/>
      <c r="D55" s="720"/>
      <c r="E55" s="720"/>
      <c r="F55" s="720"/>
      <c r="G55" s="721"/>
      <c r="H55" s="603" t="s">
        <v>1048</v>
      </c>
      <c r="I55" s="605" t="s">
        <v>1049</v>
      </c>
      <c r="J55" s="604" t="s">
        <v>1050</v>
      </c>
      <c r="K55" s="726" t="s">
        <v>1034</v>
      </c>
      <c r="L55" s="727"/>
      <c r="M55" s="614" t="s">
        <v>1035</v>
      </c>
    </row>
    <row r="56" spans="1:13" s="581" customFormat="1" ht="11.4">
      <c r="A56" s="698"/>
      <c r="B56" s="699"/>
      <c r="C56" s="699"/>
      <c r="D56" s="699"/>
      <c r="E56" s="699"/>
      <c r="F56" s="699"/>
      <c r="G56" s="699"/>
      <c r="H56" s="582"/>
      <c r="I56" s="596"/>
      <c r="J56" s="582"/>
      <c r="K56" s="715"/>
      <c r="L56" s="716"/>
      <c r="M56" s="583"/>
    </row>
    <row r="57" spans="1:13" s="581" customFormat="1" ht="12" thickBot="1">
      <c r="A57" s="707"/>
      <c r="B57" s="708"/>
      <c r="C57" s="708"/>
      <c r="D57" s="708"/>
      <c r="E57" s="708"/>
      <c r="F57" s="708"/>
      <c r="G57" s="708"/>
      <c r="H57" s="584"/>
      <c r="I57" s="594"/>
      <c r="J57" s="584"/>
      <c r="K57" s="709"/>
      <c r="L57" s="710"/>
      <c r="M57" s="585"/>
    </row>
    <row r="58" spans="1:13" s="581" customFormat="1" ht="12.6" thickBot="1">
      <c r="A58" s="704" t="s">
        <v>1037</v>
      </c>
      <c r="B58" s="705"/>
      <c r="C58" s="705"/>
      <c r="D58" s="705"/>
      <c r="E58" s="705"/>
      <c r="F58" s="705"/>
      <c r="G58" s="705"/>
      <c r="H58" s="705"/>
      <c r="I58" s="705"/>
      <c r="J58" s="705"/>
      <c r="K58" s="705"/>
      <c r="L58" s="706"/>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ht="12.6" thickBot="1">
      <c r="A60" s="704" t="s">
        <v>1051</v>
      </c>
      <c r="B60" s="705"/>
      <c r="C60" s="705"/>
      <c r="D60" s="705"/>
      <c r="E60" s="705"/>
      <c r="F60" s="705"/>
      <c r="G60" s="705"/>
      <c r="H60" s="705"/>
      <c r="I60" s="705"/>
      <c r="J60" s="705"/>
      <c r="K60" s="705"/>
      <c r="L60" s="706"/>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11" t="s">
        <v>1028</v>
      </c>
      <c r="B64" s="712"/>
      <c r="C64" s="712"/>
      <c r="D64" s="712"/>
      <c r="E64" s="712"/>
      <c r="F64" s="712"/>
      <c r="G64" s="712"/>
      <c r="H64" s="615"/>
      <c r="I64" s="616"/>
      <c r="J64" s="617" t="s">
        <v>1054</v>
      </c>
      <c r="K64" s="713" t="s">
        <v>1055</v>
      </c>
      <c r="L64" s="714"/>
      <c r="M64" s="618"/>
    </row>
    <row r="65" spans="1:13" s="581" customFormat="1" ht="11.4">
      <c r="A65" s="698" t="s">
        <v>2341</v>
      </c>
      <c r="B65" s="699"/>
      <c r="C65" s="699"/>
      <c r="D65" s="699"/>
      <c r="E65" s="699"/>
      <c r="F65" s="699"/>
      <c r="G65" s="699"/>
      <c r="H65" s="619"/>
      <c r="I65" s="620"/>
      <c r="J65" s="621"/>
      <c r="K65" s="700"/>
      <c r="L65" s="701"/>
      <c r="M65" s="622"/>
    </row>
    <row r="66" spans="1:13" s="581" customFormat="1" ht="11.4">
      <c r="A66" s="623" t="s">
        <v>1057</v>
      </c>
      <c r="B66" s="624"/>
      <c r="C66" s="624"/>
      <c r="D66" s="624"/>
      <c r="E66" s="624"/>
      <c r="F66" s="624"/>
      <c r="G66" s="624"/>
      <c r="H66" s="619"/>
      <c r="I66" s="620"/>
      <c r="J66" s="621"/>
      <c r="K66" s="700"/>
      <c r="L66" s="701"/>
      <c r="M66" s="622"/>
    </row>
    <row r="67" spans="1:13" s="581" customFormat="1" ht="12" thickBot="1">
      <c r="A67" s="610" t="s">
        <v>1058</v>
      </c>
      <c r="B67" s="611"/>
      <c r="C67" s="611"/>
      <c r="D67" s="611"/>
      <c r="E67" s="611"/>
      <c r="F67" s="611"/>
      <c r="G67" s="611"/>
      <c r="H67" s="625"/>
      <c r="I67" s="626"/>
      <c r="J67" s="621"/>
      <c r="K67" s="702"/>
      <c r="L67" s="703"/>
      <c r="M67" s="622"/>
    </row>
    <row r="68" spans="1:13" s="581" customFormat="1" ht="12.6" thickBot="1">
      <c r="A68" s="704" t="s">
        <v>1037</v>
      </c>
      <c r="B68" s="705"/>
      <c r="C68" s="705"/>
      <c r="D68" s="705"/>
      <c r="E68" s="705"/>
      <c r="F68" s="705"/>
      <c r="G68" s="705"/>
      <c r="H68" s="705"/>
      <c r="I68" s="705"/>
      <c r="J68" s="705"/>
      <c r="K68" s="705"/>
      <c r="L68" s="706"/>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ht="12.6" thickBot="1">
      <c r="A70" s="704" t="s">
        <v>2342</v>
      </c>
      <c r="B70" s="705"/>
      <c r="C70" s="705"/>
      <c r="D70" s="705"/>
      <c r="E70" s="705"/>
      <c r="F70" s="705"/>
      <c r="G70" s="705"/>
      <c r="H70" s="705"/>
      <c r="I70" s="705"/>
      <c r="J70" s="705"/>
      <c r="K70" s="705"/>
      <c r="L70" s="706"/>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1.4">
      <c r="A75" s="627"/>
      <c r="B75" s="628"/>
      <c r="C75" s="628"/>
      <c r="D75" s="629" t="s">
        <v>1060</v>
      </c>
      <c r="E75" s="629"/>
      <c r="F75" s="629"/>
      <c r="G75" s="629"/>
      <c r="H75" s="629"/>
      <c r="I75" s="629"/>
      <c r="J75" s="628"/>
      <c r="K75" s="628"/>
      <c r="L75" s="628"/>
      <c r="M75" s="630"/>
    </row>
    <row r="76" spans="1:13" s="581" customFormat="1" ht="11.4">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8"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8"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688" t="s">
        <v>2324</v>
      </c>
      <c r="B87" s="689"/>
      <c r="C87" s="689"/>
      <c r="D87" s="689"/>
      <c r="E87" s="689"/>
      <c r="F87" s="689"/>
      <c r="G87" s="689"/>
      <c r="H87" s="689"/>
      <c r="I87" s="689"/>
      <c r="J87" s="689"/>
      <c r="K87" s="689"/>
      <c r="L87" s="689"/>
      <c r="M87" s="690"/>
    </row>
    <row r="88" spans="1:13" ht="17.25" customHeight="1">
      <c r="A88" s="688"/>
      <c r="B88" s="689"/>
      <c r="C88" s="689"/>
      <c r="D88" s="689"/>
      <c r="E88" s="689"/>
      <c r="F88" s="689"/>
      <c r="G88" s="689"/>
      <c r="H88" s="689"/>
      <c r="I88" s="689"/>
      <c r="J88" s="689"/>
      <c r="K88" s="689"/>
      <c r="L88" s="689"/>
      <c r="M88" s="690"/>
    </row>
    <row r="89" spans="1:13" ht="18.75" customHeight="1">
      <c r="A89" s="691" t="s">
        <v>2325</v>
      </c>
      <c r="B89" s="692"/>
      <c r="C89" s="692"/>
      <c r="D89" s="692"/>
      <c r="E89" s="692"/>
      <c r="F89" s="692"/>
      <c r="G89" s="692"/>
      <c r="H89" s="692"/>
      <c r="I89" s="692"/>
      <c r="J89" s="692"/>
      <c r="K89" s="692"/>
      <c r="L89" s="692"/>
      <c r="M89" s="693"/>
    </row>
    <row r="90" spans="1:13" ht="21.75" customHeight="1">
      <c r="A90" s="691"/>
      <c r="B90" s="692"/>
      <c r="C90" s="692"/>
      <c r="D90" s="692"/>
      <c r="E90" s="692"/>
      <c r="F90" s="692"/>
      <c r="G90" s="692"/>
      <c r="H90" s="692"/>
      <c r="I90" s="692"/>
      <c r="J90" s="692"/>
      <c r="K90" s="692"/>
      <c r="L90" s="692"/>
      <c r="M90" s="693"/>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1.4">
      <c r="A95" s="627"/>
      <c r="B95" s="628"/>
      <c r="C95" s="628"/>
      <c r="D95" s="628" t="s">
        <v>1060</v>
      </c>
      <c r="E95" s="629"/>
      <c r="F95" s="628"/>
      <c r="G95" s="628"/>
      <c r="H95" s="628"/>
      <c r="I95" s="628"/>
      <c r="J95" s="628"/>
      <c r="K95" s="628"/>
      <c r="L95" s="628"/>
      <c r="M95" s="630"/>
    </row>
    <row r="96" spans="1:13" s="581" customFormat="1" ht="11.4">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694"/>
      <c r="J100" s="694"/>
      <c r="K100" s="694"/>
      <c r="L100" s="694"/>
      <c r="M100" s="695"/>
    </row>
    <row r="101" spans="1:13" ht="13.8" thickBot="1">
      <c r="A101" s="651" t="s">
        <v>2327</v>
      </c>
      <c r="B101" s="652"/>
      <c r="C101" s="652"/>
      <c r="D101" s="653"/>
      <c r="E101" s="653"/>
      <c r="F101" s="653"/>
      <c r="G101" s="653"/>
      <c r="H101" s="653"/>
      <c r="I101" s="696"/>
      <c r="J101" s="696"/>
      <c r="K101" s="696"/>
      <c r="L101" s="696"/>
      <c r="M101" s="697"/>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 thickBot="1">
      <c r="B6" s="866"/>
      <c r="C6" s="873"/>
      <c r="D6" s="874"/>
      <c r="E6" s="874"/>
      <c r="F6" s="874"/>
      <c r="G6" s="874"/>
      <c r="H6" s="874"/>
      <c r="I6" s="874"/>
      <c r="J6" s="875"/>
      <c r="K6" s="868"/>
      <c r="L6" s="870"/>
      <c r="M6" s="870"/>
      <c r="N6" s="872"/>
    </row>
    <row r="7" spans="2:14" ht="15" thickBot="1">
      <c r="B7" s="353"/>
      <c r="C7" s="354"/>
      <c r="D7" s="354"/>
      <c r="E7" s="354"/>
      <c r="F7" s="354"/>
      <c r="G7" s="354"/>
      <c r="H7" s="354"/>
      <c r="I7" s="354"/>
      <c r="J7" s="354"/>
      <c r="K7" s="354"/>
      <c r="L7" s="355"/>
      <c r="M7" s="355"/>
      <c r="N7" s="356"/>
    </row>
    <row r="8" spans="2:14" ht="17.2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5.4">
      <c r="B10" s="898" t="s">
        <v>2311</v>
      </c>
      <c r="C10" s="899"/>
      <c r="D10" s="899"/>
      <c r="E10" s="899"/>
      <c r="F10" s="366" t="s">
        <v>2312</v>
      </c>
      <c r="G10" s="85"/>
      <c r="H10" s="367"/>
      <c r="I10" s="900" t="s">
        <v>2313</v>
      </c>
      <c r="J10" s="900"/>
      <c r="K10" s="368" t="s">
        <v>2312</v>
      </c>
      <c r="L10" s="364"/>
      <c r="M10" s="364"/>
      <c r="N10" s="365"/>
    </row>
    <row r="11" spans="2:14">
      <c r="B11" s="369" t="s">
        <v>1023</v>
      </c>
      <c r="C11" s="370"/>
      <c r="D11" s="891"/>
      <c r="E11" s="891"/>
      <c r="F11" s="371"/>
      <c r="G11" s="372"/>
      <c r="H11" s="370"/>
      <c r="I11" s="367"/>
      <c r="J11" s="373" t="s">
        <v>1024</v>
      </c>
      <c r="K11" s="374"/>
      <c r="L11" s="371"/>
      <c r="M11" s="371"/>
      <c r="N11" s="375"/>
    </row>
    <row r="12" spans="2:14" ht="15" thickBot="1">
      <c r="B12" s="376"/>
      <c r="C12" s="377"/>
      <c r="D12" s="378"/>
      <c r="E12" s="378"/>
      <c r="F12" s="378"/>
      <c r="G12" s="378"/>
      <c r="H12" s="377"/>
      <c r="I12" s="378"/>
      <c r="J12" s="377"/>
      <c r="K12" s="378"/>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34"/>
      <c r="E25" s="334"/>
      <c r="F25" s="901" t="s">
        <v>2328</v>
      </c>
      <c r="G25" s="902"/>
      <c r="H25" s="902"/>
      <c r="I25" s="334" t="s">
        <v>2309</v>
      </c>
      <c r="J25" s="334" t="s">
        <v>2310</v>
      </c>
      <c r="K25" s="272"/>
      <c r="L25" s="334"/>
      <c r="M25" s="334"/>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182" t="s">
        <v>1067</v>
      </c>
      <c r="C31" s="87" t="s">
        <v>1304</v>
      </c>
      <c r="D31" s="88"/>
      <c r="E31" s="88"/>
      <c r="F31" s="88"/>
      <c r="G31" s="88"/>
      <c r="H31" s="88"/>
      <c r="I31" s="88"/>
      <c r="J31" s="89"/>
      <c r="K31" s="316"/>
      <c r="L31" s="314" t="s">
        <v>1068</v>
      </c>
      <c r="M31" s="211"/>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129</v>
      </c>
      <c r="B36" s="833" t="str">
        <f>VLOOKUP(A36,EQUIPOS!A6:D154,3,FALSE)</f>
        <v xml:space="preserve">Buldozer, Potencia al volante de 140 HP, motor de 2200 RPM, longitud de hoja 4,80m. </v>
      </c>
      <c r="C36" s="834"/>
      <c r="D36" s="834"/>
      <c r="E36" s="834"/>
      <c r="F36" s="834"/>
      <c r="G36" s="834"/>
      <c r="H36" s="835"/>
      <c r="I36" s="275"/>
      <c r="J36" s="276"/>
      <c r="K36" s="277">
        <f>VLOOKUP(A36,EQUIPOS!A6:D161,4,FALSE)</f>
        <v>130000</v>
      </c>
      <c r="L36" s="278"/>
      <c r="M36" s="279">
        <v>0.15</v>
      </c>
      <c r="N36" s="280">
        <f>K36/M36</f>
        <v>866666.66666666674</v>
      </c>
    </row>
    <row r="37" spans="1:14">
      <c r="A37" t="s">
        <v>150</v>
      </c>
      <c r="B37" s="833" t="str">
        <f>VLOOKUP(A37,EQUIPOS!A7:D154,3,FALSE)</f>
        <v>Cargador : Potencia en el volante 125 hp, Clasificación de RPM del motor 2300.</v>
      </c>
      <c r="C37" s="834"/>
      <c r="D37" s="834"/>
      <c r="E37" s="834"/>
      <c r="F37" s="834"/>
      <c r="G37" s="834"/>
      <c r="H37" s="835"/>
      <c r="I37" s="275"/>
      <c r="J37" s="276"/>
      <c r="K37" s="277">
        <f>VLOOKUP(A37,EQUIPOS!A7:D162,4,FALSE)</f>
        <v>120000</v>
      </c>
      <c r="L37" s="278"/>
      <c r="M37" s="279">
        <v>0.15</v>
      </c>
      <c r="N37" s="280">
        <f>K37/M37</f>
        <v>800000</v>
      </c>
    </row>
    <row r="38" spans="1:14">
      <c r="A38" t="s">
        <v>273</v>
      </c>
      <c r="B38" s="833" t="str">
        <f>VLOOKUP(A38,EQUIPOS!A8:D154,3,FALSE)</f>
        <v>Motosierra, 93.6 cm3 - 7.1 HP, 45-90 cm - 7.9 kg</v>
      </c>
      <c r="C38" s="834"/>
      <c r="D38" s="834"/>
      <c r="E38" s="834"/>
      <c r="F38" s="834"/>
      <c r="G38" s="834"/>
      <c r="H38" s="835"/>
      <c r="I38" s="275"/>
      <c r="J38" s="276"/>
      <c r="K38" s="277">
        <f>VLOOKUP(A38,EQUIPOS!A8:D163,4,FALSE)</f>
        <v>50000</v>
      </c>
      <c r="L38" s="278"/>
      <c r="M38" s="279">
        <v>0.15</v>
      </c>
      <c r="N38" s="281">
        <f>K38/M38</f>
        <v>333333.33333333337</v>
      </c>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8511.2008676833339</v>
      </c>
    </row>
    <row r="43" spans="1:14" ht="15" thickBot="1">
      <c r="B43" s="820" t="s">
        <v>1037</v>
      </c>
      <c r="C43" s="821"/>
      <c r="D43" s="821"/>
      <c r="E43" s="821"/>
      <c r="F43" s="821"/>
      <c r="G43" s="821"/>
      <c r="H43" s="821"/>
      <c r="I43" s="821"/>
      <c r="J43" s="821"/>
      <c r="K43" s="821"/>
      <c r="L43" s="821"/>
      <c r="M43" s="822"/>
      <c r="N43" s="105">
        <f>SUM(N36:N42)</f>
        <v>2008511.2008676834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794" t="s">
        <v>1041</v>
      </c>
      <c r="C58" s="795"/>
      <c r="D58" s="795"/>
      <c r="E58" s="795"/>
      <c r="F58" s="795"/>
      <c r="G58" s="796"/>
      <c r="H58" s="79" t="s">
        <v>1029</v>
      </c>
      <c r="I58" s="80" t="s">
        <v>1042</v>
      </c>
      <c r="J58" s="81" t="s">
        <v>1043</v>
      </c>
      <c r="K58" s="79" t="s">
        <v>1044</v>
      </c>
      <c r="L58" s="823" t="s">
        <v>1045</v>
      </c>
      <c r="M58" s="796"/>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35</v>
      </c>
      <c r="J59" s="294">
        <v>1</v>
      </c>
      <c r="K59" s="287">
        <f>I59*J59</f>
        <v>35</v>
      </c>
      <c r="L59" s="824">
        <v>983.54</v>
      </c>
      <c r="M59" s="825"/>
      <c r="N59" s="295">
        <f>K59*L59</f>
        <v>34423.9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54"/>
      <c r="J64" s="54"/>
      <c r="K64" s="54"/>
      <c r="L64" s="809"/>
      <c r="M64" s="810"/>
      <c r="N64" s="304"/>
    </row>
    <row r="65" spans="1:15" ht="15" thickBot="1">
      <c r="B65" s="826" t="s">
        <v>1037</v>
      </c>
      <c r="C65" s="827"/>
      <c r="D65" s="827"/>
      <c r="E65" s="827"/>
      <c r="F65" s="827"/>
      <c r="G65" s="827"/>
      <c r="H65" s="827"/>
      <c r="I65" s="827"/>
      <c r="J65" s="827"/>
      <c r="K65" s="827"/>
      <c r="L65" s="827"/>
      <c r="M65" s="828"/>
      <c r="N65" s="309">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304">
        <f>K70/M70</f>
        <v>170224.01735366668</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54"/>
      <c r="J75" s="54"/>
      <c r="K75" s="54"/>
      <c r="L75" s="809"/>
      <c r="M75" s="810"/>
      <c r="N75" s="304"/>
    </row>
    <row r="76" spans="1:15" ht="15" thickBot="1">
      <c r="B76" s="820" t="s">
        <v>1037</v>
      </c>
      <c r="C76" s="821"/>
      <c r="D76" s="821"/>
      <c r="E76" s="821"/>
      <c r="F76" s="821"/>
      <c r="G76" s="821"/>
      <c r="H76" s="821"/>
      <c r="I76" s="827"/>
      <c r="J76" s="827"/>
      <c r="K76" s="827"/>
      <c r="L76" s="827"/>
      <c r="M76" s="828"/>
      <c r="N76" s="309">
        <f>N70+N71+N72+N73+N74</f>
        <v>170224.01735366668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2213159.11822135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442631.82364427001</v>
      </c>
      <c r="M83" s="855"/>
      <c r="N83" s="57"/>
    </row>
    <row r="84" spans="1:14">
      <c r="B84" s="95" t="s">
        <v>1057</v>
      </c>
      <c r="C84" s="96"/>
      <c r="D84" s="96"/>
      <c r="E84" s="96"/>
      <c r="F84" s="96"/>
      <c r="G84" s="96"/>
      <c r="H84" s="96"/>
      <c r="I84" s="93"/>
      <c r="J84" s="94"/>
      <c r="K84" s="312">
        <v>0.05</v>
      </c>
      <c r="L84" s="854">
        <f>N78*K84</f>
        <v>110657.9559110675</v>
      </c>
      <c r="M84" s="855"/>
      <c r="N84" s="57"/>
    </row>
    <row r="85" spans="1:14" ht="15" thickBot="1">
      <c r="B85" s="97" t="s">
        <v>1058</v>
      </c>
      <c r="C85" s="98"/>
      <c r="D85" s="98"/>
      <c r="E85" s="98"/>
      <c r="F85" s="98"/>
      <c r="G85" s="98"/>
      <c r="H85" s="98"/>
      <c r="I85" s="99"/>
      <c r="J85" s="100"/>
      <c r="K85" s="313">
        <v>0.05</v>
      </c>
      <c r="L85" s="856">
        <f>N78*K85</f>
        <v>110657.9559110675</v>
      </c>
      <c r="M85" s="857"/>
      <c r="N85" s="57"/>
    </row>
    <row r="86" spans="1:14" ht="15" thickBot="1">
      <c r="B86" s="820" t="s">
        <v>1037</v>
      </c>
      <c r="C86" s="821"/>
      <c r="D86" s="821"/>
      <c r="E86" s="821"/>
      <c r="F86" s="821"/>
      <c r="G86" s="821"/>
      <c r="H86" s="821"/>
      <c r="I86" s="821"/>
      <c r="J86" s="821"/>
      <c r="K86" s="821"/>
      <c r="L86" s="821"/>
      <c r="M86" s="822"/>
      <c r="N86" s="58">
        <f>L83+L84+L85</f>
        <v>663947.73546640505</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195">
        <f>N78+N86</f>
        <v>2877106.8536877548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4"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 thickBot="1">
      <c r="B6" s="866"/>
      <c r="C6" s="873"/>
      <c r="D6" s="874"/>
      <c r="E6" s="874"/>
      <c r="F6" s="874"/>
      <c r="G6" s="874"/>
      <c r="H6" s="874"/>
      <c r="I6" s="874"/>
      <c r="J6" s="875"/>
      <c r="K6" s="868"/>
      <c r="L6" s="870"/>
      <c r="M6" s="870"/>
      <c r="N6" s="872"/>
    </row>
    <row r="7" spans="2:14" ht="1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6">
      <c r="B10" s="898" t="s">
        <v>2311</v>
      </c>
      <c r="C10" s="899"/>
      <c r="D10" s="899"/>
      <c r="E10" s="899"/>
      <c r="F10" s="399" t="s">
        <v>2312</v>
      </c>
      <c r="G10" s="85"/>
      <c r="H10" s="367"/>
      <c r="I10" s="900" t="s">
        <v>2313</v>
      </c>
      <c r="J10" s="900"/>
      <c r="K10" s="400" t="s">
        <v>2312</v>
      </c>
      <c r="L10" s="364"/>
      <c r="M10" s="364"/>
      <c r="N10" s="36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1069</v>
      </c>
      <c r="C31" s="87" t="s">
        <v>1253</v>
      </c>
      <c r="D31" s="88"/>
      <c r="E31" s="88"/>
      <c r="F31" s="88"/>
      <c r="G31" s="88"/>
      <c r="H31" s="88"/>
      <c r="I31" s="88"/>
      <c r="J31" s="89"/>
      <c r="K31" s="316"/>
      <c r="L31" s="314" t="s">
        <v>1068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249</v>
      </c>
      <c r="B36" s="833" t="str">
        <f>VLOOKUP(A36,EQUIPOS!A6:D154,3,FALSE)</f>
        <v>Guadañadora, Cilindraje 41.5 cm3, Longitud del mango 1450 mm, Peso 7.4 kg</v>
      </c>
      <c r="C36" s="834"/>
      <c r="D36" s="834"/>
      <c r="E36" s="834"/>
      <c r="F36" s="834"/>
      <c r="G36" s="834"/>
      <c r="H36" s="835"/>
      <c r="I36" s="275"/>
      <c r="J36" s="276"/>
      <c r="K36" s="277">
        <f>VLOOKUP(A36,EQUIPOS!A6:D161,4,FALSE)</f>
        <v>6250</v>
      </c>
      <c r="L36" s="278"/>
      <c r="M36" s="279">
        <v>0.36</v>
      </c>
      <c r="N36" s="280">
        <f>K36/M36</f>
        <v>17361.111111111113</v>
      </c>
    </row>
    <row r="37" spans="1:14">
      <c r="A37" t="s">
        <v>273</v>
      </c>
      <c r="B37" s="833" t="str">
        <f>VLOOKUP(A37,EQUIPOS!A7:D154,3,FALSE)</f>
        <v>Motosierra, 93.6 cm3 - 7.1 HP, 45-90 cm - 7.9 kg</v>
      </c>
      <c r="C37" s="834"/>
      <c r="D37" s="834"/>
      <c r="E37" s="834"/>
      <c r="F37" s="834"/>
      <c r="G37" s="834"/>
      <c r="H37" s="835"/>
      <c r="I37" s="275"/>
      <c r="J37" s="276"/>
      <c r="K37" s="277">
        <f>VLOOKUP(A37,EQUIPOS!A7:D162,4,FALSE)</f>
        <v>50000</v>
      </c>
      <c r="L37" s="278"/>
      <c r="M37" s="279">
        <v>0.10299999999999999</v>
      </c>
      <c r="N37" s="280">
        <f>K37/M37</f>
        <v>485436.89320388355</v>
      </c>
    </row>
    <row r="38" spans="1:14">
      <c r="B38" s="833"/>
      <c r="C38" s="834"/>
      <c r="D38" s="834"/>
      <c r="E38" s="834"/>
      <c r="F38" s="834"/>
      <c r="G38" s="834"/>
      <c r="H38" s="835"/>
      <c r="I38" s="275"/>
      <c r="J38" s="276"/>
      <c r="K38" s="277"/>
      <c r="L38" s="278"/>
      <c r="M38" s="279"/>
      <c r="N38" s="281"/>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1773.1668474340277</v>
      </c>
    </row>
    <row r="43" spans="1:14" ht="15" thickBot="1">
      <c r="B43" s="820" t="s">
        <v>1037</v>
      </c>
      <c r="C43" s="821"/>
      <c r="D43" s="821"/>
      <c r="E43" s="821"/>
      <c r="F43" s="821"/>
      <c r="G43" s="821"/>
      <c r="H43" s="821"/>
      <c r="I43" s="821"/>
      <c r="J43" s="821"/>
      <c r="K43" s="821"/>
      <c r="L43" s="821"/>
      <c r="M43" s="822"/>
      <c r="N43" s="105">
        <f>SUM(N36:N42)</f>
        <v>504571.17116242868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50</v>
      </c>
      <c r="J59" s="294">
        <v>1</v>
      </c>
      <c r="K59" s="287">
        <f>I59*J59</f>
        <v>50</v>
      </c>
      <c r="L59" s="824">
        <f>'900.2'!N78</f>
        <v>1041.6666666666667</v>
      </c>
      <c r="M59" s="825"/>
      <c r="N59" s="295">
        <f>K59*L59</f>
        <v>52083.333333333336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52083.333333333336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2.88</v>
      </c>
      <c r="N70" s="304">
        <f>K70/M70</f>
        <v>35463.336948680553</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N70+N71+N72+N73+N74</f>
        <v>35463.336948680553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592117.84144444263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118423.56828888853</v>
      </c>
      <c r="M83" s="855"/>
      <c r="N83" s="57"/>
    </row>
    <row r="84" spans="1:14">
      <c r="B84" s="95" t="s">
        <v>1057</v>
      </c>
      <c r="C84" s="96"/>
      <c r="D84" s="96"/>
      <c r="E84" s="96"/>
      <c r="F84" s="96"/>
      <c r="G84" s="96"/>
      <c r="H84" s="96"/>
      <c r="I84" s="93"/>
      <c r="J84" s="94"/>
      <c r="K84" s="312">
        <v>0.05</v>
      </c>
      <c r="L84" s="854">
        <f>N78*K84</f>
        <v>29605.892072222134</v>
      </c>
      <c r="M84" s="855"/>
      <c r="N84" s="57"/>
    </row>
    <row r="85" spans="1:14" ht="15" thickBot="1">
      <c r="B85" s="97" t="s">
        <v>1058</v>
      </c>
      <c r="C85" s="98"/>
      <c r="D85" s="98"/>
      <c r="E85" s="98"/>
      <c r="F85" s="98"/>
      <c r="G85" s="98"/>
      <c r="H85" s="98"/>
      <c r="I85" s="99"/>
      <c r="J85" s="100"/>
      <c r="K85" s="313">
        <v>0.05</v>
      </c>
      <c r="L85" s="856">
        <f>N78*K85</f>
        <v>29605.892072222134</v>
      </c>
      <c r="M85" s="857"/>
      <c r="N85" s="57"/>
    </row>
    <row r="86" spans="1:14" ht="15" thickBot="1">
      <c r="B86" s="820" t="s">
        <v>1037</v>
      </c>
      <c r="C86" s="821"/>
      <c r="D86" s="821"/>
      <c r="E86" s="821"/>
      <c r="F86" s="821"/>
      <c r="G86" s="821"/>
      <c r="H86" s="821"/>
      <c r="I86" s="821"/>
      <c r="J86" s="821"/>
      <c r="K86" s="821"/>
      <c r="L86" s="821"/>
      <c r="M86" s="822"/>
      <c r="N86" s="58">
        <f>L83+L84+L85</f>
        <v>177635.3524333328</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195">
        <f>N78+N86</f>
        <v>769753.19387777545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8.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9.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1070</v>
      </c>
      <c r="C31" s="87" t="s">
        <v>1254</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5"/>
      <c r="J36" s="276"/>
      <c r="K36" s="277">
        <f>VLOOKUP(A36,EQUIPOS!A6:D161,4,FALSE)</f>
        <v>120000</v>
      </c>
      <c r="L36" s="278"/>
      <c r="M36" s="279">
        <v>2.375</v>
      </c>
      <c r="N36" s="280">
        <f>K36/M36</f>
        <v>50526.315789473687</v>
      </c>
    </row>
    <row r="37" spans="1:14">
      <c r="A37" t="s">
        <v>180</v>
      </c>
      <c r="B37" s="833" t="str">
        <f>VLOOKUP(A37,EQUIPOS!A7:D154,3,FALSE)</f>
        <v>Compresor 120 HP, con martillo.</v>
      </c>
      <c r="C37" s="834"/>
      <c r="D37" s="834"/>
      <c r="E37" s="834"/>
      <c r="F37" s="834"/>
      <c r="G37" s="834"/>
      <c r="H37" s="835"/>
      <c r="I37" s="275"/>
      <c r="J37" s="276"/>
      <c r="K37" s="277">
        <f>VLOOKUP(A37,EQUIPOS!A7:D162,4,FALSE)</f>
        <v>50000</v>
      </c>
      <c r="L37" s="278"/>
      <c r="M37" s="279">
        <v>2.375</v>
      </c>
      <c r="N37" s="280">
        <f>K37/M37</f>
        <v>21052.63157894737</v>
      </c>
    </row>
    <row r="38" spans="1:14">
      <c r="A38" t="s">
        <v>195</v>
      </c>
      <c r="B38" s="833" t="str">
        <f>VLOOKUP(A38,EQUIPOS!A7:D154,3,FALSE)</f>
        <v xml:space="preserve">Equipo de oxicorte, Capacidad de corte: hasta 6´´ (152mm) </v>
      </c>
      <c r="C38" s="834"/>
      <c r="D38" s="834"/>
      <c r="E38" s="834"/>
      <c r="F38" s="834"/>
      <c r="G38" s="834"/>
      <c r="H38" s="835"/>
      <c r="I38" s="275"/>
      <c r="J38" s="276"/>
      <c r="K38" s="277">
        <f>VLOOKUP(A38,EQUIPOS!A7:D162,4,FALSE)</f>
        <v>15416.155030534679</v>
      </c>
      <c r="L38" s="278"/>
      <c r="M38" s="279">
        <v>2.375</v>
      </c>
      <c r="N38" s="281">
        <f>K38/M38</f>
        <v>6491.0126444356547</v>
      </c>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0.1</v>
      </c>
      <c r="M42" s="845"/>
      <c r="N42" s="111">
        <f>N76*L42</f>
        <v>1343.873821213158</v>
      </c>
    </row>
    <row r="43" spans="1:14" ht="15" thickBot="1">
      <c r="B43" s="820" t="s">
        <v>1037</v>
      </c>
      <c r="C43" s="821"/>
      <c r="D43" s="821"/>
      <c r="E43" s="821"/>
      <c r="F43" s="821"/>
      <c r="G43" s="821"/>
      <c r="H43" s="821"/>
      <c r="I43" s="821"/>
      <c r="J43" s="821"/>
      <c r="K43" s="821"/>
      <c r="L43" s="821"/>
      <c r="M43" s="822"/>
      <c r="N43" s="105">
        <f>SUM(N36:N42)</f>
        <v>79413.833834069868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4">
        <f>'900.2'!N78</f>
        <v>1041.6666666666667</v>
      </c>
      <c r="M59" s="825"/>
      <c r="N59" s="295">
        <f>K59*L59</f>
        <v>1041.6666666666667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1041.6666666666667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OBRA'!A8:D68,3,FALSE)</f>
        <v>Oficial</v>
      </c>
      <c r="C71" s="53"/>
      <c r="D71" s="53"/>
      <c r="E71" s="53"/>
      <c r="F71" s="53"/>
      <c r="G71" s="53"/>
      <c r="H71" s="53"/>
      <c r="I71" s="300">
        <f>K71/J71*100</f>
        <v>55207.789411999998</v>
      </c>
      <c r="J71" s="301">
        <v>185</v>
      </c>
      <c r="K71" s="306">
        <f>VLOOKUP(A71,'MANO DE OBRA'!A8:D99,4,FALSE)</f>
        <v>102134.4104122</v>
      </c>
      <c r="L71" s="56"/>
      <c r="M71" s="303">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N70+N71+N72+N73+N74</f>
        <v>13438.738212131579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88">
        <f>N43+N54+N65+N76</f>
        <v>93894.238712868115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18778.847742573624</v>
      </c>
      <c r="M83" s="855"/>
      <c r="N83" s="57"/>
    </row>
    <row r="84" spans="1:14">
      <c r="B84" s="95" t="s">
        <v>1057</v>
      </c>
      <c r="C84" s="96"/>
      <c r="D84" s="96"/>
      <c r="E84" s="96"/>
      <c r="F84" s="96"/>
      <c r="G84" s="96"/>
      <c r="H84" s="96"/>
      <c r="I84" s="93"/>
      <c r="J84" s="94"/>
      <c r="K84" s="312">
        <v>0.05</v>
      </c>
      <c r="L84" s="854">
        <f>N78*K84</f>
        <v>4694.7119356434059</v>
      </c>
      <c r="M84" s="855"/>
      <c r="N84" s="57"/>
    </row>
    <row r="85" spans="1:14" ht="15" thickBot="1">
      <c r="B85" s="97" t="s">
        <v>1058</v>
      </c>
      <c r="C85" s="98"/>
      <c r="D85" s="98"/>
      <c r="E85" s="98"/>
      <c r="F85" s="98"/>
      <c r="G85" s="98"/>
      <c r="H85" s="98"/>
      <c r="I85" s="99"/>
      <c r="J85" s="100"/>
      <c r="K85" s="313">
        <v>0.05</v>
      </c>
      <c r="L85" s="856">
        <f>N78*K85</f>
        <v>4694.7119356434059</v>
      </c>
      <c r="M85" s="857"/>
      <c r="N85" s="57"/>
    </row>
    <row r="86" spans="1:14" ht="15" thickBot="1">
      <c r="B86" s="820" t="s">
        <v>1037</v>
      </c>
      <c r="C86" s="821"/>
      <c r="D86" s="821"/>
      <c r="E86" s="821"/>
      <c r="F86" s="821"/>
      <c r="G86" s="821"/>
      <c r="H86" s="821"/>
      <c r="I86" s="821"/>
      <c r="J86" s="821"/>
      <c r="K86" s="821"/>
      <c r="L86" s="821"/>
      <c r="M86" s="822"/>
      <c r="N86" s="58">
        <f>L83+L84+L85</f>
        <v>28168.271613860434</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58">
        <f>N78+N86</f>
        <v>122062.51032672854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c r="B106" s="858"/>
      <c r="C106" s="859"/>
      <c r="D106" s="859"/>
      <c r="E106" s="859"/>
      <c r="F106" s="859"/>
      <c r="G106" s="859"/>
      <c r="H106" s="859"/>
      <c r="I106" s="859"/>
      <c r="J106" s="859"/>
      <c r="K106" s="859"/>
      <c r="L106" s="859"/>
      <c r="M106" s="859"/>
      <c r="N106" s="860"/>
    </row>
    <row r="107" spans="2:14" ht="27.7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 thickBot="1">
      <c r="B6" s="866"/>
      <c r="C6" s="873"/>
      <c r="D6" s="874"/>
      <c r="E6" s="874"/>
      <c r="F6" s="874"/>
      <c r="G6" s="874"/>
      <c r="H6" s="874"/>
      <c r="I6" s="874"/>
      <c r="J6" s="875"/>
      <c r="K6" s="868"/>
      <c r="L6" s="870"/>
      <c r="M6" s="870"/>
      <c r="N6" s="872"/>
    </row>
    <row r="7" spans="2:14" ht="15" thickBot="1">
      <c r="B7" s="353"/>
      <c r="C7" s="354"/>
      <c r="D7" s="354"/>
      <c r="E7" s="354"/>
      <c r="F7" s="354"/>
      <c r="G7" s="354"/>
      <c r="H7" s="354"/>
      <c r="I7" s="354"/>
      <c r="J7" s="354"/>
      <c r="K7" s="354"/>
      <c r="L7" s="355"/>
      <c r="M7" s="355"/>
      <c r="N7" s="356"/>
    </row>
    <row r="8" spans="2:14" ht="19.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6">
      <c r="B10" s="898" t="s">
        <v>2311</v>
      </c>
      <c r="C10" s="899"/>
      <c r="D10" s="899"/>
      <c r="E10" s="899"/>
      <c r="F10" s="399" t="s">
        <v>2312</v>
      </c>
      <c r="G10" s="85"/>
      <c r="H10" s="367"/>
      <c r="I10" s="900" t="s">
        <v>2313</v>
      </c>
      <c r="J10" s="900"/>
      <c r="K10" s="400" t="s">
        <v>2312</v>
      </c>
      <c r="L10" s="364"/>
      <c r="M10" s="364"/>
      <c r="N10" s="36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1072</v>
      </c>
      <c r="C31" s="87" t="s">
        <v>1255</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312</v>
      </c>
      <c r="B36" s="833" t="str">
        <f>VLOOKUP(A36,EQUIPOS!A6:D154,3,FALSE)</f>
        <v>Retroexcavadora sobre oruga, potencia 138 HP, balde de 1,5 m3.</v>
      </c>
      <c r="C36" s="834"/>
      <c r="D36" s="834"/>
      <c r="E36" s="834"/>
      <c r="F36" s="834"/>
      <c r="G36" s="834"/>
      <c r="H36" s="835"/>
      <c r="I36" s="275"/>
      <c r="J36" s="276"/>
      <c r="K36" s="277">
        <f>VLOOKUP(A36,EQUIPOS!A6:D161,4,FALSE)</f>
        <v>120000</v>
      </c>
      <c r="L36" s="278"/>
      <c r="M36" s="279">
        <v>2.5</v>
      </c>
      <c r="N36" s="280">
        <f>K36/M36</f>
        <v>48000</v>
      </c>
    </row>
    <row r="37" spans="1:14">
      <c r="A37" t="s">
        <v>180</v>
      </c>
      <c r="B37" s="833" t="str">
        <f>VLOOKUP(A37,EQUIPOS!A7:D154,3,FALSE)</f>
        <v>Compresor 120 HP, con martillo.</v>
      </c>
      <c r="C37" s="834"/>
      <c r="D37" s="834"/>
      <c r="E37" s="834"/>
      <c r="F37" s="834"/>
      <c r="G37" s="834"/>
      <c r="H37" s="835"/>
      <c r="I37" s="275"/>
      <c r="J37" s="276"/>
      <c r="K37" s="277">
        <f>VLOOKUP(A37,EQUIPOS!A7:D162,4,FALSE)</f>
        <v>50000</v>
      </c>
      <c r="L37" s="278"/>
      <c r="M37" s="279">
        <v>2.5</v>
      </c>
      <c r="N37" s="280">
        <f>K37/M37</f>
        <v>20000</v>
      </c>
    </row>
    <row r="38" spans="1:14">
      <c r="A38" t="s">
        <v>195</v>
      </c>
      <c r="B38" s="833" t="str">
        <f>VLOOKUP(A38,EQUIPOS!A8:D154,3,FALSE)</f>
        <v xml:space="preserve">Equipo de oxicorte, Capacidad de corte: hasta 6´´ (152mm) </v>
      </c>
      <c r="C38" s="834"/>
      <c r="D38" s="834"/>
      <c r="E38" s="834"/>
      <c r="F38" s="834"/>
      <c r="G38" s="834"/>
      <c r="H38" s="835"/>
      <c r="I38" s="275"/>
      <c r="J38" s="276"/>
      <c r="K38" s="277">
        <f>VLOOKUP(A38,EQUIPOS!A8:D163,4,FALSE)</f>
        <v>15416.155030534679</v>
      </c>
      <c r="L38" s="278"/>
      <c r="M38" s="279">
        <v>2.5</v>
      </c>
      <c r="N38" s="280">
        <f>K38/M38</f>
        <v>6166.4620122138713</v>
      </c>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0.02</v>
      </c>
      <c r="M42" s="845"/>
      <c r="N42" s="111">
        <f>N76*L42</f>
        <v>255.33602603049999</v>
      </c>
    </row>
    <row r="43" spans="1:14" ht="15" thickBot="1">
      <c r="B43" s="820" t="s">
        <v>1037</v>
      </c>
      <c r="C43" s="821"/>
      <c r="D43" s="821"/>
      <c r="E43" s="821"/>
      <c r="F43" s="821"/>
      <c r="G43" s="821"/>
      <c r="H43" s="821"/>
      <c r="I43" s="821"/>
      <c r="J43" s="821"/>
      <c r="K43" s="821"/>
      <c r="L43" s="821"/>
      <c r="M43" s="822"/>
      <c r="N43" s="105">
        <f>SUM(N36:N42)</f>
        <v>74421.798038244378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4">
        <f>'900.2'!N78</f>
        <v>1041.6666666666667</v>
      </c>
      <c r="M59" s="825"/>
      <c r="N59" s="295">
        <f>K59*L59</f>
        <v>1041.6666666666667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1041.6666666666667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N70+N71+N72+N73+N74</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88230.266006436053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17646.05320128721</v>
      </c>
      <c r="M83" s="855"/>
      <c r="N83" s="57"/>
    </row>
    <row r="84" spans="1:14">
      <c r="B84" s="95" t="s">
        <v>1057</v>
      </c>
      <c r="C84" s="96"/>
      <c r="D84" s="96"/>
      <c r="E84" s="96"/>
      <c r="F84" s="96"/>
      <c r="G84" s="96"/>
      <c r="H84" s="96"/>
      <c r="I84" s="93"/>
      <c r="J84" s="94"/>
      <c r="K84" s="312">
        <v>0.05</v>
      </c>
      <c r="L84" s="854">
        <f>N78*K84</f>
        <v>4411.5133003218025</v>
      </c>
      <c r="M84" s="855"/>
      <c r="N84" s="57"/>
    </row>
    <row r="85" spans="1:14" ht="15" thickBot="1">
      <c r="B85" s="97" t="s">
        <v>1058</v>
      </c>
      <c r="C85" s="98"/>
      <c r="D85" s="98"/>
      <c r="E85" s="98"/>
      <c r="F85" s="98"/>
      <c r="G85" s="98"/>
      <c r="H85" s="98"/>
      <c r="I85" s="99"/>
      <c r="J85" s="100"/>
      <c r="K85" s="313">
        <v>0.05</v>
      </c>
      <c r="L85" s="856">
        <f>N78*K85</f>
        <v>4411.5133003218025</v>
      </c>
      <c r="M85" s="857"/>
      <c r="N85" s="57"/>
    </row>
    <row r="86" spans="1:14" ht="15" thickBot="1">
      <c r="B86" s="820" t="s">
        <v>1037</v>
      </c>
      <c r="C86" s="821"/>
      <c r="D86" s="821"/>
      <c r="E86" s="821"/>
      <c r="F86" s="821"/>
      <c r="G86" s="821"/>
      <c r="H86" s="821"/>
      <c r="I86" s="821"/>
      <c r="J86" s="821"/>
      <c r="K86" s="821"/>
      <c r="L86" s="821"/>
      <c r="M86" s="822"/>
      <c r="N86" s="58">
        <f>L83+L84+L85</f>
        <v>26469.079801930817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114699.34580836687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8.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 thickBot="1">
      <c r="B6" s="866"/>
      <c r="C6" s="873"/>
      <c r="D6" s="874"/>
      <c r="E6" s="874"/>
      <c r="F6" s="874"/>
      <c r="G6" s="874"/>
      <c r="H6" s="874"/>
      <c r="I6" s="874"/>
      <c r="J6" s="875"/>
      <c r="K6" s="868"/>
      <c r="L6" s="870"/>
      <c r="M6" s="870"/>
      <c r="N6" s="872"/>
    </row>
    <row r="7" spans="2:14" ht="1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6">
      <c r="B10" s="898" t="s">
        <v>2311</v>
      </c>
      <c r="C10" s="899"/>
      <c r="D10" s="899"/>
      <c r="E10" s="899"/>
      <c r="F10" s="399" t="s">
        <v>2312</v>
      </c>
      <c r="G10" s="85"/>
      <c r="H10" s="367"/>
      <c r="I10" s="900" t="s">
        <v>2313</v>
      </c>
      <c r="J10" s="900"/>
      <c r="K10" s="400" t="s">
        <v>2312</v>
      </c>
      <c r="L10" s="364"/>
      <c r="M10" s="364"/>
      <c r="N10" s="36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1073</v>
      </c>
      <c r="C31" s="87" t="s">
        <v>1256</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5"/>
      <c r="J36" s="276"/>
      <c r="K36" s="277">
        <f>VLOOKUP(A36,EQUIPOS!A6:D161,4,FALSE)</f>
        <v>120000</v>
      </c>
      <c r="L36" s="278"/>
      <c r="M36" s="279">
        <v>9.25</v>
      </c>
      <c r="N36" s="280">
        <f>K36/M36</f>
        <v>12972.972972972973</v>
      </c>
    </row>
    <row r="37" spans="1:14">
      <c r="A37" t="s">
        <v>180</v>
      </c>
      <c r="B37" s="833" t="str">
        <f>VLOOKUP(A37,EQUIPOS!A7:D154,3,FALSE)</f>
        <v>Compresor 120 HP, con martillo.</v>
      </c>
      <c r="C37" s="834"/>
      <c r="D37" s="834"/>
      <c r="E37" s="834"/>
      <c r="F37" s="834"/>
      <c r="G37" s="834"/>
      <c r="H37" s="835"/>
      <c r="I37" s="275"/>
      <c r="J37" s="276"/>
      <c r="K37" s="277">
        <f>VLOOKUP(A37,EQUIPOS!A7:D162,4,FALSE)</f>
        <v>50000</v>
      </c>
      <c r="L37" s="278"/>
      <c r="M37" s="279">
        <v>9.25</v>
      </c>
      <c r="N37" s="280">
        <f>K37/M37</f>
        <v>5405.405405405405</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0.02</v>
      </c>
      <c r="M42" s="845"/>
      <c r="N42" s="111">
        <f>N76*L42</f>
        <v>55.207789412000004</v>
      </c>
    </row>
    <row r="43" spans="1:14" ht="15" thickBot="1">
      <c r="B43" s="820" t="s">
        <v>1037</v>
      </c>
      <c r="C43" s="821"/>
      <c r="D43" s="821"/>
      <c r="E43" s="821"/>
      <c r="F43" s="821"/>
      <c r="G43" s="821"/>
      <c r="H43" s="821"/>
      <c r="I43" s="821"/>
      <c r="J43" s="821"/>
      <c r="K43" s="821"/>
      <c r="L43" s="821"/>
      <c r="M43" s="822"/>
      <c r="N43" s="105">
        <f>SUM(N36:N42)</f>
        <v>18433.586167790381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4">
        <f>'900.2'!N78</f>
        <v>1041.6666666666667</v>
      </c>
      <c r="M59" s="825"/>
      <c r="N59" s="295">
        <f>K59*L59</f>
        <v>1041.6666666666667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1041.6666666666667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74</v>
      </c>
      <c r="N70" s="304">
        <f>K70/M70</f>
        <v>1380.1947353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74</v>
      </c>
      <c r="N71" s="304">
        <f>K71/M71</f>
        <v>1380.1947353</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N70+N71+N72+N73+N74</f>
        <v>2760.3894706000001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22235.642305057048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4447.1284610114099</v>
      </c>
      <c r="M83" s="855"/>
      <c r="N83" s="57"/>
    </row>
    <row r="84" spans="1:14">
      <c r="B84" s="95" t="s">
        <v>1057</v>
      </c>
      <c r="C84" s="96"/>
      <c r="D84" s="96"/>
      <c r="E84" s="96"/>
      <c r="F84" s="96"/>
      <c r="G84" s="96"/>
      <c r="H84" s="96"/>
      <c r="I84" s="93"/>
      <c r="J84" s="94"/>
      <c r="K84" s="312">
        <v>0.05</v>
      </c>
      <c r="L84" s="854">
        <f>N78*K84</f>
        <v>1111.7821152528525</v>
      </c>
      <c r="M84" s="855"/>
      <c r="N84" s="57"/>
    </row>
    <row r="85" spans="1:14" ht="15" thickBot="1">
      <c r="B85" s="97" t="s">
        <v>1058</v>
      </c>
      <c r="C85" s="98"/>
      <c r="D85" s="98"/>
      <c r="E85" s="98"/>
      <c r="F85" s="98"/>
      <c r="G85" s="98"/>
      <c r="H85" s="98"/>
      <c r="I85" s="99"/>
      <c r="J85" s="100"/>
      <c r="K85" s="313">
        <v>0.05</v>
      </c>
      <c r="L85" s="856">
        <f>N78*K85</f>
        <v>1111.7821152528525</v>
      </c>
      <c r="M85" s="857"/>
      <c r="N85" s="57"/>
    </row>
    <row r="86" spans="1:14" ht="15" thickBot="1">
      <c r="B86" s="820" t="s">
        <v>1037</v>
      </c>
      <c r="C86" s="821"/>
      <c r="D86" s="821"/>
      <c r="E86" s="821"/>
      <c r="F86" s="821"/>
      <c r="G86" s="821"/>
      <c r="H86" s="821"/>
      <c r="I86" s="821"/>
      <c r="J86" s="821"/>
      <c r="K86" s="821"/>
      <c r="L86" s="821"/>
      <c r="M86" s="822"/>
      <c r="N86" s="58">
        <f>L83+L84+L85</f>
        <v>6670.6926915171143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28906.334996574162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1074</v>
      </c>
      <c r="C31" s="87" t="s">
        <v>1257</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180</v>
      </c>
      <c r="B36" s="833" t="str">
        <f>VLOOKUP(A36,EQUIPOS!A6:D154,3,FALSE)</f>
        <v>Compresor 120 HP, con martillo.</v>
      </c>
      <c r="C36" s="834"/>
      <c r="D36" s="834"/>
      <c r="E36" s="834"/>
      <c r="F36" s="834"/>
      <c r="G36" s="834"/>
      <c r="H36" s="835"/>
      <c r="I36" s="275"/>
      <c r="J36" s="276"/>
      <c r="K36" s="277">
        <f>VLOOKUP(A36,EQUIPOS!A6:D161,4,FALSE)</f>
        <v>50000</v>
      </c>
      <c r="L36" s="278"/>
      <c r="M36" s="279">
        <v>2.5</v>
      </c>
      <c r="N36" s="280">
        <f>K36/M36</f>
        <v>20000</v>
      </c>
    </row>
    <row r="37" span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0.1</v>
      </c>
      <c r="M42" s="845"/>
      <c r="N42" s="111">
        <f>N76*L42</f>
        <v>1021.344104122</v>
      </c>
    </row>
    <row r="43" spans="1:14" ht="15" thickBot="1">
      <c r="B43" s="820" t="s">
        <v>1037</v>
      </c>
      <c r="C43" s="821"/>
      <c r="D43" s="821"/>
      <c r="E43" s="821"/>
      <c r="F43" s="821"/>
      <c r="G43" s="821"/>
      <c r="H43" s="821"/>
      <c r="I43" s="821"/>
      <c r="J43" s="821"/>
      <c r="K43" s="821"/>
      <c r="L43" s="821"/>
      <c r="M43" s="822"/>
      <c r="N43" s="105">
        <f>SUM(N36:N42)</f>
        <v>21021.344104121999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4">
        <f>'900.2'!N78</f>
        <v>1041.6666666666667</v>
      </c>
      <c r="M59" s="825"/>
      <c r="N59" s="295">
        <f>K59*L59</f>
        <v>1041.6666666666667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456"/>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1041.6666666666667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20</v>
      </c>
      <c r="N70" s="304">
        <f>K70/M70</f>
        <v>10213.44104122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N70+N71+N72+N73+N74</f>
        <v>10213.44104122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32276.451812008665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6455.2903624017335</v>
      </c>
      <c r="M83" s="855"/>
      <c r="N83" s="57"/>
    </row>
    <row r="84" spans="1:14">
      <c r="B84" s="95" t="s">
        <v>1057</v>
      </c>
      <c r="C84" s="96"/>
      <c r="D84" s="96"/>
      <c r="E84" s="96"/>
      <c r="F84" s="96"/>
      <c r="G84" s="96"/>
      <c r="H84" s="96"/>
      <c r="I84" s="93"/>
      <c r="J84" s="94"/>
      <c r="K84" s="312">
        <v>0.05</v>
      </c>
      <c r="L84" s="854">
        <f>N78*K84</f>
        <v>1613.8225906004334</v>
      </c>
      <c r="M84" s="855"/>
      <c r="N84" s="57"/>
    </row>
    <row r="85" spans="1:14" ht="15" thickBot="1">
      <c r="B85" s="97" t="s">
        <v>1058</v>
      </c>
      <c r="C85" s="98"/>
      <c r="D85" s="98"/>
      <c r="E85" s="98"/>
      <c r="F85" s="98"/>
      <c r="G85" s="98"/>
      <c r="H85" s="98"/>
      <c r="I85" s="99"/>
      <c r="J85" s="100"/>
      <c r="K85" s="313">
        <v>0.05</v>
      </c>
      <c r="L85" s="856">
        <f>N78*K85</f>
        <v>1613.8225906004334</v>
      </c>
      <c r="M85" s="857"/>
      <c r="N85" s="57"/>
    </row>
    <row r="86" spans="1:14" ht="15" thickBot="1">
      <c r="B86" s="820" t="s">
        <v>1037</v>
      </c>
      <c r="C86" s="821"/>
      <c r="D86" s="821"/>
      <c r="E86" s="821"/>
      <c r="F86" s="821"/>
      <c r="G86" s="821"/>
      <c r="H86" s="821"/>
      <c r="I86" s="821"/>
      <c r="J86" s="821"/>
      <c r="K86" s="821"/>
      <c r="L86" s="821"/>
      <c r="M86" s="822"/>
      <c r="N86" s="58">
        <f>L83+L84+L85</f>
        <v>9682.9355436025999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41959.387355611267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1075</v>
      </c>
      <c r="C31" s="87" t="s">
        <v>1254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5"/>
      <c r="J36" s="276"/>
      <c r="K36" s="277">
        <f>VLOOKUP(A36,EQUIPOS!A6:D161,4,FALSE)</f>
        <v>120000</v>
      </c>
      <c r="L36" s="278"/>
      <c r="M36" s="279">
        <v>2.375</v>
      </c>
      <c r="N36" s="280">
        <f>K36/M36</f>
        <v>50526.315789473687</v>
      </c>
    </row>
    <row r="37" spans="1:14">
      <c r="A37" t="s">
        <v>180</v>
      </c>
      <c r="B37" s="833" t="str">
        <f>VLOOKUP(A37,EQUIPOS!A7:D154,3,FALSE)</f>
        <v>Compresor 120 HP, con martillo.</v>
      </c>
      <c r="C37" s="834"/>
      <c r="D37" s="834"/>
      <c r="E37" s="834"/>
      <c r="F37" s="834"/>
      <c r="G37" s="834"/>
      <c r="H37" s="835"/>
      <c r="I37" s="275"/>
      <c r="J37" s="276"/>
      <c r="K37" s="277">
        <f>VLOOKUP(A37,EQUIPOS!A7:D162,4,FALSE)</f>
        <v>50000</v>
      </c>
      <c r="L37" s="278"/>
      <c r="M37" s="279">
        <v>2.375</v>
      </c>
      <c r="N37" s="280">
        <f>K37/M37</f>
        <v>21052.63157894737</v>
      </c>
    </row>
    <row r="38" spans="1:14">
      <c r="A38" t="s">
        <v>195</v>
      </c>
      <c r="B38" s="833" t="str">
        <f>VLOOKUP(A38,EQUIPOS!A8:D154,3,FALSE)</f>
        <v xml:space="preserve">Equipo de oxicorte, Capacidad de corte: hasta 6´´ (152mm) </v>
      </c>
      <c r="C38" s="834"/>
      <c r="D38" s="834"/>
      <c r="E38" s="834"/>
      <c r="F38" s="834"/>
      <c r="G38" s="834"/>
      <c r="H38" s="835"/>
      <c r="I38" s="275"/>
      <c r="J38" s="276"/>
      <c r="K38" s="277">
        <f>VLOOKUP(A38,EQUIPOS!A8:D163,4,FALSE)</f>
        <v>15416.155030534679</v>
      </c>
      <c r="L38" s="278"/>
      <c r="M38" s="279">
        <v>2.375</v>
      </c>
      <c r="N38" s="280">
        <f>K38/M38</f>
        <v>6491.0126444356547</v>
      </c>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0.1</v>
      </c>
      <c r="M42" s="845"/>
      <c r="N42" s="111">
        <f>N76*L42</f>
        <v>1343.873821213158</v>
      </c>
    </row>
    <row r="43" spans="1:14" ht="15" thickBot="1">
      <c r="B43" s="820" t="s">
        <v>1037</v>
      </c>
      <c r="C43" s="821"/>
      <c r="D43" s="821"/>
      <c r="E43" s="821"/>
      <c r="F43" s="821"/>
      <c r="G43" s="821"/>
      <c r="H43" s="821"/>
      <c r="I43" s="821"/>
      <c r="J43" s="821"/>
      <c r="K43" s="821"/>
      <c r="L43" s="821"/>
      <c r="M43" s="822"/>
      <c r="N43" s="105">
        <f>SUM(N36:N42)</f>
        <v>79413.833834069868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4">
        <f>'900.2'!N78</f>
        <v>1041.6666666666667</v>
      </c>
      <c r="M59" s="825"/>
      <c r="N59" s="295">
        <f>K59*L59</f>
        <v>1041.6666666666667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1041.6666666666667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N70+N71+N72+N73+N74</f>
        <v>13438.738212131579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93894.238712868115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18778.847742573624</v>
      </c>
      <c r="M83" s="855"/>
      <c r="N83" s="57"/>
    </row>
    <row r="84" spans="1:14">
      <c r="B84" s="95" t="s">
        <v>1057</v>
      </c>
      <c r="C84" s="96"/>
      <c r="D84" s="96"/>
      <c r="E84" s="96"/>
      <c r="F84" s="96"/>
      <c r="G84" s="96"/>
      <c r="H84" s="96"/>
      <c r="I84" s="93"/>
      <c r="J84" s="94"/>
      <c r="K84" s="312">
        <v>0.05</v>
      </c>
      <c r="L84" s="854">
        <f>N78*K84</f>
        <v>4694.7119356434059</v>
      </c>
      <c r="M84" s="855"/>
      <c r="N84" s="57"/>
    </row>
    <row r="85" spans="1:14" ht="15" thickBot="1">
      <c r="B85" s="97" t="s">
        <v>1058</v>
      </c>
      <c r="C85" s="98"/>
      <c r="D85" s="98"/>
      <c r="E85" s="98"/>
      <c r="F85" s="98"/>
      <c r="G85" s="98"/>
      <c r="H85" s="98"/>
      <c r="I85" s="99"/>
      <c r="J85" s="100"/>
      <c r="K85" s="313">
        <v>0.05</v>
      </c>
      <c r="L85" s="856">
        <f>N78*K85</f>
        <v>4694.7119356434059</v>
      </c>
      <c r="M85" s="857"/>
      <c r="N85" s="57"/>
    </row>
    <row r="86" spans="1:14" ht="15" thickBot="1">
      <c r="B86" s="820" t="s">
        <v>1037</v>
      </c>
      <c r="C86" s="821"/>
      <c r="D86" s="821"/>
      <c r="E86" s="821"/>
      <c r="F86" s="821"/>
      <c r="G86" s="821"/>
      <c r="H86" s="821"/>
      <c r="I86" s="821"/>
      <c r="J86" s="821"/>
      <c r="K86" s="821"/>
      <c r="L86" s="821"/>
      <c r="M86" s="822"/>
      <c r="N86" s="58">
        <f>L83+L84+L85</f>
        <v>28168.271613860434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122062.51032672854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1076</v>
      </c>
      <c r="C31" s="87" t="s">
        <v>1255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312</v>
      </c>
      <c r="B36" s="833" t="str">
        <f>VLOOKUP(A36,EQUIPOS!A6:D154,3,FALSE)</f>
        <v>Retroexcavadora sobre oruga, potencia 138 HP, balde de 1,5 m3.</v>
      </c>
      <c r="C36" s="834"/>
      <c r="D36" s="834"/>
      <c r="E36" s="834"/>
      <c r="F36" s="834"/>
      <c r="G36" s="834"/>
      <c r="H36" s="835"/>
      <c r="I36" s="275"/>
      <c r="J36" s="276"/>
      <c r="K36" s="277">
        <f>VLOOKUP(A36,EQUIPOS!A6:D161,4,FALSE)</f>
        <v>120000</v>
      </c>
      <c r="L36" s="278"/>
      <c r="M36" s="279">
        <v>2.5</v>
      </c>
      <c r="N36" s="280">
        <f>K36/M36</f>
        <v>48000</v>
      </c>
    </row>
    <row r="37" spans="1:14">
      <c r="A37" t="s">
        <v>180</v>
      </c>
      <c r="B37" s="833" t="str">
        <f>VLOOKUP(A37,EQUIPOS!A7:D154,3,FALSE)</f>
        <v>Compresor 120 HP, con martillo.</v>
      </c>
      <c r="C37" s="834"/>
      <c r="D37" s="834"/>
      <c r="E37" s="834"/>
      <c r="F37" s="834"/>
      <c r="G37" s="834"/>
      <c r="H37" s="835"/>
      <c r="I37" s="275"/>
      <c r="J37" s="276"/>
      <c r="K37" s="277">
        <f>VLOOKUP(A37,EQUIPOS!A7:D162,4,FALSE)</f>
        <v>50000</v>
      </c>
      <c r="L37" s="278"/>
      <c r="M37" s="279">
        <v>2.5</v>
      </c>
      <c r="N37" s="280">
        <f>K37/M37</f>
        <v>20000</v>
      </c>
    </row>
    <row r="38" spans="1:14">
      <c r="A38" t="s">
        <v>195</v>
      </c>
      <c r="B38" s="833" t="str">
        <f>VLOOKUP(A38,EQUIPOS!A8:D154,3,FALSE)</f>
        <v xml:space="preserve">Equipo de oxicorte, Capacidad de corte: hasta 6´´ (152mm) </v>
      </c>
      <c r="C38" s="834"/>
      <c r="D38" s="834"/>
      <c r="E38" s="834"/>
      <c r="F38" s="834"/>
      <c r="G38" s="834"/>
      <c r="H38" s="835"/>
      <c r="I38" s="275"/>
      <c r="J38" s="276"/>
      <c r="K38" s="277">
        <f>VLOOKUP(A38,EQUIPOS!A8:D163,4,FALSE)</f>
        <v>15416.155030534679</v>
      </c>
      <c r="L38" s="278"/>
      <c r="M38" s="279">
        <v>2.5</v>
      </c>
      <c r="N38" s="280">
        <f>K38/M38</f>
        <v>6166.4620122138713</v>
      </c>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0.02</v>
      </c>
      <c r="M42" s="845"/>
      <c r="N42" s="111">
        <f>N76*L42</f>
        <v>255.33602603049999</v>
      </c>
    </row>
    <row r="43" spans="1:14" ht="15" thickBot="1">
      <c r="B43" s="820" t="s">
        <v>1037</v>
      </c>
      <c r="C43" s="821"/>
      <c r="D43" s="821"/>
      <c r="E43" s="821"/>
      <c r="F43" s="821"/>
      <c r="G43" s="821"/>
      <c r="H43" s="821"/>
      <c r="I43" s="821"/>
      <c r="J43" s="821"/>
      <c r="K43" s="821"/>
      <c r="L43" s="821"/>
      <c r="M43" s="822"/>
      <c r="N43" s="105">
        <f>SUM(N36:N42)</f>
        <v>74421.798038244378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4">
        <f>'900.2'!N78</f>
        <v>1041.6666666666667</v>
      </c>
      <c r="M59" s="825"/>
      <c r="N59" s="295">
        <f>K59*L59</f>
        <v>1041.6666666666667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1041.6666666666667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68">
        <f>SUM(N70:N75)</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88230.266006436053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17646.05320128721</v>
      </c>
      <c r="M83" s="855"/>
      <c r="N83" s="57"/>
    </row>
    <row r="84" spans="1:14">
      <c r="B84" s="95" t="s">
        <v>1057</v>
      </c>
      <c r="C84" s="96"/>
      <c r="D84" s="96"/>
      <c r="E84" s="96"/>
      <c r="F84" s="96"/>
      <c r="G84" s="96"/>
      <c r="H84" s="96"/>
      <c r="I84" s="93"/>
      <c r="J84" s="94"/>
      <c r="K84" s="312">
        <v>0.05</v>
      </c>
      <c r="L84" s="854">
        <f>N78*K84</f>
        <v>4411.5133003218025</v>
      </c>
      <c r="M84" s="855"/>
      <c r="N84" s="57"/>
    </row>
    <row r="85" spans="1:14" ht="15" thickBot="1">
      <c r="B85" s="97" t="s">
        <v>1058</v>
      </c>
      <c r="C85" s="98"/>
      <c r="D85" s="98"/>
      <c r="E85" s="98"/>
      <c r="F85" s="98"/>
      <c r="G85" s="98"/>
      <c r="H85" s="98"/>
      <c r="I85" s="99"/>
      <c r="J85" s="100"/>
      <c r="K85" s="313">
        <v>0.05</v>
      </c>
      <c r="L85" s="856">
        <f>N78*K85</f>
        <v>4411.5133003218025</v>
      </c>
      <c r="M85" s="857"/>
      <c r="N85" s="57"/>
    </row>
    <row r="86" spans="1:14" ht="15" thickBot="1">
      <c r="B86" s="820" t="s">
        <v>1037</v>
      </c>
      <c r="C86" s="821"/>
      <c r="D86" s="821"/>
      <c r="E86" s="821"/>
      <c r="F86" s="821"/>
      <c r="G86" s="821"/>
      <c r="H86" s="821"/>
      <c r="I86" s="821"/>
      <c r="J86" s="821"/>
      <c r="K86" s="821"/>
      <c r="L86" s="821"/>
      <c r="M86" s="822"/>
      <c r="N86" s="58">
        <f>L83+L84+L85</f>
        <v>26469.079801930817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114699.34580836687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1077</v>
      </c>
      <c r="C31" s="87" t="s">
        <v>1255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312</v>
      </c>
      <c r="B36" s="833" t="str">
        <f>VLOOKUP(A36,EQUIPOS!A6:D154,3,FALSE)</f>
        <v>Retroexcavadora sobre oruga, potencia 138 HP, balde de 1,5 m3.</v>
      </c>
      <c r="C36" s="834"/>
      <c r="D36" s="834"/>
      <c r="E36" s="834"/>
      <c r="F36" s="834"/>
      <c r="G36" s="834"/>
      <c r="H36" s="835"/>
      <c r="I36" s="275"/>
      <c r="J36" s="276"/>
      <c r="K36" s="277">
        <f>VLOOKUP(A36,EQUIPOS!A6:D161,4,FALSE)</f>
        <v>120000</v>
      </c>
      <c r="L36" s="278"/>
      <c r="M36" s="279">
        <v>2.5</v>
      </c>
      <c r="N36" s="280">
        <f>K36/M36</f>
        <v>48000</v>
      </c>
    </row>
    <row r="37" spans="1:14">
      <c r="A37" t="s">
        <v>180</v>
      </c>
      <c r="B37" s="833" t="str">
        <f>VLOOKUP(A37,EQUIPOS!A7:D154,3,FALSE)</f>
        <v>Compresor 120 HP, con martillo.</v>
      </c>
      <c r="C37" s="834"/>
      <c r="D37" s="834"/>
      <c r="E37" s="834"/>
      <c r="F37" s="834"/>
      <c r="G37" s="834"/>
      <c r="H37" s="835"/>
      <c r="I37" s="275"/>
      <c r="J37" s="276"/>
      <c r="K37" s="277">
        <f>VLOOKUP(A37,EQUIPOS!A7:D162,4,FALSE)</f>
        <v>50000</v>
      </c>
      <c r="L37" s="278"/>
      <c r="M37" s="279">
        <v>2.5</v>
      </c>
      <c r="N37" s="280">
        <f>K37/M37</f>
        <v>20000</v>
      </c>
    </row>
    <row r="38" spans="1:14">
      <c r="A38" t="s">
        <v>195</v>
      </c>
      <c r="B38" s="833" t="str">
        <f>VLOOKUP(A38,EQUIPOS!A8:D154,3,FALSE)</f>
        <v xml:space="preserve">Equipo de oxicorte, Capacidad de corte: hasta 6´´ (152mm) </v>
      </c>
      <c r="C38" s="834"/>
      <c r="D38" s="834"/>
      <c r="E38" s="834"/>
      <c r="F38" s="834"/>
      <c r="G38" s="834"/>
      <c r="H38" s="835"/>
      <c r="I38" s="275"/>
      <c r="J38" s="276"/>
      <c r="K38" s="277">
        <f>VLOOKUP(A38,EQUIPOS!A8:D163,4,FALSE)</f>
        <v>15416.155030534679</v>
      </c>
      <c r="L38" s="278"/>
      <c r="M38" s="279">
        <v>2.5</v>
      </c>
      <c r="N38" s="280">
        <f>K38/M38</f>
        <v>6166.4620122138713</v>
      </c>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0.02</v>
      </c>
      <c r="M42" s="845"/>
      <c r="N42" s="111">
        <f>N76*L42</f>
        <v>204.2688208244</v>
      </c>
    </row>
    <row r="43" spans="1:14" ht="15" thickBot="1">
      <c r="B43" s="820" t="s">
        <v>1037</v>
      </c>
      <c r="C43" s="821"/>
      <c r="D43" s="821"/>
      <c r="E43" s="821"/>
      <c r="F43" s="821"/>
      <c r="G43" s="821"/>
      <c r="H43" s="821"/>
      <c r="I43" s="821"/>
      <c r="J43" s="821"/>
      <c r="K43" s="821"/>
      <c r="L43" s="821"/>
      <c r="M43" s="822"/>
      <c r="N43" s="105">
        <f>SUM(N36:N42)</f>
        <v>74370.73083303828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1.4</v>
      </c>
      <c r="J59" s="294">
        <v>1</v>
      </c>
      <c r="K59" s="287">
        <f>I59*J59</f>
        <v>1.4</v>
      </c>
      <c r="L59" s="824">
        <f>'900.2'!N78</f>
        <v>1041.6666666666667</v>
      </c>
      <c r="M59" s="825"/>
      <c r="N59" s="295">
        <f>K59*L59</f>
        <v>1458.3333333333333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1458.3333333333333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20</v>
      </c>
      <c r="N70" s="304">
        <f>K70/M70</f>
        <v>5106.7205206099998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10213.44104122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86042.505207591603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17208.501041518321</v>
      </c>
      <c r="M83" s="855"/>
      <c r="N83" s="57"/>
    </row>
    <row r="84" spans="1:14">
      <c r="B84" s="95" t="s">
        <v>1057</v>
      </c>
      <c r="C84" s="96"/>
      <c r="D84" s="96"/>
      <c r="E84" s="96"/>
      <c r="F84" s="96"/>
      <c r="G84" s="96"/>
      <c r="H84" s="96"/>
      <c r="I84" s="93"/>
      <c r="J84" s="94"/>
      <c r="K84" s="312">
        <v>0.05</v>
      </c>
      <c r="L84" s="854">
        <f>N78*K84</f>
        <v>4302.1252603795801</v>
      </c>
      <c r="M84" s="855"/>
      <c r="N84" s="57"/>
    </row>
    <row r="85" spans="1:14" ht="15" thickBot="1">
      <c r="B85" s="97" t="s">
        <v>1058</v>
      </c>
      <c r="C85" s="98"/>
      <c r="D85" s="98"/>
      <c r="E85" s="98"/>
      <c r="F85" s="98"/>
      <c r="G85" s="98"/>
      <c r="H85" s="98"/>
      <c r="I85" s="99"/>
      <c r="J85" s="100"/>
      <c r="K85" s="313">
        <v>0.05</v>
      </c>
      <c r="L85" s="856">
        <f>N78*K85</f>
        <v>4302.1252603795801</v>
      </c>
      <c r="M85" s="857"/>
      <c r="N85" s="57"/>
    </row>
    <row r="86" spans="1:14" ht="15" thickBot="1">
      <c r="B86" s="820" t="s">
        <v>1037</v>
      </c>
      <c r="C86" s="821"/>
      <c r="D86" s="821"/>
      <c r="E86" s="821"/>
      <c r="F86" s="821"/>
      <c r="G86" s="821"/>
      <c r="H86" s="821"/>
      <c r="I86" s="821"/>
      <c r="J86" s="821"/>
      <c r="K86" s="821"/>
      <c r="L86" s="821"/>
      <c r="M86" s="822"/>
      <c r="N86" s="58">
        <f>L83+L84+L85</f>
        <v>25812.751562277481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111855.25676986908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1078</v>
      </c>
      <c r="C31" s="87" t="s">
        <v>1258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5"/>
      <c r="J36" s="276"/>
      <c r="K36" s="277">
        <f>VLOOKUP(A36,EQUIPOS!A6:D161,4,FALSE)</f>
        <v>120000</v>
      </c>
      <c r="L36" s="278"/>
      <c r="M36" s="279">
        <v>22</v>
      </c>
      <c r="N36" s="280">
        <f>K36/M36</f>
        <v>5454.545454545455</v>
      </c>
    </row>
    <row r="37" spans="1:14">
      <c r="A37" t="s">
        <v>180</v>
      </c>
      <c r="B37" s="833" t="str">
        <f>VLOOKUP(A37,EQUIPOS!A7:D154,3,FALSE)</f>
        <v>Compresor 120 HP, con martillo.</v>
      </c>
      <c r="C37" s="834"/>
      <c r="D37" s="834"/>
      <c r="E37" s="834"/>
      <c r="F37" s="834"/>
      <c r="G37" s="834"/>
      <c r="H37" s="835"/>
      <c r="I37" s="275"/>
      <c r="J37" s="276"/>
      <c r="K37" s="277">
        <f>VLOOKUP(A37,EQUIPOS!A7:D162,4,FALSE)</f>
        <v>50000</v>
      </c>
      <c r="L37" s="278"/>
      <c r="M37" s="279">
        <v>22</v>
      </c>
      <c r="N37" s="280">
        <f>K37/M37</f>
        <v>2272.7272727272725</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0.02</v>
      </c>
      <c r="M42" s="845"/>
      <c r="N42" s="111">
        <f>N76*L42</f>
        <v>23.212366002772729</v>
      </c>
    </row>
    <row r="43" spans="1:14" ht="15" thickBot="1">
      <c r="B43" s="820" t="s">
        <v>1037</v>
      </c>
      <c r="C43" s="821"/>
      <c r="D43" s="821"/>
      <c r="E43" s="821"/>
      <c r="F43" s="821"/>
      <c r="G43" s="821"/>
      <c r="H43" s="821"/>
      <c r="I43" s="821"/>
      <c r="J43" s="821"/>
      <c r="K43" s="821"/>
      <c r="L43" s="821"/>
      <c r="M43" s="822"/>
      <c r="N43" s="105">
        <f>SUM(N36:N42)</f>
        <v>7750.4850932755007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0.42</v>
      </c>
      <c r="J59" s="294">
        <v>1</v>
      </c>
      <c r="K59" s="287">
        <f>I59*J59</f>
        <v>0.42</v>
      </c>
      <c r="L59" s="824">
        <f>'900.2'!N78</f>
        <v>1041.6666666666667</v>
      </c>
      <c r="M59" s="825"/>
      <c r="N59" s="295">
        <f>K59*L59</f>
        <v>437.5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437.5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1160.6183001386364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9348.6033934141378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1869.7206786828276</v>
      </c>
      <c r="M83" s="855"/>
      <c r="N83" s="57"/>
    </row>
    <row r="84" spans="1:14">
      <c r="B84" s="95" t="s">
        <v>1057</v>
      </c>
      <c r="C84" s="96"/>
      <c r="D84" s="96"/>
      <c r="E84" s="96"/>
      <c r="F84" s="96"/>
      <c r="G84" s="96"/>
      <c r="H84" s="96"/>
      <c r="I84" s="93"/>
      <c r="J84" s="94"/>
      <c r="K84" s="312">
        <v>0.05</v>
      </c>
      <c r="L84" s="854">
        <f>N78*K84</f>
        <v>467.4301696707069</v>
      </c>
      <c r="M84" s="855"/>
      <c r="N84" s="57"/>
    </row>
    <row r="85" spans="1:14" ht="15" thickBot="1">
      <c r="B85" s="97" t="s">
        <v>1058</v>
      </c>
      <c r="C85" s="98"/>
      <c r="D85" s="98"/>
      <c r="E85" s="98"/>
      <c r="F85" s="98"/>
      <c r="G85" s="98"/>
      <c r="H85" s="98"/>
      <c r="I85" s="99"/>
      <c r="J85" s="100"/>
      <c r="K85" s="313">
        <v>0.05</v>
      </c>
      <c r="L85" s="856">
        <f>N78*K85</f>
        <v>467.4301696707069</v>
      </c>
      <c r="M85" s="857"/>
      <c r="N85" s="57"/>
    </row>
    <row r="86" spans="1:14" ht="15" thickBot="1">
      <c r="B86" s="820" t="s">
        <v>1037</v>
      </c>
      <c r="C86" s="821"/>
      <c r="D86" s="821"/>
      <c r="E86" s="821"/>
      <c r="F86" s="821"/>
      <c r="G86" s="821"/>
      <c r="H86" s="821"/>
      <c r="I86" s="821"/>
      <c r="J86" s="821"/>
      <c r="K86" s="821"/>
      <c r="L86" s="821"/>
      <c r="M86" s="822"/>
      <c r="N86" s="58">
        <f>L83+L84+L85</f>
        <v>2804.5810180242415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12153.184411438378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1079</v>
      </c>
      <c r="C31" s="87" t="s">
        <v>1259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5"/>
      <c r="J36" s="276"/>
      <c r="K36" s="277">
        <f>VLOOKUP(A36,EQUIPOS!A6:D161,4,FALSE)</f>
        <v>120000</v>
      </c>
      <c r="L36" s="278"/>
      <c r="M36" s="279">
        <v>22</v>
      </c>
      <c r="N36" s="280">
        <f>K36/M36</f>
        <v>5454.545454545455</v>
      </c>
    </row>
    <row r="37" spans="1:14">
      <c r="A37" t="s">
        <v>180</v>
      </c>
      <c r="B37" s="833" t="str">
        <f>VLOOKUP(A37,EQUIPOS!A7:D154,3,FALSE)</f>
        <v>Compresor 120 HP, con martillo.</v>
      </c>
      <c r="C37" s="834"/>
      <c r="D37" s="834"/>
      <c r="E37" s="834"/>
      <c r="F37" s="834"/>
      <c r="G37" s="834"/>
      <c r="H37" s="835"/>
      <c r="I37" s="275"/>
      <c r="J37" s="276"/>
      <c r="K37" s="277">
        <f>VLOOKUP(A37,EQUIPOS!A7:D162,4,FALSE)</f>
        <v>50000</v>
      </c>
      <c r="L37" s="278"/>
      <c r="M37" s="279">
        <v>22</v>
      </c>
      <c r="N37" s="280">
        <f>K37/M37</f>
        <v>2272.7272727272725</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0.02</v>
      </c>
      <c r="M42" s="845"/>
      <c r="N42" s="111">
        <f>N76*L42</f>
        <v>23.212366002772729</v>
      </c>
    </row>
    <row r="43" spans="1:14" ht="15" thickBot="1">
      <c r="B43" s="820" t="s">
        <v>1037</v>
      </c>
      <c r="C43" s="821"/>
      <c r="D43" s="821"/>
      <c r="E43" s="821"/>
      <c r="F43" s="821"/>
      <c r="G43" s="821"/>
      <c r="H43" s="821"/>
      <c r="I43" s="821"/>
      <c r="J43" s="821"/>
      <c r="K43" s="821"/>
      <c r="L43" s="821"/>
      <c r="M43" s="822"/>
      <c r="N43" s="105">
        <f>SUM(N36:N42)</f>
        <v>7750.4850932755007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0.21</v>
      </c>
      <c r="J59" s="294">
        <v>1</v>
      </c>
      <c r="K59" s="287">
        <f>I59*J59</f>
        <v>0.21</v>
      </c>
      <c r="L59" s="824">
        <f>'900.2'!N78</f>
        <v>1041.6666666666667</v>
      </c>
      <c r="M59" s="825"/>
      <c r="N59" s="295">
        <f>K59*L59</f>
        <v>218.75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218.75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1160.6183001386364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9129.8533934141378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1825.9706786828276</v>
      </c>
      <c r="M83" s="855"/>
      <c r="N83" s="57"/>
    </row>
    <row r="84" spans="1:14">
      <c r="B84" s="95" t="s">
        <v>1057</v>
      </c>
      <c r="C84" s="96"/>
      <c r="D84" s="96"/>
      <c r="E84" s="96"/>
      <c r="F84" s="96"/>
      <c r="G84" s="96"/>
      <c r="H84" s="96"/>
      <c r="I84" s="93"/>
      <c r="J84" s="94"/>
      <c r="K84" s="312">
        <v>0.05</v>
      </c>
      <c r="L84" s="854">
        <f>N78*K84</f>
        <v>456.4926696707069</v>
      </c>
      <c r="M84" s="855"/>
      <c r="N84" s="57"/>
    </row>
    <row r="85" spans="1:14" ht="15" thickBot="1">
      <c r="B85" s="97" t="s">
        <v>1058</v>
      </c>
      <c r="C85" s="98"/>
      <c r="D85" s="98"/>
      <c r="E85" s="98"/>
      <c r="F85" s="98"/>
      <c r="G85" s="98"/>
      <c r="H85" s="98"/>
      <c r="I85" s="99"/>
      <c r="J85" s="100"/>
      <c r="K85" s="313">
        <v>0.05</v>
      </c>
      <c r="L85" s="856">
        <f>N78*K85</f>
        <v>456.4926696707069</v>
      </c>
      <c r="M85" s="857"/>
      <c r="N85" s="57"/>
    </row>
    <row r="86" spans="1:14" ht="15" thickBot="1">
      <c r="B86" s="820" t="s">
        <v>1037</v>
      </c>
      <c r="C86" s="821"/>
      <c r="D86" s="821"/>
      <c r="E86" s="821"/>
      <c r="F86" s="821"/>
      <c r="G86" s="821"/>
      <c r="H86" s="821"/>
      <c r="I86" s="821"/>
      <c r="J86" s="821"/>
      <c r="K86" s="821"/>
      <c r="L86" s="821"/>
      <c r="M86" s="822"/>
      <c r="N86" s="58">
        <f>L83+L84+L85</f>
        <v>2738.9560180242415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11868.809411438378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1080</v>
      </c>
      <c r="C31" s="87" t="s">
        <v>1260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180</v>
      </c>
      <c r="B36" s="833" t="str">
        <f>VLOOKUP(A36,EQUIPOS!A6:D154,3,FALSE)</f>
        <v>Compresor 120 HP, con martillo.</v>
      </c>
      <c r="C36" s="834"/>
      <c r="D36" s="834"/>
      <c r="E36" s="834"/>
      <c r="F36" s="834"/>
      <c r="G36" s="834"/>
      <c r="H36" s="835"/>
      <c r="I36" s="275"/>
      <c r="J36" s="276"/>
      <c r="K36" s="277">
        <f>VLOOKUP(A36,EQUIPOS!A6:D161,4,FALSE)</f>
        <v>50000</v>
      </c>
      <c r="L36" s="278"/>
      <c r="M36" s="279">
        <v>20</v>
      </c>
      <c r="N36" s="280">
        <f>K36/M36</f>
        <v>2500</v>
      </c>
    </row>
    <row r="37" span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0.1</v>
      </c>
      <c r="M42" s="845"/>
      <c r="N42" s="111">
        <f>N76*L42</f>
        <v>63.834006507624999</v>
      </c>
    </row>
    <row r="43" spans="1:14" ht="15" thickBot="1">
      <c r="B43" s="820" t="s">
        <v>1037</v>
      </c>
      <c r="C43" s="821"/>
      <c r="D43" s="821"/>
      <c r="E43" s="821"/>
      <c r="F43" s="821"/>
      <c r="G43" s="821"/>
      <c r="H43" s="821"/>
      <c r="I43" s="821"/>
      <c r="J43" s="821"/>
      <c r="K43" s="821"/>
      <c r="L43" s="821"/>
      <c r="M43" s="822"/>
      <c r="N43" s="105">
        <f>SUM(N36:N42)</f>
        <v>2563.834006507625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0.08</v>
      </c>
      <c r="J59" s="294">
        <v>1</v>
      </c>
      <c r="K59" s="287">
        <f>I59*J59</f>
        <v>0.08</v>
      </c>
      <c r="L59" s="824">
        <f>'900.2'!N78</f>
        <v>1041.6666666666667</v>
      </c>
      <c r="M59" s="825"/>
      <c r="N59" s="295">
        <f>K59*L59</f>
        <v>83.333333333333343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83.333333333333343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160</v>
      </c>
      <c r="N70" s="304">
        <f>K70/M70</f>
        <v>638.34006507624997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638.34006507624997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3285.5074049172085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657.10148098344177</v>
      </c>
      <c r="M83" s="855"/>
      <c r="N83" s="57"/>
    </row>
    <row r="84" spans="1:14">
      <c r="B84" s="95" t="s">
        <v>1057</v>
      </c>
      <c r="C84" s="96"/>
      <c r="D84" s="96"/>
      <c r="E84" s="96"/>
      <c r="F84" s="96"/>
      <c r="G84" s="96"/>
      <c r="H84" s="96"/>
      <c r="I84" s="93"/>
      <c r="J84" s="94"/>
      <c r="K84" s="312">
        <v>0.05</v>
      </c>
      <c r="L84" s="854">
        <f>N78*K84</f>
        <v>164.27537024586044</v>
      </c>
      <c r="M84" s="855"/>
      <c r="N84" s="57"/>
    </row>
    <row r="85" spans="1:14" ht="15" thickBot="1">
      <c r="B85" s="97" t="s">
        <v>1058</v>
      </c>
      <c r="C85" s="98"/>
      <c r="D85" s="98"/>
      <c r="E85" s="98"/>
      <c r="F85" s="98"/>
      <c r="G85" s="98"/>
      <c r="H85" s="98"/>
      <c r="I85" s="99"/>
      <c r="J85" s="100"/>
      <c r="K85" s="313">
        <v>0.05</v>
      </c>
      <c r="L85" s="856">
        <f>N78*K85</f>
        <v>164.27537024586044</v>
      </c>
      <c r="M85" s="857"/>
      <c r="N85" s="57"/>
    </row>
    <row r="86" spans="1:14" ht="15" thickBot="1">
      <c r="B86" s="820" t="s">
        <v>1037</v>
      </c>
      <c r="C86" s="821"/>
      <c r="D86" s="821"/>
      <c r="E86" s="821"/>
      <c r="F86" s="821"/>
      <c r="G86" s="821"/>
      <c r="H86" s="821"/>
      <c r="I86" s="821"/>
      <c r="J86" s="821"/>
      <c r="K86" s="821"/>
      <c r="L86" s="821"/>
      <c r="M86" s="822"/>
      <c r="N86" s="58">
        <f>L83+L84+L85</f>
        <v>985.65222147516272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4271.1596263923711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1081</v>
      </c>
      <c r="C31" s="87" t="s">
        <v>1261</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195</v>
      </c>
      <c r="B36" s="833" t="str">
        <f>VLOOKUP(A36,EQUIPOS!A6:D154,3,FALSE)</f>
        <v xml:space="preserve">Equipo de oxicorte, Capacidad de corte: hasta 6´´ (152mm) </v>
      </c>
      <c r="C36" s="834"/>
      <c r="D36" s="834"/>
      <c r="E36" s="834"/>
      <c r="F36" s="834"/>
      <c r="G36" s="834"/>
      <c r="H36" s="835"/>
      <c r="I36" s="275"/>
      <c r="J36" s="276"/>
      <c r="K36" s="277">
        <f>VLOOKUP(A36,EQUIPOS!A6:D161,4,FALSE)</f>
        <v>15416.155030534679</v>
      </c>
      <c r="L36" s="278"/>
      <c r="M36" s="279">
        <v>321</v>
      </c>
      <c r="N36" s="280">
        <f>K36/M36</f>
        <v>48.025405079547284</v>
      </c>
    </row>
    <row r="37" spans="1:14">
      <c r="A37" t="s">
        <v>248</v>
      </c>
      <c r="B37" s="833" t="str">
        <f>VLOOKUP(A37,EQUIPOS!A7:D154,3,FALSE)</f>
        <v>Grúa telescópica de 50 Ton.</v>
      </c>
      <c r="C37" s="834"/>
      <c r="D37" s="834"/>
      <c r="E37" s="834"/>
      <c r="F37" s="834"/>
      <c r="G37" s="834"/>
      <c r="H37" s="835"/>
      <c r="I37" s="275"/>
      <c r="J37" s="276"/>
      <c r="K37" s="277">
        <f>VLOOKUP(A37,EQUIPOS!A7:D162,4,FALSE)</f>
        <v>211543.2523297531</v>
      </c>
      <c r="L37" s="278"/>
      <c r="M37" s="279">
        <v>321</v>
      </c>
      <c r="N37" s="280">
        <f>K37/M37</f>
        <v>659.01324713318718</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0.1</v>
      </c>
      <c r="M42" s="845"/>
      <c r="N42" s="111">
        <f>N76*L42</f>
        <v>15.908786668566979</v>
      </c>
    </row>
    <row r="43" spans="1:14" ht="15" thickBot="1">
      <c r="B43" s="820" t="s">
        <v>1037</v>
      </c>
      <c r="C43" s="821"/>
      <c r="D43" s="821"/>
      <c r="E43" s="821"/>
      <c r="F43" s="821"/>
      <c r="G43" s="821"/>
      <c r="H43" s="821"/>
      <c r="I43" s="821"/>
      <c r="J43" s="821"/>
      <c r="K43" s="821"/>
      <c r="L43" s="821"/>
      <c r="M43" s="822"/>
      <c r="N43" s="105">
        <f>SUM(N36:N42)</f>
        <v>722.94743888130142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1306</v>
      </c>
      <c r="B59" s="52" t="str">
        <f>VLOOKUP(A59,TRANSPORTE!A5:D117,3,FALSE)</f>
        <v>Transporte de acero</v>
      </c>
      <c r="C59" s="325"/>
      <c r="D59" s="325"/>
      <c r="E59" s="325"/>
      <c r="F59" s="325"/>
      <c r="G59" s="325"/>
      <c r="H59" s="319" t="str">
        <f>VLOOKUP(A59,TRANSPORTE!A6:D120,2,FALSE)</f>
        <v>tkm</v>
      </c>
      <c r="I59" s="287">
        <v>1</v>
      </c>
      <c r="J59" s="294">
        <v>1</v>
      </c>
      <c r="K59" s="287">
        <f>I59*J59</f>
        <v>1</v>
      </c>
      <c r="L59" s="824">
        <f>VLOOKUP(A59,TRANSPORTE!A5:D120,4,FALSE)</f>
        <v>0.44416704948857083</v>
      </c>
      <c r="M59" s="825"/>
      <c r="N59" s="295">
        <f>K59*L59</f>
        <v>0.44416704948857083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0.44416704948857083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19</v>
      </c>
      <c r="B70" s="55" t="str">
        <f>VLOOKUP(A70,'MANO DE OBRA'!A8:D68,3,FALSE)</f>
        <v>Obrero (8)</v>
      </c>
      <c r="C70" s="53"/>
      <c r="D70" s="53"/>
      <c r="E70" s="53"/>
      <c r="F70" s="53"/>
      <c r="G70" s="53"/>
      <c r="H70" s="53"/>
      <c r="I70" s="300">
        <f>K70/J70*100</f>
        <v>220831.15764799999</v>
      </c>
      <c r="J70" s="301">
        <v>185</v>
      </c>
      <c r="K70" s="302">
        <f>VLOOKUP(A70,'MANO DE OBRA'!A8:D99,4,FALSE)</f>
        <v>408537.6416488</v>
      </c>
      <c r="L70" s="56"/>
      <c r="M70" s="303">
        <v>2568</v>
      </c>
      <c r="N70" s="304">
        <f>K70/M70</f>
        <v>159.08786668566978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159.08786668566978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882.47947261645982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176.49589452329198</v>
      </c>
      <c r="M83" s="855"/>
      <c r="N83" s="57"/>
    </row>
    <row r="84" spans="1:14">
      <c r="B84" s="95" t="s">
        <v>1057</v>
      </c>
      <c r="C84" s="96"/>
      <c r="D84" s="96"/>
      <c r="E84" s="96"/>
      <c r="F84" s="96"/>
      <c r="G84" s="96"/>
      <c r="H84" s="96"/>
      <c r="I84" s="93"/>
      <c r="J84" s="94"/>
      <c r="K84" s="312">
        <v>0.05</v>
      </c>
      <c r="L84" s="854">
        <f>N78*K84</f>
        <v>44.123973630822995</v>
      </c>
      <c r="M84" s="855"/>
      <c r="N84" s="57"/>
    </row>
    <row r="85" spans="1:14" ht="15" thickBot="1">
      <c r="B85" s="97" t="s">
        <v>1058</v>
      </c>
      <c r="C85" s="98"/>
      <c r="D85" s="98"/>
      <c r="E85" s="98"/>
      <c r="F85" s="98"/>
      <c r="G85" s="98"/>
      <c r="H85" s="98"/>
      <c r="I85" s="99"/>
      <c r="J85" s="100"/>
      <c r="K85" s="313">
        <v>0.05</v>
      </c>
      <c r="L85" s="856">
        <f>N78*K85</f>
        <v>44.123973630822995</v>
      </c>
      <c r="M85" s="857"/>
      <c r="N85" s="57"/>
    </row>
    <row r="86" spans="1:14" ht="15" thickBot="1">
      <c r="B86" s="820" t="s">
        <v>1037</v>
      </c>
      <c r="C86" s="821"/>
      <c r="D86" s="821"/>
      <c r="E86" s="821"/>
      <c r="F86" s="821"/>
      <c r="G86" s="821"/>
      <c r="H86" s="821"/>
      <c r="I86" s="821"/>
      <c r="J86" s="821"/>
      <c r="K86" s="821"/>
      <c r="L86" s="821"/>
      <c r="M86" s="822"/>
      <c r="N86" s="58">
        <f>L83+L84+L85</f>
        <v>264.74384178493796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1147.2233144013978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1083</v>
      </c>
      <c r="C31" s="87" t="s">
        <v>1262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273</v>
      </c>
      <c r="B36" s="833" t="str">
        <f>VLOOKUP(A36,EQUIPOS!A6:D154,3,FALSE)</f>
        <v>Motosierra, 93.6 cm3 - 7.1 HP, 45-90 cm - 7.9 kg</v>
      </c>
      <c r="C36" s="834"/>
      <c r="D36" s="834"/>
      <c r="E36" s="834"/>
      <c r="F36" s="834"/>
      <c r="G36" s="834"/>
      <c r="H36" s="835"/>
      <c r="I36" s="275"/>
      <c r="J36" s="276"/>
      <c r="K36" s="277">
        <f>VLOOKUP(A36,EQUIPOS!A6:D161,4,FALSE)</f>
        <v>50000</v>
      </c>
      <c r="L36" s="278"/>
      <c r="M36" s="279">
        <v>3</v>
      </c>
      <c r="N36" s="280">
        <f>K36/M36</f>
        <v>16666.666666666668</v>
      </c>
    </row>
    <row r="37" spans="1:14">
      <c r="A37" s="213" t="s">
        <v>312</v>
      </c>
      <c r="B37" s="833" t="str">
        <f>VLOOKUP(A37,EQUIPOS!A7:D154,3,FALSE)</f>
        <v>Retroexcavadora sobre oruga, potencia 138 HP, balde de 1,5 m3.</v>
      </c>
      <c r="C37" s="834"/>
      <c r="D37" s="834"/>
      <c r="E37" s="834"/>
      <c r="F37" s="834"/>
      <c r="G37" s="834"/>
      <c r="H37" s="835"/>
      <c r="I37" s="275"/>
      <c r="J37" s="276"/>
      <c r="K37" s="277">
        <f>VLOOKUP(A37,EQUIPOS!A7:D162,4,FALSE)</f>
        <v>120000</v>
      </c>
      <c r="L37" s="278"/>
      <c r="M37" s="279">
        <v>3</v>
      </c>
      <c r="N37" s="280">
        <f>K37/M37</f>
        <v>40000</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638.34006507625008</v>
      </c>
    </row>
    <row r="43" spans="1:14" ht="15" thickBot="1">
      <c r="B43" s="820" t="s">
        <v>1037</v>
      </c>
      <c r="C43" s="821"/>
      <c r="D43" s="821"/>
      <c r="E43" s="821"/>
      <c r="F43" s="821"/>
      <c r="G43" s="821"/>
      <c r="H43" s="821"/>
      <c r="I43" s="821"/>
      <c r="J43" s="821"/>
      <c r="K43" s="821"/>
      <c r="L43" s="821"/>
      <c r="M43" s="822"/>
      <c r="N43" s="105">
        <f>SUM(N36:N42)</f>
        <v>57305.00673174292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6</v>
      </c>
      <c r="J59" s="294">
        <v>1</v>
      </c>
      <c r="K59" s="287">
        <f>I59*J59</f>
        <v>6</v>
      </c>
      <c r="L59" s="824">
        <f>VLOOKUP(A59,TRANSPORTE!A5:D94,4,FALSE)</f>
        <v>800</v>
      </c>
      <c r="M59" s="825"/>
      <c r="N59" s="295">
        <f>K59*L59</f>
        <v>4800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4800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v>
      </c>
      <c r="N70" s="304">
        <f>K70/M70</f>
        <v>4255.6004338416669</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24</v>
      </c>
      <c r="N71" s="304">
        <f>K71/M71</f>
        <v>8511.2008676833339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74871.808033267924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14974.361606653585</v>
      </c>
      <c r="M83" s="855"/>
      <c r="N83" s="57"/>
    </row>
    <row r="84" spans="1:14">
      <c r="B84" s="95" t="s">
        <v>1057</v>
      </c>
      <c r="C84" s="96"/>
      <c r="D84" s="96"/>
      <c r="E84" s="96"/>
      <c r="F84" s="96"/>
      <c r="G84" s="96"/>
      <c r="H84" s="96"/>
      <c r="I84" s="93"/>
      <c r="J84" s="94"/>
      <c r="K84" s="312">
        <v>0.05</v>
      </c>
      <c r="L84" s="854">
        <f>N78*K84</f>
        <v>3743.5904016633963</v>
      </c>
      <c r="M84" s="855"/>
      <c r="N84" s="57"/>
    </row>
    <row r="85" spans="1:14" ht="15" thickBot="1">
      <c r="B85" s="97" t="s">
        <v>1058</v>
      </c>
      <c r="C85" s="98"/>
      <c r="D85" s="98"/>
      <c r="E85" s="98"/>
      <c r="F85" s="98"/>
      <c r="G85" s="98"/>
      <c r="H85" s="98"/>
      <c r="I85" s="99"/>
      <c r="J85" s="100"/>
      <c r="K85" s="313">
        <v>0.05</v>
      </c>
      <c r="L85" s="856">
        <f>N78*K85</f>
        <v>3743.5904016633963</v>
      </c>
      <c r="M85" s="857"/>
      <c r="N85" s="57"/>
    </row>
    <row r="86" spans="1:14" ht="15" thickBot="1">
      <c r="B86" s="820" t="s">
        <v>1037</v>
      </c>
      <c r="C86" s="821"/>
      <c r="D86" s="821"/>
      <c r="E86" s="821"/>
      <c r="F86" s="821"/>
      <c r="G86" s="821"/>
      <c r="H86" s="821"/>
      <c r="I86" s="821"/>
      <c r="J86" s="821"/>
      <c r="K86" s="821"/>
      <c r="L86" s="821"/>
      <c r="M86" s="822"/>
      <c r="N86" s="58">
        <f>L83+L84+L85</f>
        <v>22461.542409980379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97333.350443248302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7.7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1084</v>
      </c>
      <c r="C31" s="87" t="s">
        <v>2335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195</v>
      </c>
      <c r="B36" s="833" t="str">
        <f>VLOOKUP(A36,EQUIPOS!A6:D154,3,FALSE)</f>
        <v xml:space="preserve">Equipo de oxicorte, Capacidad de corte: hasta 6´´ (152mm) </v>
      </c>
      <c r="C36" s="834"/>
      <c r="D36" s="834"/>
      <c r="E36" s="834"/>
      <c r="F36" s="834"/>
      <c r="G36" s="834"/>
      <c r="H36" s="835"/>
      <c r="I36" s="275"/>
      <c r="J36" s="276"/>
      <c r="K36" s="277">
        <f>VLOOKUP(A36,EQUIPOS!A6:D161,4,FALSE)</f>
        <v>15416.155030534679</v>
      </c>
      <c r="L36" s="278"/>
      <c r="M36" s="279">
        <v>4</v>
      </c>
      <c r="N36" s="280">
        <f>K36/M36</f>
        <v>3854.0387576336698</v>
      </c>
    </row>
    <row r="37" spans="1:14">
      <c r="A37" s="114" t="s">
        <v>248</v>
      </c>
      <c r="B37" s="833" t="str">
        <f>VLOOKUP(A37,EQUIPOS!A7:D154,3,FALSE)</f>
        <v>Grúa telescópica de 50 Ton.</v>
      </c>
      <c r="C37" s="834"/>
      <c r="D37" s="834"/>
      <c r="E37" s="834"/>
      <c r="F37" s="834"/>
      <c r="G37" s="834"/>
      <c r="H37" s="835"/>
      <c r="I37" s="275"/>
      <c r="J37" s="276"/>
      <c r="K37" s="277">
        <f>VLOOKUP(A37,EQUIPOS!A7:D162,4,FALSE)</f>
        <v>211543.2523297531</v>
      </c>
      <c r="L37" s="278"/>
      <c r="M37" s="279">
        <v>4</v>
      </c>
      <c r="N37" s="280">
        <f>K37/M37</f>
        <v>52885.813082438275</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0.1</v>
      </c>
      <c r="M42" s="845"/>
      <c r="N42" s="111">
        <f>N76*L42</f>
        <v>957.5100976143749</v>
      </c>
    </row>
    <row r="43" spans="1:14" ht="15" thickBot="1">
      <c r="B43" s="820" t="s">
        <v>1037</v>
      </c>
      <c r="C43" s="821"/>
      <c r="D43" s="821"/>
      <c r="E43" s="821"/>
      <c r="F43" s="821"/>
      <c r="G43" s="821"/>
      <c r="H43" s="821"/>
      <c r="I43" s="821"/>
      <c r="J43" s="821"/>
      <c r="K43" s="821"/>
      <c r="L43" s="821"/>
      <c r="M43" s="822"/>
      <c r="N43" s="105">
        <f>SUM(N36:N42)</f>
        <v>57697.361937686321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s="213" t="s">
        <v>1409</v>
      </c>
      <c r="B59" s="52" t="str">
        <f>VLOOKUP(A59,TRANSPORTE!A5:D117,3,FALSE)</f>
        <v xml:space="preserve">Transporte de estructuras metálicas </v>
      </c>
      <c r="C59" s="325"/>
      <c r="D59" s="325"/>
      <c r="E59" s="325"/>
      <c r="F59" s="325"/>
      <c r="G59" s="325"/>
      <c r="H59" s="319" t="str">
        <f>VLOOKUP(A59,TRANSPORTE!A6:D120,2,FALSE)</f>
        <v>kgk</v>
      </c>
      <c r="I59" s="287">
        <v>1</v>
      </c>
      <c r="J59" s="294">
        <v>1</v>
      </c>
      <c r="K59" s="287">
        <f>I59*J59</f>
        <v>1</v>
      </c>
      <c r="L59" s="824">
        <f>VLOOKUP(A59,TRANSPORTE!A5:D117,4,FALSE)</f>
        <v>0.44416704948857083</v>
      </c>
      <c r="M59" s="825"/>
      <c r="N59" s="295">
        <f>K59*L59</f>
        <v>0.44416704948857083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0.44416704948857083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32</v>
      </c>
      <c r="N71" s="304">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68">
        <f>SUM(N70:N75)</f>
        <v>9575.100976143749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67272.907080879551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13454.581416175912</v>
      </c>
      <c r="M83" s="855"/>
      <c r="N83" s="57"/>
    </row>
    <row r="84" spans="1:14">
      <c r="B84" s="95" t="s">
        <v>1057</v>
      </c>
      <c r="C84" s="96"/>
      <c r="D84" s="96"/>
      <c r="E84" s="96"/>
      <c r="F84" s="96"/>
      <c r="G84" s="96"/>
      <c r="H84" s="96"/>
      <c r="I84" s="93"/>
      <c r="J84" s="94"/>
      <c r="K84" s="312">
        <v>0.05</v>
      </c>
      <c r="L84" s="854">
        <f>N78*K84</f>
        <v>3363.6453540439779</v>
      </c>
      <c r="M84" s="855"/>
      <c r="N84" s="57"/>
    </row>
    <row r="85" spans="1:14" ht="15" thickBot="1">
      <c r="B85" s="97" t="s">
        <v>1058</v>
      </c>
      <c r="C85" s="98"/>
      <c r="D85" s="98"/>
      <c r="E85" s="98"/>
      <c r="F85" s="98"/>
      <c r="G85" s="98"/>
      <c r="H85" s="98"/>
      <c r="I85" s="99"/>
      <c r="J85" s="100"/>
      <c r="K85" s="313">
        <v>0.05</v>
      </c>
      <c r="L85" s="856">
        <f>N78*K85</f>
        <v>3363.6453540439779</v>
      </c>
      <c r="M85" s="857"/>
      <c r="N85" s="57"/>
    </row>
    <row r="86" spans="1:14" ht="15" thickBot="1">
      <c r="B86" s="820" t="s">
        <v>1037</v>
      </c>
      <c r="C86" s="821"/>
      <c r="D86" s="821"/>
      <c r="E86" s="821"/>
      <c r="F86" s="821"/>
      <c r="G86" s="821"/>
      <c r="H86" s="821"/>
      <c r="I86" s="821"/>
      <c r="J86" s="821"/>
      <c r="K86" s="821"/>
      <c r="L86" s="821"/>
      <c r="M86" s="822"/>
      <c r="N86" s="58">
        <f>L83+L84+L85</f>
        <v>20181.872124263864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87454.779205143423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1085</v>
      </c>
      <c r="C31" s="87" t="s">
        <v>1264</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307</v>
      </c>
      <c r="B36" s="833" t="str">
        <f>VLOOKUP(A36,EQUIPOS!A6:D154,3,FALSE)</f>
        <v>Retroexcavadora, Potencia en el Volante 78 HP 2200 RPM</v>
      </c>
      <c r="C36" s="834"/>
      <c r="D36" s="834"/>
      <c r="E36" s="834"/>
      <c r="F36" s="834"/>
      <c r="G36" s="834"/>
      <c r="H36" s="835"/>
      <c r="I36" s="275"/>
      <c r="J36" s="276"/>
      <c r="K36" s="277">
        <f>VLOOKUP(A36,EQUIPOS!A6:D161,4,FALSE)</f>
        <v>83808.40156306079</v>
      </c>
      <c r="L36" s="278"/>
      <c r="M36" s="279">
        <v>5</v>
      </c>
      <c r="N36" s="280">
        <f>K36/M36</f>
        <v>16761.680312612159</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0.02</v>
      </c>
      <c r="M42" s="845"/>
      <c r="N42" s="111">
        <f>N76*L42</f>
        <v>102.1344104122</v>
      </c>
    </row>
    <row r="43" spans="1:14" ht="15" thickBot="1">
      <c r="B43" s="820" t="s">
        <v>1037</v>
      </c>
      <c r="C43" s="821"/>
      <c r="D43" s="821"/>
      <c r="E43" s="821"/>
      <c r="F43" s="821"/>
      <c r="G43" s="821"/>
      <c r="H43" s="821"/>
      <c r="I43" s="821"/>
      <c r="J43" s="821"/>
      <c r="K43" s="821"/>
      <c r="L43" s="821"/>
      <c r="M43" s="822"/>
      <c r="N43" s="105">
        <f>SUM(N36:N42)</f>
        <v>16863.814723024359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0.70199999999999996</v>
      </c>
      <c r="J59" s="294">
        <v>1</v>
      </c>
      <c r="K59" s="287">
        <f>I59*J59</f>
        <v>0.70199999999999996</v>
      </c>
      <c r="L59" s="824">
        <f>VLOOKUP(A59,TRANSPORTE!A5:D94,4,FALSE)</f>
        <v>800</v>
      </c>
      <c r="M59" s="825"/>
      <c r="N59" s="295">
        <f>K59*L59</f>
        <v>561.59999999999991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561.59999999999991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v>
      </c>
      <c r="N70" s="304">
        <f>K70/M70</f>
        <v>2553.3602603049999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40</v>
      </c>
      <c r="N71" s="304">
        <f>K71/M71</f>
        <v>2553.3602603049999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5106.7205206099998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22532.135243634359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4506.4270487268723</v>
      </c>
      <c r="M83" s="855"/>
      <c r="N83" s="57"/>
    </row>
    <row r="84" spans="1:14">
      <c r="B84" s="95" t="s">
        <v>1057</v>
      </c>
      <c r="C84" s="96"/>
      <c r="D84" s="96"/>
      <c r="E84" s="96"/>
      <c r="F84" s="96"/>
      <c r="G84" s="96"/>
      <c r="H84" s="96"/>
      <c r="I84" s="93"/>
      <c r="J84" s="94"/>
      <c r="K84" s="312">
        <v>0.05</v>
      </c>
      <c r="L84" s="854">
        <f>N78*K84</f>
        <v>1126.6067621817181</v>
      </c>
      <c r="M84" s="855"/>
      <c r="N84" s="57"/>
    </row>
    <row r="85" spans="1:14" ht="15" thickBot="1">
      <c r="B85" s="97" t="s">
        <v>1058</v>
      </c>
      <c r="C85" s="98"/>
      <c r="D85" s="98"/>
      <c r="E85" s="98"/>
      <c r="F85" s="98"/>
      <c r="G85" s="98"/>
      <c r="H85" s="98"/>
      <c r="I85" s="99"/>
      <c r="J85" s="100"/>
      <c r="K85" s="313">
        <v>0.05</v>
      </c>
      <c r="L85" s="856">
        <f>N78*K85</f>
        <v>1126.6067621817181</v>
      </c>
      <c r="M85" s="857"/>
      <c r="N85" s="57"/>
    </row>
    <row r="86" spans="1:14" ht="15" thickBot="1">
      <c r="B86" s="820" t="s">
        <v>1037</v>
      </c>
      <c r="C86" s="821"/>
      <c r="D86" s="821"/>
      <c r="E86" s="821"/>
      <c r="F86" s="821"/>
      <c r="G86" s="821"/>
      <c r="H86" s="821"/>
      <c r="I86" s="821"/>
      <c r="J86" s="821"/>
      <c r="K86" s="821"/>
      <c r="L86" s="821"/>
      <c r="M86" s="822"/>
      <c r="N86" s="58">
        <f>L83+L84+L85</f>
        <v>6759.6405730903089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29291.775816724668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1086</v>
      </c>
      <c r="C31" s="87" t="s">
        <v>1265</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307</v>
      </c>
      <c r="B36" s="833" t="str">
        <f>VLOOKUP(A36,EQUIPOS!A6:D154,3,FALSE)</f>
        <v>Retroexcavadora, Potencia en el Volante 78 HP 2200 RPM</v>
      </c>
      <c r="C36" s="834"/>
      <c r="D36" s="834"/>
      <c r="E36" s="834"/>
      <c r="F36" s="834"/>
      <c r="G36" s="834"/>
      <c r="H36" s="835"/>
      <c r="I36" s="275"/>
      <c r="J36" s="276"/>
      <c r="K36" s="277">
        <f>VLOOKUP(A36,EQUIPOS!A6:D161,4,FALSE)</f>
        <v>83808.40156306079</v>
      </c>
      <c r="L36" s="278"/>
      <c r="M36" s="279">
        <v>4</v>
      </c>
      <c r="N36" s="280">
        <f>K36/M36</f>
        <v>20952.100390765198</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0.02</v>
      </c>
      <c r="M42" s="845"/>
      <c r="N42" s="111">
        <f>N76*L42</f>
        <v>63.834006507624999</v>
      </c>
    </row>
    <row r="43" spans="1:14" ht="15" thickBot="1">
      <c r="B43" s="820" t="s">
        <v>1037</v>
      </c>
      <c r="C43" s="821"/>
      <c r="D43" s="821"/>
      <c r="E43" s="821"/>
      <c r="F43" s="821"/>
      <c r="G43" s="821"/>
      <c r="H43" s="821"/>
      <c r="I43" s="821"/>
      <c r="J43" s="821"/>
      <c r="K43" s="821"/>
      <c r="L43" s="821"/>
      <c r="M43" s="822"/>
      <c r="N43" s="105">
        <f>SUM(N36:N42)</f>
        <v>21015.934397272824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3.03</v>
      </c>
      <c r="J59" s="294">
        <v>1</v>
      </c>
      <c r="K59" s="287">
        <f>I59*J59</f>
        <v>3.03</v>
      </c>
      <c r="L59" s="824">
        <f>VLOOKUP(A59,TRANSPORTE!A5:D94,4,FALSE)</f>
        <v>800</v>
      </c>
      <c r="M59" s="825"/>
      <c r="N59" s="295">
        <f>K59*L59</f>
        <v>2424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2424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68">
        <f>SUM(N70:N75)</f>
        <v>3191.70032538125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26631.634722654075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5326.3269445308151</v>
      </c>
      <c r="M83" s="855"/>
      <c r="N83" s="57"/>
    </row>
    <row r="84" spans="1:14">
      <c r="B84" s="95" t="s">
        <v>1057</v>
      </c>
      <c r="C84" s="96"/>
      <c r="D84" s="96"/>
      <c r="E84" s="96"/>
      <c r="F84" s="96"/>
      <c r="G84" s="96"/>
      <c r="H84" s="96"/>
      <c r="I84" s="93"/>
      <c r="J84" s="94"/>
      <c r="K84" s="312">
        <v>0.05</v>
      </c>
      <c r="L84" s="854">
        <f>N78*K84</f>
        <v>1331.5817361327038</v>
      </c>
      <c r="M84" s="855"/>
      <c r="N84" s="57"/>
    </row>
    <row r="85" spans="1:14" ht="15" thickBot="1">
      <c r="B85" s="97" t="s">
        <v>1058</v>
      </c>
      <c r="C85" s="98"/>
      <c r="D85" s="98"/>
      <c r="E85" s="98"/>
      <c r="F85" s="98"/>
      <c r="G85" s="98"/>
      <c r="H85" s="98"/>
      <c r="I85" s="99"/>
      <c r="J85" s="100"/>
      <c r="K85" s="313">
        <v>0.05</v>
      </c>
      <c r="L85" s="856">
        <f>N78*K85</f>
        <v>1331.5817361327038</v>
      </c>
      <c r="M85" s="857"/>
      <c r="N85" s="57"/>
    </row>
    <row r="86" spans="1:14" ht="15" thickBot="1">
      <c r="B86" s="820" t="s">
        <v>1037</v>
      </c>
      <c r="C86" s="821"/>
      <c r="D86" s="821"/>
      <c r="E86" s="821"/>
      <c r="F86" s="821"/>
      <c r="G86" s="821"/>
      <c r="H86" s="821"/>
      <c r="I86" s="821"/>
      <c r="J86" s="821"/>
      <c r="K86" s="821"/>
      <c r="L86" s="821"/>
      <c r="M86" s="822"/>
      <c r="N86" s="58">
        <f>L83+L84+L85</f>
        <v>7989.4904167962222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34621.125139450298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1087</v>
      </c>
      <c r="C31" s="87" t="s">
        <v>1266</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c r="B36" s="833"/>
      <c r="C36" s="834"/>
      <c r="D36" s="834"/>
      <c r="E36" s="834"/>
      <c r="F36" s="834"/>
      <c r="G36" s="834"/>
      <c r="H36" s="835"/>
      <c r="I36" s="275"/>
      <c r="J36" s="276"/>
      <c r="K36" s="277"/>
      <c r="L36" s="278"/>
      <c r="M36" s="279"/>
      <c r="N36" s="280"/>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0.1</v>
      </c>
      <c r="M42" s="845"/>
      <c r="N42" s="111">
        <f>N76*L42</f>
        <v>136.17921388293334</v>
      </c>
    </row>
    <row r="43" spans="1:14" ht="15" thickBot="1">
      <c r="B43" s="820" t="s">
        <v>1037</v>
      </c>
      <c r="C43" s="821"/>
      <c r="D43" s="821"/>
      <c r="E43" s="821"/>
      <c r="F43" s="821"/>
      <c r="G43" s="821"/>
      <c r="H43" s="821"/>
      <c r="I43" s="821"/>
      <c r="J43" s="821"/>
      <c r="K43" s="821"/>
      <c r="L43" s="821"/>
      <c r="M43" s="822"/>
      <c r="N43" s="105">
        <f>SUM(N36:N42)</f>
        <v>136.17921388293334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 thickBot="1">
      <c r="B53" s="815"/>
      <c r="C53" s="816"/>
      <c r="D53" s="816"/>
      <c r="E53" s="816"/>
      <c r="F53" s="816"/>
      <c r="G53" s="816"/>
      <c r="H53" s="816"/>
      <c r="I53" s="817"/>
      <c r="J53" s="48"/>
      <c r="K53" s="50"/>
      <c r="L53" s="818"/>
      <c r="M53" s="819"/>
      <c r="N53" s="51"/>
    </row>
    <row r="54" spans="2:14" ht="15" thickBot="1">
      <c r="B54" s="820" t="s">
        <v>1037</v>
      </c>
      <c r="C54" s="821"/>
      <c r="D54" s="821"/>
      <c r="E54" s="821"/>
      <c r="F54" s="821"/>
      <c r="G54" s="821"/>
      <c r="H54" s="821"/>
      <c r="I54" s="821"/>
      <c r="J54" s="821"/>
      <c r="K54" s="821"/>
      <c r="L54" s="821"/>
      <c r="M54" s="822"/>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1" t="s">
        <v>1041</v>
      </c>
      <c r="C58" s="322"/>
      <c r="D58" s="322"/>
      <c r="E58" s="322"/>
      <c r="F58" s="322"/>
      <c r="G58" s="322"/>
      <c r="H58" s="79" t="s">
        <v>1029</v>
      </c>
      <c r="I58" s="80" t="s">
        <v>1042</v>
      </c>
      <c r="J58" s="81" t="s">
        <v>1043</v>
      </c>
      <c r="K58" s="79" t="s">
        <v>1044</v>
      </c>
      <c r="L58" s="823" t="s">
        <v>1045</v>
      </c>
      <c r="M58" s="796"/>
      <c r="N58" s="82" t="s">
        <v>1035</v>
      </c>
    </row>
    <row r="59" spans="2:14">
      <c r="B59" s="52"/>
      <c r="C59" s="325"/>
      <c r="D59" s="325"/>
      <c r="E59" s="325"/>
      <c r="F59" s="325"/>
      <c r="G59" s="325"/>
      <c r="H59" s="319"/>
      <c r="I59" s="287"/>
      <c r="J59" s="294"/>
      <c r="K59" s="287"/>
      <c r="L59" s="824"/>
      <c r="M59" s="825"/>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150</v>
      </c>
      <c r="N70" s="304">
        <f>K70/M70</f>
        <v>1361.7921388293332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1361.7921388293332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299.59427054245333</v>
      </c>
      <c r="M83" s="855"/>
      <c r="N83" s="57"/>
    </row>
    <row r="84" spans="1:14">
      <c r="B84" s="95" t="s">
        <v>1057</v>
      </c>
      <c r="C84" s="96"/>
      <c r="D84" s="96"/>
      <c r="E84" s="96"/>
      <c r="F84" s="96"/>
      <c r="G84" s="96"/>
      <c r="H84" s="96"/>
      <c r="I84" s="93"/>
      <c r="J84" s="94"/>
      <c r="K84" s="312">
        <v>0.05</v>
      </c>
      <c r="L84" s="854">
        <f>N78*K84</f>
        <v>74.898567635613333</v>
      </c>
      <c r="M84" s="855"/>
      <c r="N84" s="57"/>
    </row>
    <row r="85" spans="1:14" ht="15" thickBot="1">
      <c r="B85" s="97" t="s">
        <v>1058</v>
      </c>
      <c r="C85" s="98"/>
      <c r="D85" s="98"/>
      <c r="E85" s="98"/>
      <c r="F85" s="98"/>
      <c r="G85" s="98"/>
      <c r="H85" s="98"/>
      <c r="I85" s="99"/>
      <c r="J85" s="100"/>
      <c r="K85" s="313">
        <v>0.05</v>
      </c>
      <c r="L85" s="856">
        <f>N78*K85</f>
        <v>74.898567635613333</v>
      </c>
      <c r="M85" s="857"/>
      <c r="N85" s="57"/>
    </row>
    <row r="86" spans="1:14" ht="15" thickBot="1">
      <c r="B86" s="820" t="s">
        <v>1037</v>
      </c>
      <c r="C86" s="821"/>
      <c r="D86" s="821"/>
      <c r="E86" s="821"/>
      <c r="F86" s="821"/>
      <c r="G86" s="821"/>
      <c r="H86" s="821"/>
      <c r="I86" s="821"/>
      <c r="J86" s="821"/>
      <c r="K86" s="821"/>
      <c r="L86" s="821"/>
      <c r="M86" s="822"/>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1088</v>
      </c>
      <c r="C31" s="87" t="s">
        <v>2125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310</v>
      </c>
      <c r="B36" s="833" t="str">
        <f>VLOOKUP(A36,EQUIPOS!A6:D154,3,FALSE)</f>
        <v>Retroexcavadora A25C</v>
      </c>
      <c r="C36" s="834"/>
      <c r="D36" s="834"/>
      <c r="E36" s="834"/>
      <c r="F36" s="834"/>
      <c r="G36" s="834"/>
      <c r="H36" s="835"/>
      <c r="I36" s="275"/>
      <c r="J36" s="276"/>
      <c r="K36" s="277">
        <f>VLOOKUP(A36,EQUIPOS!A6:D163,4,FALSE)</f>
        <v>119269.53939156099</v>
      </c>
      <c r="L36" s="278"/>
      <c r="M36" s="279">
        <v>3</v>
      </c>
      <c r="N36" s="280">
        <f>K36/M36</f>
        <v>39756.513130520332</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0.01</v>
      </c>
      <c r="M42" s="845"/>
      <c r="N42" s="111">
        <f>N76*L42</f>
        <v>85.112008676833341</v>
      </c>
    </row>
    <row r="43" spans="1:14" ht="15" thickBot="1">
      <c r="B43" s="820" t="s">
        <v>1037</v>
      </c>
      <c r="C43" s="821"/>
      <c r="D43" s="821"/>
      <c r="E43" s="821"/>
      <c r="F43" s="821"/>
      <c r="G43" s="821"/>
      <c r="H43" s="821"/>
      <c r="I43" s="821"/>
      <c r="J43" s="821"/>
      <c r="K43" s="821"/>
      <c r="L43" s="821"/>
      <c r="M43" s="822"/>
      <c r="N43" s="105">
        <f>SUM(N36:N42)</f>
        <v>39841.625139197167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824">
        <f>VLOOKUP(A59,TRANSPORTE!A6:D117,4,FALSE)</f>
        <v>744.36377390598466</v>
      </c>
      <c r="M59" s="825"/>
      <c r="N59" s="295">
        <f>K59*L59</f>
        <v>1265.4184156401739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1265.4184156401739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8511.2008676833339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49618.244422520678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9923.6488845041367</v>
      </c>
      <c r="M83" s="855"/>
      <c r="N83" s="57"/>
    </row>
    <row r="84" spans="1:14">
      <c r="B84" s="95" t="s">
        <v>1057</v>
      </c>
      <c r="C84" s="96"/>
      <c r="D84" s="96"/>
      <c r="E84" s="96"/>
      <c r="F84" s="96"/>
      <c r="G84" s="96"/>
      <c r="H84" s="96"/>
      <c r="I84" s="93"/>
      <c r="J84" s="94"/>
      <c r="K84" s="312">
        <v>0.05</v>
      </c>
      <c r="L84" s="854">
        <f>N78*K84</f>
        <v>2480.9122211260342</v>
      </c>
      <c r="M84" s="855"/>
      <c r="N84" s="57"/>
    </row>
    <row r="85" spans="1:14" ht="15" thickBot="1">
      <c r="B85" s="97" t="s">
        <v>1058</v>
      </c>
      <c r="C85" s="98"/>
      <c r="D85" s="98"/>
      <c r="E85" s="98"/>
      <c r="F85" s="98"/>
      <c r="G85" s="98"/>
      <c r="H85" s="98"/>
      <c r="I85" s="99"/>
      <c r="J85" s="100"/>
      <c r="K85" s="313">
        <v>0.05</v>
      </c>
      <c r="L85" s="856">
        <f>N78*K85</f>
        <v>2480.9122211260342</v>
      </c>
      <c r="M85" s="857"/>
      <c r="N85" s="57"/>
    </row>
    <row r="86" spans="1:14" ht="15" thickBot="1">
      <c r="B86" s="820" t="s">
        <v>1037</v>
      </c>
      <c r="C86" s="821"/>
      <c r="D86" s="821"/>
      <c r="E86" s="821"/>
      <c r="F86" s="821"/>
      <c r="G86" s="821"/>
      <c r="H86" s="821"/>
      <c r="I86" s="821"/>
      <c r="J86" s="821"/>
      <c r="K86" s="821"/>
      <c r="L86" s="821"/>
      <c r="M86" s="822"/>
      <c r="N86" s="58">
        <f>L83+L84+L85</f>
        <v>14885.473326756206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64503.717749276882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1089</v>
      </c>
      <c r="C31" s="87" t="s">
        <v>1268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310</v>
      </c>
      <c r="B36" s="833" t="str">
        <f>VLOOKUP(A36,EQUIPOS!A6:D154,3,FALSE)</f>
        <v>Retroexcavadora A25C</v>
      </c>
      <c r="C36" s="834"/>
      <c r="D36" s="834"/>
      <c r="E36" s="834"/>
      <c r="F36" s="834"/>
      <c r="G36" s="834"/>
      <c r="H36" s="835"/>
      <c r="I36" s="275"/>
      <c r="J36" s="276"/>
      <c r="K36" s="277">
        <f>VLOOKUP(A36,EQUIPOS!A6:D163,4,FALSE)</f>
        <v>119269.53939156099</v>
      </c>
      <c r="L36" s="278"/>
      <c r="M36" s="279">
        <v>3</v>
      </c>
      <c r="N36" s="280">
        <f>K36/M36</f>
        <v>39756.513130520332</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0.01</v>
      </c>
      <c r="M42" s="845"/>
      <c r="N42" s="111">
        <f>N76*L42</f>
        <v>85.112008676833341</v>
      </c>
    </row>
    <row r="43" spans="1:14" ht="15" thickBot="1">
      <c r="B43" s="820" t="s">
        <v>1037</v>
      </c>
      <c r="C43" s="821"/>
      <c r="D43" s="821"/>
      <c r="E43" s="821"/>
      <c r="F43" s="821"/>
      <c r="G43" s="821"/>
      <c r="H43" s="821"/>
      <c r="I43" s="821"/>
      <c r="J43" s="821"/>
      <c r="K43" s="821"/>
      <c r="L43" s="821"/>
      <c r="M43" s="822"/>
      <c r="N43" s="105">
        <f>SUM(N36:N42)</f>
        <v>39841.625139197167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824">
        <f>VLOOKUP(A59,TRANSPORTE!A6:D117,4,FALSE)</f>
        <v>744.36377390598466</v>
      </c>
      <c r="M59" s="825"/>
      <c r="N59" s="295">
        <f>K59*L59</f>
        <v>1265.4184156401739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1265.4184156401739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8511.2008676833339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49618.244422520678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9923.6488845041367</v>
      </c>
      <c r="M83" s="855"/>
      <c r="N83" s="57"/>
    </row>
    <row r="84" spans="1:14">
      <c r="B84" s="95" t="s">
        <v>1057</v>
      </c>
      <c r="C84" s="96"/>
      <c r="D84" s="96"/>
      <c r="E84" s="96"/>
      <c r="F84" s="96"/>
      <c r="G84" s="96"/>
      <c r="H84" s="96"/>
      <c r="I84" s="93"/>
      <c r="J84" s="94"/>
      <c r="K84" s="312">
        <v>0.05</v>
      </c>
      <c r="L84" s="854">
        <f>N78*K84</f>
        <v>2480.9122211260342</v>
      </c>
      <c r="M84" s="855"/>
      <c r="N84" s="57"/>
    </row>
    <row r="85" spans="1:14" ht="15" thickBot="1">
      <c r="B85" s="97" t="s">
        <v>1058</v>
      </c>
      <c r="C85" s="98"/>
      <c r="D85" s="98"/>
      <c r="E85" s="98"/>
      <c r="F85" s="98"/>
      <c r="G85" s="98"/>
      <c r="H85" s="98"/>
      <c r="I85" s="99"/>
      <c r="J85" s="100"/>
      <c r="K85" s="313">
        <v>0.05</v>
      </c>
      <c r="L85" s="856">
        <f>N78*K85</f>
        <v>2480.9122211260342</v>
      </c>
      <c r="M85" s="857"/>
      <c r="N85" s="57"/>
    </row>
    <row r="86" spans="1:14" ht="15" thickBot="1">
      <c r="B86" s="820" t="s">
        <v>1037</v>
      </c>
      <c r="C86" s="821"/>
      <c r="D86" s="821"/>
      <c r="E86" s="821"/>
      <c r="F86" s="821"/>
      <c r="G86" s="821"/>
      <c r="H86" s="821"/>
      <c r="I86" s="821"/>
      <c r="J86" s="821"/>
      <c r="K86" s="821"/>
      <c r="L86" s="821"/>
      <c r="M86" s="822"/>
      <c r="N86" s="58">
        <f>L83+L84+L85</f>
        <v>14885.473326756206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64503.717749276882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1090</v>
      </c>
      <c r="C31" s="87" t="s">
        <v>1269</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5"/>
      <c r="J36" s="276"/>
      <c r="K36" s="277">
        <f>VLOOKUP(A36,EQUIPOS!A6:D163,4,FALSE)</f>
        <v>120000</v>
      </c>
      <c r="L36" s="278"/>
      <c r="M36" s="279">
        <v>45</v>
      </c>
      <c r="N36" s="280">
        <f>K36/M36</f>
        <v>2666.6666666666665</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0.01</v>
      </c>
      <c r="M42" s="845"/>
      <c r="N42" s="111">
        <f>N76*L42</f>
        <v>1.4185334779472223</v>
      </c>
    </row>
    <row r="43" spans="1:14" ht="15" thickBot="1">
      <c r="B43" s="820" t="s">
        <v>1037</v>
      </c>
      <c r="C43" s="821"/>
      <c r="D43" s="821"/>
      <c r="E43" s="821"/>
      <c r="F43" s="821"/>
      <c r="G43" s="821"/>
      <c r="H43" s="821"/>
      <c r="I43" s="821"/>
      <c r="J43" s="821"/>
      <c r="K43" s="821"/>
      <c r="L43" s="821"/>
      <c r="M43" s="822"/>
      <c r="N43" s="105">
        <f>SUM(N36:N42)</f>
        <v>2668.0852001446137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1409</v>
      </c>
      <c r="B59" s="52" t="str">
        <f>VLOOKUP(A59,TRANSPORTE!A6:D117,3,FALSE)</f>
        <v xml:space="preserve">Transporte de estructuras metálicas </v>
      </c>
      <c r="C59" s="325"/>
      <c r="D59" s="325"/>
      <c r="E59" s="325"/>
      <c r="F59" s="325"/>
      <c r="G59" s="325"/>
      <c r="H59" s="319" t="s">
        <v>339</v>
      </c>
      <c r="I59" s="287">
        <v>35.700000000000003</v>
      </c>
      <c r="J59" s="294">
        <v>1</v>
      </c>
      <c r="K59" s="287">
        <f>I59*J59</f>
        <v>35.700000000000003</v>
      </c>
      <c r="L59" s="824">
        <f>VLOOKUP(A59,TRANSPORTE!A6:D117,4,FALSE)</f>
        <v>0.44416704948857083</v>
      </c>
      <c r="M59" s="825"/>
      <c r="N59" s="295">
        <f>K59*L59</f>
        <v>15.85676366674198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15.85676366674198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141.85334779472223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2825.795311606078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565.15906232121563</v>
      </c>
      <c r="M83" s="855"/>
      <c r="N83" s="57"/>
    </row>
    <row r="84" spans="1:14">
      <c r="B84" s="95" t="s">
        <v>1057</v>
      </c>
      <c r="C84" s="96"/>
      <c r="D84" s="96"/>
      <c r="E84" s="96"/>
      <c r="F84" s="96"/>
      <c r="G84" s="96"/>
      <c r="H84" s="96"/>
      <c r="I84" s="93"/>
      <c r="J84" s="94"/>
      <c r="K84" s="312">
        <v>0.05</v>
      </c>
      <c r="L84" s="854">
        <f>N78*K84</f>
        <v>141.28976558030391</v>
      </c>
      <c r="M84" s="855"/>
      <c r="N84" s="57"/>
    </row>
    <row r="85" spans="1:14" ht="15" thickBot="1">
      <c r="B85" s="97" t="s">
        <v>1058</v>
      </c>
      <c r="C85" s="98"/>
      <c r="D85" s="98"/>
      <c r="E85" s="98"/>
      <c r="F85" s="98"/>
      <c r="G85" s="98"/>
      <c r="H85" s="98"/>
      <c r="I85" s="99"/>
      <c r="J85" s="100"/>
      <c r="K85" s="313">
        <v>0.05</v>
      </c>
      <c r="L85" s="856">
        <f>N78*K85</f>
        <v>141.28976558030391</v>
      </c>
      <c r="M85" s="857"/>
      <c r="N85" s="57"/>
    </row>
    <row r="86" spans="1:14" ht="15" thickBot="1">
      <c r="B86" s="820" t="s">
        <v>1037</v>
      </c>
      <c r="C86" s="821"/>
      <c r="D86" s="821"/>
      <c r="E86" s="821"/>
      <c r="F86" s="821"/>
      <c r="G86" s="821"/>
      <c r="H86" s="821"/>
      <c r="I86" s="821"/>
      <c r="J86" s="821"/>
      <c r="K86" s="821"/>
      <c r="L86" s="821"/>
      <c r="M86" s="822"/>
      <c r="N86" s="58">
        <f>L83+L84+L85</f>
        <v>847.73859348182339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3673.5339050879015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1091</v>
      </c>
      <c r="C31" s="87" t="s">
        <v>1270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c r="B36" s="833"/>
      <c r="C36" s="834"/>
      <c r="D36" s="834"/>
      <c r="E36" s="834"/>
      <c r="F36" s="834"/>
      <c r="G36" s="834"/>
      <c r="H36" s="835"/>
      <c r="I36" s="275"/>
      <c r="J36" s="276"/>
      <c r="K36" s="277"/>
      <c r="L36" s="278"/>
      <c r="M36" s="279"/>
      <c r="N36" s="280"/>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0.1</v>
      </c>
      <c r="M42" s="845"/>
      <c r="N42" s="111">
        <f>N76*L42</f>
        <v>56.741339117888892</v>
      </c>
    </row>
    <row r="43" spans="1:14" ht="15" thickBot="1">
      <c r="B43" s="820" t="s">
        <v>1037</v>
      </c>
      <c r="C43" s="821"/>
      <c r="D43" s="821"/>
      <c r="E43" s="821"/>
      <c r="F43" s="821"/>
      <c r="G43" s="821"/>
      <c r="H43" s="821"/>
      <c r="I43" s="821"/>
      <c r="J43" s="821"/>
      <c r="K43" s="821"/>
      <c r="L43" s="821"/>
      <c r="M43" s="822"/>
      <c r="N43" s="105">
        <f>SUM(N36:N42)</f>
        <v>56.741339117888892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1409</v>
      </c>
      <c r="B59" s="52" t="str">
        <f>VLOOKUP(A59,TRANSPORTE!A6:D117,3,FALSE)</f>
        <v xml:space="preserve">Transporte de estructuras metálicas </v>
      </c>
      <c r="C59" s="325"/>
      <c r="D59" s="325"/>
      <c r="E59" s="325"/>
      <c r="F59" s="325"/>
      <c r="G59" s="325"/>
      <c r="H59" s="319" t="s">
        <v>339</v>
      </c>
      <c r="I59" s="287">
        <v>10.25</v>
      </c>
      <c r="J59" s="294">
        <v>1</v>
      </c>
      <c r="K59" s="287">
        <f>I59*J59</f>
        <v>10.25</v>
      </c>
      <c r="L59" s="824">
        <f>VLOOKUP(A59,TRANSPORTE!A6:D117,4,FALSE)</f>
        <v>0.44416704948857083</v>
      </c>
      <c r="M59" s="825"/>
      <c r="N59" s="295">
        <f>K59*L59</f>
        <v>4.5527122572578511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4.5527122572578511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360</v>
      </c>
      <c r="N70" s="304">
        <f>K70/M70</f>
        <v>567.4133911788889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628.70744255403565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125.74148851080713</v>
      </c>
      <c r="M83" s="855"/>
      <c r="N83" s="57"/>
    </row>
    <row r="84" spans="1:14">
      <c r="B84" s="95" t="s">
        <v>1057</v>
      </c>
      <c r="C84" s="96"/>
      <c r="D84" s="96"/>
      <c r="E84" s="96"/>
      <c r="F84" s="96"/>
      <c r="G84" s="96"/>
      <c r="H84" s="96"/>
      <c r="I84" s="93"/>
      <c r="J84" s="94"/>
      <c r="K84" s="312">
        <v>0.05</v>
      </c>
      <c r="L84" s="854">
        <f>N78*K84</f>
        <v>31.435372127701783</v>
      </c>
      <c r="M84" s="855"/>
      <c r="N84" s="57"/>
    </row>
    <row r="85" spans="1:14" ht="15" thickBot="1">
      <c r="B85" s="97" t="s">
        <v>1058</v>
      </c>
      <c r="C85" s="98"/>
      <c r="D85" s="98"/>
      <c r="E85" s="98"/>
      <c r="F85" s="98"/>
      <c r="G85" s="98"/>
      <c r="H85" s="98"/>
      <c r="I85" s="99"/>
      <c r="J85" s="100"/>
      <c r="K85" s="313">
        <v>0.05</v>
      </c>
      <c r="L85" s="856">
        <f>N78*K85</f>
        <v>31.435372127701783</v>
      </c>
      <c r="M85" s="857"/>
      <c r="N85" s="57"/>
    </row>
    <row r="86" spans="1:14" ht="15" thickBot="1">
      <c r="B86" s="820" t="s">
        <v>1037</v>
      </c>
      <c r="C86" s="821"/>
      <c r="D86" s="821"/>
      <c r="E86" s="821"/>
      <c r="F86" s="821"/>
      <c r="G86" s="821"/>
      <c r="H86" s="821"/>
      <c r="I86" s="821"/>
      <c r="J86" s="821"/>
      <c r="K86" s="821"/>
      <c r="L86" s="821"/>
      <c r="M86" s="822"/>
      <c r="N86" s="58">
        <f>L83+L84+L85</f>
        <v>188.6122327662107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817.31967532024635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1092</v>
      </c>
      <c r="C31" s="87" t="s">
        <v>1271</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5"/>
      <c r="J36" s="276"/>
      <c r="K36" s="277">
        <f>VLOOKUP(A36,EQUIPOS!A6:D163,4,FALSE)</f>
        <v>120000</v>
      </c>
      <c r="L36" s="278"/>
      <c r="M36" s="279">
        <v>45</v>
      </c>
      <c r="N36" s="280">
        <f>K36/M36</f>
        <v>2666.6666666666665</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0.01</v>
      </c>
      <c r="M42" s="845"/>
      <c r="N42" s="111">
        <f>N76*L42</f>
        <v>1.4185334779472223</v>
      </c>
    </row>
    <row r="43" spans="1:14" ht="15" thickBot="1">
      <c r="B43" s="820" t="s">
        <v>1037</v>
      </c>
      <c r="C43" s="821"/>
      <c r="D43" s="821"/>
      <c r="E43" s="821"/>
      <c r="F43" s="821"/>
      <c r="G43" s="821"/>
      <c r="H43" s="821"/>
      <c r="I43" s="821"/>
      <c r="J43" s="821"/>
      <c r="K43" s="821"/>
      <c r="L43" s="821"/>
      <c r="M43" s="822"/>
      <c r="N43" s="105">
        <f>SUM(N36:N42)</f>
        <v>2668.0852001446137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1496</v>
      </c>
      <c r="B59" s="52" t="str">
        <f>VLOOKUP(A59,TRANSPORTE!A6:D117,3,FALSE)</f>
        <v>Transporte de barrera de seguridad</v>
      </c>
      <c r="C59" s="325"/>
      <c r="D59" s="325"/>
      <c r="E59" s="325"/>
      <c r="F59" s="325"/>
      <c r="G59" s="325"/>
      <c r="H59" s="319" t="s">
        <v>339</v>
      </c>
      <c r="I59" s="287">
        <v>0.81049499999999997</v>
      </c>
      <c r="J59" s="294">
        <v>1</v>
      </c>
      <c r="K59" s="287">
        <f>I59*J59</f>
        <v>0.81049499999999997</v>
      </c>
      <c r="L59" s="824">
        <f>VLOOKUP(A59,TRANSPORTE!A6:D117,4,FALSE)</f>
        <v>776.5101286607121</v>
      </c>
      <c r="M59" s="825"/>
      <c r="N59" s="295">
        <f>K59*L59</f>
        <v>629.35757672886382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629.35757672886382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141.85334779472223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3439.2961246681998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687.85922493364001</v>
      </c>
      <c r="M83" s="855"/>
      <c r="N83" s="57"/>
    </row>
    <row r="84" spans="1:14">
      <c r="B84" s="95" t="s">
        <v>1057</v>
      </c>
      <c r="C84" s="96"/>
      <c r="D84" s="96"/>
      <c r="E84" s="96"/>
      <c r="F84" s="96"/>
      <c r="G84" s="96"/>
      <c r="H84" s="96"/>
      <c r="I84" s="93"/>
      <c r="J84" s="94"/>
      <c r="K84" s="312">
        <v>0.05</v>
      </c>
      <c r="L84" s="854">
        <f>N78*K84</f>
        <v>171.96480623341</v>
      </c>
      <c r="M84" s="855"/>
      <c r="N84" s="57"/>
    </row>
    <row r="85" spans="1:14" ht="15" thickBot="1">
      <c r="B85" s="97" t="s">
        <v>1058</v>
      </c>
      <c r="C85" s="98"/>
      <c r="D85" s="98"/>
      <c r="E85" s="98"/>
      <c r="F85" s="98"/>
      <c r="G85" s="98"/>
      <c r="H85" s="98"/>
      <c r="I85" s="99"/>
      <c r="J85" s="100"/>
      <c r="K85" s="313">
        <v>0.05</v>
      </c>
      <c r="L85" s="856">
        <f>N78*K85</f>
        <v>171.96480623341</v>
      </c>
      <c r="M85" s="857"/>
      <c r="N85" s="57"/>
    </row>
    <row r="86" spans="1:14" ht="15" thickBot="1">
      <c r="B86" s="820" t="s">
        <v>1037</v>
      </c>
      <c r="C86" s="821"/>
      <c r="D86" s="821"/>
      <c r="E86" s="821"/>
      <c r="F86" s="821"/>
      <c r="G86" s="821"/>
      <c r="H86" s="821"/>
      <c r="I86" s="821"/>
      <c r="J86" s="821"/>
      <c r="K86" s="821"/>
      <c r="L86" s="821"/>
      <c r="M86" s="822"/>
      <c r="N86" s="58">
        <f>L83+L84+L85</f>
        <v>1031.7888374004599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4471.0849620686595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1509</v>
      </c>
      <c r="C31" s="87" t="s">
        <v>1497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5"/>
      <c r="J36" s="276"/>
      <c r="K36" s="277">
        <f>VLOOKUP(A36,EQUIPOS!A5:D154,4,FALSE)</f>
        <v>208763.18349619978</v>
      </c>
      <c r="L36" s="278"/>
      <c r="M36" s="279">
        <v>0.625</v>
      </c>
      <c r="N36" s="280">
        <f>K36/M36</f>
        <v>334021.09359391965</v>
      </c>
    </row>
    <row r="37" spans="1:14">
      <c r="A37" s="114" t="s">
        <v>241</v>
      </c>
      <c r="B37" s="833" t="str">
        <f>VLOOKUP(A37,EQUIPOS!A7:D154,3,FALSE)</f>
        <v>Grúa (capacidad 15 ton)</v>
      </c>
      <c r="C37" s="834"/>
      <c r="D37" s="834"/>
      <c r="E37" s="834"/>
      <c r="F37" s="834"/>
      <c r="G37" s="834"/>
      <c r="H37" s="835"/>
      <c r="I37" s="275"/>
      <c r="J37" s="276"/>
      <c r="K37" s="277">
        <f>VLOOKUP(A37,EQUIPOS!A6:D154,4,FALSE)</f>
        <v>104931.2377816904</v>
      </c>
      <c r="L37" s="278"/>
      <c r="M37" s="279">
        <v>0.625</v>
      </c>
      <c r="N37" s="280">
        <f>K37/M37</f>
        <v>167889.98045070464</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2553.3602603050003</v>
      </c>
    </row>
    <row r="43" spans="1:14" ht="15" thickBot="1">
      <c r="B43" s="820" t="s">
        <v>1037</v>
      </c>
      <c r="C43" s="821"/>
      <c r="D43" s="821"/>
      <c r="E43" s="821"/>
      <c r="F43" s="821"/>
      <c r="G43" s="821"/>
      <c r="H43" s="821"/>
      <c r="I43" s="821"/>
      <c r="J43" s="821"/>
      <c r="K43" s="821"/>
      <c r="L43" s="821"/>
      <c r="M43" s="822"/>
      <c r="N43" s="402">
        <f>SUM(N36:N42)</f>
        <v>504464.43430492928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9361.9475186984455</v>
      </c>
      <c r="N49" s="280">
        <f>K49*M49</f>
        <v>9361.9475186984455</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2291.4766604911147</v>
      </c>
      <c r="N50" s="280">
        <f>K50*M50</f>
        <v>2291.4766604911147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32000</v>
      </c>
      <c r="N51" s="280">
        <f>K51*M51</f>
        <v>64000</v>
      </c>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122063.42417918956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5</v>
      </c>
      <c r="N70" s="403">
        <f>K70/M70</f>
        <v>51067.205206099999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677595.06369021884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135519.01273804376</v>
      </c>
      <c r="M83" s="855"/>
      <c r="N83" s="57"/>
    </row>
    <row r="84" spans="1:14">
      <c r="B84" s="95" t="s">
        <v>1057</v>
      </c>
      <c r="C84" s="96"/>
      <c r="D84" s="96"/>
      <c r="E84" s="96"/>
      <c r="F84" s="96"/>
      <c r="G84" s="96"/>
      <c r="H84" s="96"/>
      <c r="I84" s="93"/>
      <c r="J84" s="94"/>
      <c r="K84" s="312">
        <v>0.05</v>
      </c>
      <c r="L84" s="854">
        <f>N78*K84</f>
        <v>33879.753184510941</v>
      </c>
      <c r="M84" s="855"/>
      <c r="N84" s="57"/>
    </row>
    <row r="85" spans="1:14" ht="15" thickBot="1">
      <c r="B85" s="97" t="s">
        <v>1058</v>
      </c>
      <c r="C85" s="98"/>
      <c r="D85" s="98"/>
      <c r="E85" s="98"/>
      <c r="F85" s="98"/>
      <c r="G85" s="98"/>
      <c r="H85" s="98"/>
      <c r="I85" s="99"/>
      <c r="J85" s="100"/>
      <c r="K85" s="313">
        <v>0.05</v>
      </c>
      <c r="L85" s="856">
        <f>N78*K85</f>
        <v>33879.753184510941</v>
      </c>
      <c r="M85" s="857"/>
      <c r="N85" s="57"/>
    </row>
    <row r="86" spans="1:14" ht="15" thickBot="1">
      <c r="B86" s="820" t="s">
        <v>1037</v>
      </c>
      <c r="C86" s="821"/>
      <c r="D86" s="821"/>
      <c r="E86" s="821"/>
      <c r="F86" s="821"/>
      <c r="G86" s="821"/>
      <c r="H86" s="821"/>
      <c r="I86" s="821"/>
      <c r="J86" s="821"/>
      <c r="K86" s="821"/>
      <c r="L86" s="821"/>
      <c r="M86" s="822"/>
      <c r="N86" s="58">
        <f>L83+L84+L85</f>
        <v>203278.51910706566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880873.58279728447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1510</v>
      </c>
      <c r="C31" s="87" t="s">
        <v>1501</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5"/>
      <c r="J36" s="276"/>
      <c r="K36" s="277">
        <f>VLOOKUP(A36,EQUIPOS!A6:D163,4,FALSE)</f>
        <v>208763.18349619978</v>
      </c>
      <c r="L36" s="278"/>
      <c r="M36" s="279">
        <v>0.5</v>
      </c>
      <c r="N36" s="280">
        <f>K36/M36</f>
        <v>417526.36699239956</v>
      </c>
    </row>
    <row r="37" spans="1:14">
      <c r="A37" s="114" t="s">
        <v>241</v>
      </c>
      <c r="B37" s="833" t="str">
        <f>VLOOKUP(A37,EQUIPOS!A7:D154,3,FALSE)</f>
        <v>Grúa (capacidad 15 ton)</v>
      </c>
      <c r="C37" s="834"/>
      <c r="D37" s="834"/>
      <c r="E37" s="834"/>
      <c r="F37" s="834"/>
      <c r="G37" s="834"/>
      <c r="H37" s="835"/>
      <c r="I37" s="275"/>
      <c r="J37" s="276"/>
      <c r="K37" s="277">
        <f>VLOOKUP(A37,EQUIPOS!A7:D164,4,FALSE)</f>
        <v>104931.2377816904</v>
      </c>
      <c r="L37" s="278"/>
      <c r="M37" s="279">
        <v>0.5</v>
      </c>
      <c r="N37" s="280">
        <f>K37/M37</f>
        <v>209862.47556338081</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3191.70032538125</v>
      </c>
    </row>
    <row r="43" spans="1:14" ht="15" thickBot="1">
      <c r="B43" s="820" t="s">
        <v>1037</v>
      </c>
      <c r="C43" s="821"/>
      <c r="D43" s="821"/>
      <c r="E43" s="821"/>
      <c r="F43" s="821"/>
      <c r="G43" s="821"/>
      <c r="H43" s="821"/>
      <c r="I43" s="821"/>
      <c r="J43" s="821"/>
      <c r="K43" s="821"/>
      <c r="L43" s="821"/>
      <c r="M43" s="822"/>
      <c r="N43" s="402">
        <f>SUM(N36:N42)</f>
        <v>630580.54288116167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9361.9475186984455</v>
      </c>
      <c r="N49" s="280">
        <f>K49*M49</f>
        <v>9361.9475186984455</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2291.4766604911147</v>
      </c>
      <c r="N50" s="280">
        <f>K50*M50</f>
        <v>2291.4766604911147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32000</v>
      </c>
      <c r="N51" s="280">
        <f>K51*M51</f>
        <v>64000</v>
      </c>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122063.42417918956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4</v>
      </c>
      <c r="N70" s="403">
        <f>K70/M70</f>
        <v>63834.006507624996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63834.006507624996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816477.97356797627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163295.59471359526</v>
      </c>
      <c r="M83" s="855"/>
      <c r="N83" s="57"/>
    </row>
    <row r="84" spans="1:14">
      <c r="B84" s="95" t="s">
        <v>1057</v>
      </c>
      <c r="C84" s="96"/>
      <c r="D84" s="96"/>
      <c r="E84" s="96"/>
      <c r="F84" s="96"/>
      <c r="G84" s="96"/>
      <c r="H84" s="96"/>
      <c r="I84" s="93"/>
      <c r="J84" s="94"/>
      <c r="K84" s="312">
        <v>0.05</v>
      </c>
      <c r="L84" s="854">
        <f>N78*K84</f>
        <v>40823.898678398815</v>
      </c>
      <c r="M84" s="855"/>
      <c r="N84" s="57"/>
    </row>
    <row r="85" spans="1:14" ht="15" thickBot="1">
      <c r="B85" s="97" t="s">
        <v>1058</v>
      </c>
      <c r="C85" s="98"/>
      <c r="D85" s="98"/>
      <c r="E85" s="98"/>
      <c r="F85" s="98"/>
      <c r="G85" s="98"/>
      <c r="H85" s="98"/>
      <c r="I85" s="99"/>
      <c r="J85" s="100"/>
      <c r="K85" s="313">
        <v>0.05</v>
      </c>
      <c r="L85" s="856">
        <f>N78*K85</f>
        <v>40823.898678398815</v>
      </c>
      <c r="M85" s="857"/>
      <c r="N85" s="57"/>
    </row>
    <row r="86" spans="1:14" ht="15" thickBot="1">
      <c r="B86" s="820" t="s">
        <v>1037</v>
      </c>
      <c r="C86" s="821"/>
      <c r="D86" s="821"/>
      <c r="E86" s="821"/>
      <c r="F86" s="821"/>
      <c r="G86" s="821"/>
      <c r="H86" s="821"/>
      <c r="I86" s="821"/>
      <c r="J86" s="821"/>
      <c r="K86" s="821"/>
      <c r="L86" s="821"/>
      <c r="M86" s="822"/>
      <c r="N86" s="58">
        <f>L83+L84+L85</f>
        <v>244943.39207039287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1061421.3656383692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1511</v>
      </c>
      <c r="C31" s="87" t="s">
        <v>1502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5"/>
      <c r="J36" s="276"/>
      <c r="K36" s="277">
        <f>VLOOKUP(A36,EQUIPOS!A6:D163,4,FALSE)</f>
        <v>208763.18349619978</v>
      </c>
      <c r="L36" s="278"/>
      <c r="M36" s="279">
        <v>0.4375</v>
      </c>
      <c r="N36" s="280">
        <f>K36/M36</f>
        <v>477172.99084845663</v>
      </c>
    </row>
    <row r="37" spans="1:14">
      <c r="A37" s="114" t="s">
        <v>241</v>
      </c>
      <c r="B37" s="833" t="str">
        <f>VLOOKUP(A37,EQUIPOS!A7:D154,3,FALSE)</f>
        <v>Grúa (capacidad 15 ton)</v>
      </c>
      <c r="C37" s="834"/>
      <c r="D37" s="834"/>
      <c r="E37" s="834"/>
      <c r="F37" s="834"/>
      <c r="G37" s="834"/>
      <c r="H37" s="835"/>
      <c r="I37" s="275"/>
      <c r="J37" s="276"/>
      <c r="K37" s="277">
        <f>VLOOKUP(A37,EQUIPOS!A7:D164,4,FALSE)</f>
        <v>104931.2377816904</v>
      </c>
      <c r="L37" s="278"/>
      <c r="M37" s="279">
        <v>0.4375</v>
      </c>
      <c r="N37" s="280">
        <f>K37/M37</f>
        <v>239842.82921529235</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3647.657514721428</v>
      </c>
    </row>
    <row r="43" spans="1:14" ht="15" thickBot="1">
      <c r="B43" s="820" t="s">
        <v>1037</v>
      </c>
      <c r="C43" s="821"/>
      <c r="D43" s="821"/>
      <c r="E43" s="821"/>
      <c r="F43" s="821"/>
      <c r="G43" s="821"/>
      <c r="H43" s="821"/>
      <c r="I43" s="821"/>
      <c r="J43" s="821"/>
      <c r="K43" s="821"/>
      <c r="L43" s="821"/>
      <c r="M43" s="822"/>
      <c r="N43" s="402">
        <f>SUM(N36:N42)</f>
        <v>720663.47757847037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9361.9475186984455</v>
      </c>
      <c r="N49" s="280">
        <f>K49*M49</f>
        <v>9361.9475186984455</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2291.4766604911147</v>
      </c>
      <c r="N50" s="280">
        <f>K50*M50</f>
        <v>2291.4766604911147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32000</v>
      </c>
      <c r="N51" s="280">
        <f>K51*M51</f>
        <v>64000</v>
      </c>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122063.42417918956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3.5</v>
      </c>
      <c r="N70" s="403">
        <f>K70/M70</f>
        <v>72953.15029442856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72953.15029442856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915680.05205208855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183136.01041041772</v>
      </c>
      <c r="M83" s="855"/>
      <c r="N83" s="57"/>
    </row>
    <row r="84" spans="1:14">
      <c r="B84" s="95" t="s">
        <v>1057</v>
      </c>
      <c r="C84" s="96"/>
      <c r="D84" s="96"/>
      <c r="E84" s="96"/>
      <c r="F84" s="96"/>
      <c r="G84" s="96"/>
      <c r="H84" s="96"/>
      <c r="I84" s="93"/>
      <c r="J84" s="94"/>
      <c r="K84" s="312">
        <v>0.05</v>
      </c>
      <c r="L84" s="854">
        <f>N78*K84</f>
        <v>45784.002602604429</v>
      </c>
      <c r="M84" s="855"/>
      <c r="N84" s="57"/>
    </row>
    <row r="85" spans="1:14" ht="15" thickBot="1">
      <c r="B85" s="97" t="s">
        <v>1058</v>
      </c>
      <c r="C85" s="98"/>
      <c r="D85" s="98"/>
      <c r="E85" s="98"/>
      <c r="F85" s="98"/>
      <c r="G85" s="98"/>
      <c r="H85" s="98"/>
      <c r="I85" s="99"/>
      <c r="J85" s="100"/>
      <c r="K85" s="313">
        <v>0.05</v>
      </c>
      <c r="L85" s="856">
        <f>N78*K85</f>
        <v>45784.002602604429</v>
      </c>
      <c r="M85" s="857"/>
      <c r="N85" s="57"/>
    </row>
    <row r="86" spans="1:14" ht="15" thickBot="1">
      <c r="B86" s="820" t="s">
        <v>1037</v>
      </c>
      <c r="C86" s="821"/>
      <c r="D86" s="821"/>
      <c r="E86" s="821"/>
      <c r="F86" s="821"/>
      <c r="G86" s="821"/>
      <c r="H86" s="821"/>
      <c r="I86" s="821"/>
      <c r="J86" s="821"/>
      <c r="K86" s="821"/>
      <c r="L86" s="821"/>
      <c r="M86" s="822"/>
      <c r="N86" s="58">
        <f>L83+L84+L85</f>
        <v>274704.01561562659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1190384.0676677153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1512</v>
      </c>
      <c r="C31" s="87" t="s">
        <v>1503</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5"/>
      <c r="J36" s="276"/>
      <c r="K36" s="277">
        <f>VLOOKUP(A36,EQUIPOS!A6:D163,4,FALSE)</f>
        <v>208763.18349619978</v>
      </c>
      <c r="L36" s="278"/>
      <c r="M36" s="279">
        <v>0.875</v>
      </c>
      <c r="N36" s="280">
        <f>K36/M36</f>
        <v>238586.49542422831</v>
      </c>
    </row>
    <row r="37" spans="1:14">
      <c r="A37" s="114" t="s">
        <v>241</v>
      </c>
      <c r="B37" s="833" t="str">
        <f>VLOOKUP(A37,EQUIPOS!A7:D154,3,FALSE)</f>
        <v>Grúa (capacidad 15 ton)</v>
      </c>
      <c r="C37" s="834"/>
      <c r="D37" s="834"/>
      <c r="E37" s="834"/>
      <c r="F37" s="834"/>
      <c r="G37" s="834"/>
      <c r="H37" s="835"/>
      <c r="I37" s="275"/>
      <c r="J37" s="276"/>
      <c r="K37" s="277">
        <f>VLOOKUP(A37,EQUIPOS!A7:D164,4,FALSE)</f>
        <v>104931.2377816904</v>
      </c>
      <c r="L37" s="278"/>
      <c r="M37" s="279">
        <v>0.875</v>
      </c>
      <c r="N37" s="280">
        <f>K37/M37</f>
        <v>119921.41460764618</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1459.0630058885715</v>
      </c>
    </row>
    <row r="43" spans="1:14" ht="15" thickBot="1">
      <c r="B43" s="820" t="s">
        <v>1037</v>
      </c>
      <c r="C43" s="821"/>
      <c r="D43" s="821"/>
      <c r="E43" s="821"/>
      <c r="F43" s="821"/>
      <c r="G43" s="821"/>
      <c r="H43" s="821"/>
      <c r="I43" s="821"/>
      <c r="J43" s="821"/>
      <c r="K43" s="821"/>
      <c r="L43" s="821"/>
      <c r="M43" s="822"/>
      <c r="N43" s="402">
        <f>SUM(N36:N42)</f>
        <v>359966.97303776303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9361.9475186984455</v>
      </c>
      <c r="N49" s="280">
        <f>K49*M49</f>
        <v>9361.9475186984455</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2291.4766604911147</v>
      </c>
      <c r="N50" s="280">
        <f>K50*M50</f>
        <v>2291.4766604911147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58063.424179189562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7</v>
      </c>
      <c r="N70" s="403">
        <f>K70/M70</f>
        <v>29181.260117771428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29181.260117771428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447211.65733472403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89442.331466944815</v>
      </c>
      <c r="M83" s="855"/>
      <c r="N83" s="57"/>
    </row>
    <row r="84" spans="1:14">
      <c r="B84" s="95" t="s">
        <v>1057</v>
      </c>
      <c r="C84" s="96"/>
      <c r="D84" s="96"/>
      <c r="E84" s="96"/>
      <c r="F84" s="96"/>
      <c r="G84" s="96"/>
      <c r="H84" s="96"/>
      <c r="I84" s="93"/>
      <c r="J84" s="94"/>
      <c r="K84" s="312">
        <v>0.05</v>
      </c>
      <c r="L84" s="854">
        <f>N78*K84</f>
        <v>22360.582866736204</v>
      </c>
      <c r="M84" s="855"/>
      <c r="N84" s="57"/>
    </row>
    <row r="85" spans="1:14" ht="15" thickBot="1">
      <c r="B85" s="97" t="s">
        <v>1058</v>
      </c>
      <c r="C85" s="98"/>
      <c r="D85" s="98"/>
      <c r="E85" s="98"/>
      <c r="F85" s="98"/>
      <c r="G85" s="98"/>
      <c r="H85" s="98"/>
      <c r="I85" s="99"/>
      <c r="J85" s="100"/>
      <c r="K85" s="313">
        <v>0.05</v>
      </c>
      <c r="L85" s="856">
        <f>N78*K85</f>
        <v>22360.582866736204</v>
      </c>
      <c r="M85" s="857"/>
      <c r="N85" s="57"/>
    </row>
    <row r="86" spans="1:14" ht="15" thickBot="1">
      <c r="B86" s="820" t="s">
        <v>1037</v>
      </c>
      <c r="C86" s="821"/>
      <c r="D86" s="821"/>
      <c r="E86" s="821"/>
      <c r="F86" s="821"/>
      <c r="G86" s="821"/>
      <c r="H86" s="821"/>
      <c r="I86" s="821"/>
      <c r="J86" s="821"/>
      <c r="K86" s="821"/>
      <c r="L86" s="821"/>
      <c r="M86" s="822"/>
      <c r="N86" s="58">
        <f>L83+L84+L85</f>
        <v>134163.49720041722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581375.15453514131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1513</v>
      </c>
      <c r="C31" s="87" t="s">
        <v>1504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5"/>
      <c r="J36" s="276"/>
      <c r="K36" s="277">
        <f>VLOOKUP(A36,EQUIPOS!A6:D163,4,FALSE)</f>
        <v>208763.18349619978</v>
      </c>
      <c r="L36" s="278"/>
      <c r="M36" s="279">
        <v>0.75</v>
      </c>
      <c r="N36" s="280">
        <f>K36/M36</f>
        <v>278350.91132826637</v>
      </c>
    </row>
    <row r="37" spans="1:14">
      <c r="A37" s="114" t="s">
        <v>241</v>
      </c>
      <c r="B37" s="833" t="str">
        <f>VLOOKUP(A37,EQUIPOS!A7:D154,3,FALSE)</f>
        <v>Grúa (capacidad 15 ton)</v>
      </c>
      <c r="C37" s="834"/>
      <c r="D37" s="834"/>
      <c r="E37" s="834"/>
      <c r="F37" s="834"/>
      <c r="G37" s="834"/>
      <c r="H37" s="835"/>
      <c r="I37" s="275"/>
      <c r="J37" s="276"/>
      <c r="K37" s="277">
        <f>VLOOKUP(A37,EQUIPOS!A7:D164,4,FALSE)</f>
        <v>104931.2377816904</v>
      </c>
      <c r="L37" s="278"/>
      <c r="M37" s="279">
        <v>0.75</v>
      </c>
      <c r="N37" s="280">
        <f>K37/M37</f>
        <v>139908.31704225388</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1702.2401735366668</v>
      </c>
    </row>
    <row r="43" spans="1:14" ht="15" thickBot="1">
      <c r="B43" s="820" t="s">
        <v>1037</v>
      </c>
      <c r="C43" s="821"/>
      <c r="D43" s="821"/>
      <c r="E43" s="821"/>
      <c r="F43" s="821"/>
      <c r="G43" s="821"/>
      <c r="H43" s="821"/>
      <c r="I43" s="821"/>
      <c r="J43" s="821"/>
      <c r="K43" s="821"/>
      <c r="L43" s="821"/>
      <c r="M43" s="822"/>
      <c r="N43" s="402">
        <f>SUM(N36:N42)</f>
        <v>419961.46854405693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9361.9475186984455</v>
      </c>
      <c r="N49" s="280">
        <f>K49*M49</f>
        <v>9361.9475186984455</v>
      </c>
    </row>
    <row r="50" spans="1:14">
      <c r="A50" s="2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2291.4766604911147</v>
      </c>
      <c r="N50" s="280">
        <f>K50*M50</f>
        <v>2291.4766604911147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58063.424179189562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4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6</v>
      </c>
      <c r="N70" s="403">
        <f>K70/M70</f>
        <v>34044.803470733335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34044.803470733335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512069.69619397982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102413.93923879597</v>
      </c>
      <c r="M83" s="855"/>
      <c r="N83" s="57"/>
    </row>
    <row r="84" spans="1:14">
      <c r="B84" s="95" t="s">
        <v>1057</v>
      </c>
      <c r="C84" s="96"/>
      <c r="D84" s="96"/>
      <c r="E84" s="96"/>
      <c r="F84" s="96"/>
      <c r="G84" s="96"/>
      <c r="H84" s="96"/>
      <c r="I84" s="93"/>
      <c r="J84" s="94"/>
      <c r="K84" s="312">
        <v>0.05</v>
      </c>
      <c r="L84" s="854">
        <f>N78*K84</f>
        <v>25603.484809698992</v>
      </c>
      <c r="M84" s="855"/>
      <c r="N84" s="57"/>
    </row>
    <row r="85" spans="1:14" ht="15" thickBot="1">
      <c r="B85" s="97" t="s">
        <v>1058</v>
      </c>
      <c r="C85" s="98"/>
      <c r="D85" s="98"/>
      <c r="E85" s="98"/>
      <c r="F85" s="98"/>
      <c r="G85" s="98"/>
      <c r="H85" s="98"/>
      <c r="I85" s="99"/>
      <c r="J85" s="100"/>
      <c r="K85" s="313">
        <v>0.05</v>
      </c>
      <c r="L85" s="856">
        <f>N78*K85</f>
        <v>25603.484809698992</v>
      </c>
      <c r="M85" s="857"/>
      <c r="N85" s="57"/>
    </row>
    <row r="86" spans="1:14" ht="15" thickBot="1">
      <c r="B86" s="820" t="s">
        <v>1037</v>
      </c>
      <c r="C86" s="821"/>
      <c r="D86" s="821"/>
      <c r="E86" s="821"/>
      <c r="F86" s="821"/>
      <c r="G86" s="821"/>
      <c r="H86" s="821"/>
      <c r="I86" s="821"/>
      <c r="J86" s="821"/>
      <c r="K86" s="821"/>
      <c r="L86" s="821"/>
      <c r="M86" s="822"/>
      <c r="N86" s="58">
        <f>L83+L84+L85</f>
        <v>153620.90885819396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665690.60505217384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1514</v>
      </c>
      <c r="C31" s="87" t="s">
        <v>1505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5"/>
      <c r="J36" s="276"/>
      <c r="K36" s="277">
        <f>VLOOKUP(A36,EQUIPOS!A6:D163,4,FALSE)</f>
        <v>208763.18349619978</v>
      </c>
      <c r="L36" s="278"/>
      <c r="M36" s="279">
        <v>0.6875</v>
      </c>
      <c r="N36" s="280">
        <f>K36/M36</f>
        <v>303655.53963083605</v>
      </c>
    </row>
    <row r="37" spans="1:14">
      <c r="A37" s="114" t="s">
        <v>241</v>
      </c>
      <c r="B37" s="833" t="str">
        <f>VLOOKUP(A37,EQUIPOS!A7:D154,3,FALSE)</f>
        <v>Grúa (capacidad 15 ton)</v>
      </c>
      <c r="C37" s="834"/>
      <c r="D37" s="834"/>
      <c r="E37" s="834"/>
      <c r="F37" s="834"/>
      <c r="G37" s="834"/>
      <c r="H37" s="835"/>
      <c r="I37" s="275"/>
      <c r="J37" s="276"/>
      <c r="K37" s="277">
        <f>VLOOKUP(A37,EQUIPOS!A7:D164,4,FALSE)</f>
        <v>104931.2377816904</v>
      </c>
      <c r="L37" s="278"/>
      <c r="M37" s="279">
        <v>0.6875</v>
      </c>
      <c r="N37" s="280">
        <f>K37/M37</f>
        <v>152627.25495518604</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1856.9892802218183</v>
      </c>
    </row>
    <row r="43" spans="1:14" ht="15" thickBot="1">
      <c r="B43" s="820" t="s">
        <v>1037</v>
      </c>
      <c r="C43" s="821"/>
      <c r="D43" s="821"/>
      <c r="E43" s="821"/>
      <c r="F43" s="821"/>
      <c r="G43" s="821"/>
      <c r="H43" s="821"/>
      <c r="I43" s="821"/>
      <c r="J43" s="821"/>
      <c r="K43" s="821"/>
      <c r="L43" s="821"/>
      <c r="M43" s="822"/>
      <c r="N43" s="402">
        <f>SUM(N36:N42)</f>
        <v>458139.7838662439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9361.9475186984455</v>
      </c>
      <c r="N49" s="280">
        <f>K49*M49</f>
        <v>9361.9475186984455</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2291.4766604911147</v>
      </c>
      <c r="N50" s="280">
        <f>K50*M50</f>
        <v>2291.4766604911147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58063.424179189562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5.5</v>
      </c>
      <c r="N70" s="403">
        <f>K70/M70</f>
        <v>37139.785604436365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37139.785604436365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553342.99364986981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110668.59872997396</v>
      </c>
      <c r="M83" s="855"/>
      <c r="N83" s="57"/>
    </row>
    <row r="84" spans="1:14">
      <c r="B84" s="95" t="s">
        <v>1057</v>
      </c>
      <c r="C84" s="96"/>
      <c r="D84" s="96"/>
      <c r="E84" s="96"/>
      <c r="F84" s="96"/>
      <c r="G84" s="96"/>
      <c r="H84" s="96"/>
      <c r="I84" s="93"/>
      <c r="J84" s="94"/>
      <c r="K84" s="312">
        <v>0.05</v>
      </c>
      <c r="L84" s="854">
        <f>N78*K84</f>
        <v>27667.149682493491</v>
      </c>
      <c r="M84" s="855"/>
      <c r="N84" s="57"/>
    </row>
    <row r="85" spans="1:14" ht="15" thickBot="1">
      <c r="B85" s="97" t="s">
        <v>1058</v>
      </c>
      <c r="C85" s="98"/>
      <c r="D85" s="98"/>
      <c r="E85" s="98"/>
      <c r="F85" s="98"/>
      <c r="G85" s="98"/>
      <c r="H85" s="98"/>
      <c r="I85" s="99"/>
      <c r="J85" s="100"/>
      <c r="K85" s="313">
        <v>0.05</v>
      </c>
      <c r="L85" s="856">
        <f>N78*K85</f>
        <v>27667.149682493491</v>
      </c>
      <c r="M85" s="857"/>
      <c r="N85" s="57"/>
    </row>
    <row r="86" spans="1:14" ht="15" thickBot="1">
      <c r="B86" s="820" t="s">
        <v>1037</v>
      </c>
      <c r="C86" s="821"/>
      <c r="D86" s="821"/>
      <c r="E86" s="821"/>
      <c r="F86" s="821"/>
      <c r="G86" s="821"/>
      <c r="H86" s="821"/>
      <c r="I86" s="821"/>
      <c r="J86" s="821"/>
      <c r="K86" s="821"/>
      <c r="L86" s="821"/>
      <c r="M86" s="822"/>
      <c r="N86" s="58">
        <f>L83+L84+L85</f>
        <v>166002.89809496095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719345.89174483076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1515</v>
      </c>
      <c r="C31" s="87" t="s">
        <v>1506</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8" t="s">
        <v>241</v>
      </c>
      <c r="B36" s="833" t="str">
        <f>VLOOKUP(A36,EQUIPOS!A6:D154,3,FALSE)</f>
        <v>Grúa (capacidad 15 ton)</v>
      </c>
      <c r="C36" s="834"/>
      <c r="D36" s="834"/>
      <c r="E36" s="834"/>
      <c r="F36" s="834"/>
      <c r="G36" s="834"/>
      <c r="H36" s="835"/>
      <c r="I36" s="275"/>
      <c r="J36" s="276"/>
      <c r="K36" s="277">
        <f>VLOOKUP(A36,EQUIPOS!A6:D163,4,FALSE)</f>
        <v>104931.2377816904</v>
      </c>
      <c r="L36" s="278"/>
      <c r="M36" s="404">
        <v>1.125</v>
      </c>
      <c r="N36" s="280">
        <f>K36/M36</f>
        <v>93272.211361502588</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1134.8267823577778</v>
      </c>
    </row>
    <row r="43" spans="1:14" ht="15" thickBot="1">
      <c r="B43" s="820" t="s">
        <v>1037</v>
      </c>
      <c r="C43" s="821"/>
      <c r="D43" s="821"/>
      <c r="E43" s="821"/>
      <c r="F43" s="821"/>
      <c r="G43" s="821"/>
      <c r="H43" s="821"/>
      <c r="I43" s="821"/>
      <c r="J43" s="821"/>
      <c r="K43" s="821"/>
      <c r="L43" s="821"/>
      <c r="M43" s="822"/>
      <c r="N43" s="402">
        <f>SUM(N36:N42)</f>
        <v>94407.038143860365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55" t="s">
        <v>431</v>
      </c>
      <c r="B48" s="49" t="str">
        <f>VLOOKUP(A48,MATERIALES!A4:D373,3,FALSE)</f>
        <v xml:space="preserve">Costal de fibra o fique
</v>
      </c>
      <c r="C48" s="289"/>
      <c r="D48" s="289"/>
      <c r="E48" s="289"/>
      <c r="F48" s="289"/>
      <c r="G48" s="289"/>
      <c r="H48" s="289"/>
      <c r="I48" s="276"/>
      <c r="J48" s="232" t="str">
        <f>VLOOKUP(A48,MATERIALES!A4:D373,2,FALSE)</f>
        <v>u</v>
      </c>
      <c r="K48" s="469">
        <v>10</v>
      </c>
      <c r="L48" s="275"/>
      <c r="M48" s="291">
        <f>VLOOKUP(A48,MATERIALES!A5:D373,4,FALSE)</f>
        <v>4641</v>
      </c>
      <c r="N48" s="280">
        <f>K48*M48</f>
        <v>46410</v>
      </c>
    </row>
    <row r="49" spans="1:14">
      <c r="A49" s="155"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VLOOKUP(A49,MATERIALES!A5:D373,2,FALSE)</f>
        <v>kg</v>
      </c>
      <c r="K49" s="469">
        <v>1</v>
      </c>
      <c r="L49" s="275"/>
      <c r="M49" s="291">
        <f>VLOOKUP(A49,MATERIALES!A6:D373,4,FALSE)</f>
        <v>2291.4766604911147</v>
      </c>
      <c r="N49" s="280">
        <f>K49*M49</f>
        <v>2291.4766604911147</v>
      </c>
    </row>
    <row r="50" spans="1:14">
      <c r="A50" s="156" t="s">
        <v>414</v>
      </c>
      <c r="B50" s="49" t="str">
        <f>VLOOKUP(A50,MATERIALES!A6:D373,3,FALSE)</f>
        <v xml:space="preserve">Cicatrizante (para remoción de especies vegetales)
</v>
      </c>
      <c r="C50" s="289"/>
      <c r="D50" s="289"/>
      <c r="E50" s="289"/>
      <c r="F50" s="289"/>
      <c r="G50" s="289"/>
      <c r="H50" s="289"/>
      <c r="I50" s="276"/>
      <c r="J50" s="232" t="str">
        <f>VLOOKUP(A50,MATERIALES!A6:D373,2,FALSE)</f>
        <v>kg</v>
      </c>
      <c r="K50" s="469">
        <v>1</v>
      </c>
      <c r="L50" s="275"/>
      <c r="M50" s="291">
        <f>VLOOKUP(A50,MATERIALES!A6:D373,4,FALSE)</f>
        <v>9361.9475186984455</v>
      </c>
      <c r="N50" s="280">
        <f>K50*M50</f>
        <v>9361.9475186984455</v>
      </c>
    </row>
    <row r="51" spans="1:14">
      <c r="B51" s="49"/>
      <c r="C51" s="289"/>
      <c r="D51" s="289"/>
      <c r="E51" s="289"/>
      <c r="F51" s="289"/>
      <c r="G51" s="289"/>
      <c r="H51" s="289"/>
      <c r="I51" s="276"/>
      <c r="J51" s="232"/>
      <c r="K51" s="405"/>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58063.424179189562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54"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4">
        <v>9</v>
      </c>
      <c r="N70" s="403">
        <f>K70/M70</f>
        <v>22696.535647155557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22696.535647155557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175166.9979702055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35033.399594041104</v>
      </c>
      <c r="M83" s="855"/>
      <c r="N83" s="57"/>
    </row>
    <row r="84" spans="1:14">
      <c r="B84" s="95" t="s">
        <v>1057</v>
      </c>
      <c r="C84" s="96"/>
      <c r="D84" s="96"/>
      <c r="E84" s="96"/>
      <c r="F84" s="96"/>
      <c r="G84" s="96"/>
      <c r="H84" s="96"/>
      <c r="I84" s="93"/>
      <c r="J84" s="94"/>
      <c r="K84" s="312">
        <v>0.05</v>
      </c>
      <c r="L84" s="854">
        <f>N78*K84</f>
        <v>8758.349898510276</v>
      </c>
      <c r="M84" s="855"/>
      <c r="N84" s="57"/>
    </row>
    <row r="85" spans="1:14" ht="15" thickBot="1">
      <c r="B85" s="97" t="s">
        <v>1058</v>
      </c>
      <c r="C85" s="98"/>
      <c r="D85" s="98"/>
      <c r="E85" s="98"/>
      <c r="F85" s="98"/>
      <c r="G85" s="98"/>
      <c r="H85" s="98"/>
      <c r="I85" s="99"/>
      <c r="J85" s="100"/>
      <c r="K85" s="313">
        <v>0.05</v>
      </c>
      <c r="L85" s="856">
        <f>N78*K85</f>
        <v>8758.349898510276</v>
      </c>
      <c r="M85" s="857"/>
      <c r="N85" s="57"/>
    </row>
    <row r="86" spans="1:14" ht="15" thickBot="1">
      <c r="B86" s="820" t="s">
        <v>1037</v>
      </c>
      <c r="C86" s="821"/>
      <c r="D86" s="821"/>
      <c r="E86" s="821"/>
      <c r="F86" s="821"/>
      <c r="G86" s="821"/>
      <c r="H86" s="821"/>
      <c r="I86" s="821"/>
      <c r="J86" s="821"/>
      <c r="K86" s="821"/>
      <c r="L86" s="821"/>
      <c r="M86" s="822"/>
      <c r="N86" s="58">
        <f>L83+L84+L85</f>
        <v>52550.09939106166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227717.09736126717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1516</v>
      </c>
      <c r="C31" s="87" t="s">
        <v>1507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61" t="s">
        <v>241</v>
      </c>
      <c r="B36" s="833" t="str">
        <f>VLOOKUP(A36,EQUIPOS!A6:D154,3,FALSE)</f>
        <v>Grúa (capacidad 15 ton)</v>
      </c>
      <c r="C36" s="834"/>
      <c r="D36" s="834"/>
      <c r="E36" s="834"/>
      <c r="F36" s="834"/>
      <c r="G36" s="834"/>
      <c r="H36" s="835"/>
      <c r="I36" s="275"/>
      <c r="J36" s="276"/>
      <c r="K36" s="277">
        <f>VLOOKUP(A36,EQUIPOS!A6:D163,4,FALSE)</f>
        <v>104931.2377816904</v>
      </c>
      <c r="L36" s="278"/>
      <c r="M36" s="470">
        <v>1</v>
      </c>
      <c r="N36" s="280">
        <f>K36/M36</f>
        <v>104931.2377816904</v>
      </c>
    </row>
    <row r="37" spans="1:14">
      <c r="A37" s="161" t="s">
        <v>373</v>
      </c>
      <c r="B37" s="833" t="str">
        <f>VLOOKUP(A37,EQUIPOS!A7:D154,3,FALSE)</f>
        <v>Volqueta 6 m3</v>
      </c>
      <c r="C37" s="834"/>
      <c r="D37" s="834"/>
      <c r="E37" s="834"/>
      <c r="F37" s="834"/>
      <c r="G37" s="834"/>
      <c r="H37" s="835"/>
      <c r="I37" s="275"/>
      <c r="J37" s="276"/>
      <c r="K37" s="277">
        <f>VLOOKUP(A37,EQUIPOS!A7:D164,4,FALSE)</f>
        <v>68750</v>
      </c>
      <c r="L37" s="278"/>
      <c r="M37" s="471">
        <v>1</v>
      </c>
      <c r="N37" s="280">
        <f>K37/M37</f>
        <v>68750</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1276.6801301525002</v>
      </c>
    </row>
    <row r="43" spans="1:14" ht="15" thickBot="1">
      <c r="B43" s="820" t="s">
        <v>1037</v>
      </c>
      <c r="C43" s="821"/>
      <c r="D43" s="821"/>
      <c r="E43" s="821"/>
      <c r="F43" s="821"/>
      <c r="G43" s="821"/>
      <c r="H43" s="821"/>
      <c r="I43" s="821"/>
      <c r="J43" s="821"/>
      <c r="K43" s="821"/>
      <c r="L43" s="821"/>
      <c r="M43" s="822"/>
      <c r="N43" s="402">
        <f>SUM(N36:N42)</f>
        <v>174957.9179118429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0" t="s">
        <v>431</v>
      </c>
      <c r="B48" s="49" t="str">
        <f>VLOOKUP(A48,MATERIALES!A4:D373,3,FALSE)</f>
        <v xml:space="preserve">Costal de fibra o fique
</v>
      </c>
      <c r="C48" s="289"/>
      <c r="D48" s="289"/>
      <c r="E48" s="289"/>
      <c r="F48" s="289"/>
      <c r="G48" s="289"/>
      <c r="H48" s="289"/>
      <c r="I48" s="276"/>
      <c r="J48" s="232" t="str">
        <f>VLOOKUP(A48,MATERIALES!A4:D385,2,FALSE)</f>
        <v>u</v>
      </c>
      <c r="K48" s="469">
        <v>10</v>
      </c>
      <c r="L48" s="275"/>
      <c r="M48" s="291">
        <f>VLOOKUP(A48,MATERIALES!A5:D373,4,FALSE)</f>
        <v>4641</v>
      </c>
      <c r="N48" s="280">
        <f>K48*M48</f>
        <v>46410</v>
      </c>
    </row>
    <row r="49" spans="1:14">
      <c r="A49" s="157"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VLOOKUP(A49,MATERIALES!A5:D386,2,FALSE)</f>
        <v>kg</v>
      </c>
      <c r="K49" s="469">
        <v>1</v>
      </c>
      <c r="L49" s="275"/>
      <c r="M49" s="291">
        <f>VLOOKUP(A49,MATERIALES!A6:D373,4,FALSE)</f>
        <v>2291.4766604911147</v>
      </c>
      <c r="N49" s="280">
        <f>K49*M49</f>
        <v>2291.4766604911147</v>
      </c>
    </row>
    <row r="50" spans="1:14">
      <c r="A50" s="160" t="s">
        <v>414</v>
      </c>
      <c r="B50" s="49" t="str">
        <f>VLOOKUP(A50,MATERIALES!A6:D373,3,FALSE)</f>
        <v xml:space="preserve">Cicatrizante (para remoción de especies vegetales)
</v>
      </c>
      <c r="C50" s="289"/>
      <c r="D50" s="289"/>
      <c r="E50" s="289"/>
      <c r="F50" s="289"/>
      <c r="G50" s="289"/>
      <c r="H50" s="289"/>
      <c r="I50" s="276"/>
      <c r="J50" s="232" t="str">
        <f>VLOOKUP(A50,MATERIALES!A6:D387,2,FALSE)</f>
        <v>kg</v>
      </c>
      <c r="K50" s="469">
        <v>1</v>
      </c>
      <c r="L50" s="275"/>
      <c r="M50" s="291">
        <f>VLOOKUP(A50,MATERIALES!A6:D373,4,FALSE)</f>
        <v>9361.9475186984455</v>
      </c>
      <c r="N50" s="280">
        <f>K50*M50</f>
        <v>9361.9475186984455</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58063.424179189562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5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8</v>
      </c>
      <c r="N70" s="403">
        <f>K70/M70</f>
        <v>25533.60260305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25533.60260305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258554.94469408249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51710.988938816503</v>
      </c>
      <c r="M83" s="855"/>
      <c r="N83" s="57"/>
    </row>
    <row r="84" spans="1:14">
      <c r="B84" s="95" t="s">
        <v>1057</v>
      </c>
      <c r="C84" s="96"/>
      <c r="D84" s="96"/>
      <c r="E84" s="96"/>
      <c r="F84" s="96"/>
      <c r="G84" s="96"/>
      <c r="H84" s="96"/>
      <c r="I84" s="93"/>
      <c r="J84" s="94"/>
      <c r="K84" s="312">
        <v>0.05</v>
      </c>
      <c r="L84" s="854">
        <f>N78*K84</f>
        <v>12927.747234704126</v>
      </c>
      <c r="M84" s="855"/>
      <c r="N84" s="57"/>
    </row>
    <row r="85" spans="1:14" ht="15" thickBot="1">
      <c r="B85" s="97" t="s">
        <v>1058</v>
      </c>
      <c r="C85" s="98"/>
      <c r="D85" s="98"/>
      <c r="E85" s="98"/>
      <c r="F85" s="98"/>
      <c r="G85" s="98"/>
      <c r="H85" s="98"/>
      <c r="I85" s="99"/>
      <c r="J85" s="100"/>
      <c r="K85" s="313">
        <v>0.05</v>
      </c>
      <c r="L85" s="856">
        <f>N78*K85</f>
        <v>12927.747234704126</v>
      </c>
      <c r="M85" s="857"/>
      <c r="N85" s="57"/>
    </row>
    <row r="86" spans="1:14" ht="15" thickBot="1">
      <c r="B86" s="820" t="s">
        <v>1037</v>
      </c>
      <c r="C86" s="821"/>
      <c r="D86" s="821"/>
      <c r="E86" s="821"/>
      <c r="F86" s="821"/>
      <c r="G86" s="821"/>
      <c r="H86" s="821"/>
      <c r="I86" s="821"/>
      <c r="J86" s="821"/>
      <c r="K86" s="821"/>
      <c r="L86" s="821"/>
      <c r="M86" s="822"/>
      <c r="N86" s="58">
        <f>L83+L84+L85</f>
        <v>77566.483408224754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336121.42810230725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1517</v>
      </c>
      <c r="C31" s="87" t="s">
        <v>1508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5"/>
      <c r="J36" s="276"/>
      <c r="K36" s="277">
        <f>VLOOKUP(A36,EQUIPOS!A6:D163,4,FALSE)</f>
        <v>104931.2377816904</v>
      </c>
      <c r="L36" s="278"/>
      <c r="M36" s="279">
        <v>0.9375</v>
      </c>
      <c r="N36" s="280">
        <f>K36/M36</f>
        <v>111926.6536338031</v>
      </c>
    </row>
    <row r="37" spans="1:14">
      <c r="A37" s="150" t="s">
        <v>373</v>
      </c>
      <c r="B37" s="833" t="str">
        <f>VLOOKUP(A37,EQUIPOS!A7:D154,3,FALSE)</f>
        <v>Volqueta 6 m3</v>
      </c>
      <c r="C37" s="834"/>
      <c r="D37" s="834"/>
      <c r="E37" s="834"/>
      <c r="F37" s="834"/>
      <c r="G37" s="834"/>
      <c r="H37" s="835"/>
      <c r="I37" s="275"/>
      <c r="J37" s="276"/>
      <c r="K37" s="277">
        <f>VLOOKUP(A37,EQUIPOS!A7:D164,4,FALSE)</f>
        <v>68750</v>
      </c>
      <c r="L37" s="278"/>
      <c r="M37" s="279">
        <v>0.9375</v>
      </c>
      <c r="N37" s="280">
        <f>K37/M37</f>
        <v>73333.333333333328</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1361.7921388293335</v>
      </c>
    </row>
    <row r="43" spans="1:14" ht="15" thickBot="1">
      <c r="B43" s="820" t="s">
        <v>1037</v>
      </c>
      <c r="C43" s="821"/>
      <c r="D43" s="821"/>
      <c r="E43" s="821"/>
      <c r="F43" s="821"/>
      <c r="G43" s="821"/>
      <c r="H43" s="821"/>
      <c r="I43" s="821"/>
      <c r="J43" s="821"/>
      <c r="K43" s="821"/>
      <c r="L43" s="821"/>
      <c r="M43" s="822"/>
      <c r="N43" s="402">
        <f>SUM(N36:N42)</f>
        <v>186621.77910596578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9361.9475186984455</v>
      </c>
      <c r="N49" s="280">
        <f>K49*M49</f>
        <v>9361.9475186984455</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2291.4766604911147</v>
      </c>
      <c r="N50" s="280">
        <f>K50*M50</f>
        <v>2291.4766604911147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58063.424179189562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62"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6">
        <v>7.5</v>
      </c>
      <c r="N70" s="403">
        <f>K70/M70</f>
        <v>27235.842776586665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68">
        <f>SUM(N70:N75)</f>
        <v>27235.842776586665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271921.046061742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54384.209212348404</v>
      </c>
      <c r="M83" s="855"/>
      <c r="N83" s="57"/>
    </row>
    <row r="84" spans="1:14">
      <c r="B84" s="95" t="s">
        <v>1057</v>
      </c>
      <c r="C84" s="96"/>
      <c r="D84" s="96"/>
      <c r="E84" s="96"/>
      <c r="F84" s="96"/>
      <c r="G84" s="96"/>
      <c r="H84" s="96"/>
      <c r="I84" s="93"/>
      <c r="J84" s="94"/>
      <c r="K84" s="312">
        <v>0.05</v>
      </c>
      <c r="L84" s="854">
        <f>N78*K84</f>
        <v>13596.052303087101</v>
      </c>
      <c r="M84" s="855"/>
      <c r="N84" s="57"/>
    </row>
    <row r="85" spans="1:14" ht="15" thickBot="1">
      <c r="B85" s="97" t="s">
        <v>1058</v>
      </c>
      <c r="C85" s="98"/>
      <c r="D85" s="98"/>
      <c r="E85" s="98"/>
      <c r="F85" s="98"/>
      <c r="G85" s="98"/>
      <c r="H85" s="98"/>
      <c r="I85" s="99"/>
      <c r="J85" s="100"/>
      <c r="K85" s="313">
        <v>0.05</v>
      </c>
      <c r="L85" s="856">
        <f>N78*K85</f>
        <v>13596.052303087101</v>
      </c>
      <c r="M85" s="857"/>
      <c r="N85" s="57"/>
    </row>
    <row r="86" spans="1:14" ht="15" thickBot="1">
      <c r="B86" s="820" t="s">
        <v>1037</v>
      </c>
      <c r="C86" s="821"/>
      <c r="D86" s="821"/>
      <c r="E86" s="821"/>
      <c r="F86" s="821"/>
      <c r="G86" s="821"/>
      <c r="H86" s="821"/>
      <c r="I86" s="821"/>
      <c r="J86" s="821"/>
      <c r="K86" s="821"/>
      <c r="L86" s="821"/>
      <c r="M86" s="822"/>
      <c r="N86" s="58">
        <f>L83+L84+L85</f>
        <v>81576.313818522598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353497.35988026462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1518</v>
      </c>
      <c r="C31" s="87" t="s">
        <v>1498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5"/>
      <c r="J36" s="276"/>
      <c r="K36" s="277">
        <f>VLOOKUP(A36,EQUIPOS!A6:D163,4,FALSE)</f>
        <v>104931.2377816904</v>
      </c>
      <c r="L36" s="278"/>
      <c r="M36" s="279">
        <v>1.5</v>
      </c>
      <c r="N36" s="280">
        <f>K36/M36</f>
        <v>69954.158521126941</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851.12008676833341</v>
      </c>
    </row>
    <row r="43" spans="1:14" ht="15" thickBot="1">
      <c r="B43" s="820" t="s">
        <v>1037</v>
      </c>
      <c r="C43" s="821"/>
      <c r="D43" s="821"/>
      <c r="E43" s="821"/>
      <c r="F43" s="821"/>
      <c r="G43" s="821"/>
      <c r="H43" s="821"/>
      <c r="I43" s="821"/>
      <c r="J43" s="821"/>
      <c r="K43" s="821"/>
      <c r="L43" s="821"/>
      <c r="M43" s="822"/>
      <c r="N43" s="402">
        <f>SUM(N36:N42)</f>
        <v>70805.278607895278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9361.9475186984455</v>
      </c>
      <c r="N49" s="280">
        <f>K49*M49</f>
        <v>9361.9475186984455</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2291.4766604911147</v>
      </c>
      <c r="N50" s="280">
        <f>K50*M50</f>
        <v>2291.4766604911147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58063.424179189562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403">
        <f>K70/M70</f>
        <v>17022.401735366668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68">
        <f>SUM(N70:N75)</f>
        <v>17022.401735366668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145891.1045224515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29178.220904490299</v>
      </c>
      <c r="M83" s="855"/>
      <c r="N83" s="57"/>
    </row>
    <row r="84" spans="1:14">
      <c r="B84" s="95" t="s">
        <v>1057</v>
      </c>
      <c r="C84" s="96"/>
      <c r="D84" s="96"/>
      <c r="E84" s="96"/>
      <c r="F84" s="96"/>
      <c r="G84" s="96"/>
      <c r="H84" s="96"/>
      <c r="I84" s="93"/>
      <c r="J84" s="94"/>
      <c r="K84" s="312">
        <v>0.05</v>
      </c>
      <c r="L84" s="854">
        <f>N78*K84</f>
        <v>7294.5552261225748</v>
      </c>
      <c r="M84" s="855"/>
      <c r="N84" s="57"/>
    </row>
    <row r="85" spans="1:14" ht="15" thickBot="1">
      <c r="B85" s="97" t="s">
        <v>1058</v>
      </c>
      <c r="C85" s="98"/>
      <c r="D85" s="98"/>
      <c r="E85" s="98"/>
      <c r="F85" s="98"/>
      <c r="G85" s="98"/>
      <c r="H85" s="98"/>
      <c r="I85" s="99"/>
      <c r="J85" s="100"/>
      <c r="K85" s="313">
        <v>0.05</v>
      </c>
      <c r="L85" s="856">
        <f>N78*K85</f>
        <v>7294.5552261225748</v>
      </c>
      <c r="M85" s="857"/>
      <c r="N85" s="57"/>
    </row>
    <row r="86" spans="1:14" ht="15" thickBot="1">
      <c r="B86" s="820" t="s">
        <v>1037</v>
      </c>
      <c r="C86" s="821"/>
      <c r="D86" s="821"/>
      <c r="E86" s="821"/>
      <c r="F86" s="821"/>
      <c r="G86" s="821"/>
      <c r="H86" s="821"/>
      <c r="I86" s="821"/>
      <c r="J86" s="821"/>
      <c r="K86" s="821"/>
      <c r="L86" s="821"/>
      <c r="M86" s="822"/>
      <c r="N86" s="58">
        <f>L83+L84+L85</f>
        <v>43767.331356735449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189658.43587918696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1519</v>
      </c>
      <c r="C31" s="87" t="s">
        <v>1499</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5"/>
      <c r="J36" s="276"/>
      <c r="K36" s="277">
        <f>VLOOKUP(A36,EQUIPOS!A6:D163,4,FALSE)</f>
        <v>104931.2377816904</v>
      </c>
      <c r="L36" s="278"/>
      <c r="M36" s="279">
        <v>1.375</v>
      </c>
      <c r="N36" s="280">
        <f>K36/M36</f>
        <v>76313.627477593021</v>
      </c>
    </row>
    <row r="37" spans="1:14">
      <c r="A37" s="150" t="s">
        <v>373</v>
      </c>
      <c r="B37" s="833" t="str">
        <f>VLOOKUP(A37,EQUIPOS!A7:D154,3,FALSE)</f>
        <v>Volqueta 6 m3</v>
      </c>
      <c r="C37" s="834"/>
      <c r="D37" s="834"/>
      <c r="E37" s="834"/>
      <c r="F37" s="834"/>
      <c r="G37" s="834"/>
      <c r="H37" s="835"/>
      <c r="I37" s="275"/>
      <c r="J37" s="276"/>
      <c r="K37" s="277">
        <f>VLOOKUP(A37,EQUIPOS!A7:D164,4,FALSE)</f>
        <v>68750</v>
      </c>
      <c r="L37" s="278"/>
      <c r="M37" s="279">
        <v>1.375</v>
      </c>
      <c r="N37" s="280">
        <f>K37/M37</f>
        <v>50000</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928.49464011090913</v>
      </c>
    </row>
    <row r="43" spans="1:14" ht="15" thickBot="1">
      <c r="B43" s="820" t="s">
        <v>1037</v>
      </c>
      <c r="C43" s="821"/>
      <c r="D43" s="821"/>
      <c r="E43" s="821"/>
      <c r="F43" s="821"/>
      <c r="G43" s="821"/>
      <c r="H43" s="821"/>
      <c r="I43" s="821"/>
      <c r="J43" s="821"/>
      <c r="K43" s="821"/>
      <c r="L43" s="821"/>
      <c r="M43" s="822"/>
      <c r="N43" s="402">
        <f>SUM(N36:N42)</f>
        <v>127242.12211770393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9361.9475186984455</v>
      </c>
      <c r="N49" s="280">
        <f>K49*M49</f>
        <v>9361.9475186984455</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2291.4766604911147</v>
      </c>
      <c r="N50" s="280">
        <f>K50*M50</f>
        <v>2291.4766604911147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58063.424179189562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11</v>
      </c>
      <c r="N70" s="403">
        <f>K70/M70</f>
        <v>18569.892802218183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18569.892802218183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203875.43909911168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40775.087819822336</v>
      </c>
      <c r="M83" s="855"/>
      <c r="N83" s="57"/>
    </row>
    <row r="84" spans="1:14">
      <c r="B84" s="95" t="s">
        <v>1057</v>
      </c>
      <c r="C84" s="96"/>
      <c r="D84" s="96"/>
      <c r="E84" s="96"/>
      <c r="F84" s="96"/>
      <c r="G84" s="96"/>
      <c r="H84" s="96"/>
      <c r="I84" s="93"/>
      <c r="J84" s="94"/>
      <c r="K84" s="312">
        <v>0.05</v>
      </c>
      <c r="L84" s="854">
        <f>N78*K84</f>
        <v>10193.771954955584</v>
      </c>
      <c r="M84" s="855"/>
      <c r="N84" s="57"/>
    </row>
    <row r="85" spans="1:14" ht="15" thickBot="1">
      <c r="B85" s="97" t="s">
        <v>1058</v>
      </c>
      <c r="C85" s="98"/>
      <c r="D85" s="98"/>
      <c r="E85" s="98"/>
      <c r="F85" s="98"/>
      <c r="G85" s="98"/>
      <c r="H85" s="98"/>
      <c r="I85" s="99"/>
      <c r="J85" s="100"/>
      <c r="K85" s="313">
        <v>0.05</v>
      </c>
      <c r="L85" s="856">
        <f>N78*K85</f>
        <v>10193.771954955584</v>
      </c>
      <c r="M85" s="857"/>
      <c r="N85" s="57"/>
    </row>
    <row r="86" spans="1:14" ht="15" thickBot="1">
      <c r="B86" s="820" t="s">
        <v>1037</v>
      </c>
      <c r="C86" s="821"/>
      <c r="D86" s="821"/>
      <c r="E86" s="821"/>
      <c r="F86" s="821"/>
      <c r="G86" s="821"/>
      <c r="H86" s="821"/>
      <c r="I86" s="821"/>
      <c r="J86" s="821"/>
      <c r="K86" s="821"/>
      <c r="L86" s="821"/>
      <c r="M86" s="822"/>
      <c r="N86" s="58">
        <f>L83+L84+L85</f>
        <v>61162.631729733504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265038.0708288452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1520</v>
      </c>
      <c r="C31" s="87" t="s">
        <v>1500</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5"/>
      <c r="J36" s="276"/>
      <c r="K36" s="277">
        <f>VLOOKUP(A36,EQUIPOS!A6:D163,4,FALSE)</f>
        <v>104931.2377816904</v>
      </c>
      <c r="L36" s="278"/>
      <c r="M36" s="279">
        <v>1.3125</v>
      </c>
      <c r="N36" s="280">
        <f>K36/M36</f>
        <v>79947.60973843078</v>
      </c>
    </row>
    <row r="37" spans="1:14">
      <c r="A37" s="150" t="s">
        <v>373</v>
      </c>
      <c r="B37" s="833" t="str">
        <f>VLOOKUP(A37,EQUIPOS!A7:D154,3,FALSE)</f>
        <v>Volqueta 6 m3</v>
      </c>
      <c r="C37" s="834"/>
      <c r="D37" s="834"/>
      <c r="E37" s="834"/>
      <c r="F37" s="834"/>
      <c r="G37" s="834"/>
      <c r="H37" s="835"/>
      <c r="I37" s="275"/>
      <c r="J37" s="276"/>
      <c r="K37" s="277">
        <f>VLOOKUP(A37,EQUIPOS!A7:D164,4,FALSE)</f>
        <v>68750</v>
      </c>
      <c r="L37" s="278"/>
      <c r="M37" s="279">
        <v>1.3125</v>
      </c>
      <c r="N37" s="280">
        <f>K37/M37</f>
        <v>52380.952380952382</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0.05</v>
      </c>
      <c r="M42" s="845"/>
      <c r="N42" s="111">
        <f>N76*L42</f>
        <v>972.70867059238105</v>
      </c>
    </row>
    <row r="43" spans="1:14" ht="15" thickBot="1">
      <c r="B43" s="820" t="s">
        <v>1037</v>
      </c>
      <c r="C43" s="821"/>
      <c r="D43" s="821"/>
      <c r="E43" s="821"/>
      <c r="F43" s="821"/>
      <c r="G43" s="821"/>
      <c r="H43" s="821"/>
      <c r="I43" s="821"/>
      <c r="J43" s="821"/>
      <c r="K43" s="821"/>
      <c r="L43" s="821"/>
      <c r="M43" s="822"/>
      <c r="N43" s="402">
        <f>SUM(N36:N42)</f>
        <v>133301.27078997553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9361.9475186984455</v>
      </c>
      <c r="N49" s="280">
        <f>K49*M49</f>
        <v>9361.9475186984455</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2291.4766604911147</v>
      </c>
      <c r="N50" s="280">
        <f>K50*M50</f>
        <v>2291.4766604911147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58063.424179189562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10.5</v>
      </c>
      <c r="N70" s="403">
        <f>K70/M70</f>
        <v>19454.17341184762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19454.17341184762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210818.8683810127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42163.773676202545</v>
      </c>
      <c r="M83" s="855"/>
      <c r="N83" s="57"/>
    </row>
    <row r="84" spans="1:14">
      <c r="B84" s="95" t="s">
        <v>1057</v>
      </c>
      <c r="C84" s="96"/>
      <c r="D84" s="96"/>
      <c r="E84" s="96"/>
      <c r="F84" s="96"/>
      <c r="G84" s="96"/>
      <c r="H84" s="96"/>
      <c r="I84" s="93"/>
      <c r="J84" s="94"/>
      <c r="K84" s="312">
        <v>0.05</v>
      </c>
      <c r="L84" s="854">
        <f>N78*K84</f>
        <v>10540.943419050636</v>
      </c>
      <c r="M84" s="855"/>
      <c r="N84" s="57"/>
    </row>
    <row r="85" spans="1:14" ht="15" thickBot="1">
      <c r="B85" s="97" t="s">
        <v>1058</v>
      </c>
      <c r="C85" s="98"/>
      <c r="D85" s="98"/>
      <c r="E85" s="98"/>
      <c r="F85" s="98"/>
      <c r="G85" s="98"/>
      <c r="H85" s="98"/>
      <c r="I85" s="99"/>
      <c r="J85" s="100"/>
      <c r="K85" s="313">
        <v>0.05</v>
      </c>
      <c r="L85" s="856">
        <f>N78*K85</f>
        <v>10540.943419050636</v>
      </c>
      <c r="M85" s="857"/>
      <c r="N85" s="57"/>
    </row>
    <row r="86" spans="1:14" ht="15" thickBot="1">
      <c r="B86" s="820" t="s">
        <v>1037</v>
      </c>
      <c r="C86" s="821"/>
      <c r="D86" s="821"/>
      <c r="E86" s="821"/>
      <c r="F86" s="821"/>
      <c r="G86" s="821"/>
      <c r="H86" s="821"/>
      <c r="I86" s="821"/>
      <c r="J86" s="821"/>
      <c r="K86" s="821"/>
      <c r="L86" s="821"/>
      <c r="M86" s="822"/>
      <c r="N86" s="58">
        <f>L83+L84+L85</f>
        <v>63245.660514303818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274064.52889531653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1093</v>
      </c>
      <c r="C31" s="87" t="s">
        <v>1272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312</v>
      </c>
      <c r="B36" s="833" t="str">
        <f>VLOOKUP(A36,EQUIPOS!A6:D154,3,FALSE)</f>
        <v>Retroexcavadora sobre oruga, potencia 138 HP, balde de 1,5 m3.</v>
      </c>
      <c r="C36" s="834"/>
      <c r="D36" s="834"/>
      <c r="E36" s="834"/>
      <c r="F36" s="834"/>
      <c r="G36" s="834"/>
      <c r="H36" s="835"/>
      <c r="I36" s="275"/>
      <c r="J36" s="276"/>
      <c r="K36" s="277">
        <f>VLOOKUP(A36,EQUIPOS!A6:D163,4,FALSE)</f>
        <v>120000</v>
      </c>
      <c r="L36" s="278"/>
      <c r="M36" s="279">
        <v>66</v>
      </c>
      <c r="N36" s="280">
        <f>K36/M36</f>
        <v>1818.1818181818182</v>
      </c>
    </row>
    <row r="37" spans="1:14">
      <c r="A37" s="150" t="s">
        <v>129</v>
      </c>
      <c r="B37" s="833" t="str">
        <f>VLOOKUP(A37,EQUIPOS!A7:D154,3,FALSE)</f>
        <v xml:space="preserve">Buldozer, Potencia al volante de 140 HP, motor de 2200 RPM, longitud de hoja 4,80m. </v>
      </c>
      <c r="C37" s="834"/>
      <c r="D37" s="834"/>
      <c r="E37" s="834"/>
      <c r="F37" s="834"/>
      <c r="G37" s="834"/>
      <c r="H37" s="835"/>
      <c r="I37" s="275"/>
      <c r="J37" s="276"/>
      <c r="K37" s="277">
        <f>VLOOKUP(A37,EQUIPOS!A7:D164,4,FALSE)</f>
        <v>130000</v>
      </c>
      <c r="L37" s="278"/>
      <c r="M37" s="279">
        <v>100</v>
      </c>
      <c r="N37" s="280">
        <f>K37/M37</f>
        <v>1300</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0.01</v>
      </c>
      <c r="M42" s="845"/>
      <c r="N42" s="111">
        <f>N76*L42</f>
        <v>0.967181916782197</v>
      </c>
    </row>
    <row r="43" spans="1:14" ht="15" thickBot="1">
      <c r="B43" s="820" t="s">
        <v>1037</v>
      </c>
      <c r="C43" s="821"/>
      <c r="D43" s="821"/>
      <c r="E43" s="821"/>
      <c r="F43" s="821"/>
      <c r="G43" s="821"/>
      <c r="H43" s="821"/>
      <c r="I43" s="821"/>
      <c r="J43" s="821"/>
      <c r="K43" s="821"/>
      <c r="L43" s="821"/>
      <c r="M43" s="822"/>
      <c r="N43" s="402">
        <f>SUM(N36:N42)</f>
        <v>3119.1490000986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VLOOKUP(A48,MATERIALES!A5:D373,4,FALSE)</f>
        <v>3018.7976236999011</v>
      </c>
      <c r="N48" s="280">
        <f>K48*M48</f>
        <v>3018.7976236999011</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3018.7976236999011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6234.6648154767217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1246.9329630953443</v>
      </c>
      <c r="M83" s="855"/>
      <c r="N83" s="57"/>
    </row>
    <row r="84" spans="1:14">
      <c r="B84" s="95" t="s">
        <v>1057</v>
      </c>
      <c r="C84" s="96"/>
      <c r="D84" s="96"/>
      <c r="E84" s="96"/>
      <c r="F84" s="96"/>
      <c r="G84" s="96"/>
      <c r="H84" s="96"/>
      <c r="I84" s="93"/>
      <c r="J84" s="94"/>
      <c r="K84" s="312">
        <v>0.05</v>
      </c>
      <c r="L84" s="854">
        <f>N78*K84</f>
        <v>311.73324077383609</v>
      </c>
      <c r="M84" s="855"/>
      <c r="N84" s="57"/>
    </row>
    <row r="85" spans="1:14" ht="15" thickBot="1">
      <c r="B85" s="97" t="s">
        <v>1058</v>
      </c>
      <c r="C85" s="98"/>
      <c r="D85" s="98"/>
      <c r="E85" s="98"/>
      <c r="F85" s="98"/>
      <c r="G85" s="98"/>
      <c r="H85" s="98"/>
      <c r="I85" s="99"/>
      <c r="J85" s="100"/>
      <c r="K85" s="313">
        <v>0.05</v>
      </c>
      <c r="L85" s="856">
        <f>N78*K85</f>
        <v>311.73324077383609</v>
      </c>
      <c r="M85" s="857"/>
      <c r="N85" s="57"/>
    </row>
    <row r="86" spans="1:14" ht="15" thickBot="1">
      <c r="B86" s="820" t="s">
        <v>1037</v>
      </c>
      <c r="C86" s="821"/>
      <c r="D86" s="821"/>
      <c r="E86" s="821"/>
      <c r="F86" s="821"/>
      <c r="G86" s="821"/>
      <c r="H86" s="821"/>
      <c r="I86" s="821"/>
      <c r="J86" s="821"/>
      <c r="K86" s="821"/>
      <c r="L86" s="821"/>
      <c r="M86" s="822"/>
      <c r="N86" s="58">
        <f>L83+L84+L85</f>
        <v>1870.3994446430165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8105.0642601197378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1094</v>
      </c>
      <c r="C31" s="87" t="s">
        <v>1273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312</v>
      </c>
      <c r="B36" s="833" t="str">
        <f>VLOOKUP(A36,EQUIPOS!A6:D154,3,FALSE)</f>
        <v>Retroexcavadora sobre oruga, potencia 138 HP, balde de 1,5 m3.</v>
      </c>
      <c r="C36" s="834"/>
      <c r="D36" s="834"/>
      <c r="E36" s="834"/>
      <c r="F36" s="834"/>
      <c r="G36" s="834"/>
      <c r="H36" s="835"/>
      <c r="I36" s="275"/>
      <c r="J36" s="276"/>
      <c r="K36" s="277">
        <f>VLOOKUP(A36,EQUIPOS!A6:D163,4,FALSE)</f>
        <v>120000</v>
      </c>
      <c r="L36" s="278"/>
      <c r="M36" s="279">
        <v>66</v>
      </c>
      <c r="N36" s="280">
        <f>K36/M36</f>
        <v>1818.1818181818182</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0.01</v>
      </c>
      <c r="M42" s="845"/>
      <c r="N42" s="111">
        <f>N76*L42</f>
        <v>0.967181916782197</v>
      </c>
    </row>
    <row r="43" spans="1:14" ht="15" thickBot="1">
      <c r="B43" s="820" t="s">
        <v>1037</v>
      </c>
      <c r="C43" s="821"/>
      <c r="D43" s="821"/>
      <c r="E43" s="821"/>
      <c r="F43" s="821"/>
      <c r="G43" s="821"/>
      <c r="H43" s="821"/>
      <c r="I43" s="821"/>
      <c r="J43" s="821"/>
      <c r="K43" s="821"/>
      <c r="L43" s="821"/>
      <c r="M43" s="822"/>
      <c r="N43" s="402">
        <f>SUM(N36:N42)</f>
        <v>1819.1490000986005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1915.8671917768202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383.17343835536406</v>
      </c>
      <c r="M83" s="855"/>
      <c r="N83" s="57"/>
    </row>
    <row r="84" spans="1:14">
      <c r="B84" s="95" t="s">
        <v>1057</v>
      </c>
      <c r="C84" s="96"/>
      <c r="D84" s="96"/>
      <c r="E84" s="96"/>
      <c r="F84" s="96"/>
      <c r="G84" s="96"/>
      <c r="H84" s="96"/>
      <c r="I84" s="93"/>
      <c r="J84" s="94"/>
      <c r="K84" s="312">
        <v>0.05</v>
      </c>
      <c r="L84" s="854">
        <f>N78*K84</f>
        <v>95.793359588841014</v>
      </c>
      <c r="M84" s="855"/>
      <c r="N84" s="57"/>
    </row>
    <row r="85" spans="1:14" ht="15" thickBot="1">
      <c r="B85" s="97" t="s">
        <v>1058</v>
      </c>
      <c r="C85" s="98"/>
      <c r="D85" s="98"/>
      <c r="E85" s="98"/>
      <c r="F85" s="98"/>
      <c r="G85" s="98"/>
      <c r="H85" s="98"/>
      <c r="I85" s="99"/>
      <c r="J85" s="100"/>
      <c r="K85" s="313">
        <v>0.05</v>
      </c>
      <c r="L85" s="856">
        <f>N78*K85</f>
        <v>95.793359588841014</v>
      </c>
      <c r="M85" s="857"/>
      <c r="N85" s="57"/>
    </row>
    <row r="86" spans="1:14" ht="15" thickBot="1">
      <c r="B86" s="820" t="s">
        <v>1037</v>
      </c>
      <c r="C86" s="821"/>
      <c r="D86" s="821"/>
      <c r="E86" s="821"/>
      <c r="F86" s="821"/>
      <c r="G86" s="821"/>
      <c r="H86" s="821"/>
      <c r="I86" s="821"/>
      <c r="J86" s="821"/>
      <c r="K86" s="821"/>
      <c r="L86" s="821"/>
      <c r="M86" s="822"/>
      <c r="N86" s="58">
        <f>L83+L84+L85</f>
        <v>574.76015753304603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2490.6273493098661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1095</v>
      </c>
      <c r="C31" s="87" t="s">
        <v>1274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180</v>
      </c>
      <c r="B36" s="833" t="str">
        <f>VLOOKUP(A36,EQUIPOS!A6:D154,3,FALSE)</f>
        <v>Compresor 120 HP, con martillo.</v>
      </c>
      <c r="C36" s="834"/>
      <c r="D36" s="834"/>
      <c r="E36" s="834"/>
      <c r="F36" s="834"/>
      <c r="G36" s="834"/>
      <c r="H36" s="835"/>
      <c r="I36" s="275"/>
      <c r="J36" s="276"/>
      <c r="K36" s="277">
        <f>VLOOKUP(A36,EQUIPOS!A6:D163,4,FALSE)</f>
        <v>50000</v>
      </c>
      <c r="L36" s="278"/>
      <c r="M36" s="279">
        <v>66</v>
      </c>
      <c r="N36" s="280">
        <f>K36/M36</f>
        <v>757.57575757575762</v>
      </c>
    </row>
    <row r="37" spans="1:14">
      <c r="A37" s="114" t="s">
        <v>129</v>
      </c>
      <c r="B37" s="833" t="str">
        <f>VLOOKUP(A37,EQUIPOS!A7:D154,3,FALSE)</f>
        <v xml:space="preserve">Buldozer, Potencia al volante de 140 HP, motor de 2200 RPM, longitud de hoja 4,80m. </v>
      </c>
      <c r="C37" s="834"/>
      <c r="D37" s="834"/>
      <c r="E37" s="834"/>
      <c r="F37" s="834"/>
      <c r="G37" s="834"/>
      <c r="H37" s="835"/>
      <c r="I37" s="275"/>
      <c r="J37" s="276"/>
      <c r="K37" s="277">
        <f>VLOOKUP(A37,EQUIPOS!A7:D164,4,FALSE)</f>
        <v>130000</v>
      </c>
      <c r="L37" s="278"/>
      <c r="M37" s="279">
        <v>100</v>
      </c>
      <c r="N37" s="280">
        <f>K37/M37</f>
        <v>1300</v>
      </c>
    </row>
    <row r="38" spans="1:14">
      <c r="A38" t="s">
        <v>312</v>
      </c>
      <c r="B38" s="833" t="str">
        <f>VLOOKUP(A38,EQUIPOS!A8:D154,3,FALSE)</f>
        <v>Retroexcavadora sobre oruga, potencia 138 HP, balde de 1,5 m3.</v>
      </c>
      <c r="C38" s="834"/>
      <c r="D38" s="834"/>
      <c r="E38" s="834"/>
      <c r="F38" s="834"/>
      <c r="G38" s="834"/>
      <c r="H38" s="835"/>
      <c r="I38" s="275"/>
      <c r="J38" s="276"/>
      <c r="K38" s="277">
        <f>VLOOKUP(A38,EQUIPOS!A8:D165,4,FALSE)</f>
        <v>120000</v>
      </c>
      <c r="L38" s="278"/>
      <c r="M38" s="279">
        <v>66</v>
      </c>
      <c r="N38" s="280">
        <f>K38/M38</f>
        <v>1818.1818181818182</v>
      </c>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0.02</v>
      </c>
      <c r="M42" s="845"/>
      <c r="N42" s="111">
        <f>N78*L42</f>
        <v>5.8030915006931822</v>
      </c>
    </row>
    <row r="43" spans="1:14" ht="15" thickBot="1">
      <c r="B43" s="820" t="s">
        <v>1037</v>
      </c>
      <c r="C43" s="821"/>
      <c r="D43" s="821"/>
      <c r="E43" s="821"/>
      <c r="F43" s="821"/>
      <c r="G43" s="821"/>
      <c r="H43" s="821"/>
      <c r="I43" s="821"/>
      <c r="J43" s="821"/>
      <c r="K43" s="821"/>
      <c r="L43" s="821"/>
      <c r="M43" s="822"/>
      <c r="N43" s="402">
        <f>SUM(N36:N42)</f>
        <v>3881.5606672582689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376</v>
      </c>
      <c r="B48" s="49" t="str">
        <f>VLOOKUP(A48,MATERIALES!A4:D373,3,FALSE)</f>
        <v>Anfo</v>
      </c>
      <c r="C48" s="289"/>
      <c r="D48" s="289"/>
      <c r="E48" s="289"/>
      <c r="F48" s="289"/>
      <c r="G48" s="289"/>
      <c r="H48" s="289"/>
      <c r="I48" s="276"/>
      <c r="J48" s="232" t="str">
        <f>VLOOKUP(A48,MATERIALES!A4:D385,2,FALSE)</f>
        <v>kg</v>
      </c>
      <c r="K48" s="290">
        <v>0.2</v>
      </c>
      <c r="L48" s="275"/>
      <c r="M48" s="291">
        <f>VLOOKUP(A48,MATERIALES!A5:D373,4,FALSE)</f>
        <v>6844.4</v>
      </c>
      <c r="N48" s="280">
        <f>K48*M48</f>
        <v>1368.88</v>
      </c>
    </row>
    <row r="49" spans="1:14">
      <c r="A49" t="s">
        <v>427</v>
      </c>
      <c r="B49" s="49" t="str">
        <f>VLOOKUP(A49,MATERIALES!A5:D373,3,FALSE)</f>
        <v>Cordón detonante</v>
      </c>
      <c r="C49" s="289"/>
      <c r="D49" s="289"/>
      <c r="E49" s="289"/>
      <c r="F49" s="289"/>
      <c r="G49" s="289"/>
      <c r="H49" s="289"/>
      <c r="I49" s="276"/>
      <c r="J49" s="232" t="str">
        <f>VLOOKUP(A49,MATERIALES!A5:D386,2,FALSE)</f>
        <v>m</v>
      </c>
      <c r="K49" s="290">
        <v>3</v>
      </c>
      <c r="L49" s="275"/>
      <c r="M49" s="291">
        <f>VLOOKUP(A49,MATERIALES!A6:D373,4,FALSE)</f>
        <v>1743.76</v>
      </c>
      <c r="N49" s="280">
        <f t="shared" ref="N49:N54" si="0">K49*M49</f>
        <v>5231.28</v>
      </c>
    </row>
    <row r="50" spans="1:14">
      <c r="A50" s="214" t="s">
        <v>462</v>
      </c>
      <c r="B50" s="49" t="str">
        <f>VLOOKUP(A50,MATERIALES!A6:D373,3,FALSE)</f>
        <v>Explosivos  75% (INDUGEL)</v>
      </c>
      <c r="C50" s="289"/>
      <c r="D50" s="289"/>
      <c r="E50" s="289"/>
      <c r="F50" s="289"/>
      <c r="G50" s="289"/>
      <c r="H50" s="289"/>
      <c r="I50" s="276"/>
      <c r="J50" s="232" t="str">
        <f>VLOOKUP(A50,MATERIALES!A6:D387,2,FALSE)</f>
        <v>lb</v>
      </c>
      <c r="K50" s="290">
        <v>0.3</v>
      </c>
      <c r="L50" s="275"/>
      <c r="M50" s="291">
        <f>VLOOKUP(A50,MATERIALES!A6:D373,4,FALSE)</f>
        <v>8348.89</v>
      </c>
      <c r="N50" s="280">
        <f t="shared" si="0"/>
        <v>2504.6669999999999</v>
      </c>
    </row>
    <row r="51" spans="1:14">
      <c r="A51" t="s">
        <v>467</v>
      </c>
      <c r="B51" s="49" t="str">
        <f>VLOOKUP(A51,MATERIALES!A6:D373,3,FALSE)</f>
        <v>Fulminantes</v>
      </c>
      <c r="C51" s="289"/>
      <c r="D51" s="289"/>
      <c r="E51" s="289"/>
      <c r="F51" s="289"/>
      <c r="G51" s="289"/>
      <c r="H51" s="289"/>
      <c r="I51" s="276"/>
      <c r="J51" s="232" t="str">
        <f>VLOOKUP(A51,MATERIALES!A6:D388,2,FALSE)</f>
        <v>u</v>
      </c>
      <c r="K51" s="290">
        <v>0.2</v>
      </c>
      <c r="L51" s="275"/>
      <c r="M51" s="291">
        <f>VLOOKUP(A51,MATERIALES!A6:D373,4,FALSE)</f>
        <v>1141.6799999999998</v>
      </c>
      <c r="N51" s="280">
        <f t="shared" si="0"/>
        <v>228.33599999999998</v>
      </c>
    </row>
    <row r="52" spans="1:14">
      <c r="A52" t="s">
        <v>567</v>
      </c>
      <c r="B52" s="49" t="str">
        <f>VLOOKUP(A52,MATERIALES!A6:D373,3,FALSE)</f>
        <v>Mecha Lenta</v>
      </c>
      <c r="C52" s="289"/>
      <c r="D52" s="289"/>
      <c r="E52" s="289"/>
      <c r="F52" s="289"/>
      <c r="G52" s="289"/>
      <c r="H52" s="289"/>
      <c r="I52" s="276"/>
      <c r="J52" s="232" t="str">
        <f>VLOOKUP(A52,MATERIALES!A6:D389,2,FALSE)</f>
        <v>m</v>
      </c>
      <c r="K52" s="290">
        <v>0.5</v>
      </c>
      <c r="L52" s="275"/>
      <c r="M52" s="291">
        <f>VLOOKUP(A52,MATERIALES!A7:D373,4,FALSE)</f>
        <v>1039.44</v>
      </c>
      <c r="N52" s="280">
        <f t="shared" si="0"/>
        <v>519.72</v>
      </c>
    </row>
    <row r="53" spans="1:14">
      <c r="A53" t="s">
        <v>915</v>
      </c>
      <c r="B53" s="49" t="str">
        <f>VLOOKUP(A53,MATERIALES!A7:D373,3,FALSE)</f>
        <v>Escolta y trasporte (Tarifa Porcentual de 40 %) por cada Metro Cubico exportado y trasportado</v>
      </c>
      <c r="C53" s="289"/>
      <c r="D53" s="289"/>
      <c r="E53" s="289"/>
      <c r="F53" s="289"/>
      <c r="G53" s="289"/>
      <c r="H53" s="289"/>
      <c r="I53" s="276"/>
      <c r="J53" s="232" t="str">
        <f>VLOOKUP(A53,MATERIALES!A7:D390,2,FALSE)</f>
        <v>%</v>
      </c>
      <c r="K53" s="290">
        <v>7995.15</v>
      </c>
      <c r="L53" s="275"/>
      <c r="M53" s="291">
        <f>VLOOKUP(A53,MATERIALES!A8:D373,4,FALSE)</f>
        <v>2.1122489248259189E-2</v>
      </c>
      <c r="N53" s="280">
        <f t="shared" si="0"/>
        <v>168.87746991321944</v>
      </c>
    </row>
    <row r="54" spans="1:14">
      <c r="A54" t="s">
        <v>448</v>
      </c>
      <c r="B54" s="49" t="str">
        <f>VLOOKUP(A54,MATERIALES!A8:D373,3,FALSE)</f>
        <v xml:space="preserve">Derechos de explotación y/o disposición de materiales
</v>
      </c>
      <c r="C54" s="289"/>
      <c r="D54" s="289"/>
      <c r="E54" s="289"/>
      <c r="F54" s="289"/>
      <c r="G54" s="289"/>
      <c r="H54" s="289"/>
      <c r="I54" s="276"/>
      <c r="J54" s="232" t="str">
        <f>VLOOKUP(A54,MATERIALES!A8:D391,2,FALSE)</f>
        <v>m3</v>
      </c>
      <c r="K54" s="290">
        <v>1</v>
      </c>
      <c r="L54" s="275"/>
      <c r="M54" s="291">
        <f>VLOOKUP(A54,MATERIALES!A9:D374,4,FALSE)</f>
        <v>3018.7976236999011</v>
      </c>
      <c r="N54" s="280">
        <f t="shared" si="0"/>
        <v>3018.7976236999011</v>
      </c>
    </row>
    <row r="55" spans="1:14" ht="15" thickBot="1">
      <c r="B55" s="815"/>
      <c r="C55" s="816"/>
      <c r="D55" s="816"/>
      <c r="E55" s="816"/>
      <c r="F55" s="816"/>
      <c r="G55" s="816"/>
      <c r="H55" s="816"/>
      <c r="I55" s="817"/>
      <c r="J55" s="48"/>
      <c r="K55" s="50"/>
      <c r="L55" s="818"/>
      <c r="M55" s="819"/>
      <c r="N55" s="51"/>
    </row>
    <row r="56" spans="1:14" ht="15" thickBot="1">
      <c r="B56" s="820" t="s">
        <v>1037</v>
      </c>
      <c r="C56" s="821"/>
      <c r="D56" s="821"/>
      <c r="E56" s="821"/>
      <c r="F56" s="821"/>
      <c r="G56" s="821"/>
      <c r="H56" s="821"/>
      <c r="I56" s="821"/>
      <c r="J56" s="821"/>
      <c r="K56" s="821"/>
      <c r="L56" s="821"/>
      <c r="M56" s="822"/>
      <c r="N56" s="402">
        <f>SUM(N48:N55)</f>
        <v>13040.558093613119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23" t="s">
        <v>1045</v>
      </c>
      <c r="M60" s="796"/>
      <c r="N60" s="82" t="s">
        <v>1035</v>
      </c>
    </row>
    <row r="61" spans="1:14">
      <c r="B61" s="52"/>
      <c r="C61" s="325"/>
      <c r="D61" s="325"/>
      <c r="E61" s="325"/>
      <c r="F61" s="325"/>
      <c r="G61" s="325"/>
      <c r="H61" s="319"/>
      <c r="I61" s="287"/>
      <c r="J61" s="294"/>
      <c r="K61" s="287"/>
      <c r="L61" s="824"/>
      <c r="M61" s="825"/>
      <c r="N61" s="295"/>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 thickBot="1">
      <c r="B66" s="317"/>
      <c r="C66" s="318"/>
      <c r="D66" s="318"/>
      <c r="E66" s="318"/>
      <c r="F66" s="318"/>
      <c r="G66" s="318"/>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303">
        <v>528</v>
      </c>
      <c r="N72" s="403">
        <f>K72/M72</f>
        <v>96.718191678219696</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3">
        <v>528</v>
      </c>
      <c r="N73" s="403">
        <f>K73/M73</f>
        <v>193.43638335643939</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7"/>
      <c r="C77" s="808"/>
      <c r="D77" s="808"/>
      <c r="E77" s="808"/>
      <c r="F77" s="808"/>
      <c r="G77" s="808"/>
      <c r="H77" s="808"/>
      <c r="I77" s="132"/>
      <c r="J77" s="132"/>
      <c r="K77" s="132"/>
      <c r="L77" s="908"/>
      <c r="M77" s="908"/>
      <c r="N77" s="51"/>
    </row>
    <row r="78" spans="1:15" ht="15" thickBot="1">
      <c r="B78" s="820" t="s">
        <v>1037</v>
      </c>
      <c r="C78" s="821"/>
      <c r="D78" s="821"/>
      <c r="E78" s="821"/>
      <c r="F78" s="821"/>
      <c r="G78" s="821"/>
      <c r="H78" s="821"/>
      <c r="I78" s="827"/>
      <c r="J78" s="827"/>
      <c r="K78" s="827"/>
      <c r="L78" s="827"/>
      <c r="M78" s="828"/>
      <c r="N78" s="309">
        <f>SUM(N72:N77)</f>
        <v>290.1545750346591</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17212.273335906048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3442.4546671812095</v>
      </c>
      <c r="M85" s="855"/>
      <c r="N85" s="57"/>
    </row>
    <row r="86" spans="1:14">
      <c r="B86" s="95" t="s">
        <v>1057</v>
      </c>
      <c r="C86" s="96"/>
      <c r="D86" s="96"/>
      <c r="E86" s="96"/>
      <c r="F86" s="96"/>
      <c r="G86" s="96"/>
      <c r="H86" s="96"/>
      <c r="I86" s="93"/>
      <c r="J86" s="94"/>
      <c r="K86" s="312">
        <v>0.05</v>
      </c>
      <c r="L86" s="854">
        <f>N80*K86</f>
        <v>860.61366679530238</v>
      </c>
      <c r="M86" s="855"/>
      <c r="N86" s="57"/>
    </row>
    <row r="87" spans="1:14" ht="15" thickBot="1">
      <c r="B87" s="97" t="s">
        <v>1058</v>
      </c>
      <c r="C87" s="98"/>
      <c r="D87" s="98"/>
      <c r="E87" s="98"/>
      <c r="F87" s="98"/>
      <c r="G87" s="98"/>
      <c r="H87" s="98"/>
      <c r="I87" s="99"/>
      <c r="J87" s="100"/>
      <c r="K87" s="313">
        <v>0.05</v>
      </c>
      <c r="L87" s="856">
        <f>N80*K87</f>
        <v>860.61366679530238</v>
      </c>
      <c r="M87" s="857"/>
      <c r="N87" s="57"/>
    </row>
    <row r="88" spans="1:14" ht="15" thickBot="1">
      <c r="B88" s="820" t="s">
        <v>1037</v>
      </c>
      <c r="C88" s="821"/>
      <c r="D88" s="821"/>
      <c r="E88" s="821"/>
      <c r="F88" s="821"/>
      <c r="G88" s="821"/>
      <c r="H88" s="821"/>
      <c r="I88" s="821"/>
      <c r="J88" s="821"/>
      <c r="K88" s="821"/>
      <c r="L88" s="821"/>
      <c r="M88" s="822"/>
      <c r="N88" s="58">
        <f>L85+L86+L87</f>
        <v>5163.6820007718143</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5">
        <f>N80+N88</f>
        <v>22375.955336677864</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5" t="s">
        <v>2322</v>
      </c>
      <c r="C100" s="236"/>
      <c r="D100" s="236"/>
      <c r="E100" s="236"/>
      <c r="F100" s="236"/>
      <c r="G100" s="236"/>
      <c r="H100" s="236"/>
      <c r="I100" s="236"/>
      <c r="J100" s="236"/>
      <c r="K100" s="236"/>
      <c r="L100" s="236"/>
      <c r="M100" s="236"/>
      <c r="N100" s="237"/>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ht="15" thickBot="1">
      <c r="B104" s="241"/>
      <c r="C104" s="242"/>
      <c r="D104" s="242"/>
      <c r="E104" s="242"/>
      <c r="F104" s="242"/>
      <c r="G104" s="242"/>
      <c r="H104" s="242"/>
      <c r="I104" s="242"/>
      <c r="J104" s="242"/>
      <c r="K104" s="242"/>
      <c r="L104" s="242"/>
      <c r="M104" s="242"/>
      <c r="N104" s="243"/>
    </row>
    <row r="105" spans="2:14">
      <c r="B105" s="244"/>
      <c r="C105" s="245"/>
      <c r="D105" s="245"/>
      <c r="E105" s="245"/>
      <c r="F105" s="245"/>
      <c r="G105" s="245"/>
      <c r="H105" s="245"/>
      <c r="I105" s="245"/>
      <c r="J105" s="245"/>
      <c r="K105" s="245"/>
      <c r="L105" s="245"/>
      <c r="M105" s="245"/>
      <c r="N105" s="246"/>
    </row>
    <row r="106" spans="2:14">
      <c r="B106" s="230" t="s">
        <v>2323</v>
      </c>
      <c r="C106" s="37"/>
      <c r="D106" s="37"/>
      <c r="E106" s="37"/>
      <c r="F106" s="37"/>
      <c r="G106" s="37"/>
      <c r="H106" s="37"/>
      <c r="I106" s="37"/>
      <c r="J106" s="37"/>
      <c r="K106" s="37"/>
      <c r="L106" s="37"/>
      <c r="M106" s="37"/>
      <c r="N106" s="38"/>
    </row>
    <row r="107" spans="2:14" ht="15" customHeight="1">
      <c r="B107" s="858" t="s">
        <v>2324</v>
      </c>
      <c r="C107" s="859"/>
      <c r="D107" s="859"/>
      <c r="E107" s="859"/>
      <c r="F107" s="859"/>
      <c r="G107" s="859"/>
      <c r="H107" s="859"/>
      <c r="I107" s="859"/>
      <c r="J107" s="859"/>
      <c r="K107" s="859"/>
      <c r="L107" s="859"/>
      <c r="M107" s="859"/>
      <c r="N107" s="860"/>
    </row>
    <row r="108" spans="2:14" ht="15" customHeight="1">
      <c r="B108" s="858"/>
      <c r="C108" s="859"/>
      <c r="D108" s="859"/>
      <c r="E108" s="859"/>
      <c r="F108" s="859"/>
      <c r="G108" s="859"/>
      <c r="H108" s="859"/>
      <c r="I108" s="859"/>
      <c r="J108" s="859"/>
      <c r="K108" s="859"/>
      <c r="L108" s="859"/>
      <c r="M108" s="859"/>
      <c r="N108" s="860"/>
    </row>
    <row r="109" spans="2:14" ht="30" customHeight="1">
      <c r="B109" s="861" t="s">
        <v>2325</v>
      </c>
      <c r="C109" s="862"/>
      <c r="D109" s="862"/>
      <c r="E109" s="862"/>
      <c r="F109" s="862"/>
      <c r="G109" s="862"/>
      <c r="H109" s="862"/>
      <c r="I109" s="862"/>
      <c r="J109" s="862"/>
      <c r="K109" s="862"/>
      <c r="L109" s="862"/>
      <c r="M109" s="862"/>
      <c r="N109" s="863"/>
    </row>
    <row r="110" spans="2:14">
      <c r="B110" s="861"/>
      <c r="C110" s="862"/>
      <c r="D110" s="862"/>
      <c r="E110" s="862"/>
      <c r="F110" s="862"/>
      <c r="G110" s="862"/>
      <c r="H110" s="862"/>
      <c r="I110" s="862"/>
      <c r="J110" s="862"/>
      <c r="K110" s="862"/>
      <c r="L110" s="862"/>
      <c r="M110" s="862"/>
      <c r="N110" s="86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30"/>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7"/>
      <c r="K120" s="797"/>
      <c r="L120" s="797"/>
      <c r="M120" s="797"/>
      <c r="N120" s="798"/>
    </row>
    <row r="121" spans="2:14" ht="15" thickBot="1">
      <c r="B121" s="269" t="s">
        <v>2327</v>
      </c>
      <c r="C121" s="401"/>
      <c r="D121" s="401"/>
      <c r="E121" s="63"/>
      <c r="F121" s="63"/>
      <c r="G121" s="63"/>
      <c r="H121" s="63"/>
      <c r="I121" s="63"/>
      <c r="J121" s="799"/>
      <c r="K121" s="799"/>
      <c r="L121" s="799"/>
      <c r="M121" s="799"/>
      <c r="N121"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1096</v>
      </c>
      <c r="C31" s="87" t="s">
        <v>1275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5"/>
      <c r="J36" s="276"/>
      <c r="K36" s="277">
        <f>VLOOKUP(A36,EQUIPOS!A6:D163,4,FALSE)</f>
        <v>120000</v>
      </c>
      <c r="L36" s="278"/>
      <c r="M36" s="279">
        <v>66</v>
      </c>
      <c r="N36" s="280">
        <f>K36/M36</f>
        <v>1818.1818181818182</v>
      </c>
    </row>
    <row r="37" spans="1:14">
      <c r="A37" s="114" t="s">
        <v>129</v>
      </c>
      <c r="B37" s="833" t="str">
        <f>VLOOKUP(A37,EQUIPOS!A7:D154,3,FALSE)</f>
        <v xml:space="preserve">Buldozer, Potencia al volante de 140 HP, motor de 2200 RPM, longitud de hoja 4,80m. </v>
      </c>
      <c r="C37" s="834"/>
      <c r="D37" s="834"/>
      <c r="E37" s="834"/>
      <c r="F37" s="834"/>
      <c r="G37" s="834"/>
      <c r="H37" s="835"/>
      <c r="I37" s="275"/>
      <c r="J37" s="276"/>
      <c r="K37" s="277">
        <f>VLOOKUP(A37,EQUIPOS!A7:D164,4,FALSE)</f>
        <v>130000</v>
      </c>
      <c r="L37" s="278"/>
      <c r="M37" s="279">
        <v>100</v>
      </c>
      <c r="N37" s="280">
        <f>K37/M37</f>
        <v>1300</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0.01</v>
      </c>
      <c r="M42" s="845"/>
      <c r="N42" s="111">
        <f>N76*L42</f>
        <v>0.967181916782197</v>
      </c>
    </row>
    <row r="43" spans="1:14" ht="15" thickBot="1">
      <c r="B43" s="820" t="s">
        <v>1037</v>
      </c>
      <c r="C43" s="821"/>
      <c r="D43" s="821"/>
      <c r="E43" s="821"/>
      <c r="F43" s="821"/>
      <c r="G43" s="821"/>
      <c r="H43" s="821"/>
      <c r="I43" s="821"/>
      <c r="J43" s="821"/>
      <c r="K43" s="821"/>
      <c r="L43" s="821"/>
      <c r="M43" s="822"/>
      <c r="N43" s="402">
        <f>SUM(N36:N42)</f>
        <v>3119.1490000986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VLOOKUP(A48,MATERIALES!A4:D395,4,FALSE)</f>
        <v>3018.7976236999011</v>
      </c>
      <c r="N48" s="280">
        <f>K48*M48</f>
        <v>3018.7976236999011</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3018.7976236999011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6234.6648154767217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1246.9329630953443</v>
      </c>
      <c r="M83" s="855"/>
      <c r="N83" s="57"/>
    </row>
    <row r="84" spans="1:14">
      <c r="B84" s="95" t="s">
        <v>1057</v>
      </c>
      <c r="C84" s="96"/>
      <c r="D84" s="96"/>
      <c r="E84" s="96"/>
      <c r="F84" s="96"/>
      <c r="G84" s="96"/>
      <c r="H84" s="96"/>
      <c r="I84" s="93"/>
      <c r="J84" s="94"/>
      <c r="K84" s="312">
        <v>0.05</v>
      </c>
      <c r="L84" s="854">
        <f>N78*K84</f>
        <v>311.73324077383609</v>
      </c>
      <c r="M84" s="855"/>
      <c r="N84" s="57"/>
    </row>
    <row r="85" spans="1:14" ht="15" thickBot="1">
      <c r="B85" s="97" t="s">
        <v>1058</v>
      </c>
      <c r="C85" s="98"/>
      <c r="D85" s="98"/>
      <c r="E85" s="98"/>
      <c r="F85" s="98"/>
      <c r="G85" s="98"/>
      <c r="H85" s="98"/>
      <c r="I85" s="99"/>
      <c r="J85" s="100"/>
      <c r="K85" s="313">
        <v>0.05</v>
      </c>
      <c r="L85" s="856">
        <f>N78*K85</f>
        <v>311.73324077383609</v>
      </c>
      <c r="M85" s="857"/>
      <c r="N85" s="57"/>
    </row>
    <row r="86" spans="1:14" ht="15" thickBot="1">
      <c r="B86" s="820" t="s">
        <v>1037</v>
      </c>
      <c r="C86" s="821"/>
      <c r="D86" s="821"/>
      <c r="E86" s="821"/>
      <c r="F86" s="821"/>
      <c r="G86" s="821"/>
      <c r="H86" s="821"/>
      <c r="I86" s="821"/>
      <c r="J86" s="821"/>
      <c r="K86" s="821"/>
      <c r="L86" s="821"/>
      <c r="M86" s="822"/>
      <c r="N86" s="58">
        <f>L83+L84+L85</f>
        <v>1870.3994446430165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8105.0642601197378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1097</v>
      </c>
      <c r="C31" s="87" t="s">
        <v>1276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5"/>
      <c r="J36" s="276"/>
      <c r="K36" s="277">
        <f>VLOOKUP(A36,EQUIPOS!A6:D163,4,FALSE)</f>
        <v>120000</v>
      </c>
      <c r="L36" s="278"/>
      <c r="M36" s="279">
        <v>66</v>
      </c>
      <c r="N36" s="280">
        <f>K36/M36</f>
        <v>1818.1818181818182</v>
      </c>
    </row>
    <row r="37" spans="1:14">
      <c r="A37" s="114" t="s">
        <v>180</v>
      </c>
      <c r="B37" s="833" t="str">
        <f>VLOOKUP(A37,EQUIPOS!A7:D154,3,FALSE)</f>
        <v>Compresor 120 HP, con martillo.</v>
      </c>
      <c r="C37" s="834"/>
      <c r="D37" s="834"/>
      <c r="E37" s="834"/>
      <c r="F37" s="834"/>
      <c r="G37" s="834"/>
      <c r="H37" s="835"/>
      <c r="I37" s="275"/>
      <c r="J37" s="276"/>
      <c r="K37" s="277">
        <f>VLOOKUP(A37,EQUIPOS!A7:D164,4,FALSE)</f>
        <v>50000</v>
      </c>
      <c r="L37" s="278"/>
      <c r="M37" s="279">
        <v>66</v>
      </c>
      <c r="N37" s="280">
        <f>K37/M37</f>
        <v>757.57575757575762</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0.02</v>
      </c>
      <c r="M42" s="845"/>
      <c r="N42" s="111">
        <f>N79*L42</f>
        <v>5.8030915006931822</v>
      </c>
    </row>
    <row r="43" spans="1:14" ht="15" thickBot="1">
      <c r="B43" s="820" t="s">
        <v>1037</v>
      </c>
      <c r="C43" s="821"/>
      <c r="D43" s="821"/>
      <c r="E43" s="821"/>
      <c r="F43" s="821"/>
      <c r="G43" s="821"/>
      <c r="H43" s="821"/>
      <c r="I43" s="821"/>
      <c r="J43" s="821"/>
      <c r="K43" s="821"/>
      <c r="L43" s="821"/>
      <c r="M43" s="822"/>
      <c r="N43" s="402">
        <f>SUM(N36:N42)</f>
        <v>2581.5606672582689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376</v>
      </c>
      <c r="B48" s="49" t="str">
        <f>VLOOKUP(A48,MATERIALES!A4:D373,3,FALSE)</f>
        <v>Anfo</v>
      </c>
      <c r="C48" s="289"/>
      <c r="D48" s="289"/>
      <c r="E48" s="289"/>
      <c r="F48" s="289"/>
      <c r="G48" s="289"/>
      <c r="H48" s="289"/>
      <c r="I48" s="276"/>
      <c r="J48" s="232" t="str">
        <f>VLOOKUP(A48,MATERIALES!A4:D373,2,FALSE)</f>
        <v>kg</v>
      </c>
      <c r="K48" s="290">
        <v>0.2</v>
      </c>
      <c r="L48" s="275"/>
      <c r="M48" s="291">
        <f>VLOOKUP(A48,MATERIALES!A4:D395,4,FALSE)</f>
        <v>6844.4</v>
      </c>
      <c r="N48" s="280">
        <f t="shared" ref="N48:N53" si="0">K48*M48</f>
        <v>1368.88</v>
      </c>
    </row>
    <row r="49" spans="1:14">
      <c r="A49" t="s">
        <v>427</v>
      </c>
      <c r="B49" s="49" t="str">
        <f>VLOOKUP(A49,MATERIALES!A5:D373,3,FALSE)</f>
        <v>Cordón detonante</v>
      </c>
      <c r="C49" s="289"/>
      <c r="D49" s="289"/>
      <c r="E49" s="289"/>
      <c r="F49" s="289"/>
      <c r="G49" s="289"/>
      <c r="H49" s="289"/>
      <c r="I49" s="276"/>
      <c r="J49" s="232" t="str">
        <f>VLOOKUP(A49,MATERIALES!A5:D373,2,FALSE)</f>
        <v>m</v>
      </c>
      <c r="K49" s="290">
        <v>3</v>
      </c>
      <c r="L49" s="275"/>
      <c r="M49" s="291">
        <f>VLOOKUP(A49,MATERIALES!A5:D396,4,FALSE)</f>
        <v>1743.76</v>
      </c>
      <c r="N49" s="280">
        <f t="shared" si="0"/>
        <v>5231.28</v>
      </c>
    </row>
    <row r="50" spans="1:14">
      <c r="A50" s="114" t="s">
        <v>462</v>
      </c>
      <c r="B50" s="49" t="str">
        <f>VLOOKUP(A50,MATERIALES!A6:D373,3,FALSE)</f>
        <v>Explosivos  75% (INDUGEL)</v>
      </c>
      <c r="C50" s="289"/>
      <c r="D50" s="289"/>
      <c r="E50" s="289"/>
      <c r="F50" s="289"/>
      <c r="G50" s="289"/>
      <c r="H50" s="289"/>
      <c r="I50" s="276"/>
      <c r="J50" s="232" t="str">
        <f>VLOOKUP(A50,MATERIALES!A6:D373,2,FALSE)</f>
        <v>lb</v>
      </c>
      <c r="K50" s="290">
        <v>0.3</v>
      </c>
      <c r="L50" s="275"/>
      <c r="M50" s="291">
        <f>VLOOKUP(A50,MATERIALES!A6:D397,4,FALSE)</f>
        <v>8348.89</v>
      </c>
      <c r="N50" s="280">
        <f t="shared" si="0"/>
        <v>2504.6669999999999</v>
      </c>
    </row>
    <row r="51" spans="1:14">
      <c r="A51" s="114" t="s">
        <v>467</v>
      </c>
      <c r="B51" s="49" t="str">
        <f>VLOOKUP(A51,MATERIALES!A6:D373,3,FALSE)</f>
        <v>Fulminantes</v>
      </c>
      <c r="C51" s="289"/>
      <c r="D51" s="289"/>
      <c r="E51" s="289"/>
      <c r="F51" s="289"/>
      <c r="G51" s="289"/>
      <c r="H51" s="289"/>
      <c r="I51" s="276"/>
      <c r="J51" s="232" t="str">
        <f>VLOOKUP(A51,MATERIALES!A6:D373,2,FALSE)</f>
        <v>u</v>
      </c>
      <c r="K51" s="290">
        <v>0.2</v>
      </c>
      <c r="L51" s="275"/>
      <c r="M51" s="291">
        <f>VLOOKUP(A51,MATERIALES!A6:D398,4,FALSE)</f>
        <v>1141.6799999999998</v>
      </c>
      <c r="N51" s="280">
        <f t="shared" si="0"/>
        <v>228.33599999999998</v>
      </c>
    </row>
    <row r="52" spans="1:14">
      <c r="A52" t="s">
        <v>567</v>
      </c>
      <c r="B52" s="49" t="str">
        <f>VLOOKUP(A52,MATERIALES!A6:D374,3,FALSE)</f>
        <v>Mecha Lenta</v>
      </c>
      <c r="C52" s="289"/>
      <c r="D52" s="289"/>
      <c r="E52" s="289"/>
      <c r="F52" s="289"/>
      <c r="G52" s="289"/>
      <c r="H52" s="289"/>
      <c r="I52" s="276"/>
      <c r="J52" s="232" t="str">
        <f>VLOOKUP(A52,MATERIALES!A6:D374,2,FALSE)</f>
        <v>m</v>
      </c>
      <c r="K52" s="290">
        <v>0.5</v>
      </c>
      <c r="L52" s="275"/>
      <c r="M52" s="291">
        <f>VLOOKUP(A52,MATERIALES!A6:D399,4,FALSE)</f>
        <v>1039.44</v>
      </c>
      <c r="N52" s="280">
        <f t="shared" si="0"/>
        <v>519.72</v>
      </c>
    </row>
    <row r="53" spans="1:14">
      <c r="A53" t="s">
        <v>915</v>
      </c>
      <c r="B53" s="49" t="str">
        <f>VLOOKUP(A53,MATERIALES!A7:D375,3,FALSE)</f>
        <v>Escolta y trasporte (Tarifa Porcentual de 40 %) por cada Metro Cubico exportado y trasportado</v>
      </c>
      <c r="C53" s="289"/>
      <c r="D53" s="289"/>
      <c r="E53" s="289"/>
      <c r="F53" s="289"/>
      <c r="G53" s="289"/>
      <c r="H53" s="289"/>
      <c r="I53" s="276"/>
      <c r="J53" s="232" t="str">
        <f>VLOOKUP(A53,MATERIALES!A7:D375,2,FALSE)</f>
        <v>%</v>
      </c>
      <c r="K53" s="290">
        <v>7995.15</v>
      </c>
      <c r="L53" s="275"/>
      <c r="M53" s="291">
        <f>VLOOKUP(A53,MATERIALES!A7:D400,4,FALSE)</f>
        <v>2.1122489248259189E-2</v>
      </c>
      <c r="N53" s="280">
        <f t="shared" si="0"/>
        <v>168.87746991321944</v>
      </c>
    </row>
    <row r="54" spans="1:14" ht="15" thickBot="1">
      <c r="B54" s="815"/>
      <c r="C54" s="816"/>
      <c r="D54" s="816"/>
      <c r="E54" s="816"/>
      <c r="F54" s="816"/>
      <c r="G54" s="816"/>
      <c r="H54" s="816"/>
      <c r="I54" s="817"/>
      <c r="J54" s="48"/>
      <c r="K54" s="50"/>
      <c r="L54" s="818"/>
      <c r="M54" s="819"/>
      <c r="N54" s="51"/>
    </row>
    <row r="55" spans="1:14" ht="15" thickBot="1">
      <c r="B55" s="820" t="s">
        <v>1037</v>
      </c>
      <c r="C55" s="821"/>
      <c r="D55" s="821"/>
      <c r="E55" s="821"/>
      <c r="F55" s="821"/>
      <c r="G55" s="821"/>
      <c r="H55" s="821"/>
      <c r="I55" s="821"/>
      <c r="J55" s="821"/>
      <c r="K55" s="821"/>
      <c r="L55" s="821"/>
      <c r="M55" s="822"/>
      <c r="N55" s="402">
        <f>SUM(N48:N54)</f>
        <v>10021.760469913217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945"/>
      <c r="C65" s="946"/>
      <c r="D65" s="946"/>
      <c r="E65" s="946"/>
      <c r="F65" s="946"/>
      <c r="G65" s="947"/>
      <c r="H65" s="319"/>
      <c r="I65" s="287"/>
      <c r="J65" s="294"/>
      <c r="K65" s="287"/>
      <c r="L65" s="824"/>
      <c r="M65" s="825"/>
      <c r="N65" s="295"/>
    </row>
    <row r="66" spans="1:15">
      <c r="B66" s="52"/>
      <c r="C66" s="53"/>
      <c r="D66" s="53"/>
      <c r="E66" s="53"/>
      <c r="F66" s="53"/>
      <c r="G66" s="53"/>
      <c r="H66" s="296"/>
      <c r="I66" s="287"/>
      <c r="J66" s="287"/>
      <c r="K66" s="287"/>
      <c r="L66" s="297"/>
      <c r="M66" s="298"/>
      <c r="N66" s="299"/>
    </row>
    <row r="67" spans="1:15" ht="15" thickBot="1">
      <c r="B67" s="317"/>
      <c r="C67" s="318"/>
      <c r="D67" s="318"/>
      <c r="E67" s="318"/>
      <c r="F67" s="318"/>
      <c r="G67" s="318"/>
      <c r="H67" s="54"/>
      <c r="I67" s="132"/>
      <c r="J67" s="132"/>
      <c r="K67" s="132"/>
      <c r="L67" s="809"/>
      <c r="M67" s="810"/>
      <c r="N67" s="133"/>
    </row>
    <row r="68" spans="1:15" ht="15" thickBot="1">
      <c r="B68" s="826" t="s">
        <v>1037</v>
      </c>
      <c r="C68" s="827"/>
      <c r="D68" s="827"/>
      <c r="E68" s="827"/>
      <c r="F68" s="827"/>
      <c r="G68" s="827"/>
      <c r="H68" s="827"/>
      <c r="I68" s="827"/>
      <c r="J68" s="827"/>
      <c r="K68" s="827"/>
      <c r="L68" s="827"/>
      <c r="M68" s="828"/>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6" t="s">
        <v>1047</v>
      </c>
      <c r="C72" s="847"/>
      <c r="D72" s="847"/>
      <c r="E72" s="847"/>
      <c r="F72" s="847"/>
      <c r="G72" s="847"/>
      <c r="H72" s="847"/>
      <c r="I72" s="79" t="s">
        <v>1048</v>
      </c>
      <c r="J72" s="81" t="s">
        <v>1494</v>
      </c>
      <c r="K72" s="80" t="s">
        <v>1050</v>
      </c>
      <c r="L72" s="848" t="s">
        <v>1034</v>
      </c>
      <c r="M72" s="849"/>
      <c r="N72" s="104" t="s">
        <v>1035</v>
      </c>
    </row>
    <row r="73" spans="1:15">
      <c r="A73" t="s">
        <v>6</v>
      </c>
      <c r="B73" s="55" t="str">
        <f>VLOOKUP(A73,'MANO DE OBRA'!A8:D68,3,FALSE)</f>
        <v xml:space="preserve">Obrero </v>
      </c>
      <c r="C73" s="53"/>
      <c r="D73" s="53"/>
      <c r="E73" s="53"/>
      <c r="F73" s="53"/>
      <c r="G73" s="53"/>
      <c r="H73" s="53"/>
      <c r="I73" s="300">
        <f>K73/J73*100</f>
        <v>27603.894705999999</v>
      </c>
      <c r="J73" s="301">
        <v>185</v>
      </c>
      <c r="K73" s="302">
        <f>VLOOKUP(A73,'MANO DE OBRA'!A8:D99,4,FALSE)</f>
        <v>51067.205206099999</v>
      </c>
      <c r="L73" s="56"/>
      <c r="M73" s="303">
        <v>528</v>
      </c>
      <c r="N73" s="403">
        <f>K73/M73</f>
        <v>96.718191678219696</v>
      </c>
      <c r="O73" s="112"/>
    </row>
    <row r="74" spans="1:15">
      <c r="A74"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303">
        <v>528</v>
      </c>
      <c r="N74" s="403">
        <f>K74/M74</f>
        <v>193.43638335643939</v>
      </c>
    </row>
    <row r="75" spans="1:15">
      <c r="B75" s="55"/>
      <c r="C75" s="53"/>
      <c r="D75" s="53"/>
      <c r="E75" s="53"/>
      <c r="F75" s="53"/>
      <c r="G75" s="53"/>
      <c r="H75" s="53"/>
      <c r="I75" s="287"/>
      <c r="J75" s="305"/>
      <c r="K75" s="306"/>
      <c r="L75" s="56"/>
      <c r="M75" s="308"/>
      <c r="N75" s="304"/>
    </row>
    <row r="76" spans="1:15">
      <c r="B76" s="55"/>
      <c r="C76" s="53"/>
      <c r="D76" s="53"/>
      <c r="E76" s="53"/>
      <c r="F76" s="53"/>
      <c r="G76" s="53"/>
      <c r="H76" s="53"/>
      <c r="I76" s="287"/>
      <c r="J76" s="305"/>
      <c r="K76" s="306"/>
      <c r="L76" s="326"/>
      <c r="M76" s="308"/>
      <c r="N76" s="304"/>
    </row>
    <row r="77" spans="1:15">
      <c r="B77" s="55"/>
      <c r="C77" s="53"/>
      <c r="D77" s="53"/>
      <c r="E77" s="53"/>
      <c r="F77" s="53"/>
      <c r="G77" s="53"/>
      <c r="H77" s="53"/>
      <c r="I77" s="287"/>
      <c r="J77" s="305"/>
      <c r="K77" s="306"/>
      <c r="L77" s="326"/>
      <c r="M77" s="308"/>
      <c r="N77" s="304"/>
    </row>
    <row r="78" spans="1:15" ht="15" thickBot="1">
      <c r="B78" s="807"/>
      <c r="C78" s="808"/>
      <c r="D78" s="808"/>
      <c r="E78" s="808"/>
      <c r="F78" s="808"/>
      <c r="G78" s="808"/>
      <c r="H78" s="808"/>
      <c r="I78" s="132"/>
      <c r="J78" s="132"/>
      <c r="K78" s="132"/>
      <c r="L78" s="908"/>
      <c r="M78" s="908"/>
      <c r="N78" s="51"/>
    </row>
    <row r="79" spans="1:15" ht="15" thickBot="1">
      <c r="B79" s="826" t="s">
        <v>1037</v>
      </c>
      <c r="C79" s="827"/>
      <c r="D79" s="827"/>
      <c r="E79" s="827"/>
      <c r="F79" s="827"/>
      <c r="G79" s="827"/>
      <c r="H79" s="827"/>
      <c r="I79" s="827"/>
      <c r="J79" s="827"/>
      <c r="K79" s="827"/>
      <c r="L79" s="827"/>
      <c r="M79" s="828"/>
      <c r="N79" s="309">
        <f>SUM(N73:N78)</f>
        <v>290.1545750346591</v>
      </c>
    </row>
    <row r="80" spans="1:15" ht="15" thickBot="1">
      <c r="B80" s="39"/>
      <c r="C80" s="40"/>
      <c r="D80" s="40"/>
      <c r="E80" s="40"/>
      <c r="F80" s="40"/>
      <c r="G80" s="40"/>
      <c r="H80" s="40"/>
      <c r="I80" s="40"/>
      <c r="J80" s="40"/>
      <c r="K80" s="40"/>
      <c r="L80" s="40"/>
      <c r="M80" s="40"/>
      <c r="N80" s="41"/>
    </row>
    <row r="81" spans="1:14" ht="15" thickBot="1">
      <c r="B81" s="820" t="s">
        <v>1051</v>
      </c>
      <c r="C81" s="821"/>
      <c r="D81" s="821"/>
      <c r="E81" s="821"/>
      <c r="F81" s="821"/>
      <c r="G81" s="821"/>
      <c r="H81" s="821"/>
      <c r="I81" s="821"/>
      <c r="J81" s="821"/>
      <c r="K81" s="821"/>
      <c r="L81" s="821"/>
      <c r="M81" s="822"/>
      <c r="N81" s="105">
        <f>N43+N55+N68+N79</f>
        <v>12893.475712206146</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11" t="s">
        <v>1053</v>
      </c>
      <c r="C85" s="812"/>
      <c r="D85" s="812"/>
      <c r="E85" s="812"/>
      <c r="F85" s="812"/>
      <c r="G85" s="812"/>
      <c r="H85" s="812"/>
      <c r="I85" s="322"/>
      <c r="J85" s="342"/>
      <c r="K85" s="310" t="s">
        <v>1054</v>
      </c>
      <c r="L85" s="850" t="s">
        <v>1055</v>
      </c>
      <c r="M85" s="851"/>
      <c r="N85" s="311"/>
    </row>
    <row r="86" spans="1:14">
      <c r="B86" s="852" t="s">
        <v>1056</v>
      </c>
      <c r="C86" s="853"/>
      <c r="D86" s="853"/>
      <c r="E86" s="853"/>
      <c r="F86" s="853"/>
      <c r="G86" s="853"/>
      <c r="H86" s="853"/>
      <c r="I86" s="93"/>
      <c r="J86" s="94"/>
      <c r="K86" s="312">
        <v>0.2</v>
      </c>
      <c r="L86" s="854">
        <f>N81*K86</f>
        <v>2578.6951424412291</v>
      </c>
      <c r="M86" s="855"/>
      <c r="N86" s="57"/>
    </row>
    <row r="87" spans="1:14">
      <c r="B87" s="95" t="s">
        <v>1057</v>
      </c>
      <c r="C87" s="96"/>
      <c r="D87" s="96"/>
      <c r="E87" s="96"/>
      <c r="F87" s="96"/>
      <c r="G87" s="96"/>
      <c r="H87" s="96"/>
      <c r="I87" s="93"/>
      <c r="J87" s="94"/>
      <c r="K87" s="312">
        <v>0.05</v>
      </c>
      <c r="L87" s="854">
        <f>N81*K87</f>
        <v>644.67378561030728</v>
      </c>
      <c r="M87" s="855"/>
      <c r="N87" s="57"/>
    </row>
    <row r="88" spans="1:14" ht="15" thickBot="1">
      <c r="B88" s="97" t="s">
        <v>1058</v>
      </c>
      <c r="C88" s="98"/>
      <c r="D88" s="98"/>
      <c r="E88" s="98"/>
      <c r="F88" s="98"/>
      <c r="G88" s="98"/>
      <c r="H88" s="98"/>
      <c r="I88" s="99"/>
      <c r="J88" s="100"/>
      <c r="K88" s="313">
        <v>0.05</v>
      </c>
      <c r="L88" s="856">
        <f>N81*K88</f>
        <v>644.67378561030728</v>
      </c>
      <c r="M88" s="857"/>
      <c r="N88" s="57"/>
    </row>
    <row r="89" spans="1:14" ht="15" thickBot="1">
      <c r="B89" s="820" t="s">
        <v>1037</v>
      </c>
      <c r="C89" s="821"/>
      <c r="D89" s="821"/>
      <c r="E89" s="821"/>
      <c r="F89" s="821"/>
      <c r="G89" s="821"/>
      <c r="H89" s="821"/>
      <c r="I89" s="821"/>
      <c r="J89" s="821"/>
      <c r="K89" s="821"/>
      <c r="L89" s="821"/>
      <c r="M89" s="822"/>
      <c r="N89" s="58">
        <f>L86+L87+L88</f>
        <v>3868.0427136618437</v>
      </c>
    </row>
    <row r="90" spans="1:14" ht="15" thickBot="1">
      <c r="B90" s="39"/>
      <c r="C90" s="40"/>
      <c r="D90" s="40"/>
      <c r="E90" s="40"/>
      <c r="F90" s="40"/>
      <c r="G90" s="40"/>
      <c r="H90" s="40"/>
      <c r="I90" s="40"/>
      <c r="J90" s="40"/>
      <c r="K90" s="40"/>
      <c r="L90" s="40"/>
      <c r="M90" s="40"/>
      <c r="N90" s="41"/>
    </row>
    <row r="91" spans="1:14" ht="15" thickBot="1">
      <c r="A91" t="s">
        <v>2122</v>
      </c>
      <c r="B91" s="820" t="s">
        <v>1059</v>
      </c>
      <c r="C91" s="821"/>
      <c r="D91" s="821"/>
      <c r="E91" s="821"/>
      <c r="F91" s="821"/>
      <c r="G91" s="821"/>
      <c r="H91" s="821"/>
      <c r="I91" s="821"/>
      <c r="J91" s="821"/>
      <c r="K91" s="821"/>
      <c r="L91" s="821"/>
      <c r="M91" s="822"/>
      <c r="N91" s="195">
        <f>N81+N89</f>
        <v>16761.518425867987</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5" t="s">
        <v>2322</v>
      </c>
      <c r="C101" s="236"/>
      <c r="D101" s="236"/>
      <c r="E101" s="236"/>
      <c r="F101" s="236"/>
      <c r="G101" s="236"/>
      <c r="H101" s="236"/>
      <c r="I101" s="236"/>
      <c r="J101" s="236"/>
      <c r="K101" s="236"/>
      <c r="L101" s="236"/>
      <c r="M101" s="236"/>
      <c r="N101" s="237"/>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ht="15" thickBot="1">
      <c r="B105" s="241"/>
      <c r="C105" s="242"/>
      <c r="D105" s="242"/>
      <c r="E105" s="242"/>
      <c r="F105" s="242"/>
      <c r="G105" s="242"/>
      <c r="H105" s="242"/>
      <c r="I105" s="242"/>
      <c r="J105" s="242"/>
      <c r="K105" s="242"/>
      <c r="L105" s="242"/>
      <c r="M105" s="242"/>
      <c r="N105" s="243"/>
    </row>
    <row r="106" spans="2:14">
      <c r="B106" s="244"/>
      <c r="C106" s="245"/>
      <c r="D106" s="245"/>
      <c r="E106" s="245"/>
      <c r="F106" s="245"/>
      <c r="G106" s="245"/>
      <c r="H106" s="245"/>
      <c r="I106" s="245"/>
      <c r="J106" s="245"/>
      <c r="K106" s="245"/>
      <c r="L106" s="245"/>
      <c r="M106" s="245"/>
      <c r="N106" s="246"/>
    </row>
    <row r="107" spans="2:14">
      <c r="B107" s="230" t="s">
        <v>2323</v>
      </c>
      <c r="C107" s="37"/>
      <c r="D107" s="37"/>
      <c r="E107" s="37"/>
      <c r="F107" s="37"/>
      <c r="G107" s="37"/>
      <c r="H107" s="37"/>
      <c r="I107" s="37"/>
      <c r="J107" s="37"/>
      <c r="K107" s="37"/>
      <c r="L107" s="37"/>
      <c r="M107" s="37"/>
      <c r="N107" s="38"/>
    </row>
    <row r="108" spans="2:14" ht="15" customHeight="1">
      <c r="B108" s="858" t="s">
        <v>2324</v>
      </c>
      <c r="C108" s="859"/>
      <c r="D108" s="859"/>
      <c r="E108" s="859"/>
      <c r="F108" s="859"/>
      <c r="G108" s="859"/>
      <c r="H108" s="859"/>
      <c r="I108" s="859"/>
      <c r="J108" s="859"/>
      <c r="K108" s="859"/>
      <c r="L108" s="859"/>
      <c r="M108" s="859"/>
      <c r="N108" s="860"/>
    </row>
    <row r="109" spans="2:14" ht="15" customHeight="1">
      <c r="B109" s="858"/>
      <c r="C109" s="859"/>
      <c r="D109" s="859"/>
      <c r="E109" s="859"/>
      <c r="F109" s="859"/>
      <c r="G109" s="859"/>
      <c r="H109" s="859"/>
      <c r="I109" s="859"/>
      <c r="J109" s="859"/>
      <c r="K109" s="859"/>
      <c r="L109" s="859"/>
      <c r="M109" s="859"/>
      <c r="N109" s="860"/>
    </row>
    <row r="110" spans="2:14" ht="32.25" customHeight="1">
      <c r="B110" s="861" t="s">
        <v>2325</v>
      </c>
      <c r="C110" s="862"/>
      <c r="D110" s="862"/>
      <c r="E110" s="862"/>
      <c r="F110" s="862"/>
      <c r="G110" s="862"/>
      <c r="H110" s="862"/>
      <c r="I110" s="862"/>
      <c r="J110" s="862"/>
      <c r="K110" s="862"/>
      <c r="L110" s="862"/>
      <c r="M110" s="862"/>
      <c r="N110" s="863"/>
    </row>
    <row r="111" spans="2:14">
      <c r="B111" s="861"/>
      <c r="C111" s="862"/>
      <c r="D111" s="862"/>
      <c r="E111" s="862"/>
      <c r="F111" s="862"/>
      <c r="G111" s="862"/>
      <c r="H111" s="862"/>
      <c r="I111" s="862"/>
      <c r="J111" s="862"/>
      <c r="K111" s="862"/>
      <c r="L111" s="862"/>
      <c r="M111" s="862"/>
      <c r="N111" s="863"/>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30"/>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7"/>
      <c r="K121" s="797"/>
      <c r="L121" s="797"/>
      <c r="M121" s="797"/>
      <c r="N121" s="798"/>
    </row>
    <row r="122" spans="2:14" ht="15" thickBot="1">
      <c r="B122" s="269" t="s">
        <v>2327</v>
      </c>
      <c r="C122" s="401"/>
      <c r="D122" s="401"/>
      <c r="E122" s="63"/>
      <c r="F122" s="63"/>
      <c r="G122" s="63"/>
      <c r="H122" s="63"/>
      <c r="I122" s="63"/>
      <c r="J122" s="799"/>
      <c r="K122" s="799"/>
      <c r="L122" s="799"/>
      <c r="M122" s="799"/>
      <c r="N122" s="800"/>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1098</v>
      </c>
      <c r="C31" s="87" t="s">
        <v>1277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5"/>
      <c r="J36" s="276"/>
      <c r="K36" s="277">
        <f>VLOOKUP(A36,EQUIPOS!A6:D163,4,FALSE)</f>
        <v>120000</v>
      </c>
      <c r="L36" s="278"/>
      <c r="M36" s="279">
        <v>66</v>
      </c>
      <c r="N36" s="280">
        <f>K36/M36</f>
        <v>1818.1818181818182</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0.01</v>
      </c>
      <c r="M42" s="845"/>
      <c r="N42" s="111">
        <f>N76*L42</f>
        <v>0.967181916782197</v>
      </c>
    </row>
    <row r="43" spans="1:14" ht="15" thickBot="1">
      <c r="B43" s="820" t="s">
        <v>1037</v>
      </c>
      <c r="C43" s="821"/>
      <c r="D43" s="821"/>
      <c r="E43" s="821"/>
      <c r="F43" s="821"/>
      <c r="G43" s="821"/>
      <c r="H43" s="821"/>
      <c r="I43" s="821"/>
      <c r="J43" s="821"/>
      <c r="K43" s="821"/>
      <c r="L43" s="821"/>
      <c r="M43" s="822"/>
      <c r="N43" s="402">
        <f>SUM(N36:N42)</f>
        <v>1819.1490000986005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1915.8671917768202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383.17343835536406</v>
      </c>
      <c r="M83" s="855"/>
      <c r="N83" s="57"/>
    </row>
    <row r="84" spans="1:14">
      <c r="B84" s="95" t="s">
        <v>1057</v>
      </c>
      <c r="C84" s="96"/>
      <c r="D84" s="96"/>
      <c r="E84" s="96"/>
      <c r="F84" s="96"/>
      <c r="G84" s="96"/>
      <c r="H84" s="96"/>
      <c r="I84" s="93"/>
      <c r="J84" s="94"/>
      <c r="K84" s="312">
        <v>0.05</v>
      </c>
      <c r="L84" s="854">
        <f>N78*K84</f>
        <v>95.793359588841014</v>
      </c>
      <c r="M84" s="855"/>
      <c r="N84" s="57"/>
    </row>
    <row r="85" spans="1:14" ht="15" thickBot="1">
      <c r="B85" s="97" t="s">
        <v>1058</v>
      </c>
      <c r="C85" s="98"/>
      <c r="D85" s="98"/>
      <c r="E85" s="98"/>
      <c r="F85" s="98"/>
      <c r="G85" s="98"/>
      <c r="H85" s="98"/>
      <c r="I85" s="99"/>
      <c r="J85" s="100"/>
      <c r="K85" s="313">
        <v>0.05</v>
      </c>
      <c r="L85" s="856">
        <f>N78*K85</f>
        <v>95.793359588841014</v>
      </c>
      <c r="M85" s="857"/>
      <c r="N85" s="57"/>
    </row>
    <row r="86" spans="1:14" ht="15" thickBot="1">
      <c r="B86" s="820" t="s">
        <v>1037</v>
      </c>
      <c r="C86" s="821"/>
      <c r="D86" s="821"/>
      <c r="E86" s="821"/>
      <c r="F86" s="821"/>
      <c r="G86" s="821"/>
      <c r="H86" s="821"/>
      <c r="I86" s="821"/>
      <c r="J86" s="821"/>
      <c r="K86" s="821"/>
      <c r="L86" s="821"/>
      <c r="M86" s="822"/>
      <c r="N86" s="58">
        <f>L83+L84+L85</f>
        <v>574.76015753304603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2490.6273493098661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1099</v>
      </c>
      <c r="C31" s="87" t="s">
        <v>1278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148</v>
      </c>
      <c r="B36" s="833" t="str">
        <f>VLOOKUP(A36,EQUIPOS!A6:D154,3,FALSE)</f>
        <v>Cargador : Potencia en el volante 110 hp, Clasificación de RPM del motor 2300.</v>
      </c>
      <c r="C36" s="834"/>
      <c r="D36" s="834"/>
      <c r="E36" s="834"/>
      <c r="F36" s="834"/>
      <c r="G36" s="834"/>
      <c r="H36" s="835"/>
      <c r="I36" s="275"/>
      <c r="J36" s="276"/>
      <c r="K36" s="277">
        <f>VLOOKUP(A36,EQUIPOS!A6:D163,4,FALSE)</f>
        <v>100000</v>
      </c>
      <c r="L36" s="278"/>
      <c r="M36" s="279">
        <v>66</v>
      </c>
      <c r="N36" s="280">
        <f>K36/M36</f>
        <v>1515.1515151515152</v>
      </c>
    </row>
    <row r="37" spans="1:14">
      <c r="A37" s="114" t="s">
        <v>129</v>
      </c>
      <c r="B37" s="833" t="str">
        <f>VLOOKUP(A37,EQUIPOS!A7:D154,3,FALSE)</f>
        <v xml:space="preserve">Buldozer, Potencia al volante de 140 HP, motor de 2200 RPM, longitud de hoja 4,80m. </v>
      </c>
      <c r="C37" s="834"/>
      <c r="D37" s="834"/>
      <c r="E37" s="834"/>
      <c r="F37" s="834"/>
      <c r="G37" s="834"/>
      <c r="H37" s="835"/>
      <c r="I37" s="275"/>
      <c r="J37" s="276"/>
      <c r="K37" s="277">
        <f>VLOOKUP(A37,EQUIPOS!A7:D164,4,FALSE)</f>
        <v>130000</v>
      </c>
      <c r="L37" s="278"/>
      <c r="M37" s="279">
        <v>100</v>
      </c>
      <c r="N37" s="280">
        <f>K37/M37</f>
        <v>1300</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0.01</v>
      </c>
      <c r="M42" s="845"/>
      <c r="N42" s="111">
        <f>N76*L42</f>
        <v>1.934363833564394</v>
      </c>
    </row>
    <row r="43" spans="1:14" ht="15" thickBot="1">
      <c r="B43" s="820" t="s">
        <v>1037</v>
      </c>
      <c r="C43" s="821"/>
      <c r="D43" s="821"/>
      <c r="E43" s="821"/>
      <c r="F43" s="821"/>
      <c r="G43" s="821"/>
      <c r="H43" s="821"/>
      <c r="I43" s="821"/>
      <c r="J43" s="821"/>
      <c r="K43" s="821"/>
      <c r="L43" s="821"/>
      <c r="M43" s="822"/>
      <c r="N43" s="402">
        <f>SUM(N36:N42)</f>
        <v>2817.0858789850795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451</v>
      </c>
      <c r="B48" s="49" t="str">
        <f>VLOOKUP(A48,MATERIALES!A4:D373,3,FALSE)</f>
        <v>Disposición de material de derrumbe</v>
      </c>
      <c r="C48" s="289"/>
      <c r="D48" s="289"/>
      <c r="E48" s="289"/>
      <c r="F48" s="289"/>
      <c r="G48" s="289"/>
      <c r="H48" s="289"/>
      <c r="I48" s="276"/>
      <c r="J48" s="232" t="str">
        <f>VLOOKUP(A48,MATERIALES!A4:D373,2,FALSE)</f>
        <v>m3</v>
      </c>
      <c r="K48" s="290">
        <v>1</v>
      </c>
      <c r="L48" s="275"/>
      <c r="M48" s="291">
        <f>VLOOKUP(A48,MATERIALES!A4:D395,4,FALSE)</f>
        <v>2138.3826956024573</v>
      </c>
      <c r="N48" s="280">
        <f>K48*M48</f>
        <v>2138.3826956024573</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2138.3826956024573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528</v>
      </c>
      <c r="N70" s="403">
        <f>K70/M70</f>
        <v>193.43638335643939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193.43638335643939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5148.9049579439761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1029.7809915887954</v>
      </c>
      <c r="M83" s="855"/>
      <c r="N83" s="57"/>
    </row>
    <row r="84" spans="1:14">
      <c r="B84" s="95" t="s">
        <v>1057</v>
      </c>
      <c r="C84" s="96"/>
      <c r="D84" s="96"/>
      <c r="E84" s="96"/>
      <c r="F84" s="96"/>
      <c r="G84" s="96"/>
      <c r="H84" s="96"/>
      <c r="I84" s="93"/>
      <c r="J84" s="94"/>
      <c r="K84" s="312">
        <v>0.05</v>
      </c>
      <c r="L84" s="854">
        <f>N78*K84</f>
        <v>257.44524789719884</v>
      </c>
      <c r="M84" s="855"/>
      <c r="N84" s="57"/>
    </row>
    <row r="85" spans="1:14" ht="15" thickBot="1">
      <c r="B85" s="97" t="s">
        <v>1058</v>
      </c>
      <c r="C85" s="98"/>
      <c r="D85" s="98"/>
      <c r="E85" s="98"/>
      <c r="F85" s="98"/>
      <c r="G85" s="98"/>
      <c r="H85" s="98"/>
      <c r="I85" s="99"/>
      <c r="J85" s="100"/>
      <c r="K85" s="313">
        <v>0.05</v>
      </c>
      <c r="L85" s="856">
        <f>N78*K85</f>
        <v>257.44524789719884</v>
      </c>
      <c r="M85" s="857"/>
      <c r="N85" s="57"/>
    </row>
    <row r="86" spans="1:14" ht="15" thickBot="1">
      <c r="B86" s="820" t="s">
        <v>1037</v>
      </c>
      <c r="C86" s="821"/>
      <c r="D86" s="821"/>
      <c r="E86" s="821"/>
      <c r="F86" s="821"/>
      <c r="G86" s="821"/>
      <c r="H86" s="821"/>
      <c r="I86" s="821"/>
      <c r="J86" s="821"/>
      <c r="K86" s="821"/>
      <c r="L86" s="821"/>
      <c r="M86" s="822"/>
      <c r="N86" s="58">
        <f>L83+L84+L85</f>
        <v>1544.6714873831932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6693.5764453271695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1100</v>
      </c>
      <c r="C31" s="87" t="s">
        <v>1279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129</v>
      </c>
      <c r="B36" s="833" t="str">
        <f>VLOOKUP(A36,EQUIPOS!A6:D154,3,FALSE)</f>
        <v xml:space="preserve">Buldozer, Potencia al volante de 140 HP, motor de 2200 RPM, longitud de hoja 4,80m. </v>
      </c>
      <c r="C36" s="834"/>
      <c r="D36" s="834"/>
      <c r="E36" s="834"/>
      <c r="F36" s="834"/>
      <c r="G36" s="834"/>
      <c r="H36" s="835"/>
      <c r="I36" s="275"/>
      <c r="J36" s="276"/>
      <c r="K36" s="277">
        <f>VLOOKUP(A36,EQUIPOS!A6:D163,4,FALSE)</f>
        <v>130000</v>
      </c>
      <c r="L36" s="472"/>
      <c r="M36" s="291">
        <v>50</v>
      </c>
      <c r="N36" s="280">
        <f>K36/M36</f>
        <v>2600</v>
      </c>
    </row>
    <row r="37" spans="1:14">
      <c r="A37" s="114" t="s">
        <v>152</v>
      </c>
      <c r="B37" s="833" t="str">
        <f>VLOOKUP(A37,EQUIPOS!A7:D154,3,FALSE)</f>
        <v xml:space="preserve">Carrotanque de agua(1000 Galones) </v>
      </c>
      <c r="C37" s="834"/>
      <c r="D37" s="834"/>
      <c r="E37" s="834"/>
      <c r="F37" s="834"/>
      <c r="G37" s="834"/>
      <c r="H37" s="835"/>
      <c r="I37" s="275"/>
      <c r="J37" s="276"/>
      <c r="K37" s="277">
        <f>VLOOKUP(A37,EQUIPOS!A7:D164,4,FALSE)</f>
        <v>62500</v>
      </c>
      <c r="L37" s="472"/>
      <c r="M37" s="291">
        <v>50</v>
      </c>
      <c r="N37" s="280">
        <f>K37/M37</f>
        <v>1250</v>
      </c>
    </row>
    <row r="38" spans="1:14">
      <c r="A38" s="213" t="s">
        <v>269</v>
      </c>
      <c r="B38" s="833" t="str">
        <f>VLOOKUP(A38,EQUIPOS!A8:D154,3,FALSE)</f>
        <v>Motoniveladora  potencia 215 HP, ancho de cuchilla 4,27 m, peso 18 ton.</v>
      </c>
      <c r="C38" s="834"/>
      <c r="D38" s="834"/>
      <c r="E38" s="834"/>
      <c r="F38" s="834"/>
      <c r="G38" s="834"/>
      <c r="H38" s="835"/>
      <c r="I38" s="275"/>
      <c r="J38" s="276"/>
      <c r="K38" s="277">
        <f>VLOOKUP(A38,EQUIPOS!A8:D165,4,FALSE)</f>
        <v>150000</v>
      </c>
      <c r="L38" s="472"/>
      <c r="M38" s="291">
        <v>50</v>
      </c>
      <c r="N38" s="280">
        <f>K38/M38</f>
        <v>3000</v>
      </c>
    </row>
    <row r="39" spans="1:14">
      <c r="A39" s="213" t="s">
        <v>365</v>
      </c>
      <c r="B39" s="833" t="str">
        <f>VLOOKUP(A39,EQUIPOS!A9:D154,3,FALSE)</f>
        <v xml:space="preserve">Vibrocompatador, potencia 153 HP, peso 10 Ton. </v>
      </c>
      <c r="C39" s="834"/>
      <c r="D39" s="834"/>
      <c r="E39" s="834"/>
      <c r="F39" s="834"/>
      <c r="G39" s="834"/>
      <c r="H39" s="835"/>
      <c r="I39" s="836"/>
      <c r="J39" s="817"/>
      <c r="K39" s="277">
        <f>VLOOKUP(A39,EQUIPOS!A9:D166,4,FALSE)</f>
        <v>100000</v>
      </c>
      <c r="L39" s="948">
        <v>50</v>
      </c>
      <c r="M39" s="949"/>
      <c r="N39" s="280">
        <f>K39/L39</f>
        <v>2000</v>
      </c>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8850</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400</v>
      </c>
      <c r="N70" s="403">
        <f>K70/M70</f>
        <v>255.33602603049999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400</v>
      </c>
      <c r="N71" s="403">
        <f>K71/M71</f>
        <v>127.66801301525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383.00403904575001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9233.0040390457507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1846.6008078091502</v>
      </c>
      <c r="M83" s="855"/>
      <c r="N83" s="57"/>
    </row>
    <row r="84" spans="1:14">
      <c r="B84" s="95" t="s">
        <v>1057</v>
      </c>
      <c r="C84" s="96"/>
      <c r="D84" s="96"/>
      <c r="E84" s="96"/>
      <c r="F84" s="96"/>
      <c r="G84" s="96"/>
      <c r="H84" s="96"/>
      <c r="I84" s="93"/>
      <c r="J84" s="94"/>
      <c r="K84" s="312">
        <v>0.05</v>
      </c>
      <c r="L84" s="854">
        <f>N78*K84</f>
        <v>461.65020195228755</v>
      </c>
      <c r="M84" s="855"/>
      <c r="N84" s="57"/>
    </row>
    <row r="85" spans="1:14" ht="15" thickBot="1">
      <c r="B85" s="97" t="s">
        <v>1058</v>
      </c>
      <c r="C85" s="98"/>
      <c r="D85" s="98"/>
      <c r="E85" s="98"/>
      <c r="F85" s="98"/>
      <c r="G85" s="98"/>
      <c r="H85" s="98"/>
      <c r="I85" s="99"/>
      <c r="J85" s="100"/>
      <c r="K85" s="313">
        <v>0.05</v>
      </c>
      <c r="L85" s="856">
        <f>N78*K85</f>
        <v>461.65020195228755</v>
      </c>
      <c r="M85" s="857"/>
      <c r="N85" s="57"/>
    </row>
    <row r="86" spans="1:14" ht="15" thickBot="1">
      <c r="B86" s="820" t="s">
        <v>1037</v>
      </c>
      <c r="C86" s="821"/>
      <c r="D86" s="821"/>
      <c r="E86" s="821"/>
      <c r="F86" s="821"/>
      <c r="G86" s="821"/>
      <c r="H86" s="821"/>
      <c r="I86" s="821"/>
      <c r="J86" s="821"/>
      <c r="K86" s="821"/>
      <c r="L86" s="821"/>
      <c r="M86" s="822"/>
      <c r="N86" s="58">
        <f>L83+L84+L85</f>
        <v>2769.9012117137254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12002.905250759475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1101</v>
      </c>
      <c r="C31" s="87" t="s">
        <v>1280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129</v>
      </c>
      <c r="B36" s="833" t="str">
        <f>VLOOKUP(A36,EQUIPOS!A6:D154,3,FALSE)</f>
        <v xml:space="preserve">Buldozer, Potencia al volante de 140 HP, motor de 2200 RPM, longitud de hoja 4,80m. </v>
      </c>
      <c r="C36" s="834"/>
      <c r="D36" s="834"/>
      <c r="E36" s="834"/>
      <c r="F36" s="834"/>
      <c r="G36" s="834"/>
      <c r="H36" s="835"/>
      <c r="I36" s="275"/>
      <c r="J36" s="276"/>
      <c r="K36" s="277">
        <f>VLOOKUP(A36,EQUIPOS!A6:D163,4,FALSE)</f>
        <v>130000</v>
      </c>
      <c r="L36" s="278"/>
      <c r="M36" s="279">
        <v>40</v>
      </c>
      <c r="N36" s="280">
        <f>K36/M36</f>
        <v>3250</v>
      </c>
    </row>
    <row r="37" spans="1:14">
      <c r="A37" s="119" t="s">
        <v>365</v>
      </c>
      <c r="B37" s="833" t="str">
        <f>VLOOKUP(A37,EQUIPOS!A7:D154,3,FALSE)</f>
        <v xml:space="preserve">Vibrocompatador, potencia 153 HP, peso 10 Ton. </v>
      </c>
      <c r="C37" s="834"/>
      <c r="D37" s="834"/>
      <c r="E37" s="834"/>
      <c r="F37" s="834"/>
      <c r="G37" s="834"/>
      <c r="H37" s="835"/>
      <c r="I37" s="275"/>
      <c r="J37" s="276"/>
      <c r="K37" s="277">
        <f>VLOOKUP(A37,EQUIPOS!A7:D164,4,FALSE)</f>
        <v>100000</v>
      </c>
      <c r="L37" s="278"/>
      <c r="M37" s="279">
        <v>40</v>
      </c>
      <c r="N37" s="280">
        <f>K37/M37</f>
        <v>2500</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5750</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478.75504880718745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6228.7550488071874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1245.7510097614377</v>
      </c>
      <c r="M83" s="855"/>
      <c r="N83" s="57"/>
    </row>
    <row r="84" spans="1:14">
      <c r="B84" s="95" t="s">
        <v>1057</v>
      </c>
      <c r="C84" s="96"/>
      <c r="D84" s="96"/>
      <c r="E84" s="96"/>
      <c r="F84" s="96"/>
      <c r="G84" s="96"/>
      <c r="H84" s="96"/>
      <c r="I84" s="93"/>
      <c r="J84" s="94"/>
      <c r="K84" s="312">
        <v>0.05</v>
      </c>
      <c r="L84" s="854">
        <f>N78*K84</f>
        <v>311.43775244035942</v>
      </c>
      <c r="M84" s="855"/>
      <c r="N84" s="57"/>
    </row>
    <row r="85" spans="1:14" ht="15" thickBot="1">
      <c r="B85" s="97" t="s">
        <v>1058</v>
      </c>
      <c r="C85" s="98"/>
      <c r="D85" s="98"/>
      <c r="E85" s="98"/>
      <c r="F85" s="98"/>
      <c r="G85" s="98"/>
      <c r="H85" s="98"/>
      <c r="I85" s="99"/>
      <c r="J85" s="100"/>
      <c r="K85" s="313">
        <v>0.05</v>
      </c>
      <c r="L85" s="856">
        <f>N78*K85</f>
        <v>311.43775244035942</v>
      </c>
      <c r="M85" s="857"/>
      <c r="N85" s="57"/>
    </row>
    <row r="86" spans="1:14" ht="15" thickBot="1">
      <c r="B86" s="820" t="s">
        <v>1037</v>
      </c>
      <c r="C86" s="821"/>
      <c r="D86" s="821"/>
      <c r="E86" s="821"/>
      <c r="F86" s="821"/>
      <c r="G86" s="821"/>
      <c r="H86" s="821"/>
      <c r="I86" s="821"/>
      <c r="J86" s="821"/>
      <c r="K86" s="821"/>
      <c r="L86" s="821"/>
      <c r="M86" s="822"/>
      <c r="N86" s="58">
        <f>L83+L84+L85</f>
        <v>1868.6265146421565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8097.381563449344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1102</v>
      </c>
      <c r="C31" s="87" t="s">
        <v>1281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129</v>
      </c>
      <c r="B36" s="833" t="str">
        <f>VLOOKUP(A36,EQUIPOS!A6:D154,3,FALSE)</f>
        <v xml:space="preserve">Buldozer, Potencia al volante de 140 HP, motor de 2200 RPM, longitud de hoja 4,80m. </v>
      </c>
      <c r="C36" s="834"/>
      <c r="D36" s="834"/>
      <c r="E36" s="834"/>
      <c r="F36" s="834"/>
      <c r="G36" s="834"/>
      <c r="H36" s="835"/>
      <c r="I36" s="275"/>
      <c r="J36" s="276"/>
      <c r="K36" s="277">
        <f>VLOOKUP(A36,EQUIPOS!A6:D163,4,FALSE)</f>
        <v>130000</v>
      </c>
      <c r="L36" s="278"/>
      <c r="M36" s="279">
        <v>40</v>
      </c>
      <c r="N36" s="280">
        <f>K36/M36</f>
        <v>3250</v>
      </c>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3250</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478.75504880718745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3728.7550488071874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745.75100976143756</v>
      </c>
      <c r="M83" s="855"/>
      <c r="N83" s="57"/>
    </row>
    <row r="84" spans="1:14">
      <c r="B84" s="95" t="s">
        <v>1057</v>
      </c>
      <c r="C84" s="96"/>
      <c r="D84" s="96"/>
      <c r="E84" s="96"/>
      <c r="F84" s="96"/>
      <c r="G84" s="96"/>
      <c r="H84" s="96"/>
      <c r="I84" s="93"/>
      <c r="J84" s="94"/>
      <c r="K84" s="312">
        <v>0.05</v>
      </c>
      <c r="L84" s="854">
        <f>N78*K84</f>
        <v>186.43775244035939</v>
      </c>
      <c r="M84" s="855"/>
      <c r="N84" s="57"/>
    </row>
    <row r="85" spans="1:14" ht="15" thickBot="1">
      <c r="B85" s="97" t="s">
        <v>1058</v>
      </c>
      <c r="C85" s="98"/>
      <c r="D85" s="98"/>
      <c r="E85" s="98"/>
      <c r="F85" s="98"/>
      <c r="G85" s="98"/>
      <c r="H85" s="98"/>
      <c r="I85" s="99"/>
      <c r="J85" s="100"/>
      <c r="K85" s="313">
        <v>0.05</v>
      </c>
      <c r="L85" s="856">
        <f>N78*K85</f>
        <v>186.43775244035939</v>
      </c>
      <c r="M85" s="857"/>
      <c r="N85" s="57"/>
    </row>
    <row r="86" spans="1:14" ht="15" thickBot="1">
      <c r="B86" s="820" t="s">
        <v>1037</v>
      </c>
      <c r="C86" s="821"/>
      <c r="D86" s="821"/>
      <c r="E86" s="821"/>
      <c r="F86" s="821"/>
      <c r="G86" s="821"/>
      <c r="H86" s="821"/>
      <c r="I86" s="821"/>
      <c r="J86" s="821"/>
      <c r="K86" s="821"/>
      <c r="L86" s="821"/>
      <c r="M86" s="822"/>
      <c r="N86" s="58">
        <f>L83+L84+L85</f>
        <v>1118.6265146421563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4847.381563449344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1525</v>
      </c>
      <c r="C31" s="87" t="s">
        <v>2336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0.01</v>
      </c>
      <c r="M42" s="845"/>
      <c r="N42" s="111">
        <f>N76*L42</f>
        <v>2.0426882082439999</v>
      </c>
    </row>
    <row r="43" spans="1:14" ht="1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961</v>
      </c>
      <c r="B48" s="49" t="str">
        <f>VLOOKUP(A48,MATERIALES!A14:D378,3,FALSE)</f>
        <v>Geotextil Nt-2500 O Similar (Proveedores, Pavco, Geomatrix, Tensar, Omnes U Otros)</v>
      </c>
      <c r="C48" s="289"/>
      <c r="D48" s="289"/>
      <c r="E48" s="289"/>
      <c r="F48" s="289"/>
      <c r="G48" s="289"/>
      <c r="H48" s="289"/>
      <c r="I48" s="276"/>
      <c r="J48" s="232" t="s">
        <v>233</v>
      </c>
      <c r="K48" s="290">
        <v>1.3</v>
      </c>
      <c r="L48" s="275"/>
      <c r="M48" s="291">
        <f>VLOOKUP(A48,MATERIALES!A6:D374,4,FALSE)</f>
        <v>5460.91</v>
      </c>
      <c r="N48" s="280">
        <f>K48*M48</f>
        <v>7099.183</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7099.183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53"/>
      <c r="D59" s="53"/>
      <c r="E59" s="53"/>
      <c r="F59" s="53"/>
      <c r="G59" s="53"/>
      <c r="H59" s="296"/>
      <c r="I59" s="287"/>
      <c r="J59" s="287"/>
      <c r="K59" s="287"/>
      <c r="L59" s="824"/>
      <c r="M59" s="825"/>
      <c r="N59" s="299"/>
    </row>
    <row r="60" spans="1:14" ht="24.75" customHeight="1">
      <c r="B60" s="52"/>
      <c r="C60" s="325"/>
      <c r="D60" s="325"/>
      <c r="E60" s="325"/>
      <c r="F60" s="325"/>
      <c r="G60" s="325"/>
      <c r="H60" s="319"/>
      <c r="I60" s="407"/>
      <c r="J60" s="294"/>
      <c r="K60" s="287"/>
      <c r="L60" s="824"/>
      <c r="M60" s="825"/>
      <c r="N60" s="295"/>
    </row>
    <row r="61" spans="1:14">
      <c r="B61" s="52"/>
      <c r="C61" s="53"/>
      <c r="D61" s="53"/>
      <c r="E61" s="53"/>
      <c r="F61" s="53"/>
      <c r="G61" s="325"/>
      <c r="H61" s="319"/>
      <c r="I61" s="407"/>
      <c r="J61" s="294"/>
      <c r="K61" s="287"/>
      <c r="L61" s="824"/>
      <c r="M61" s="825"/>
      <c r="N61" s="299"/>
    </row>
    <row r="62" spans="1:14">
      <c r="B62" s="52"/>
      <c r="C62" s="53"/>
      <c r="D62" s="53"/>
      <c r="E62" s="53"/>
      <c r="F62" s="53"/>
      <c r="G62" s="53"/>
      <c r="H62" s="296"/>
      <c r="I62" s="287"/>
      <c r="J62" s="287"/>
      <c r="K62" s="287"/>
      <c r="L62" s="824"/>
      <c r="M62" s="825"/>
      <c r="N62" s="299"/>
    </row>
    <row r="63" spans="1:14">
      <c r="B63" s="52"/>
      <c r="C63" s="53"/>
      <c r="D63" s="53"/>
      <c r="E63" s="53"/>
      <c r="F63" s="53"/>
      <c r="G63" s="53"/>
      <c r="H63" s="296"/>
      <c r="I63" s="287"/>
      <c r="J63" s="287"/>
      <c r="K63" s="287"/>
      <c r="L63" s="824"/>
      <c r="M63" s="825"/>
      <c r="N63" s="299"/>
    </row>
    <row r="64" spans="1:14" ht="15" thickBot="1">
      <c r="B64" s="473"/>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7305.4945090326437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1461.0989018065288</v>
      </c>
      <c r="M83" s="855"/>
      <c r="N83" s="57"/>
    </row>
    <row r="84" spans="1:14">
      <c r="B84" s="95" t="s">
        <v>1057</v>
      </c>
      <c r="C84" s="96"/>
      <c r="D84" s="96"/>
      <c r="E84" s="96"/>
      <c r="F84" s="96"/>
      <c r="G84" s="96"/>
      <c r="H84" s="96"/>
      <c r="I84" s="93"/>
      <c r="J84" s="94"/>
      <c r="K84" s="312">
        <v>0.05</v>
      </c>
      <c r="L84" s="854">
        <f>N78*K84</f>
        <v>365.27472545163221</v>
      </c>
      <c r="M84" s="855"/>
      <c r="N84" s="57"/>
    </row>
    <row r="85" spans="1:14" ht="15" thickBot="1">
      <c r="B85" s="97" t="s">
        <v>1058</v>
      </c>
      <c r="C85" s="98"/>
      <c r="D85" s="98"/>
      <c r="E85" s="98"/>
      <c r="F85" s="98"/>
      <c r="G85" s="98"/>
      <c r="H85" s="98"/>
      <c r="I85" s="99"/>
      <c r="J85" s="100"/>
      <c r="K85" s="313">
        <v>0.05</v>
      </c>
      <c r="L85" s="856">
        <f>N78*K85</f>
        <v>365.27472545163221</v>
      </c>
      <c r="M85" s="857"/>
      <c r="N85" s="57"/>
    </row>
    <row r="86" spans="1:14" ht="15" thickBot="1">
      <c r="B86" s="820" t="s">
        <v>1037</v>
      </c>
      <c r="C86" s="821"/>
      <c r="D86" s="821"/>
      <c r="E86" s="821"/>
      <c r="F86" s="821"/>
      <c r="G86" s="821"/>
      <c r="H86" s="821"/>
      <c r="I86" s="821"/>
      <c r="J86" s="821"/>
      <c r="K86" s="821"/>
      <c r="L86" s="821"/>
      <c r="M86" s="822"/>
      <c r="N86" s="58">
        <f>L83+L84+L85</f>
        <v>2191.648352709793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9497.1428617424372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1526</v>
      </c>
      <c r="C31" s="87" t="s">
        <v>2126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0.01</v>
      </c>
      <c r="M42" s="845"/>
      <c r="N42" s="111">
        <f>N76*L42</f>
        <v>2.0426882082439999</v>
      </c>
    </row>
    <row r="43" spans="1:14" ht="1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479</v>
      </c>
      <c r="B48" s="49" t="str">
        <f>VLOOKUP(A48,MATERIALES!A4:D373,3,FALSE)</f>
        <v>Geomalla Tipo Asphalt</v>
      </c>
      <c r="C48" s="289"/>
      <c r="D48" s="289"/>
      <c r="E48" s="289"/>
      <c r="F48" s="289"/>
      <c r="G48" s="289"/>
      <c r="H48" s="289"/>
      <c r="I48" s="276"/>
      <c r="J48" s="232" t="str">
        <f>VLOOKUP(A48,MATERIALES!A4:D373,2,FALSE)</f>
        <v>m2</v>
      </c>
      <c r="K48" s="290">
        <v>1.2</v>
      </c>
      <c r="L48" s="275"/>
      <c r="M48" s="291">
        <f>VLOOKUP(A48,MATERIALES!A4:D395,4,FALSE)</f>
        <v>9452.17</v>
      </c>
      <c r="N48" s="280">
        <f>K48*M48</f>
        <v>11342.603999999999</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11342.603999999999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53"/>
      <c r="D59" s="53"/>
      <c r="E59" s="53"/>
      <c r="F59" s="53"/>
      <c r="G59" s="53"/>
      <c r="H59" s="296"/>
      <c r="I59" s="287"/>
      <c r="J59" s="287"/>
      <c r="K59" s="287"/>
      <c r="L59" s="824"/>
      <c r="M59" s="825"/>
      <c r="N59" s="299"/>
    </row>
    <row r="60" spans="1:14" ht="24.75" customHeight="1">
      <c r="B60" s="52"/>
      <c r="C60" s="325"/>
      <c r="D60" s="325"/>
      <c r="E60" s="325"/>
      <c r="F60" s="325"/>
      <c r="G60" s="325"/>
      <c r="H60" s="319"/>
      <c r="I60" s="407"/>
      <c r="J60" s="294"/>
      <c r="K60" s="287"/>
      <c r="L60" s="824"/>
      <c r="M60" s="825"/>
      <c r="N60" s="295"/>
    </row>
    <row r="61" spans="1:14">
      <c r="B61" s="52"/>
      <c r="C61" s="53"/>
      <c r="D61" s="53"/>
      <c r="E61" s="53"/>
      <c r="F61" s="53"/>
      <c r="G61" s="325"/>
      <c r="H61" s="319"/>
      <c r="I61" s="407"/>
      <c r="J61" s="294"/>
      <c r="K61" s="287"/>
      <c r="L61" s="824"/>
      <c r="M61" s="825"/>
      <c r="N61" s="299"/>
    </row>
    <row r="62" spans="1:14">
      <c r="B62" s="52"/>
      <c r="C62" s="53"/>
      <c r="D62" s="53"/>
      <c r="E62" s="53"/>
      <c r="F62" s="53"/>
      <c r="G62" s="53"/>
      <c r="H62" s="296"/>
      <c r="I62" s="287"/>
      <c r="J62" s="287"/>
      <c r="K62" s="287"/>
      <c r="L62" s="824"/>
      <c r="M62" s="825"/>
      <c r="N62" s="299"/>
    </row>
    <row r="63" spans="1:14">
      <c r="B63" s="52"/>
      <c r="C63" s="53"/>
      <c r="D63" s="53"/>
      <c r="E63" s="53"/>
      <c r="F63" s="53"/>
      <c r="G63" s="53"/>
      <c r="H63" s="296"/>
      <c r="I63" s="287"/>
      <c r="J63" s="287"/>
      <c r="K63" s="287"/>
      <c r="L63" s="824"/>
      <c r="M63" s="825"/>
      <c r="N63" s="299"/>
    </row>
    <row r="64" spans="1:14" ht="15" thickBot="1">
      <c r="B64" s="473"/>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11548.915509032644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2309.783101806529</v>
      </c>
      <c r="M83" s="855"/>
      <c r="N83" s="57"/>
    </row>
    <row r="84" spans="1:14">
      <c r="B84" s="95" t="s">
        <v>1057</v>
      </c>
      <c r="C84" s="96"/>
      <c r="D84" s="96"/>
      <c r="E84" s="96"/>
      <c r="F84" s="96"/>
      <c r="G84" s="96"/>
      <c r="H84" s="96"/>
      <c r="I84" s="93"/>
      <c r="J84" s="94"/>
      <c r="K84" s="312">
        <v>0.05</v>
      </c>
      <c r="L84" s="854">
        <f>N78*K84</f>
        <v>577.44577545163224</v>
      </c>
      <c r="M84" s="855"/>
      <c r="N84" s="57"/>
    </row>
    <row r="85" spans="1:14" ht="15" thickBot="1">
      <c r="B85" s="97" t="s">
        <v>1058</v>
      </c>
      <c r="C85" s="98"/>
      <c r="D85" s="98"/>
      <c r="E85" s="98"/>
      <c r="F85" s="98"/>
      <c r="G85" s="98"/>
      <c r="H85" s="98"/>
      <c r="I85" s="99"/>
      <c r="J85" s="100"/>
      <c r="K85" s="313">
        <v>0.05</v>
      </c>
      <c r="L85" s="856">
        <f>N78*K85</f>
        <v>577.44577545163224</v>
      </c>
      <c r="M85" s="857"/>
      <c r="N85" s="57"/>
    </row>
    <row r="86" spans="1:14" ht="15" thickBot="1">
      <c r="B86" s="820" t="s">
        <v>1037</v>
      </c>
      <c r="C86" s="821"/>
      <c r="D86" s="821"/>
      <c r="E86" s="821"/>
      <c r="F86" s="821"/>
      <c r="G86" s="821"/>
      <c r="H86" s="821"/>
      <c r="I86" s="821"/>
      <c r="J86" s="821"/>
      <c r="K86" s="821"/>
      <c r="L86" s="821"/>
      <c r="M86" s="822"/>
      <c r="N86" s="58">
        <f>L83+L84+L85</f>
        <v>3464.6746527097939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15013.590161742439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1527</v>
      </c>
      <c r="C31" s="87" t="s">
        <v>1524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129</v>
      </c>
      <c r="B36" s="833" t="str">
        <f>VLOOKUP(A36,EQUIPOS!A6:D186,3,FALSE)</f>
        <v xml:space="preserve">Buldozer, Potencia al volante de 140 HP, motor de 2200 RPM, longitud de hoja 4,80m. </v>
      </c>
      <c r="C36" s="834"/>
      <c r="D36" s="834"/>
      <c r="E36" s="834"/>
      <c r="F36" s="834"/>
      <c r="G36" s="834"/>
      <c r="H36" s="835"/>
      <c r="I36" s="275"/>
      <c r="J36" s="276"/>
      <c r="K36" s="277">
        <f>VLOOKUP(A36,EQUIPOS!A6:D186,4,FALSE)</f>
        <v>130000</v>
      </c>
      <c r="L36" s="278"/>
      <c r="M36" s="279">
        <v>45</v>
      </c>
      <c r="N36" s="280">
        <f>K36/M36</f>
        <v>2888.8888888888887</v>
      </c>
    </row>
    <row r="37" spans="1:14">
      <c r="A37" s="119" t="s">
        <v>152</v>
      </c>
      <c r="B37" s="833" t="str">
        <f>VLOOKUP(A37,EQUIPOS!A7:D187,3,FALSE)</f>
        <v xml:space="preserve">Carrotanque de agua(1000 Galones) </v>
      </c>
      <c r="C37" s="834"/>
      <c r="D37" s="834"/>
      <c r="E37" s="834"/>
      <c r="F37" s="834"/>
      <c r="G37" s="834"/>
      <c r="H37" s="835"/>
      <c r="I37" s="275"/>
      <c r="J37" s="276"/>
      <c r="K37" s="277">
        <f>VLOOKUP(A37,EQUIPOS!A7:D187,4,FALSE)</f>
        <v>62500</v>
      </c>
      <c r="L37" s="278"/>
      <c r="M37" s="279">
        <v>45</v>
      </c>
      <c r="N37" s="280">
        <f>K37/M37</f>
        <v>1388.8888888888889</v>
      </c>
    </row>
    <row r="38" spans="1:14">
      <c r="A38" t="s">
        <v>269</v>
      </c>
      <c r="B38" s="833" t="str">
        <f>VLOOKUP(A38,EQUIPOS!A8:D188,3,FALSE)</f>
        <v>Motoniveladora  potencia 215 HP, ancho de cuchilla 4,27 m, peso 18 ton.</v>
      </c>
      <c r="C38" s="834"/>
      <c r="D38" s="834"/>
      <c r="E38" s="834"/>
      <c r="F38" s="834"/>
      <c r="G38" s="834"/>
      <c r="H38" s="835"/>
      <c r="I38" s="275"/>
      <c r="J38" s="276"/>
      <c r="K38" s="277">
        <f>VLOOKUP(A38,EQUIPOS!A8:D188,4,FALSE)</f>
        <v>150000</v>
      </c>
      <c r="L38" s="278"/>
      <c r="M38" s="279">
        <v>45</v>
      </c>
      <c r="N38" s="280">
        <f>K38/M38</f>
        <v>3333.3333333333335</v>
      </c>
    </row>
    <row r="39" spans="1:14">
      <c r="A39" t="s">
        <v>365</v>
      </c>
      <c r="B39" s="833" t="str">
        <f>VLOOKUP(A39,EQUIPOS!A9:D189,3,FALSE)</f>
        <v xml:space="preserve">Vibrocompatador, potencia 153 HP, peso 10 Ton. </v>
      </c>
      <c r="C39" s="834"/>
      <c r="D39" s="834"/>
      <c r="E39" s="834"/>
      <c r="F39" s="834"/>
      <c r="G39" s="834"/>
      <c r="H39" s="835"/>
      <c r="I39" s="836"/>
      <c r="J39" s="817"/>
      <c r="K39" s="277">
        <f>VLOOKUP(A39,EQUIPOS!A9:D189,4,FALSE)</f>
        <v>100000</v>
      </c>
      <c r="L39" s="837">
        <v>45</v>
      </c>
      <c r="M39" s="838"/>
      <c r="N39" s="280">
        <f>K39/L39</f>
        <v>2222.2222222222222</v>
      </c>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0.02</v>
      </c>
      <c r="M42" s="845"/>
      <c r="N42" s="111">
        <f>N76*L42</f>
        <v>11.348267823577778</v>
      </c>
    </row>
    <row r="43" spans="1:14" ht="15" thickBot="1">
      <c r="B43" s="820" t="s">
        <v>1037</v>
      </c>
      <c r="C43" s="821"/>
      <c r="D43" s="821"/>
      <c r="E43" s="821"/>
      <c r="F43" s="821"/>
      <c r="G43" s="821"/>
      <c r="H43" s="821"/>
      <c r="I43" s="821"/>
      <c r="J43" s="821"/>
      <c r="K43" s="821"/>
      <c r="L43" s="821"/>
      <c r="M43" s="822"/>
      <c r="N43" s="402">
        <f>SUM(N36:N42)</f>
        <v>9844.6816011569117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564</v>
      </c>
      <c r="B48" s="49" t="str">
        <f>VLOOKUP(A48,MATERIALES!A4:D373,3,FALSE)</f>
        <v xml:space="preserve">Material seleccionado para Relleno
</v>
      </c>
      <c r="C48" s="289"/>
      <c r="D48" s="289"/>
      <c r="E48" s="289"/>
      <c r="F48" s="289"/>
      <c r="G48" s="289"/>
      <c r="H48" s="289"/>
      <c r="I48" s="276"/>
      <c r="J48" s="232" t="str">
        <f>VLOOKUP(A48,MATERIALES!A4:D373,2,FALSE)</f>
        <v>m3</v>
      </c>
      <c r="K48" s="290">
        <v>1.25</v>
      </c>
      <c r="L48" s="275"/>
      <c r="M48" s="408">
        <f>VLOOKUP(A48,MATERIALES!A4:D395,4,FALSE)</f>
        <v>25000</v>
      </c>
      <c r="N48" s="280">
        <f>K48*M48</f>
        <v>31250</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31250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1375</v>
      </c>
      <c r="B59" s="52" t="str">
        <f>VLOOKUP(A59,TRANSPORTE!A5:D104,3,FALSE)</f>
        <v>Transporte de material seleccionado para relleno</v>
      </c>
      <c r="C59" s="53"/>
      <c r="D59" s="53"/>
      <c r="E59" s="53"/>
      <c r="F59" s="53"/>
      <c r="G59" s="53"/>
      <c r="H59" s="296" t="s">
        <v>2105</v>
      </c>
      <c r="I59" s="287">
        <v>1.25</v>
      </c>
      <c r="J59" s="287">
        <v>1</v>
      </c>
      <c r="K59" s="287">
        <f>I59*J59</f>
        <v>1.25</v>
      </c>
      <c r="L59" s="824">
        <f>VLOOKUP(A59,TRANSPORTE!A5:D123,4,FALSE)</f>
        <v>800</v>
      </c>
      <c r="M59" s="825"/>
      <c r="N59" s="299">
        <f>K59*L59</f>
        <v>1000</v>
      </c>
    </row>
    <row r="60" spans="1:14" ht="24.75" customHeight="1">
      <c r="B60" s="52"/>
      <c r="C60" s="325"/>
      <c r="D60" s="325"/>
      <c r="E60" s="325"/>
      <c r="F60" s="325"/>
      <c r="G60" s="325"/>
      <c r="H60" s="319"/>
      <c r="I60" s="407"/>
      <c r="J60" s="294"/>
      <c r="K60" s="287"/>
      <c r="L60" s="824"/>
      <c r="M60" s="825"/>
      <c r="N60" s="295"/>
    </row>
    <row r="61" spans="1:14">
      <c r="B61" s="52"/>
      <c r="C61" s="53"/>
      <c r="D61" s="53"/>
      <c r="E61" s="53"/>
      <c r="F61" s="53"/>
      <c r="G61" s="325"/>
      <c r="H61" s="319"/>
      <c r="I61" s="407"/>
      <c r="J61" s="294"/>
      <c r="K61" s="287"/>
      <c r="L61" s="824"/>
      <c r="M61" s="825"/>
      <c r="N61" s="299"/>
    </row>
    <row r="62" spans="1:14">
      <c r="B62" s="52"/>
      <c r="C62" s="53"/>
      <c r="D62" s="53"/>
      <c r="E62" s="53"/>
      <c r="F62" s="53"/>
      <c r="G62" s="53"/>
      <c r="H62" s="296"/>
      <c r="I62" s="287"/>
      <c r="J62" s="287"/>
      <c r="K62" s="287"/>
      <c r="L62" s="824"/>
      <c r="M62" s="825"/>
      <c r="N62" s="299"/>
    </row>
    <row r="63" spans="1:14">
      <c r="B63" s="52"/>
      <c r="C63" s="53"/>
      <c r="D63" s="53"/>
      <c r="E63" s="53"/>
      <c r="F63" s="53"/>
      <c r="G63" s="53"/>
      <c r="H63" s="296"/>
      <c r="I63" s="287"/>
      <c r="J63" s="287"/>
      <c r="K63" s="287"/>
      <c r="L63" s="824"/>
      <c r="M63" s="825"/>
      <c r="N63" s="299"/>
    </row>
    <row r="64" spans="1:14" ht="15" thickBot="1">
      <c r="B64" s="473"/>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SUM(N59:N64)</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42662.094992335798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8532.4189984671593</v>
      </c>
      <c r="M83" s="855"/>
      <c r="N83" s="57"/>
    </row>
    <row r="84" spans="1:14">
      <c r="B84" s="95" t="s">
        <v>1057</v>
      </c>
      <c r="C84" s="96"/>
      <c r="D84" s="96"/>
      <c r="E84" s="96"/>
      <c r="F84" s="96"/>
      <c r="G84" s="96"/>
      <c r="H84" s="96"/>
      <c r="I84" s="93"/>
      <c r="J84" s="94"/>
      <c r="K84" s="312">
        <v>0.05</v>
      </c>
      <c r="L84" s="854">
        <f>N78*K84</f>
        <v>2133.1047496167898</v>
      </c>
      <c r="M84" s="855"/>
      <c r="N84" s="57"/>
    </row>
    <row r="85" spans="1:14" ht="15" thickBot="1">
      <c r="B85" s="97" t="s">
        <v>1058</v>
      </c>
      <c r="C85" s="98"/>
      <c r="D85" s="98"/>
      <c r="E85" s="98"/>
      <c r="F85" s="98"/>
      <c r="G85" s="98"/>
      <c r="H85" s="98"/>
      <c r="I85" s="99"/>
      <c r="J85" s="100"/>
      <c r="K85" s="313">
        <v>0.05</v>
      </c>
      <c r="L85" s="856">
        <f>N78*K85</f>
        <v>2133.1047496167898</v>
      </c>
      <c r="M85" s="857"/>
      <c r="N85" s="57"/>
    </row>
    <row r="86" spans="1:14" ht="15" thickBot="1">
      <c r="B86" s="820" t="s">
        <v>1037</v>
      </c>
      <c r="C86" s="821"/>
      <c r="D86" s="821"/>
      <c r="E86" s="821"/>
      <c r="F86" s="821"/>
      <c r="G86" s="821"/>
      <c r="H86" s="821"/>
      <c r="I86" s="821"/>
      <c r="J86" s="821"/>
      <c r="K86" s="821"/>
      <c r="L86" s="821"/>
      <c r="M86" s="822"/>
      <c r="N86" s="58">
        <f>L83+L84+L85</f>
        <v>12798.62849770074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ROUND((N78+N86),0)</f>
        <v>55461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1528</v>
      </c>
      <c r="C31" s="87" t="s">
        <v>1530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129</v>
      </c>
      <c r="B36" s="833" t="str">
        <f>VLOOKUP(A36,EQUIPOS!A6:D186,3,FALSE)</f>
        <v xml:space="preserve">Buldozer, Potencia al volante de 140 HP, motor de 2200 RPM, longitud de hoja 4,80m. </v>
      </c>
      <c r="C36" s="834"/>
      <c r="D36" s="834"/>
      <c r="E36" s="834"/>
      <c r="F36" s="834"/>
      <c r="G36" s="834"/>
      <c r="H36" s="835"/>
      <c r="I36" s="275"/>
      <c r="J36" s="276"/>
      <c r="K36" s="277">
        <f>VLOOKUP(A36,EQUIPOS!A6:D186,4,FALSE)</f>
        <v>130000</v>
      </c>
      <c r="L36" s="278"/>
      <c r="M36" s="279">
        <v>45</v>
      </c>
      <c r="N36" s="280">
        <f>K36/M36</f>
        <v>2888.8888888888887</v>
      </c>
    </row>
    <row r="37" spans="1:14">
      <c r="A37" s="119" t="s">
        <v>152</v>
      </c>
      <c r="B37" s="833" t="str">
        <f>VLOOKUP(A37,EQUIPOS!A7:D187,3,FALSE)</f>
        <v xml:space="preserve">Carrotanque de agua(1000 Galones) </v>
      </c>
      <c r="C37" s="834"/>
      <c r="D37" s="834"/>
      <c r="E37" s="834"/>
      <c r="F37" s="834"/>
      <c r="G37" s="834"/>
      <c r="H37" s="835"/>
      <c r="I37" s="275"/>
      <c r="J37" s="276"/>
      <c r="K37" s="277">
        <f>VLOOKUP(A37,EQUIPOS!A7:D187,4,FALSE)</f>
        <v>62500</v>
      </c>
      <c r="L37" s="278"/>
      <c r="M37" s="279">
        <v>45</v>
      </c>
      <c r="N37" s="280">
        <f>K37/M37</f>
        <v>1388.8888888888889</v>
      </c>
    </row>
    <row r="38" spans="1:14">
      <c r="A38" t="s">
        <v>269</v>
      </c>
      <c r="B38" s="833" t="str">
        <f>VLOOKUP(A38,EQUIPOS!A8:D188,3,FALSE)</f>
        <v>Motoniveladora  potencia 215 HP, ancho de cuchilla 4,27 m, peso 18 ton.</v>
      </c>
      <c r="C38" s="834"/>
      <c r="D38" s="834"/>
      <c r="E38" s="834"/>
      <c r="F38" s="834"/>
      <c r="G38" s="834"/>
      <c r="H38" s="835"/>
      <c r="I38" s="275"/>
      <c r="J38" s="276"/>
      <c r="K38" s="277">
        <f>VLOOKUP(A38,EQUIPOS!A8:D188,4,FALSE)</f>
        <v>150000</v>
      </c>
      <c r="L38" s="278"/>
      <c r="M38" s="279">
        <v>45</v>
      </c>
      <c r="N38" s="280">
        <f>K38/M38</f>
        <v>3333.3333333333335</v>
      </c>
    </row>
    <row r="39" spans="1:14">
      <c r="A39" t="s">
        <v>365</v>
      </c>
      <c r="B39" s="833" t="str">
        <f>VLOOKUP(A39,EQUIPOS!A9:D189,3,FALSE)</f>
        <v xml:space="preserve">Vibrocompatador, potencia 153 HP, peso 10 Ton. </v>
      </c>
      <c r="C39" s="834"/>
      <c r="D39" s="834"/>
      <c r="E39" s="834"/>
      <c r="F39" s="834"/>
      <c r="G39" s="834"/>
      <c r="H39" s="835"/>
      <c r="I39" s="836"/>
      <c r="J39" s="817"/>
      <c r="K39" s="277">
        <f>VLOOKUP(A39,EQUIPOS!A9:D189,4,FALSE)</f>
        <v>100000</v>
      </c>
      <c r="L39" s="837">
        <v>45</v>
      </c>
      <c r="M39" s="838"/>
      <c r="N39" s="280">
        <f>K39/L39</f>
        <v>2222.2222222222222</v>
      </c>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0.02</v>
      </c>
      <c r="M42" s="845"/>
      <c r="N42" s="111">
        <f>N76*L42</f>
        <v>11.348267823577778</v>
      </c>
    </row>
    <row r="43" spans="1:14" ht="15" thickBot="1">
      <c r="B43" s="820" t="s">
        <v>1037</v>
      </c>
      <c r="C43" s="821"/>
      <c r="D43" s="821"/>
      <c r="E43" s="821"/>
      <c r="F43" s="821"/>
      <c r="G43" s="821"/>
      <c r="H43" s="821"/>
      <c r="I43" s="821"/>
      <c r="J43" s="821"/>
      <c r="K43" s="821"/>
      <c r="L43" s="821"/>
      <c r="M43" s="822"/>
      <c r="N43" s="402">
        <f>SUM(N36:N42)</f>
        <v>9844.6816011569117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1.25</v>
      </c>
      <c r="L48" s="275"/>
      <c r="M48" s="408">
        <f>VLOOKUP(A48,MATERIALES!A4:D395,4,FALSE)</f>
        <v>40000</v>
      </c>
      <c r="N48" s="280">
        <f>K48*M48</f>
        <v>50000</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824">
        <f>VLOOKUP(A59,TRANSPORTE!A5:D123,4,FALSE)</f>
        <v>800</v>
      </c>
      <c r="M59" s="825"/>
      <c r="N59" s="299">
        <f>K59*L59</f>
        <v>1000</v>
      </c>
    </row>
    <row r="60" spans="1:14" ht="24.75" customHeight="1">
      <c r="B60" s="52"/>
      <c r="C60" s="325"/>
      <c r="D60" s="325"/>
      <c r="E60" s="325"/>
      <c r="F60" s="325"/>
      <c r="G60" s="325"/>
      <c r="H60" s="319"/>
      <c r="I60" s="407"/>
      <c r="J60" s="294"/>
      <c r="K60" s="287"/>
      <c r="L60" s="824"/>
      <c r="M60" s="825"/>
      <c r="N60" s="295"/>
    </row>
    <row r="61" spans="1:14">
      <c r="B61" s="52"/>
      <c r="C61" s="53"/>
      <c r="D61" s="53"/>
      <c r="E61" s="53"/>
      <c r="F61" s="53"/>
      <c r="G61" s="325"/>
      <c r="H61" s="319"/>
      <c r="I61" s="407"/>
      <c r="J61" s="294"/>
      <c r="K61" s="287"/>
      <c r="L61" s="824"/>
      <c r="M61" s="825"/>
      <c r="N61" s="299"/>
    </row>
    <row r="62" spans="1:14">
      <c r="B62" s="52"/>
      <c r="C62" s="53"/>
      <c r="D62" s="53"/>
      <c r="E62" s="53"/>
      <c r="F62" s="53"/>
      <c r="G62" s="53"/>
      <c r="H62" s="296"/>
      <c r="I62" s="287"/>
      <c r="J62" s="287"/>
      <c r="K62" s="287"/>
      <c r="L62" s="824"/>
      <c r="M62" s="825"/>
      <c r="N62" s="299"/>
    </row>
    <row r="63" spans="1:14">
      <c r="B63" s="52"/>
      <c r="C63" s="53"/>
      <c r="D63" s="53"/>
      <c r="E63" s="53"/>
      <c r="F63" s="53"/>
      <c r="G63" s="53"/>
      <c r="H63" s="296"/>
      <c r="I63" s="287"/>
      <c r="J63" s="287"/>
      <c r="K63" s="287"/>
      <c r="L63" s="824"/>
      <c r="M63" s="825"/>
      <c r="N63" s="299"/>
    </row>
    <row r="64" spans="1:14" ht="15" thickBot="1">
      <c r="B64" s="473"/>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SUM(N59:N64)</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61412.094992335798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12282.418998467161</v>
      </c>
      <c r="M83" s="855"/>
      <c r="N83" s="57"/>
    </row>
    <row r="84" spans="1:14">
      <c r="B84" s="95" t="s">
        <v>1057</v>
      </c>
      <c r="C84" s="96"/>
      <c r="D84" s="96"/>
      <c r="E84" s="96"/>
      <c r="F84" s="96"/>
      <c r="G84" s="96"/>
      <c r="H84" s="96"/>
      <c r="I84" s="93"/>
      <c r="J84" s="94"/>
      <c r="K84" s="312">
        <v>0.05</v>
      </c>
      <c r="L84" s="854">
        <f>N78*K84</f>
        <v>3070.6047496167903</v>
      </c>
      <c r="M84" s="855"/>
      <c r="N84" s="57"/>
    </row>
    <row r="85" spans="1:14" ht="15" thickBot="1">
      <c r="B85" s="97" t="s">
        <v>1058</v>
      </c>
      <c r="C85" s="98"/>
      <c r="D85" s="98"/>
      <c r="E85" s="98"/>
      <c r="F85" s="98"/>
      <c r="G85" s="98"/>
      <c r="H85" s="98"/>
      <c r="I85" s="99"/>
      <c r="J85" s="100"/>
      <c r="K85" s="313">
        <v>0.05</v>
      </c>
      <c r="L85" s="856">
        <f>N78*K85</f>
        <v>3070.6047496167903</v>
      </c>
      <c r="M85" s="857"/>
      <c r="N85" s="57"/>
    </row>
    <row r="86" spans="1:14" ht="15" thickBot="1">
      <c r="B86" s="820" t="s">
        <v>1037</v>
      </c>
      <c r="C86" s="821"/>
      <c r="D86" s="821"/>
      <c r="E86" s="821"/>
      <c r="F86" s="821"/>
      <c r="G86" s="821"/>
      <c r="H86" s="821"/>
      <c r="I86" s="821"/>
      <c r="J86" s="821"/>
      <c r="K86" s="821"/>
      <c r="L86" s="821"/>
      <c r="M86" s="822"/>
      <c r="N86" s="58">
        <f>L83+L84+L85</f>
        <v>18423.628497700742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79835.723490036544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1529</v>
      </c>
      <c r="C31" s="87" t="s">
        <v>1531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129</v>
      </c>
      <c r="B36" s="833" t="str">
        <f>VLOOKUP(A36,EQUIPOS!A6:D186,3,FALSE)</f>
        <v xml:space="preserve">Buldozer, Potencia al volante de 140 HP, motor de 2200 RPM, longitud de hoja 4,80m. </v>
      </c>
      <c r="C36" s="834"/>
      <c r="D36" s="834"/>
      <c r="E36" s="834"/>
      <c r="F36" s="834"/>
      <c r="G36" s="834"/>
      <c r="H36" s="835"/>
      <c r="I36" s="275"/>
      <c r="J36" s="276"/>
      <c r="K36" s="277">
        <f>VLOOKUP(A36,EQUIPOS!A6:D186,4,FALSE)</f>
        <v>130000</v>
      </c>
      <c r="L36" s="278"/>
      <c r="M36" s="279">
        <v>45</v>
      </c>
      <c r="N36" s="280">
        <f>K36/M36</f>
        <v>2888.8888888888887</v>
      </c>
    </row>
    <row r="37" spans="1:14">
      <c r="A37" s="119" t="s">
        <v>152</v>
      </c>
      <c r="B37" s="833" t="str">
        <f>VLOOKUP(A37,EQUIPOS!A7:D187,3,FALSE)</f>
        <v xml:space="preserve">Carrotanque de agua(1000 Galones) </v>
      </c>
      <c r="C37" s="834"/>
      <c r="D37" s="834"/>
      <c r="E37" s="834"/>
      <c r="F37" s="834"/>
      <c r="G37" s="834"/>
      <c r="H37" s="835"/>
      <c r="I37" s="275"/>
      <c r="J37" s="276"/>
      <c r="K37" s="277">
        <f>VLOOKUP(A37,EQUIPOS!A7:D187,4,FALSE)</f>
        <v>62500</v>
      </c>
      <c r="L37" s="278"/>
      <c r="M37" s="279">
        <v>45</v>
      </c>
      <c r="N37" s="280">
        <f>K37/M37</f>
        <v>1388.8888888888889</v>
      </c>
    </row>
    <row r="38" spans="1:14">
      <c r="A38" t="s">
        <v>269</v>
      </c>
      <c r="B38" s="833" t="str">
        <f>VLOOKUP(A38,EQUIPOS!A8:D188,3,FALSE)</f>
        <v>Motoniveladora  potencia 215 HP, ancho de cuchilla 4,27 m, peso 18 ton.</v>
      </c>
      <c r="C38" s="834"/>
      <c r="D38" s="834"/>
      <c r="E38" s="834"/>
      <c r="F38" s="834"/>
      <c r="G38" s="834"/>
      <c r="H38" s="835"/>
      <c r="I38" s="275"/>
      <c r="J38" s="276"/>
      <c r="K38" s="277">
        <f>VLOOKUP(A38,EQUIPOS!A8:D188,4,FALSE)</f>
        <v>150000</v>
      </c>
      <c r="L38" s="278"/>
      <c r="M38" s="279">
        <v>45</v>
      </c>
      <c r="N38" s="280">
        <f>K38/M38</f>
        <v>3333.3333333333335</v>
      </c>
    </row>
    <row r="39" spans="1:14">
      <c r="A39" t="s">
        <v>365</v>
      </c>
      <c r="B39" s="833" t="str">
        <f>VLOOKUP(A39,EQUIPOS!A9:D189,3,FALSE)</f>
        <v xml:space="preserve">Vibrocompatador, potencia 153 HP, peso 10 Ton. </v>
      </c>
      <c r="C39" s="834"/>
      <c r="D39" s="834"/>
      <c r="E39" s="834"/>
      <c r="F39" s="834"/>
      <c r="G39" s="834"/>
      <c r="H39" s="835"/>
      <c r="I39" s="836"/>
      <c r="J39" s="817"/>
      <c r="K39" s="277">
        <f>VLOOKUP(A39,EQUIPOS!A9:D189,4,FALSE)</f>
        <v>100000</v>
      </c>
      <c r="L39" s="837">
        <v>45</v>
      </c>
      <c r="M39" s="838"/>
      <c r="N39" s="280">
        <f>K39/L39</f>
        <v>2222.2222222222222</v>
      </c>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t="s">
        <v>1036</v>
      </c>
      <c r="C42" s="834"/>
      <c r="D42" s="834"/>
      <c r="E42" s="834"/>
      <c r="F42" s="834"/>
      <c r="G42" s="834"/>
      <c r="H42" s="835"/>
      <c r="I42" s="842"/>
      <c r="J42" s="843"/>
      <c r="K42" s="47"/>
      <c r="L42" s="844">
        <v>0.02</v>
      </c>
      <c r="M42" s="845"/>
      <c r="N42" s="111">
        <f>N76*L42</f>
        <v>11.348267823577778</v>
      </c>
    </row>
    <row r="43" spans="1:14" ht="15" thickBot="1">
      <c r="B43" s="820" t="s">
        <v>1037</v>
      </c>
      <c r="C43" s="821"/>
      <c r="D43" s="821"/>
      <c r="E43" s="821"/>
      <c r="F43" s="821"/>
      <c r="G43" s="821"/>
      <c r="H43" s="821"/>
      <c r="I43" s="821"/>
      <c r="J43" s="821"/>
      <c r="K43" s="821"/>
      <c r="L43" s="821"/>
      <c r="M43" s="822"/>
      <c r="N43" s="402">
        <f>SUM(N36:N42)</f>
        <v>9844.6816011569117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531</v>
      </c>
      <c r="B48" s="49" t="str">
        <f>VLOOKUP(A48,MATERIALES!A4:D373,3,FALSE)</f>
        <v xml:space="preserve">Material de Base </v>
      </c>
      <c r="C48" s="289"/>
      <c r="D48" s="289"/>
      <c r="E48" s="289"/>
      <c r="F48" s="289"/>
      <c r="G48" s="289"/>
      <c r="H48" s="289"/>
      <c r="I48" s="276"/>
      <c r="J48" s="232" t="str">
        <f>VLOOKUP(A48,MATERIALES!A4:D373,2,FALSE)</f>
        <v>m3</v>
      </c>
      <c r="K48" s="290">
        <v>1.25</v>
      </c>
      <c r="L48" s="275"/>
      <c r="M48" s="408">
        <f>VLOOKUP(A48,MATERIALES!A4:D395,4,FALSE)</f>
        <v>47600</v>
      </c>
      <c r="N48" s="280">
        <f>K48*M48</f>
        <v>59500</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59500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824">
        <f>VLOOKUP(A59,TRANSPORTE!A5:D123,4,FALSE)</f>
        <v>800</v>
      </c>
      <c r="M59" s="825"/>
      <c r="N59" s="299">
        <f>K59*L59</f>
        <v>1000</v>
      </c>
    </row>
    <row r="60" spans="1:14" ht="24.75" customHeight="1">
      <c r="B60" s="52"/>
      <c r="C60" s="325"/>
      <c r="D60" s="325"/>
      <c r="E60" s="325"/>
      <c r="F60" s="325"/>
      <c r="G60" s="325"/>
      <c r="H60" s="319"/>
      <c r="I60" s="407"/>
      <c r="J60" s="294"/>
      <c r="K60" s="287"/>
      <c r="L60" s="824"/>
      <c r="M60" s="825"/>
      <c r="N60" s="295"/>
    </row>
    <row r="61" spans="1:14">
      <c r="B61" s="52"/>
      <c r="C61" s="53"/>
      <c r="D61" s="53"/>
      <c r="E61" s="53"/>
      <c r="F61" s="53"/>
      <c r="G61" s="325"/>
      <c r="H61" s="319"/>
      <c r="I61" s="407"/>
      <c r="J61" s="294"/>
      <c r="K61" s="287"/>
      <c r="L61" s="824"/>
      <c r="M61" s="825"/>
      <c r="N61" s="299"/>
    </row>
    <row r="62" spans="1:14">
      <c r="B62" s="52"/>
      <c r="C62" s="53"/>
      <c r="D62" s="53"/>
      <c r="E62" s="53"/>
      <c r="F62" s="53"/>
      <c r="G62" s="53"/>
      <c r="H62" s="296"/>
      <c r="I62" s="287"/>
      <c r="J62" s="287"/>
      <c r="K62" s="287"/>
      <c r="L62" s="824"/>
      <c r="M62" s="825"/>
      <c r="N62" s="299"/>
    </row>
    <row r="63" spans="1:14">
      <c r="B63" s="52"/>
      <c r="C63" s="53"/>
      <c r="D63" s="53"/>
      <c r="E63" s="53"/>
      <c r="F63" s="53"/>
      <c r="G63" s="53"/>
      <c r="H63" s="296"/>
      <c r="I63" s="287"/>
      <c r="J63" s="287"/>
      <c r="K63" s="287"/>
      <c r="L63" s="824"/>
      <c r="M63" s="825"/>
      <c r="N63" s="299"/>
    </row>
    <row r="64" spans="1:14" ht="15" thickBot="1">
      <c r="B64" s="473"/>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SUM(N59:N64)</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70912.094992335813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14182.418998467163</v>
      </c>
      <c r="M83" s="855"/>
      <c r="N83" s="57"/>
    </row>
    <row r="84" spans="1:14">
      <c r="B84" s="95" t="s">
        <v>1057</v>
      </c>
      <c r="C84" s="96"/>
      <c r="D84" s="96"/>
      <c r="E84" s="96"/>
      <c r="F84" s="96"/>
      <c r="G84" s="96"/>
      <c r="H84" s="96"/>
      <c r="I84" s="93"/>
      <c r="J84" s="94"/>
      <c r="K84" s="312">
        <v>0.05</v>
      </c>
      <c r="L84" s="854">
        <f>N78*K84</f>
        <v>3545.6047496167907</v>
      </c>
      <c r="M84" s="855"/>
      <c r="N84" s="57"/>
    </row>
    <row r="85" spans="1:14" ht="15" thickBot="1">
      <c r="B85" s="97" t="s">
        <v>1058</v>
      </c>
      <c r="C85" s="98"/>
      <c r="D85" s="98"/>
      <c r="E85" s="98"/>
      <c r="F85" s="98"/>
      <c r="G85" s="98"/>
      <c r="H85" s="98"/>
      <c r="I85" s="99"/>
      <c r="J85" s="100"/>
      <c r="K85" s="313">
        <v>0.05</v>
      </c>
      <c r="L85" s="856">
        <f>N78*K85</f>
        <v>3545.6047496167907</v>
      </c>
      <c r="M85" s="857"/>
      <c r="N85" s="57"/>
    </row>
    <row r="86" spans="1:14" ht="15" thickBot="1">
      <c r="B86" s="820" t="s">
        <v>1037</v>
      </c>
      <c r="C86" s="821"/>
      <c r="D86" s="821"/>
      <c r="E86" s="821"/>
      <c r="F86" s="821"/>
      <c r="G86" s="821"/>
      <c r="H86" s="821"/>
      <c r="I86" s="821"/>
      <c r="J86" s="821"/>
      <c r="K86" s="821"/>
      <c r="L86" s="821"/>
      <c r="M86" s="822"/>
      <c r="N86" s="58">
        <f>L83+L84+L85</f>
        <v>21273.628497700745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92185.723490036558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1103</v>
      </c>
      <c r="C31" s="87" t="s">
        <v>2062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129</v>
      </c>
      <c r="B36" s="833" t="str">
        <f>VLOOKUP(A36,EQUIPOS!A6:D154,3,FALSE)</f>
        <v xml:space="preserve">Buldozer, Potencia al volante de 140 HP, motor de 2200 RPM, longitud de hoja 4,80m. </v>
      </c>
      <c r="C36" s="834"/>
      <c r="D36" s="834"/>
      <c r="E36" s="834"/>
      <c r="F36" s="834"/>
      <c r="G36" s="834"/>
      <c r="H36" s="835"/>
      <c r="I36" s="275"/>
      <c r="J36" s="276"/>
      <c r="K36" s="277">
        <f>VLOOKUP(A36,EQUIPOS!A6:D163,4,FALSE)</f>
        <v>130000</v>
      </c>
      <c r="L36" s="278"/>
      <c r="M36" s="279">
        <v>400</v>
      </c>
      <c r="N36" s="280">
        <f>K36/M36</f>
        <v>325</v>
      </c>
    </row>
    <row r="37" spans="1:14">
      <c r="A37" s="119" t="s">
        <v>152</v>
      </c>
      <c r="B37" s="833" t="str">
        <f>VLOOKUP(A37,EQUIPOS!A7:D154,3,FALSE)</f>
        <v xml:space="preserve">Carrotanque de agua(1000 Galones) </v>
      </c>
      <c r="C37" s="834"/>
      <c r="D37" s="834"/>
      <c r="E37" s="834"/>
      <c r="F37" s="834"/>
      <c r="G37" s="834"/>
      <c r="H37" s="835"/>
      <c r="I37" s="275"/>
      <c r="J37" s="276"/>
      <c r="K37" s="277">
        <f>VLOOKUP(A37,EQUIPOS!A7:D164,4,FALSE)</f>
        <v>62500</v>
      </c>
      <c r="L37" s="278"/>
      <c r="M37" s="279">
        <v>200</v>
      </c>
      <c r="N37" s="280">
        <f>K37/M37</f>
        <v>312.5</v>
      </c>
    </row>
    <row r="38" spans="1:14">
      <c r="A38" t="s">
        <v>269</v>
      </c>
      <c r="B38" s="833" t="str">
        <f>VLOOKUP(A38,EQUIPOS!A8:D154,3,FALSE)</f>
        <v>Motoniveladora  potencia 215 HP, ancho de cuchilla 4,27 m, peso 18 ton.</v>
      </c>
      <c r="C38" s="834"/>
      <c r="D38" s="834"/>
      <c r="E38" s="834"/>
      <c r="F38" s="834"/>
      <c r="G38" s="834"/>
      <c r="H38" s="835"/>
      <c r="I38" s="275"/>
      <c r="J38" s="276"/>
      <c r="K38" s="277">
        <f>VLOOKUP(A38,EQUIPOS!A8:D165,4,FALSE)</f>
        <v>150000</v>
      </c>
      <c r="L38" s="278"/>
      <c r="M38" s="279">
        <v>200</v>
      </c>
      <c r="N38" s="280">
        <f>K38/M38</f>
        <v>750</v>
      </c>
    </row>
    <row r="39" spans="1:14">
      <c r="A39" t="s">
        <v>365</v>
      </c>
      <c r="B39" s="833" t="str">
        <f>VLOOKUP(A39,EQUIPOS!A9:D155,3,FALSE)</f>
        <v xml:space="preserve">Vibrocompatador, potencia 153 HP, peso 10 Ton. </v>
      </c>
      <c r="C39" s="834"/>
      <c r="D39" s="834"/>
      <c r="E39" s="834"/>
      <c r="F39" s="834"/>
      <c r="G39" s="834"/>
      <c r="H39" s="835"/>
      <c r="I39" s="836"/>
      <c r="J39" s="817"/>
      <c r="K39" s="277">
        <f>VLOOKUP(A39,EQUIPOS!A9:D166,4,FALSE)</f>
        <v>100000</v>
      </c>
      <c r="L39" s="837">
        <v>200</v>
      </c>
      <c r="M39" s="838"/>
      <c r="N39" s="280">
        <f>K39/L39</f>
        <v>500</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0.02</v>
      </c>
      <c r="N41" s="352">
        <f>N76*M41</f>
        <v>2.5533602603049999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1890.053360260305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1600</v>
      </c>
      <c r="N70" s="403">
        <f>K70/M70</f>
        <v>63.834006507624999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1600</v>
      </c>
      <c r="N71" s="403">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2017.7213732755549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403.544274655111</v>
      </c>
      <c r="M83" s="855"/>
      <c r="N83" s="57"/>
    </row>
    <row r="84" spans="1:14">
      <c r="B84" s="95" t="s">
        <v>1057</v>
      </c>
      <c r="C84" s="96"/>
      <c r="D84" s="96"/>
      <c r="E84" s="96"/>
      <c r="F84" s="96"/>
      <c r="G84" s="96"/>
      <c r="H84" s="96"/>
      <c r="I84" s="93"/>
      <c r="J84" s="94"/>
      <c r="K84" s="312">
        <v>0.05</v>
      </c>
      <c r="L84" s="854">
        <f>N78*K84</f>
        <v>100.88606866377775</v>
      </c>
      <c r="M84" s="855"/>
      <c r="N84" s="57"/>
    </row>
    <row r="85" spans="1:14" ht="15" thickBot="1">
      <c r="B85" s="97" t="s">
        <v>1058</v>
      </c>
      <c r="C85" s="98"/>
      <c r="D85" s="98"/>
      <c r="E85" s="98"/>
      <c r="F85" s="98"/>
      <c r="G85" s="98"/>
      <c r="H85" s="98"/>
      <c r="I85" s="99"/>
      <c r="J85" s="100"/>
      <c r="K85" s="313">
        <v>0.05</v>
      </c>
      <c r="L85" s="856">
        <f>N78*K85</f>
        <v>100.88606866377775</v>
      </c>
      <c r="M85" s="857"/>
      <c r="N85" s="57"/>
    </row>
    <row r="86" spans="1:14" ht="15" thickBot="1">
      <c r="B86" s="820" t="s">
        <v>1037</v>
      </c>
      <c r="C86" s="821"/>
      <c r="D86" s="821"/>
      <c r="E86" s="821"/>
      <c r="F86" s="821"/>
      <c r="G86" s="821"/>
      <c r="H86" s="821"/>
      <c r="I86" s="821"/>
      <c r="J86" s="821"/>
      <c r="K86" s="821"/>
      <c r="L86" s="821"/>
      <c r="M86" s="822"/>
      <c r="N86" s="58">
        <f>L83+L84+L85</f>
        <v>605.31641198266652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2623.0377852582214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1104</v>
      </c>
      <c r="C31" s="87" t="s">
        <v>1282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2.0426882082439999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954</v>
      </c>
      <c r="B48" s="49" t="str">
        <f>VLOOKUP(A48,MATERIALES!A4:D373,3,FALSE)</f>
        <v>Geotextil T-2400 O Similar (Proveedores Lafayet, Pavco, Geomatrix, Tensar, Omnes U Otros)</v>
      </c>
      <c r="C48" s="289"/>
      <c r="D48" s="289"/>
      <c r="E48" s="289"/>
      <c r="F48" s="289"/>
      <c r="G48" s="289"/>
      <c r="H48" s="289"/>
      <c r="I48" s="276"/>
      <c r="J48" s="232" t="str">
        <f>VLOOKUP(A48,MATERIALES!A4:D373,2,FALSE)</f>
        <v>m2</v>
      </c>
      <c r="K48" s="290">
        <v>1.2</v>
      </c>
      <c r="L48" s="275"/>
      <c r="M48" s="410">
        <f>VLOOKUP(A48,MATERIALES!A4:D395,4,FALSE)</f>
        <v>7100.73</v>
      </c>
      <c r="N48" s="280">
        <f>K48*M48</f>
        <v>8520.8759999999984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8520.8759999999984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8727.187509032643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1745.4375018065286</v>
      </c>
      <c r="M83" s="855"/>
      <c r="N83" s="57"/>
    </row>
    <row r="84" spans="1:14">
      <c r="B84" s="95" t="s">
        <v>1057</v>
      </c>
      <c r="C84" s="96"/>
      <c r="D84" s="96"/>
      <c r="E84" s="96"/>
      <c r="F84" s="96"/>
      <c r="G84" s="96"/>
      <c r="H84" s="96"/>
      <c r="I84" s="93"/>
      <c r="J84" s="94"/>
      <c r="K84" s="312">
        <v>0.05</v>
      </c>
      <c r="L84" s="854">
        <f>N78*K84</f>
        <v>436.35937545163216</v>
      </c>
      <c r="M84" s="855"/>
      <c r="N84" s="57"/>
    </row>
    <row r="85" spans="1:14" ht="15" thickBot="1">
      <c r="B85" s="97" t="s">
        <v>1058</v>
      </c>
      <c r="C85" s="98"/>
      <c r="D85" s="98"/>
      <c r="E85" s="98"/>
      <c r="F85" s="98"/>
      <c r="G85" s="98"/>
      <c r="H85" s="98"/>
      <c r="I85" s="99"/>
      <c r="J85" s="100"/>
      <c r="K85" s="313">
        <v>0.05</v>
      </c>
      <c r="L85" s="856">
        <f>N78*K85</f>
        <v>436.35937545163216</v>
      </c>
      <c r="M85" s="857"/>
      <c r="N85" s="57"/>
    </row>
    <row r="86" spans="1:14" ht="15" thickBot="1">
      <c r="B86" s="820" t="s">
        <v>1037</v>
      </c>
      <c r="C86" s="821"/>
      <c r="D86" s="821"/>
      <c r="E86" s="821"/>
      <c r="F86" s="821"/>
      <c r="G86" s="821"/>
      <c r="H86" s="821"/>
      <c r="I86" s="821"/>
      <c r="J86" s="821"/>
      <c r="K86" s="821"/>
      <c r="L86" s="821"/>
      <c r="M86" s="822"/>
      <c r="N86" s="58">
        <f>L83+L84+L85</f>
        <v>2618.1562527097931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11345.343761742435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1105</v>
      </c>
      <c r="C31" s="87" t="s">
        <v>1532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2.0426882082439999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967</v>
      </c>
      <c r="B48" s="49" t="str">
        <f>VLOOKUP(A48,MATERIALES!A4:D373,3,FALSE)</f>
        <v>Geotextil T-2100 O Similar (Proveedores Pavco, Lafayet, Geomatrix, Tensar, Omnes U Otros)</v>
      </c>
      <c r="C48" s="289"/>
      <c r="D48" s="289"/>
      <c r="E48" s="289"/>
      <c r="F48" s="289"/>
      <c r="G48" s="289"/>
      <c r="H48" s="289"/>
      <c r="I48" s="276"/>
      <c r="J48" s="232" t="str">
        <f>VLOOKUP(A48,MATERIALES!A4:D373,2,FALSE)</f>
        <v>m2</v>
      </c>
      <c r="K48" s="290">
        <v>1.1000000000000001</v>
      </c>
      <c r="L48" s="275"/>
      <c r="M48" s="410">
        <v>5077.6000000000004</v>
      </c>
      <c r="N48" s="280">
        <f>K48*M48</f>
        <v>5585.3600000000006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1158.3343018065289</v>
      </c>
      <c r="M83" s="855"/>
      <c r="N83" s="57"/>
    </row>
    <row r="84" spans="1:14">
      <c r="B84" s="95" t="s">
        <v>1057</v>
      </c>
      <c r="C84" s="96"/>
      <c r="D84" s="96"/>
      <c r="E84" s="96"/>
      <c r="F84" s="96"/>
      <c r="G84" s="96"/>
      <c r="H84" s="96"/>
      <c r="I84" s="93"/>
      <c r="J84" s="94"/>
      <c r="K84" s="312">
        <v>0.05</v>
      </c>
      <c r="L84" s="854">
        <f>N78*K84</f>
        <v>289.58357545163221</v>
      </c>
      <c r="M84" s="855"/>
      <c r="N84" s="57"/>
    </row>
    <row r="85" spans="1:14" ht="15" thickBot="1">
      <c r="B85" s="97" t="s">
        <v>1058</v>
      </c>
      <c r="C85" s="98"/>
      <c r="D85" s="98"/>
      <c r="E85" s="98"/>
      <c r="F85" s="98"/>
      <c r="G85" s="98"/>
      <c r="H85" s="98"/>
      <c r="I85" s="99"/>
      <c r="J85" s="100"/>
      <c r="K85" s="313">
        <v>0.05</v>
      </c>
      <c r="L85" s="856">
        <f>N78*K85</f>
        <v>289.58357545163221</v>
      </c>
      <c r="M85" s="857"/>
      <c r="N85" s="57"/>
    </row>
    <row r="86" spans="1:14" ht="15" thickBot="1">
      <c r="B86" s="820" t="s">
        <v>1037</v>
      </c>
      <c r="C86" s="821"/>
      <c r="D86" s="821"/>
      <c r="E86" s="821"/>
      <c r="F86" s="821"/>
      <c r="G86" s="821"/>
      <c r="H86" s="821"/>
      <c r="I86" s="821"/>
      <c r="J86" s="821"/>
      <c r="K86" s="821"/>
      <c r="L86" s="821"/>
      <c r="M86" s="822"/>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1533</v>
      </c>
      <c r="C31" s="87" t="s">
        <v>1534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2.0426882082439999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475</v>
      </c>
      <c r="B48" s="49" t="str">
        <f>VLOOKUP(A48,MATERIALES!A4:D373,3,FALSE)</f>
        <v>Geomalla Biaxial Para Refuerzo Pbx-11</v>
      </c>
      <c r="C48" s="289"/>
      <c r="D48" s="289"/>
      <c r="E48" s="289"/>
      <c r="F48" s="289"/>
      <c r="G48" s="289"/>
      <c r="H48" s="289"/>
      <c r="I48" s="276"/>
      <c r="J48" s="232" t="str">
        <f>VLOOKUP(A48,MATERIALES!A4:D373,2,FALSE)</f>
        <v>m2</v>
      </c>
      <c r="K48" s="290">
        <v>1.2</v>
      </c>
      <c r="L48" s="275"/>
      <c r="M48" s="410">
        <f>VLOOKUP(A48,MATERIALES!A4:D395,4,FALSE)</f>
        <v>7460.0515122893112</v>
      </c>
      <c r="N48" s="280">
        <f>K48*M48</f>
        <v>8952.0618147471723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8952.0618147471723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9158.3733237798169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1831.6746647559635</v>
      </c>
      <c r="M83" s="855"/>
      <c r="N83" s="57"/>
    </row>
    <row r="84" spans="1:14">
      <c r="B84" s="95" t="s">
        <v>1057</v>
      </c>
      <c r="C84" s="96"/>
      <c r="D84" s="96"/>
      <c r="E84" s="96"/>
      <c r="F84" s="96"/>
      <c r="G84" s="96"/>
      <c r="H84" s="96"/>
      <c r="I84" s="93"/>
      <c r="J84" s="94"/>
      <c r="K84" s="312">
        <v>0.05</v>
      </c>
      <c r="L84" s="854">
        <f>N78*K84</f>
        <v>457.91866618899087</v>
      </c>
      <c r="M84" s="855"/>
      <c r="N84" s="57"/>
    </row>
    <row r="85" spans="1:14" ht="15" thickBot="1">
      <c r="B85" s="97" t="s">
        <v>1058</v>
      </c>
      <c r="C85" s="98"/>
      <c r="D85" s="98"/>
      <c r="E85" s="98"/>
      <c r="F85" s="98"/>
      <c r="G85" s="98"/>
      <c r="H85" s="98"/>
      <c r="I85" s="99"/>
      <c r="J85" s="100"/>
      <c r="K85" s="313">
        <v>0.05</v>
      </c>
      <c r="L85" s="856">
        <f>N78*K85</f>
        <v>457.91866618899087</v>
      </c>
      <c r="M85" s="857"/>
      <c r="N85" s="57"/>
    </row>
    <row r="86" spans="1:14" ht="15" thickBot="1">
      <c r="B86" s="820" t="s">
        <v>1037</v>
      </c>
      <c r="C86" s="821"/>
      <c r="D86" s="821"/>
      <c r="E86" s="821"/>
      <c r="F86" s="821"/>
      <c r="G86" s="821"/>
      <c r="H86" s="821"/>
      <c r="I86" s="821"/>
      <c r="J86" s="821"/>
      <c r="K86" s="821"/>
      <c r="L86" s="821"/>
      <c r="M86" s="822"/>
      <c r="N86" s="58">
        <f>L83+L84+L85</f>
        <v>2747.511997133945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11905.885320913761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1535</v>
      </c>
      <c r="C31" s="87" t="s">
        <v>1536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2.0426882082439999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985</v>
      </c>
      <c r="B48" s="49" t="str">
        <f>VLOOKUP(A48,MATERIALES!A4:D373,3,FALSE)</f>
        <v>Geomalla Forgrid UX100</v>
      </c>
      <c r="C48" s="289"/>
      <c r="D48" s="289"/>
      <c r="E48" s="289"/>
      <c r="F48" s="289"/>
      <c r="G48" s="289"/>
      <c r="H48" s="289"/>
      <c r="I48" s="276"/>
      <c r="J48" s="232" t="str">
        <f>VLOOKUP(A48,MATERIALES!A4:D373,2,FALSE)</f>
        <v>M2</v>
      </c>
      <c r="K48" s="290">
        <v>1.3</v>
      </c>
      <c r="L48" s="275"/>
      <c r="M48" s="410">
        <f>VLOOKUP(A48,MATERIALES!A4:D395,4,FALSE)</f>
        <v>14263.34</v>
      </c>
      <c r="N48" s="280">
        <f>K48*M48</f>
        <v>18542.342000000001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18542.342000000001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18748.653509032643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3749.7307018065289</v>
      </c>
      <c r="M83" s="855"/>
      <c r="N83" s="57"/>
    </row>
    <row r="84" spans="1:14">
      <c r="B84" s="95" t="s">
        <v>1057</v>
      </c>
      <c r="C84" s="96"/>
      <c r="D84" s="96"/>
      <c r="E84" s="96"/>
      <c r="F84" s="96"/>
      <c r="G84" s="96"/>
      <c r="H84" s="96"/>
      <c r="I84" s="93"/>
      <c r="J84" s="94"/>
      <c r="K84" s="312">
        <v>0.05</v>
      </c>
      <c r="L84" s="854">
        <f>N78*K84</f>
        <v>937.43267545163224</v>
      </c>
      <c r="M84" s="855"/>
      <c r="N84" s="57"/>
    </row>
    <row r="85" spans="1:14" ht="15" thickBot="1">
      <c r="B85" s="97" t="s">
        <v>1058</v>
      </c>
      <c r="C85" s="98"/>
      <c r="D85" s="98"/>
      <c r="E85" s="98"/>
      <c r="F85" s="98"/>
      <c r="G85" s="98"/>
      <c r="H85" s="98"/>
      <c r="I85" s="99"/>
      <c r="J85" s="100"/>
      <c r="K85" s="313">
        <v>0.05</v>
      </c>
      <c r="L85" s="856">
        <f>N78*K85</f>
        <v>937.43267545163224</v>
      </c>
      <c r="M85" s="857"/>
      <c r="N85" s="57"/>
    </row>
    <row r="86" spans="1:14" ht="15" thickBot="1">
      <c r="B86" s="820" t="s">
        <v>1037</v>
      </c>
      <c r="C86" s="821"/>
      <c r="D86" s="821"/>
      <c r="E86" s="821"/>
      <c r="F86" s="821"/>
      <c r="G86" s="821"/>
      <c r="H86" s="821"/>
      <c r="I86" s="821"/>
      <c r="J86" s="821"/>
      <c r="K86" s="821"/>
      <c r="L86" s="821"/>
      <c r="M86" s="822"/>
      <c r="N86" s="58">
        <f>L83+L84+L85</f>
        <v>5624.5960527097932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24373.249561742436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1106</v>
      </c>
      <c r="C31" s="87" t="s">
        <v>1537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303</v>
      </c>
      <c r="B36" s="833" t="str">
        <f>VLOOKUP(A36,EQUIPOS!A6:D154,3,FALSE)</f>
        <v>Retrocargador, pala de 1,1 m3 de capacidad, profundidad de excavación de 4.400 mm y una altura de 5.680 mm</v>
      </c>
      <c r="C36" s="834"/>
      <c r="D36" s="834"/>
      <c r="E36" s="834"/>
      <c r="F36" s="834"/>
      <c r="G36" s="834"/>
      <c r="H36" s="835"/>
      <c r="I36" s="275"/>
      <c r="J36" s="276"/>
      <c r="K36" s="277">
        <f>VLOOKUP(A36,EQUIPOS!A6:D163,4,FALSE)</f>
        <v>80000</v>
      </c>
      <c r="L36" s="278"/>
      <c r="M36" s="279">
        <v>250</v>
      </c>
      <c r="N36" s="280">
        <f>K36/M36</f>
        <v>320</v>
      </c>
    </row>
    <row r="37" spans="1:14">
      <c r="A37" s="119" t="s">
        <v>373</v>
      </c>
      <c r="B37" s="833" t="str">
        <f>VLOOKUP(A37,EQUIPOS!A7:D154,3,FALSE)</f>
        <v>Volqueta 6 m3</v>
      </c>
      <c r="C37" s="834"/>
      <c r="D37" s="834"/>
      <c r="E37" s="834"/>
      <c r="F37" s="834"/>
      <c r="G37" s="834"/>
      <c r="H37" s="835"/>
      <c r="I37" s="275"/>
      <c r="J37" s="276"/>
      <c r="K37" s="277">
        <f>VLOOKUP(A37,EQUIPOS!A7:D164,4,FALSE)</f>
        <v>68750</v>
      </c>
      <c r="L37" s="278"/>
      <c r="M37" s="279">
        <v>250</v>
      </c>
      <c r="N37" s="280">
        <f>K37/M37</f>
        <v>275</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0.05</v>
      </c>
      <c r="N41" s="352">
        <f>N76*M41</f>
        <v>5.1067205206100006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600.10672052061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2000</v>
      </c>
      <c r="N70" s="403">
        <f>K70/M70</f>
        <v>51.067205206099999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2000</v>
      </c>
      <c r="N71" s="403">
        <f>K71/M71</f>
        <v>51.067205206099999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102.1344104122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702.24113093280994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140.44822618656198</v>
      </c>
      <c r="M83" s="855"/>
      <c r="N83" s="57"/>
    </row>
    <row r="84" spans="1:14">
      <c r="B84" s="95" t="s">
        <v>1057</v>
      </c>
      <c r="C84" s="96"/>
      <c r="D84" s="96"/>
      <c r="E84" s="96"/>
      <c r="F84" s="96"/>
      <c r="G84" s="96"/>
      <c r="H84" s="96"/>
      <c r="I84" s="93"/>
      <c r="J84" s="94"/>
      <c r="K84" s="312">
        <v>0.05</v>
      </c>
      <c r="L84" s="854">
        <f>N78*K84</f>
        <v>35.112056546640495</v>
      </c>
      <c r="M84" s="855"/>
      <c r="N84" s="57"/>
    </row>
    <row r="85" spans="1:14" ht="15" thickBot="1">
      <c r="B85" s="97" t="s">
        <v>1058</v>
      </c>
      <c r="C85" s="98"/>
      <c r="D85" s="98"/>
      <c r="E85" s="98"/>
      <c r="F85" s="98"/>
      <c r="G85" s="98"/>
      <c r="H85" s="98"/>
      <c r="I85" s="99"/>
      <c r="J85" s="100"/>
      <c r="K85" s="313">
        <v>0.05</v>
      </c>
      <c r="L85" s="856">
        <f>N78*K85</f>
        <v>35.112056546640495</v>
      </c>
      <c r="M85" s="857"/>
      <c r="N85" s="57"/>
    </row>
    <row r="86" spans="1:14" ht="15" thickBot="1">
      <c r="B86" s="820" t="s">
        <v>1037</v>
      </c>
      <c r="C86" s="821"/>
      <c r="D86" s="821"/>
      <c r="E86" s="821"/>
      <c r="F86" s="821"/>
      <c r="G86" s="821"/>
      <c r="H86" s="821"/>
      <c r="I86" s="821"/>
      <c r="J86" s="821"/>
      <c r="K86" s="821"/>
      <c r="L86" s="821"/>
      <c r="M86" s="822"/>
      <c r="N86" s="58">
        <f>L83+L84+L85</f>
        <v>210.67233927984299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912.9134702126529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1540</v>
      </c>
      <c r="C31" s="87" t="s">
        <v>1541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35</v>
      </c>
      <c r="N36" s="280">
        <f>K36/M36</f>
        <v>1785.7142857142858</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150000</v>
      </c>
      <c r="L37" s="278"/>
      <c r="M37" s="279">
        <v>35</v>
      </c>
      <c r="N37" s="280">
        <f>K37/M37</f>
        <v>4285.7142857142853</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35</v>
      </c>
      <c r="N38" s="280">
        <f>K38/M38</f>
        <v>2857.1428571428573</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0.02</v>
      </c>
      <c r="N41" s="352">
        <f>N76*M41</f>
        <v>14.590630058885715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8943.1620586303125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42</v>
      </c>
      <c r="N48" s="280">
        <f>K48*M48</f>
        <v>1050</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80</v>
      </c>
      <c r="L49" s="275"/>
      <c r="M49" s="410">
        <f>VLOOKUP(A49,MATERIALES!A5:D396,4,FALSE)</f>
        <v>470</v>
      </c>
      <c r="N49" s="280">
        <f>K49*M49</f>
        <v>37600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38650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729.53150294428576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48322.693561574597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9664.5387123149194</v>
      </c>
      <c r="M83" s="855"/>
      <c r="N83" s="57"/>
    </row>
    <row r="84" spans="1:14">
      <c r="B84" s="95" t="s">
        <v>1057</v>
      </c>
      <c r="C84" s="96"/>
      <c r="D84" s="96"/>
      <c r="E84" s="96"/>
      <c r="F84" s="96"/>
      <c r="G84" s="96"/>
      <c r="H84" s="96"/>
      <c r="I84" s="93"/>
      <c r="J84" s="94"/>
      <c r="K84" s="312">
        <v>0.05</v>
      </c>
      <c r="L84" s="854">
        <f>N78*K84</f>
        <v>2416.1346780787298</v>
      </c>
      <c r="M84" s="855"/>
      <c r="N84" s="57"/>
    </row>
    <row r="85" spans="1:14" ht="15" thickBot="1">
      <c r="B85" s="97" t="s">
        <v>1058</v>
      </c>
      <c r="C85" s="98"/>
      <c r="D85" s="98"/>
      <c r="E85" s="98"/>
      <c r="F85" s="98"/>
      <c r="G85" s="98"/>
      <c r="H85" s="98"/>
      <c r="I85" s="99"/>
      <c r="J85" s="100"/>
      <c r="K85" s="313">
        <v>0.05</v>
      </c>
      <c r="L85" s="856">
        <f>N78*K85</f>
        <v>2416.1346780787298</v>
      </c>
      <c r="M85" s="857"/>
      <c r="N85" s="57"/>
    </row>
    <row r="86" spans="1:14" ht="15" thickBot="1">
      <c r="B86" s="820" t="s">
        <v>1037</v>
      </c>
      <c r="C86" s="821"/>
      <c r="D86" s="821"/>
      <c r="E86" s="821"/>
      <c r="F86" s="821"/>
      <c r="G86" s="821"/>
      <c r="H86" s="821"/>
      <c r="I86" s="821"/>
      <c r="J86" s="821"/>
      <c r="K86" s="821"/>
      <c r="L86" s="821"/>
      <c r="M86" s="822"/>
      <c r="N86" s="58">
        <f>L83+L84+L85</f>
        <v>14496.808068472379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62819.501630046972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1542</v>
      </c>
      <c r="C31" s="87" t="s">
        <v>1543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35</v>
      </c>
      <c r="N36" s="280">
        <f>K36/M36</f>
        <v>1785.7142857142858</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150000</v>
      </c>
      <c r="L37" s="278"/>
      <c r="M37" s="279">
        <v>35</v>
      </c>
      <c r="N37" s="280">
        <f>K37/M37</f>
        <v>4285.7142857142853</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35</v>
      </c>
      <c r="N38" s="280">
        <f>K38/M38</f>
        <v>2857.1428571428573</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0.02</v>
      </c>
      <c r="N41" s="352">
        <f>N76*M41</f>
        <v>14.590630058885715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8943.1620586303125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42</v>
      </c>
      <c r="N48" s="280">
        <f>K48*M48</f>
        <v>1050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1050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729.53150294428576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10722.693561574599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2144.5387123149198</v>
      </c>
      <c r="M83" s="855"/>
      <c r="N83" s="57"/>
    </row>
    <row r="84" spans="1:14">
      <c r="B84" s="95" t="s">
        <v>1057</v>
      </c>
      <c r="C84" s="96"/>
      <c r="D84" s="96"/>
      <c r="E84" s="96"/>
      <c r="F84" s="96"/>
      <c r="G84" s="96"/>
      <c r="H84" s="96"/>
      <c r="I84" s="93"/>
      <c r="J84" s="94"/>
      <c r="K84" s="312">
        <v>0.05</v>
      </c>
      <c r="L84" s="854">
        <f>N78*K84</f>
        <v>536.13467807872996</v>
      </c>
      <c r="M84" s="855"/>
      <c r="N84" s="57"/>
    </row>
    <row r="85" spans="1:14" ht="15" thickBot="1">
      <c r="B85" s="97" t="s">
        <v>1058</v>
      </c>
      <c r="C85" s="98"/>
      <c r="D85" s="98"/>
      <c r="E85" s="98"/>
      <c r="F85" s="98"/>
      <c r="G85" s="98"/>
      <c r="H85" s="98"/>
      <c r="I85" s="99"/>
      <c r="J85" s="100"/>
      <c r="K85" s="313">
        <v>0.05</v>
      </c>
      <c r="L85" s="856">
        <f>N78*K85</f>
        <v>536.13467807872996</v>
      </c>
      <c r="M85" s="857"/>
      <c r="N85" s="57"/>
    </row>
    <row r="86" spans="1:14" ht="15" thickBot="1">
      <c r="B86" s="820" t="s">
        <v>1037</v>
      </c>
      <c r="C86" s="821"/>
      <c r="D86" s="821"/>
      <c r="E86" s="821"/>
      <c r="F86" s="821"/>
      <c r="G86" s="821"/>
      <c r="H86" s="821"/>
      <c r="I86" s="821"/>
      <c r="J86" s="821"/>
      <c r="K86" s="821"/>
      <c r="L86" s="821"/>
      <c r="M86" s="822"/>
      <c r="N86" s="58">
        <f>L83+L84+L85</f>
        <v>3216.8080684723795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13939.501630046978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1544</v>
      </c>
      <c r="C31" s="87" t="s">
        <v>1545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470</v>
      </c>
      <c r="N48" s="280">
        <f>K48*M48</f>
        <v>470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470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0" t="s">
        <v>1037</v>
      </c>
      <c r="C76" s="821"/>
      <c r="D76" s="821"/>
      <c r="E76" s="821"/>
      <c r="F76" s="821"/>
      <c r="G76" s="821"/>
      <c r="H76" s="821"/>
      <c r="I76" s="827"/>
      <c r="J76" s="827"/>
      <c r="K76" s="827"/>
      <c r="L76" s="827"/>
      <c r="M76" s="828"/>
      <c r="N76" s="309">
        <f>SUM(N70:N75)</f>
        <v>0</v>
      </c>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470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94</v>
      </c>
      <c r="M83" s="855"/>
      <c r="N83" s="57"/>
    </row>
    <row r="84" spans="1:14">
      <c r="B84" s="95" t="s">
        <v>1057</v>
      </c>
      <c r="C84" s="96"/>
      <c r="D84" s="96"/>
      <c r="E84" s="96"/>
      <c r="F84" s="96"/>
      <c r="G84" s="96"/>
      <c r="H84" s="96"/>
      <c r="I84" s="93"/>
      <c r="J84" s="94"/>
      <c r="K84" s="312">
        <v>0.05</v>
      </c>
      <c r="L84" s="854">
        <f>N78*K84</f>
        <v>23.5</v>
      </c>
      <c r="M84" s="855"/>
      <c r="N84" s="57"/>
    </row>
    <row r="85" spans="1:14" ht="15" thickBot="1">
      <c r="B85" s="97" t="s">
        <v>1058</v>
      </c>
      <c r="C85" s="98"/>
      <c r="D85" s="98"/>
      <c r="E85" s="98"/>
      <c r="F85" s="98"/>
      <c r="G85" s="98"/>
      <c r="H85" s="98"/>
      <c r="I85" s="99"/>
      <c r="J85" s="100"/>
      <c r="K85" s="313">
        <v>0.05</v>
      </c>
      <c r="L85" s="856">
        <f>N78*K85</f>
        <v>23.5</v>
      </c>
      <c r="M85" s="857"/>
      <c r="N85" s="57"/>
    </row>
    <row r="86" spans="1:14" ht="15" thickBot="1">
      <c r="B86" s="820" t="s">
        <v>1037</v>
      </c>
      <c r="C86" s="821"/>
      <c r="D86" s="821"/>
      <c r="E86" s="821"/>
      <c r="F86" s="821"/>
      <c r="G86" s="821"/>
      <c r="H86" s="821"/>
      <c r="I86" s="821"/>
      <c r="J86" s="821"/>
      <c r="K86" s="821"/>
      <c r="L86" s="821"/>
      <c r="M86" s="822"/>
      <c r="N86" s="58">
        <f>L83+L84+L85</f>
        <v>141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1546</v>
      </c>
      <c r="C31" s="87" t="s">
        <v>1547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35</v>
      </c>
      <c r="N36" s="280">
        <f>K36/M36</f>
        <v>1785.7142857142858</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150000</v>
      </c>
      <c r="L37" s="278"/>
      <c r="M37" s="279">
        <v>35</v>
      </c>
      <c r="N37" s="280">
        <f>K37/M37</f>
        <v>4285.7142857142853</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35</v>
      </c>
      <c r="N38" s="280">
        <f>K38/M38</f>
        <v>2857.1428571428573</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0.02</v>
      </c>
      <c r="N41" s="352">
        <f>N76*M41</f>
        <v>14.590630058885715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8943.1620586303125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404</v>
      </c>
      <c r="B48" s="49" t="str">
        <f>VLOOKUP(A48,MATERIALES!A4:D373,3,FALSE)</f>
        <v>Cal</v>
      </c>
      <c r="C48" s="289"/>
      <c r="D48" s="289"/>
      <c r="E48" s="289"/>
      <c r="F48" s="289"/>
      <c r="G48" s="289"/>
      <c r="H48" s="289"/>
      <c r="I48" s="276"/>
      <c r="J48" s="232" t="str">
        <f>VLOOKUP(A48,MATERIALES!A4:D373,2,FALSE)</f>
        <v>kg</v>
      </c>
      <c r="K48" s="290">
        <v>80</v>
      </c>
      <c r="L48" s="275"/>
      <c r="M48" s="410">
        <f>VLOOKUP(A48,MATERIALES!A4:D395,4,FALSE)</f>
        <v>1297.0999999999999</v>
      </c>
      <c r="N48" s="280">
        <f>K48*M48</f>
        <v>103768</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42</v>
      </c>
      <c r="N49" s="280">
        <f>K49*M49</f>
        <v>1050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104818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729.53150294428576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114490.6935615746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22898.138712314922</v>
      </c>
      <c r="M83" s="855"/>
      <c r="N83" s="57"/>
    </row>
    <row r="84" spans="1:14">
      <c r="B84" s="95" t="s">
        <v>1057</v>
      </c>
      <c r="C84" s="96"/>
      <c r="D84" s="96"/>
      <c r="E84" s="96"/>
      <c r="F84" s="96"/>
      <c r="G84" s="96"/>
      <c r="H84" s="96"/>
      <c r="I84" s="93"/>
      <c r="J84" s="94"/>
      <c r="K84" s="312">
        <v>0.05</v>
      </c>
      <c r="L84" s="854">
        <f>N78*K84</f>
        <v>5724.5346780787304</v>
      </c>
      <c r="M84" s="855"/>
      <c r="N84" s="57"/>
    </row>
    <row r="85" spans="1:14" ht="15" thickBot="1">
      <c r="B85" s="97" t="s">
        <v>1058</v>
      </c>
      <c r="C85" s="98"/>
      <c r="D85" s="98"/>
      <c r="E85" s="98"/>
      <c r="F85" s="98"/>
      <c r="G85" s="98"/>
      <c r="H85" s="98"/>
      <c r="I85" s="99"/>
      <c r="J85" s="100"/>
      <c r="K85" s="313">
        <v>0.05</v>
      </c>
      <c r="L85" s="856">
        <f>N78*K85</f>
        <v>5724.5346780787304</v>
      </c>
      <c r="M85" s="857"/>
      <c r="N85" s="57"/>
    </row>
    <row r="86" spans="1:14" ht="15" thickBot="1">
      <c r="B86" s="820" t="s">
        <v>1037</v>
      </c>
      <c r="C86" s="821"/>
      <c r="D86" s="821"/>
      <c r="E86" s="821"/>
      <c r="F86" s="821"/>
      <c r="G86" s="821"/>
      <c r="H86" s="821"/>
      <c r="I86" s="821"/>
      <c r="J86" s="821"/>
      <c r="K86" s="821"/>
      <c r="L86" s="821"/>
      <c r="M86" s="822"/>
      <c r="N86" s="58">
        <f>L83+L84+L85</f>
        <v>34347.208068472384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148837.90163004698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1549</v>
      </c>
      <c r="C31" s="87" t="s">
        <v>1958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35</v>
      </c>
      <c r="N36" s="280">
        <f>K36/M36</f>
        <v>1785.7142857142858</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150000</v>
      </c>
      <c r="L37" s="278"/>
      <c r="M37" s="279">
        <v>35</v>
      </c>
      <c r="N37" s="280">
        <f>K37/M37</f>
        <v>4285.7142857142853</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35</v>
      </c>
      <c r="N38" s="280">
        <f>K38/M38</f>
        <v>2857.1428571428573</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0.02</v>
      </c>
      <c r="N41" s="352">
        <f>N75*M41</f>
        <v>14.590630058885715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8943.1620586303125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42</v>
      </c>
      <c r="N48" s="280">
        <f>K48*M48</f>
        <v>1050</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1050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317"/>
      <c r="C63" s="318"/>
      <c r="D63" s="318"/>
      <c r="E63" s="318"/>
      <c r="F63" s="318"/>
      <c r="G63" s="31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280</v>
      </c>
      <c r="N69" s="403">
        <f>K69/M69</f>
        <v>364.76575147214288</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280</v>
      </c>
      <c r="N70" s="403">
        <f>K70/M70</f>
        <v>364.76575147214288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0" t="s">
        <v>1037</v>
      </c>
      <c r="C75" s="821"/>
      <c r="D75" s="821"/>
      <c r="E75" s="821"/>
      <c r="F75" s="821"/>
      <c r="G75" s="821"/>
      <c r="H75" s="821"/>
      <c r="I75" s="827"/>
      <c r="J75" s="827"/>
      <c r="K75" s="827"/>
      <c r="L75" s="827"/>
      <c r="M75" s="828"/>
      <c r="N75" s="309">
        <f>SUM(N69:N74)</f>
        <v>729.53150294428576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10722.693561574599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2144.5387123149198</v>
      </c>
      <c r="M82" s="855"/>
      <c r="N82" s="57"/>
    </row>
    <row r="83" spans="1:14">
      <c r="B83" s="95" t="s">
        <v>1057</v>
      </c>
      <c r="C83" s="96"/>
      <c r="D83" s="96"/>
      <c r="E83" s="96"/>
      <c r="F83" s="96"/>
      <c r="G83" s="96"/>
      <c r="H83" s="96"/>
      <c r="I83" s="93"/>
      <c r="J83" s="94"/>
      <c r="K83" s="312">
        <v>0.05</v>
      </c>
      <c r="L83" s="854">
        <f>N77*K83</f>
        <v>536.13467807872996</v>
      </c>
      <c r="M83" s="855"/>
      <c r="N83" s="57"/>
    </row>
    <row r="84" spans="1:14" ht="15" thickBot="1">
      <c r="B84" s="97" t="s">
        <v>1058</v>
      </c>
      <c r="C84" s="98"/>
      <c r="D84" s="98"/>
      <c r="E84" s="98"/>
      <c r="F84" s="98"/>
      <c r="G84" s="98"/>
      <c r="H84" s="98"/>
      <c r="I84" s="99"/>
      <c r="J84" s="100"/>
      <c r="K84" s="313">
        <v>0.05</v>
      </c>
      <c r="L84" s="856">
        <f>N77*K84</f>
        <v>536.13467807872996</v>
      </c>
      <c r="M84" s="857"/>
      <c r="N84" s="57"/>
    </row>
    <row r="85" spans="1:14" ht="15" thickBot="1">
      <c r="B85" s="820" t="s">
        <v>1037</v>
      </c>
      <c r="C85" s="821"/>
      <c r="D85" s="821"/>
      <c r="E85" s="821"/>
      <c r="F85" s="821"/>
      <c r="G85" s="821"/>
      <c r="H85" s="821"/>
      <c r="I85" s="821"/>
      <c r="J85" s="821"/>
      <c r="K85" s="821"/>
      <c r="L85" s="821"/>
      <c r="M85" s="822"/>
      <c r="N85" s="58">
        <f>L82+L83+L84</f>
        <v>3216.8080684723795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13939.501630046978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ht="21"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1550</v>
      </c>
      <c r="C31" s="87" t="s">
        <v>1551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404</v>
      </c>
      <c r="B48" s="49" t="str">
        <f>VLOOKUP(A48,MATERIALES!A4:D373,3,FALSE)</f>
        <v>Cal</v>
      </c>
      <c r="C48" s="289"/>
      <c r="D48" s="289"/>
      <c r="E48" s="289"/>
      <c r="F48" s="289"/>
      <c r="G48" s="289"/>
      <c r="H48" s="289"/>
      <c r="I48" s="276"/>
      <c r="J48" s="232" t="str">
        <f>VLOOKUP(A48,MATERIALES!A4:D373,2,FALSE)</f>
        <v>kg</v>
      </c>
      <c r="K48" s="290">
        <v>1</v>
      </c>
      <c r="L48" s="275"/>
      <c r="M48" s="410">
        <f>VLOOKUP(A48,MATERIALES!A4:D395,4,FALSE)</f>
        <v>1297.0999999999999</v>
      </c>
      <c r="N48" s="280">
        <f>K48*M48</f>
        <v>1297.0999999999999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1297.0999999999999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0" t="s">
        <v>1037</v>
      </c>
      <c r="C76" s="821"/>
      <c r="D76" s="821"/>
      <c r="E76" s="821"/>
      <c r="F76" s="821"/>
      <c r="G76" s="821"/>
      <c r="H76" s="821"/>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1297.0999999999999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259.42</v>
      </c>
      <c r="M83" s="855"/>
      <c r="N83" s="57"/>
    </row>
    <row r="84" spans="1:14">
      <c r="B84" s="95" t="s">
        <v>1057</v>
      </c>
      <c r="C84" s="96"/>
      <c r="D84" s="96"/>
      <c r="E84" s="96"/>
      <c r="F84" s="96"/>
      <c r="G84" s="96"/>
      <c r="H84" s="96"/>
      <c r="I84" s="93"/>
      <c r="J84" s="94"/>
      <c r="K84" s="312">
        <v>0.05</v>
      </c>
      <c r="L84" s="854">
        <f>N78*K84</f>
        <v>64.855000000000004</v>
      </c>
      <c r="M84" s="855"/>
      <c r="N84" s="57"/>
    </row>
    <row r="85" spans="1:14" ht="15" thickBot="1">
      <c r="B85" s="97" t="s">
        <v>1058</v>
      </c>
      <c r="C85" s="98"/>
      <c r="D85" s="98"/>
      <c r="E85" s="98"/>
      <c r="F85" s="98"/>
      <c r="G85" s="98"/>
      <c r="H85" s="98"/>
      <c r="I85" s="99"/>
      <c r="J85" s="100"/>
      <c r="K85" s="313">
        <v>0.05</v>
      </c>
      <c r="L85" s="856">
        <f>N78*K85</f>
        <v>64.855000000000004</v>
      </c>
      <c r="M85" s="857"/>
      <c r="N85" s="57"/>
    </row>
    <row r="86" spans="1:14" ht="15" thickBot="1">
      <c r="B86" s="820" t="s">
        <v>1037</v>
      </c>
      <c r="C86" s="821"/>
      <c r="D86" s="821"/>
      <c r="E86" s="821"/>
      <c r="F86" s="821"/>
      <c r="G86" s="821"/>
      <c r="H86" s="821"/>
      <c r="I86" s="821"/>
      <c r="J86" s="821"/>
      <c r="K86" s="821"/>
      <c r="L86" s="821"/>
      <c r="M86" s="822"/>
      <c r="N86" s="58">
        <f>L83+L84+L85</f>
        <v>389.13000000000005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1686.23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7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1107</v>
      </c>
      <c r="C31" s="87" t="s">
        <v>1283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600</v>
      </c>
      <c r="N36" s="280">
        <f>K36/M36</f>
        <v>104.16666666666667</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150000</v>
      </c>
      <c r="L37" s="278"/>
      <c r="M37" s="279">
        <v>600</v>
      </c>
      <c r="N37" s="280">
        <f>K37/M37</f>
        <v>250</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600</v>
      </c>
      <c r="N38" s="280">
        <f>K38/M38</f>
        <v>166.66666666666666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N75*M41</f>
        <v>0.42556004338416664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521.25889337671754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845</v>
      </c>
      <c r="B48" s="49" t="str">
        <f>VLOOKUP(A48,MATERIALES!A5:D373,3,FALSE)</f>
        <v>Agua</v>
      </c>
      <c r="C48" s="289"/>
      <c r="D48" s="289"/>
      <c r="E48" s="289"/>
      <c r="F48" s="289"/>
      <c r="G48" s="289"/>
      <c r="H48" s="289"/>
      <c r="I48" s="276"/>
      <c r="J48" s="232" t="str">
        <f>VLOOKUP(A48,MATERIALES!A4:D373,2,FALSE)</f>
        <v>lt</v>
      </c>
      <c r="K48" s="290">
        <v>3</v>
      </c>
      <c r="L48" s="275"/>
      <c r="M48" s="410">
        <f>VLOOKUP(A48,MATERIALES!A5:D396,4,FALSE)</f>
        <v>42</v>
      </c>
      <c r="N48" s="280">
        <f>K48*M48</f>
        <v>126</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126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317"/>
      <c r="C63" s="318"/>
      <c r="D63" s="318"/>
      <c r="E63" s="318"/>
      <c r="F63" s="318"/>
      <c r="G63" s="31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4800</v>
      </c>
      <c r="N69" s="403">
        <f>K69/M69</f>
        <v>21.278002169208332</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0" t="s">
        <v>1037</v>
      </c>
      <c r="C75" s="821"/>
      <c r="D75" s="821"/>
      <c r="E75" s="821"/>
      <c r="F75" s="821"/>
      <c r="G75" s="821"/>
      <c r="H75" s="821"/>
      <c r="I75" s="827"/>
      <c r="J75" s="827"/>
      <c r="K75" s="827"/>
      <c r="L75" s="827"/>
      <c r="M75" s="828"/>
      <c r="N75" s="309">
        <f>SUM(N69:N74)</f>
        <v>42.556004338416663</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689.81489771513418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137.96297954302685</v>
      </c>
      <c r="M82" s="855"/>
      <c r="N82" s="57"/>
    </row>
    <row r="83" spans="1:14">
      <c r="B83" s="95" t="s">
        <v>1057</v>
      </c>
      <c r="C83" s="96"/>
      <c r="D83" s="96"/>
      <c r="E83" s="96"/>
      <c r="F83" s="96"/>
      <c r="G83" s="96"/>
      <c r="H83" s="96"/>
      <c r="I83" s="93"/>
      <c r="J83" s="94"/>
      <c r="K83" s="312">
        <v>0.05</v>
      </c>
      <c r="L83" s="854">
        <f>N77*K83</f>
        <v>34.490744885756712</v>
      </c>
      <c r="M83" s="855"/>
      <c r="N83" s="57"/>
    </row>
    <row r="84" spans="1:14" ht="15" thickBot="1">
      <c r="B84" s="97" t="s">
        <v>1058</v>
      </c>
      <c r="C84" s="98"/>
      <c r="D84" s="98"/>
      <c r="E84" s="98"/>
      <c r="F84" s="98"/>
      <c r="G84" s="98"/>
      <c r="H84" s="98"/>
      <c r="I84" s="99"/>
      <c r="J84" s="100"/>
      <c r="K84" s="313">
        <v>0.05</v>
      </c>
      <c r="L84" s="856">
        <f>N77*K84</f>
        <v>34.490744885756712</v>
      </c>
      <c r="M84" s="857"/>
      <c r="N84" s="57"/>
    </row>
    <row r="85" spans="1:14" ht="15" thickBot="1">
      <c r="B85" s="820" t="s">
        <v>1037</v>
      </c>
      <c r="C85" s="821"/>
      <c r="D85" s="821"/>
      <c r="E85" s="821"/>
      <c r="F85" s="821"/>
      <c r="G85" s="821"/>
      <c r="H85" s="821"/>
      <c r="I85" s="821"/>
      <c r="J85" s="821"/>
      <c r="K85" s="821"/>
      <c r="L85" s="821"/>
      <c r="M85" s="822"/>
      <c r="N85" s="58">
        <f>L82+L83+L84</f>
        <v>206.9444693145403</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896.75936702967442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1108</v>
      </c>
      <c r="C31" s="87" t="s">
        <v>1284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150000</v>
      </c>
      <c r="L37" s="278"/>
      <c r="M37" s="279">
        <v>45</v>
      </c>
      <c r="N37" s="280">
        <f>K37/M37</f>
        <v>3333.3333333333335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0.02</v>
      </c>
      <c r="N41" s="352">
        <f>N75*M41</f>
        <v>11.348267823577778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6955.792712268023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42</v>
      </c>
      <c r="N48" s="280">
        <f>K48*M48</f>
        <v>1050</v>
      </c>
    </row>
    <row r="49" spans="1:14">
      <c r="A49" s="114" t="s">
        <v>529</v>
      </c>
      <c r="B49" s="49" t="str">
        <f>VLOOKUP(A49,MATERIALES!A6:D373,3,FALSE)</f>
        <v xml:space="preserve">Material  de afirmado de la Zona </v>
      </c>
      <c r="C49" s="289"/>
      <c r="D49" s="289"/>
      <c r="E49" s="289"/>
      <c r="F49" s="289"/>
      <c r="G49" s="289"/>
      <c r="H49" s="289"/>
      <c r="I49" s="276"/>
      <c r="J49" s="232" t="str">
        <f>VLOOKUP(A49,MATERIALES!A5:D373,2,FALSE)</f>
        <v>m3</v>
      </c>
      <c r="K49" s="290">
        <v>1.25</v>
      </c>
      <c r="L49" s="275"/>
      <c r="M49" s="410">
        <f>VLOOKUP(A49,MATERIALES!A6:D397,4,FALSE)</f>
        <v>30000</v>
      </c>
      <c r="N49" s="280">
        <f>K49*M49</f>
        <v>37500</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38550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1387</v>
      </c>
      <c r="B58" s="52" t="str">
        <f>VLOOKUP(A58,TRANSPORTE!A5:D117,3,FALSE)</f>
        <v xml:space="preserve">Transporte de Material de Afirmado de la Zona </v>
      </c>
      <c r="C58" s="325"/>
      <c r="D58" s="325"/>
      <c r="E58" s="325"/>
      <c r="F58" s="325"/>
      <c r="G58" s="325"/>
      <c r="H58" s="319" t="s">
        <v>1552</v>
      </c>
      <c r="I58" s="287">
        <v>1.25</v>
      </c>
      <c r="J58" s="294">
        <v>1</v>
      </c>
      <c r="K58" s="287">
        <f>I58*J58</f>
        <v>1.25</v>
      </c>
      <c r="L58" s="824">
        <f>VLOOKUP(A58,TRANSPORTE!A5:D117,4,FALSE)</f>
        <v>800</v>
      </c>
      <c r="M58" s="825"/>
      <c r="N58" s="295">
        <f>K58*L58</f>
        <v>1000</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317"/>
      <c r="C63" s="318"/>
      <c r="D63" s="318"/>
      <c r="E63" s="318"/>
      <c r="F63" s="318"/>
      <c r="G63" s="31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1000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360</v>
      </c>
      <c r="N69" s="403">
        <f>K69/M69</f>
        <v>283.70669558944445</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360</v>
      </c>
      <c r="N70" s="403">
        <f>K70/M70</f>
        <v>283.70669558944445</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0" t="s">
        <v>1037</v>
      </c>
      <c r="C75" s="821"/>
      <c r="D75" s="821"/>
      <c r="E75" s="821"/>
      <c r="F75" s="821"/>
      <c r="G75" s="821"/>
      <c r="H75" s="821"/>
      <c r="I75" s="827"/>
      <c r="J75" s="827"/>
      <c r="K75" s="827"/>
      <c r="L75" s="827"/>
      <c r="M75" s="828"/>
      <c r="N75" s="309">
        <f>SUM(N69:N74)</f>
        <v>567.4133911788889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47073.206103446915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9414.6412206893838</v>
      </c>
      <c r="M82" s="855"/>
      <c r="N82" s="57"/>
    </row>
    <row r="83" spans="1:14">
      <c r="B83" s="95" t="s">
        <v>1057</v>
      </c>
      <c r="C83" s="96"/>
      <c r="D83" s="96"/>
      <c r="E83" s="96"/>
      <c r="F83" s="96"/>
      <c r="G83" s="96"/>
      <c r="H83" s="96"/>
      <c r="I83" s="93"/>
      <c r="J83" s="94"/>
      <c r="K83" s="312">
        <v>0.05</v>
      </c>
      <c r="L83" s="854">
        <f>N77*K83</f>
        <v>2353.6603051723459</v>
      </c>
      <c r="M83" s="855"/>
      <c r="N83" s="57"/>
    </row>
    <row r="84" spans="1:14" ht="15" thickBot="1">
      <c r="B84" s="97" t="s">
        <v>1058</v>
      </c>
      <c r="C84" s="98"/>
      <c r="D84" s="98"/>
      <c r="E84" s="98"/>
      <c r="F84" s="98"/>
      <c r="G84" s="98"/>
      <c r="H84" s="98"/>
      <c r="I84" s="99"/>
      <c r="J84" s="100"/>
      <c r="K84" s="313">
        <v>0.05</v>
      </c>
      <c r="L84" s="856">
        <f>N77*K84</f>
        <v>2353.6603051723459</v>
      </c>
      <c r="M84" s="857"/>
      <c r="N84" s="57"/>
    </row>
    <row r="85" spans="1:14" ht="15" thickBot="1">
      <c r="B85" s="820" t="s">
        <v>1037</v>
      </c>
      <c r="C85" s="821"/>
      <c r="D85" s="821"/>
      <c r="E85" s="821"/>
      <c r="F85" s="821"/>
      <c r="G85" s="821"/>
      <c r="H85" s="821"/>
      <c r="I85" s="821"/>
      <c r="J85" s="821"/>
      <c r="K85" s="821"/>
      <c r="L85" s="821"/>
      <c r="M85" s="822"/>
      <c r="N85" s="58">
        <f>L82+L83+L84</f>
        <v>14121.961831034077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61195.167934480996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29.25"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1109</v>
      </c>
      <c r="C31" s="87" t="s">
        <v>1285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439</v>
      </c>
      <c r="B48" s="49" t="str">
        <f>VLOOKUP(A48,MATERIALES!A4:D373,3,FALSE)</f>
        <v>Cloruro De Calcio En Hojuelas (Flakes)</v>
      </c>
      <c r="C48" s="289"/>
      <c r="D48" s="289"/>
      <c r="E48" s="289"/>
      <c r="F48" s="289"/>
      <c r="G48" s="289"/>
      <c r="H48" s="289"/>
      <c r="I48" s="276"/>
      <c r="J48" s="232" t="str">
        <f>VLOOKUP(A48,MATERIALES!A4:D373,2,FALSE)</f>
        <v>kg</v>
      </c>
      <c r="K48" s="290">
        <v>1</v>
      </c>
      <c r="L48" s="275"/>
      <c r="M48" s="410">
        <f>VLOOKUP(A48,MATERIALES!A4:D395,4,FALSE)</f>
        <v>3380.923720594958</v>
      </c>
      <c r="N48" s="280">
        <f>K48*M48</f>
        <v>3380.923720594958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3380.923720594958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0" t="s">
        <v>1037</v>
      </c>
      <c r="C76" s="821"/>
      <c r="D76" s="821"/>
      <c r="E76" s="821"/>
      <c r="F76" s="821"/>
      <c r="G76" s="821"/>
      <c r="H76" s="821"/>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3380.923720594958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676.1847441189916</v>
      </c>
      <c r="M83" s="855"/>
      <c r="N83" s="57"/>
    </row>
    <row r="84" spans="1:14">
      <c r="B84" s="95" t="s">
        <v>1057</v>
      </c>
      <c r="C84" s="96"/>
      <c r="D84" s="96"/>
      <c r="E84" s="96"/>
      <c r="F84" s="96"/>
      <c r="G84" s="96"/>
      <c r="H84" s="96"/>
      <c r="I84" s="93"/>
      <c r="J84" s="94"/>
      <c r="K84" s="312">
        <v>0.05</v>
      </c>
      <c r="L84" s="854">
        <f>N78*K84</f>
        <v>169.0461860297479</v>
      </c>
      <c r="M84" s="855"/>
      <c r="N84" s="57"/>
    </row>
    <row r="85" spans="1:14" ht="15" thickBot="1">
      <c r="B85" s="97" t="s">
        <v>1058</v>
      </c>
      <c r="C85" s="98"/>
      <c r="D85" s="98"/>
      <c r="E85" s="98"/>
      <c r="F85" s="98"/>
      <c r="G85" s="98"/>
      <c r="H85" s="98"/>
      <c r="I85" s="99"/>
      <c r="J85" s="100"/>
      <c r="K85" s="313">
        <v>0.05</v>
      </c>
      <c r="L85" s="856">
        <f>N78*K85</f>
        <v>169.0461860297479</v>
      </c>
      <c r="M85" s="857"/>
      <c r="N85" s="57"/>
    </row>
    <row r="86" spans="1:14" ht="15" thickBot="1">
      <c r="B86" s="820" t="s">
        <v>1037</v>
      </c>
      <c r="C86" s="821"/>
      <c r="D86" s="821"/>
      <c r="E86" s="821"/>
      <c r="F86" s="821"/>
      <c r="G86" s="821"/>
      <c r="H86" s="821"/>
      <c r="I86" s="821"/>
      <c r="J86" s="821"/>
      <c r="K86" s="821"/>
      <c r="L86" s="821"/>
      <c r="M86" s="822"/>
      <c r="N86" s="58">
        <f>L83+L84+L85</f>
        <v>1014.2771161784874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4395.2008367734452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1110</v>
      </c>
      <c r="C31" s="87" t="s">
        <v>1286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441</v>
      </c>
      <c r="B48" s="49" t="str">
        <f>VLOOKUP(A48,MATERIALES!A4:D373,3,FALSE)</f>
        <v>Cloruro De Calcio En Esferas (Pellets)</v>
      </c>
      <c r="C48" s="289"/>
      <c r="D48" s="289"/>
      <c r="E48" s="289"/>
      <c r="F48" s="289"/>
      <c r="G48" s="289"/>
      <c r="H48" s="289"/>
      <c r="I48" s="276"/>
      <c r="J48" s="232" t="str">
        <f>VLOOKUP(A48,MATERIALES!A4:D373,2,FALSE)</f>
        <v>kg</v>
      </c>
      <c r="K48" s="290">
        <v>1</v>
      </c>
      <c r="L48" s="275"/>
      <c r="M48" s="410">
        <f>VLOOKUP(A48,MATERIALES!A4:D395,4,FALSE)</f>
        <v>2665.6751077733711</v>
      </c>
      <c r="N48" s="280">
        <f>K48*M48</f>
        <v>2665.6751077733711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2665.6751077733711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0" t="s">
        <v>1037</v>
      </c>
      <c r="C76" s="821"/>
      <c r="D76" s="821"/>
      <c r="E76" s="821"/>
      <c r="F76" s="821"/>
      <c r="G76" s="821"/>
      <c r="H76" s="821"/>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2665.6751077733711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533.13502155467427</v>
      </c>
      <c r="M83" s="855"/>
      <c r="N83" s="57"/>
    </row>
    <row r="84" spans="1:14">
      <c r="B84" s="95" t="s">
        <v>1057</v>
      </c>
      <c r="C84" s="96"/>
      <c r="D84" s="96"/>
      <c r="E84" s="96"/>
      <c r="F84" s="96"/>
      <c r="G84" s="96"/>
      <c r="H84" s="96"/>
      <c r="I84" s="93"/>
      <c r="J84" s="94"/>
      <c r="K84" s="312">
        <v>0.05</v>
      </c>
      <c r="L84" s="854">
        <f>N78*K84</f>
        <v>133.28375538866857</v>
      </c>
      <c r="M84" s="855"/>
      <c r="N84" s="57"/>
    </row>
    <row r="85" spans="1:14" ht="15" thickBot="1">
      <c r="B85" s="97" t="s">
        <v>1058</v>
      </c>
      <c r="C85" s="98"/>
      <c r="D85" s="98"/>
      <c r="E85" s="98"/>
      <c r="F85" s="98"/>
      <c r="G85" s="98"/>
      <c r="H85" s="98"/>
      <c r="I85" s="99"/>
      <c r="J85" s="100"/>
      <c r="K85" s="313">
        <v>0.05</v>
      </c>
      <c r="L85" s="856">
        <f>N78*K85</f>
        <v>133.28375538866857</v>
      </c>
      <c r="M85" s="857"/>
      <c r="N85" s="57"/>
    </row>
    <row r="86" spans="1:14" ht="15" thickBot="1">
      <c r="B86" s="820" t="s">
        <v>1037</v>
      </c>
      <c r="C86" s="821"/>
      <c r="D86" s="821"/>
      <c r="E86" s="821"/>
      <c r="F86" s="821"/>
      <c r="G86" s="821"/>
      <c r="H86" s="821"/>
      <c r="I86" s="821"/>
      <c r="J86" s="821"/>
      <c r="K86" s="821"/>
      <c r="L86" s="821"/>
      <c r="M86" s="822"/>
      <c r="N86" s="58">
        <f>L83+L84+L85</f>
        <v>799.70253233201151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3465.3776401053829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ht="18.7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1111</v>
      </c>
      <c r="C31" s="87" t="s">
        <v>1287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845</v>
      </c>
      <c r="B48" s="49" t="str">
        <f>VLOOKUP(A48,MATERIALES!A5:D373,3,FALSE)</f>
        <v>Agua</v>
      </c>
      <c r="C48" s="289"/>
      <c r="D48" s="289"/>
      <c r="E48" s="289"/>
      <c r="F48" s="289"/>
      <c r="G48" s="289"/>
      <c r="H48" s="289"/>
      <c r="I48" s="276"/>
      <c r="J48" s="232" t="str">
        <f>VLOOKUP(A48,MATERIALES!A4:D373,2,FALSE)</f>
        <v>lt</v>
      </c>
      <c r="K48" s="290">
        <v>1</v>
      </c>
      <c r="L48" s="275"/>
      <c r="M48" s="410">
        <f>VLOOKUP(A48,MATERIALES!A5:D396,4,FALSE)</f>
        <v>42</v>
      </c>
      <c r="N48" s="280">
        <f>K48*M48</f>
        <v>42</v>
      </c>
    </row>
    <row r="49" spans="1:14">
      <c r="A49" s="114" t="s">
        <v>441</v>
      </c>
      <c r="B49" s="49" t="str">
        <f>VLOOKUP(A49,MATERIALES!A6:D373,3,FALSE)</f>
        <v>Cloruro De Calcio En Esferas (Pellets)</v>
      </c>
      <c r="C49" s="289"/>
      <c r="D49" s="289"/>
      <c r="E49" s="289"/>
      <c r="F49" s="289"/>
      <c r="G49" s="289"/>
      <c r="H49" s="289"/>
      <c r="I49" s="276"/>
      <c r="J49" s="232" t="str">
        <f>VLOOKUP(A49,MATERIALES!A5:D373,2,FALSE)</f>
        <v>kg</v>
      </c>
      <c r="K49" s="290">
        <v>0.36</v>
      </c>
      <c r="L49" s="275"/>
      <c r="M49" s="410">
        <f>VLOOKUP(A49,MATERIALES!A6:D397,4,FALSE)</f>
        <v>2665.6751077733711</v>
      </c>
      <c r="N49" s="280">
        <f>K49*M49</f>
        <v>959.64303879841361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1001.6430387984136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317"/>
      <c r="C63" s="318"/>
      <c r="D63" s="318"/>
      <c r="E63" s="318"/>
      <c r="F63" s="318"/>
      <c r="G63" s="31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46" t="s">
        <v>1047</v>
      </c>
      <c r="C68" s="847"/>
      <c r="D68" s="847"/>
      <c r="E68" s="847"/>
      <c r="F68" s="847"/>
      <c r="G68" s="847"/>
      <c r="H68" s="847"/>
      <c r="I68" s="79" t="s">
        <v>1048</v>
      </c>
      <c r="J68" s="81" t="s">
        <v>1494</v>
      </c>
      <c r="K68" s="80" t="s">
        <v>1050</v>
      </c>
      <c r="L68" s="848" t="s">
        <v>1034</v>
      </c>
      <c r="M68" s="849"/>
      <c r="N68" s="104" t="s">
        <v>1035</v>
      </c>
    </row>
    <row r="69" spans="2:15">
      <c r="B69" s="55"/>
      <c r="C69" s="53"/>
      <c r="D69" s="53"/>
      <c r="E69" s="53"/>
      <c r="F69" s="53"/>
      <c r="G69" s="53"/>
      <c r="H69" s="53"/>
      <c r="I69" s="300"/>
      <c r="J69" s="301"/>
      <c r="K69" s="302"/>
      <c r="L69" s="56"/>
      <c r="M69" s="303"/>
      <c r="N69" s="403"/>
      <c r="O69" s="112"/>
    </row>
    <row r="70" spans="2:15">
      <c r="B70" s="55"/>
      <c r="C70" s="53"/>
      <c r="D70" s="53"/>
      <c r="E70" s="53"/>
      <c r="F70" s="53"/>
      <c r="G70" s="53"/>
      <c r="H70" s="53"/>
      <c r="I70" s="300"/>
      <c r="J70" s="301"/>
      <c r="K70" s="302"/>
      <c r="L70" s="56"/>
      <c r="M70" s="307"/>
      <c r="N70" s="403"/>
    </row>
    <row r="71" spans="2:15">
      <c r="B71" s="55"/>
      <c r="C71" s="53"/>
      <c r="D71" s="53"/>
      <c r="E71" s="53"/>
      <c r="F71" s="53"/>
      <c r="G71" s="53"/>
      <c r="H71" s="53"/>
      <c r="I71" s="287"/>
      <c r="J71" s="305"/>
      <c r="K71" s="306"/>
      <c r="L71" s="56"/>
      <c r="M71" s="308"/>
      <c r="N71" s="304"/>
    </row>
    <row r="72" spans="2:15">
      <c r="B72" s="55"/>
      <c r="C72" s="53"/>
      <c r="D72" s="53"/>
      <c r="E72" s="53"/>
      <c r="F72" s="53"/>
      <c r="G72" s="53"/>
      <c r="H72" s="53"/>
      <c r="I72" s="287"/>
      <c r="J72" s="305"/>
      <c r="K72" s="306"/>
      <c r="L72" s="326"/>
      <c r="M72" s="308"/>
      <c r="N72" s="304"/>
    </row>
    <row r="73" spans="2:15">
      <c r="B73" s="55"/>
      <c r="C73" s="53"/>
      <c r="D73" s="53"/>
      <c r="E73" s="53"/>
      <c r="F73" s="53"/>
      <c r="G73" s="53"/>
      <c r="H73" s="53"/>
      <c r="I73" s="287"/>
      <c r="J73" s="305"/>
      <c r="K73" s="306"/>
      <c r="L73" s="326"/>
      <c r="M73" s="308"/>
      <c r="N73" s="304"/>
    </row>
    <row r="74" spans="2:15" ht="15" thickBot="1">
      <c r="B74" s="807"/>
      <c r="C74" s="808"/>
      <c r="D74" s="808"/>
      <c r="E74" s="808"/>
      <c r="F74" s="808"/>
      <c r="G74" s="808"/>
      <c r="H74" s="808"/>
      <c r="I74" s="132"/>
      <c r="J74" s="132"/>
      <c r="K74" s="132"/>
      <c r="L74" s="908"/>
      <c r="M74" s="908"/>
      <c r="N74" s="51"/>
    </row>
    <row r="75" spans="2:15" ht="15" thickBot="1">
      <c r="B75" s="820" t="s">
        <v>1037</v>
      </c>
      <c r="C75" s="821"/>
      <c r="D75" s="821"/>
      <c r="E75" s="821"/>
      <c r="F75" s="821"/>
      <c r="G75" s="821"/>
      <c r="H75" s="821"/>
      <c r="I75" s="827"/>
      <c r="J75" s="827"/>
      <c r="K75" s="827"/>
      <c r="L75" s="827"/>
      <c r="M75" s="828"/>
      <c r="N75" s="309"/>
    </row>
    <row r="76" spans="2:15" ht="15" thickBot="1">
      <c r="B76" s="39"/>
      <c r="C76" s="40"/>
      <c r="D76" s="40"/>
      <c r="E76" s="40"/>
      <c r="F76" s="40"/>
      <c r="G76" s="40"/>
      <c r="H76" s="40"/>
      <c r="I76" s="40"/>
      <c r="J76" s="40"/>
      <c r="K76" s="40"/>
      <c r="L76" s="40"/>
      <c r="M76" s="40"/>
      <c r="N76" s="41"/>
    </row>
    <row r="77" spans="2:15" ht="15" thickBot="1">
      <c r="B77" s="820" t="s">
        <v>1051</v>
      </c>
      <c r="C77" s="821"/>
      <c r="D77" s="821"/>
      <c r="E77" s="821"/>
      <c r="F77" s="821"/>
      <c r="G77" s="821"/>
      <c r="H77" s="821"/>
      <c r="I77" s="821"/>
      <c r="J77" s="821"/>
      <c r="K77" s="821"/>
      <c r="L77" s="821"/>
      <c r="M77" s="822"/>
      <c r="N77" s="105">
        <f>N43+N53+N64+N75</f>
        <v>1001.6430387984136</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200.32860775968274</v>
      </c>
      <c r="M82" s="855"/>
      <c r="N82" s="57"/>
    </row>
    <row r="83" spans="1:14">
      <c r="B83" s="95" t="s">
        <v>1057</v>
      </c>
      <c r="C83" s="96"/>
      <c r="D83" s="96"/>
      <c r="E83" s="96"/>
      <c r="F83" s="96"/>
      <c r="G83" s="96"/>
      <c r="H83" s="96"/>
      <c r="I83" s="93"/>
      <c r="J83" s="94"/>
      <c r="K83" s="312">
        <v>0.05</v>
      </c>
      <c r="L83" s="854">
        <f>N77*K83</f>
        <v>50.082151939920685</v>
      </c>
      <c r="M83" s="855"/>
      <c r="N83" s="57"/>
    </row>
    <row r="84" spans="1:14" ht="15" thickBot="1">
      <c r="B84" s="97" t="s">
        <v>1058</v>
      </c>
      <c r="C84" s="98"/>
      <c r="D84" s="98"/>
      <c r="E84" s="98"/>
      <c r="F84" s="98"/>
      <c r="G84" s="98"/>
      <c r="H84" s="98"/>
      <c r="I84" s="99"/>
      <c r="J84" s="100"/>
      <c r="K84" s="313">
        <v>0.05</v>
      </c>
      <c r="L84" s="856">
        <f>N77*K84</f>
        <v>50.082151939920685</v>
      </c>
      <c r="M84" s="857"/>
      <c r="N84" s="57"/>
    </row>
    <row r="85" spans="1:14" ht="15" thickBot="1">
      <c r="B85" s="820" t="s">
        <v>1037</v>
      </c>
      <c r="C85" s="821"/>
      <c r="D85" s="821"/>
      <c r="E85" s="821"/>
      <c r="F85" s="821"/>
      <c r="G85" s="821"/>
      <c r="H85" s="821"/>
      <c r="I85" s="821"/>
      <c r="J85" s="821"/>
      <c r="K85" s="821"/>
      <c r="L85" s="821"/>
      <c r="M85" s="822"/>
      <c r="N85" s="58">
        <f>L82+L83+L84</f>
        <v>300.4929116395241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1302.1359504379377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1112</v>
      </c>
      <c r="C31" s="87" t="s">
        <v>1288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150000</v>
      </c>
      <c r="L37" s="278"/>
      <c r="M37" s="279">
        <v>45</v>
      </c>
      <c r="N37" s="280">
        <f>K37/M37</f>
        <v>3333.3333333333335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6950.1185783562341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529</v>
      </c>
      <c r="B48" s="49" t="str">
        <f>VLOOKUP(A48,MATERIALES!A4:D373,3,FALSE)</f>
        <v xml:space="preserve">Material  de afirmado de la Zona </v>
      </c>
      <c r="C48" s="289"/>
      <c r="D48" s="289"/>
      <c r="E48" s="289"/>
      <c r="F48" s="289"/>
      <c r="G48" s="289"/>
      <c r="H48" s="289"/>
      <c r="I48" s="276"/>
      <c r="J48" s="232" t="str">
        <f>VLOOKUP(A48,MATERIALES!A4:D373,2,FALSE)</f>
        <v>m3</v>
      </c>
      <c r="K48" s="290">
        <v>1.25</v>
      </c>
      <c r="L48" s="275"/>
      <c r="M48" s="410">
        <f>VLOOKUP(A48,MATERIALES!A4:D395,4,FALSE)</f>
        <v>30000</v>
      </c>
      <c r="N48" s="280">
        <f>K48*M48</f>
        <v>37500</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42</v>
      </c>
      <c r="N49" s="280">
        <f>K49*M49</f>
        <v>1050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38550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1325</v>
      </c>
      <c r="B59" s="52" t="str">
        <f>VLOOKUP(A59,TRANSPORTE!A5:D104,3,FALSE)</f>
        <v>Transporte de material de afirmado</v>
      </c>
      <c r="C59" s="325"/>
      <c r="D59" s="325"/>
      <c r="E59" s="325"/>
      <c r="F59" s="325"/>
      <c r="G59" s="325"/>
      <c r="H59" s="319" t="s">
        <v>339</v>
      </c>
      <c r="I59" s="287">
        <v>1.25</v>
      </c>
      <c r="J59" s="294">
        <v>1</v>
      </c>
      <c r="K59" s="287">
        <f>I59*J59</f>
        <v>1.25</v>
      </c>
      <c r="L59" s="824">
        <f>VLOOKUP(A59,TRANSPORTE!A5:D123,4,FALSE)</f>
        <v>800</v>
      </c>
      <c r="M59" s="825"/>
      <c r="N59" s="295">
        <f>K59*L59</f>
        <v>1000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47067.531969535121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9413.5063939070242</v>
      </c>
      <c r="M83" s="855"/>
      <c r="N83" s="57"/>
    </row>
    <row r="84" spans="1:14">
      <c r="B84" s="95" t="s">
        <v>1057</v>
      </c>
      <c r="C84" s="96"/>
      <c r="D84" s="96"/>
      <c r="E84" s="96"/>
      <c r="F84" s="96"/>
      <c r="G84" s="96"/>
      <c r="H84" s="96"/>
      <c r="I84" s="93"/>
      <c r="J84" s="94"/>
      <c r="K84" s="312">
        <v>0.05</v>
      </c>
      <c r="L84" s="854">
        <f>N78*K84</f>
        <v>2353.376598476756</v>
      </c>
      <c r="M84" s="855"/>
      <c r="N84" s="57"/>
    </row>
    <row r="85" spans="1:14" ht="15" thickBot="1">
      <c r="B85" s="97" t="s">
        <v>1058</v>
      </c>
      <c r="C85" s="98"/>
      <c r="D85" s="98"/>
      <c r="E85" s="98"/>
      <c r="F85" s="98"/>
      <c r="G85" s="98"/>
      <c r="H85" s="98"/>
      <c r="I85" s="99"/>
      <c r="J85" s="100"/>
      <c r="K85" s="313">
        <v>0.05</v>
      </c>
      <c r="L85" s="856">
        <f>N78*K85</f>
        <v>2353.376598476756</v>
      </c>
      <c r="M85" s="857"/>
      <c r="N85" s="57"/>
    </row>
    <row r="86" spans="1:14" ht="15" thickBot="1">
      <c r="B86" s="820" t="s">
        <v>1037</v>
      </c>
      <c r="C86" s="821"/>
      <c r="D86" s="821"/>
      <c r="E86" s="821"/>
      <c r="F86" s="821"/>
      <c r="G86" s="821"/>
      <c r="H86" s="821"/>
      <c r="I86" s="821"/>
      <c r="J86" s="821"/>
      <c r="K86" s="821"/>
      <c r="L86" s="821"/>
      <c r="M86" s="822"/>
      <c r="N86" s="58">
        <f>L83+L84+L85</f>
        <v>14120.259590860536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61187.791560395657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1113</v>
      </c>
      <c r="C31" s="87" t="s">
        <v>1556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150000</v>
      </c>
      <c r="L37" s="278"/>
      <c r="M37" s="279">
        <v>45</v>
      </c>
      <c r="N37" s="280">
        <f>K37/M37</f>
        <v>3333.3333333333335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6950.1185783562341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38000</v>
      </c>
      <c r="N48" s="280">
        <f>K48*M48</f>
        <v>49400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50408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58965.531969535121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11793.106393907025</v>
      </c>
      <c r="M83" s="855"/>
      <c r="N83" s="57"/>
    </row>
    <row r="84" spans="1:14">
      <c r="B84" s="95" t="s">
        <v>1057</v>
      </c>
      <c r="C84" s="96"/>
      <c r="D84" s="96"/>
      <c r="E84" s="96"/>
      <c r="F84" s="96"/>
      <c r="G84" s="96"/>
      <c r="H84" s="96"/>
      <c r="I84" s="93"/>
      <c r="J84" s="94"/>
      <c r="K84" s="312">
        <v>0.05</v>
      </c>
      <c r="L84" s="854">
        <f>N78*K84</f>
        <v>2948.2765984767561</v>
      </c>
      <c r="M84" s="855"/>
      <c r="N84" s="57"/>
    </row>
    <row r="85" spans="1:14" ht="15" thickBot="1">
      <c r="B85" s="97" t="s">
        <v>1058</v>
      </c>
      <c r="C85" s="98"/>
      <c r="D85" s="98"/>
      <c r="E85" s="98"/>
      <c r="F85" s="98"/>
      <c r="G85" s="98"/>
      <c r="H85" s="98"/>
      <c r="I85" s="99"/>
      <c r="J85" s="100"/>
      <c r="K85" s="313">
        <v>0.05</v>
      </c>
      <c r="L85" s="856">
        <f>N78*K85</f>
        <v>2948.2765984767561</v>
      </c>
      <c r="M85" s="857"/>
      <c r="N85" s="57"/>
    </row>
    <row r="86" spans="1:14" ht="15" thickBot="1">
      <c r="B86" s="820" t="s">
        <v>1037</v>
      </c>
      <c r="C86" s="821"/>
      <c r="D86" s="821"/>
      <c r="E86" s="821"/>
      <c r="F86" s="821"/>
      <c r="G86" s="821"/>
      <c r="H86" s="821"/>
      <c r="I86" s="821"/>
      <c r="J86" s="821"/>
      <c r="K86" s="821"/>
      <c r="L86" s="821"/>
      <c r="M86" s="822"/>
      <c r="N86" s="58">
        <f>L83+L84+L85</f>
        <v>17689.659590860538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76655.191560395659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1114</v>
      </c>
      <c r="C31" s="87" t="s">
        <v>1555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150000</v>
      </c>
      <c r="L37" s="278"/>
      <c r="M37" s="279">
        <v>45</v>
      </c>
      <c r="N37" s="280">
        <f>K37/M37</f>
        <v>3333.3333333333335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6950.1185783562341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30000</v>
      </c>
      <c r="N48" s="280">
        <f>K48*M48</f>
        <v>39000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40008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48565.531969535121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9713.1063939070245</v>
      </c>
      <c r="M83" s="855"/>
      <c r="N83" s="57"/>
    </row>
    <row r="84" spans="1:14">
      <c r="B84" s="95" t="s">
        <v>1057</v>
      </c>
      <c r="C84" s="96"/>
      <c r="D84" s="96"/>
      <c r="E84" s="96"/>
      <c r="F84" s="96"/>
      <c r="G84" s="96"/>
      <c r="H84" s="96"/>
      <c r="I84" s="93"/>
      <c r="J84" s="94"/>
      <c r="K84" s="312">
        <v>0.05</v>
      </c>
      <c r="L84" s="854">
        <f>N78*K84</f>
        <v>2428.2765984767561</v>
      </c>
      <c r="M84" s="855"/>
      <c r="N84" s="57"/>
    </row>
    <row r="85" spans="1:14" ht="15" thickBot="1">
      <c r="B85" s="97" t="s">
        <v>1058</v>
      </c>
      <c r="C85" s="98"/>
      <c r="D85" s="98"/>
      <c r="E85" s="98"/>
      <c r="F85" s="98"/>
      <c r="G85" s="98"/>
      <c r="H85" s="98"/>
      <c r="I85" s="99"/>
      <c r="J85" s="100"/>
      <c r="K85" s="313">
        <v>0.05</v>
      </c>
      <c r="L85" s="856">
        <f>N78*K85</f>
        <v>2428.2765984767561</v>
      </c>
      <c r="M85" s="857"/>
      <c r="N85" s="57"/>
    </row>
    <row r="86" spans="1:14" ht="15" thickBot="1">
      <c r="B86" s="820" t="s">
        <v>1037</v>
      </c>
      <c r="C86" s="821"/>
      <c r="D86" s="821"/>
      <c r="E86" s="821"/>
      <c r="F86" s="821"/>
      <c r="G86" s="821"/>
      <c r="H86" s="821"/>
      <c r="I86" s="821"/>
      <c r="J86" s="821"/>
      <c r="K86" s="821"/>
      <c r="L86" s="821"/>
      <c r="M86" s="822"/>
      <c r="N86" s="58">
        <f>L83+L84+L85</f>
        <v>14569.659590860536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63135.191560395659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1557</v>
      </c>
      <c r="C31" s="87" t="s">
        <v>1558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150000</v>
      </c>
      <c r="L37" s="278"/>
      <c r="M37" s="279">
        <v>45</v>
      </c>
      <c r="N37" s="280">
        <f>K37/M37</f>
        <v>3333.3333333333335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6950.1185783562341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53008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61565.531969535121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12313.106393907025</v>
      </c>
      <c r="M83" s="855"/>
      <c r="N83" s="57"/>
    </row>
    <row r="84" spans="1:14">
      <c r="B84" s="95" t="s">
        <v>1057</v>
      </c>
      <c r="C84" s="96"/>
      <c r="D84" s="96"/>
      <c r="E84" s="96"/>
      <c r="F84" s="96"/>
      <c r="G84" s="96"/>
      <c r="H84" s="96"/>
      <c r="I84" s="93"/>
      <c r="J84" s="94"/>
      <c r="K84" s="312">
        <v>0.05</v>
      </c>
      <c r="L84" s="854">
        <f>N78*K84</f>
        <v>3078.2765984767561</v>
      </c>
      <c r="M84" s="855"/>
      <c r="N84" s="57"/>
    </row>
    <row r="85" spans="1:14" ht="15" thickBot="1">
      <c r="B85" s="97" t="s">
        <v>1058</v>
      </c>
      <c r="C85" s="98"/>
      <c r="D85" s="98"/>
      <c r="E85" s="98"/>
      <c r="F85" s="98"/>
      <c r="G85" s="98"/>
      <c r="H85" s="98"/>
      <c r="I85" s="99"/>
      <c r="J85" s="100"/>
      <c r="K85" s="313">
        <v>0.05</v>
      </c>
      <c r="L85" s="856">
        <f>N78*K85</f>
        <v>3078.2765984767561</v>
      </c>
      <c r="M85" s="857"/>
      <c r="N85" s="57"/>
    </row>
    <row r="86" spans="1:14" ht="15" thickBot="1">
      <c r="B86" s="820" t="s">
        <v>1037</v>
      </c>
      <c r="C86" s="821"/>
      <c r="D86" s="821"/>
      <c r="E86" s="821"/>
      <c r="F86" s="821"/>
      <c r="G86" s="821"/>
      <c r="H86" s="821"/>
      <c r="I86" s="821"/>
      <c r="J86" s="821"/>
      <c r="K86" s="821"/>
      <c r="L86" s="821"/>
      <c r="M86" s="822"/>
      <c r="N86" s="58">
        <f>L83+L84+L85</f>
        <v>18469.659590860538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80035.191560395659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1559</v>
      </c>
      <c r="C31" s="87" t="s">
        <v>1560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7437.5</v>
      </c>
      <c r="L36" s="278"/>
      <c r="M36" s="279">
        <v>2.5</v>
      </c>
      <c r="N36" s="280">
        <f>K36/M36</f>
        <v>2975</v>
      </c>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411"/>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0.05</v>
      </c>
      <c r="N41" s="352">
        <f>N76*M41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3741.0080780915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38000</v>
      </c>
      <c r="N48" s="280">
        <f>K48*M48</f>
        <v>49400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50408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70509.1696399215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14101.8339279843</v>
      </c>
      <c r="M83" s="855"/>
      <c r="N83" s="57"/>
    </row>
    <row r="84" spans="1:14">
      <c r="B84" s="95" t="s">
        <v>1057</v>
      </c>
      <c r="C84" s="96"/>
      <c r="D84" s="96"/>
      <c r="E84" s="96"/>
      <c r="F84" s="96"/>
      <c r="G84" s="96"/>
      <c r="H84" s="96"/>
      <c r="I84" s="93"/>
      <c r="J84" s="94"/>
      <c r="K84" s="312">
        <v>0.05</v>
      </c>
      <c r="L84" s="854">
        <f>N78*K84</f>
        <v>3525.4584819960751</v>
      </c>
      <c r="M84" s="855"/>
      <c r="N84" s="57"/>
    </row>
    <row r="85" spans="1:14" ht="15" thickBot="1">
      <c r="B85" s="97" t="s">
        <v>1058</v>
      </c>
      <c r="C85" s="98"/>
      <c r="D85" s="98"/>
      <c r="E85" s="98"/>
      <c r="F85" s="98"/>
      <c r="G85" s="98"/>
      <c r="H85" s="98"/>
      <c r="I85" s="99"/>
      <c r="J85" s="100"/>
      <c r="K85" s="313">
        <v>0.05</v>
      </c>
      <c r="L85" s="856">
        <f>N78*K85</f>
        <v>3525.4584819960751</v>
      </c>
      <c r="M85" s="857"/>
      <c r="N85" s="57"/>
    </row>
    <row r="86" spans="1:14" ht="15" thickBot="1">
      <c r="B86" s="820" t="s">
        <v>1037</v>
      </c>
      <c r="C86" s="821"/>
      <c r="D86" s="821"/>
      <c r="E86" s="821"/>
      <c r="F86" s="821"/>
      <c r="G86" s="821"/>
      <c r="H86" s="821"/>
      <c r="I86" s="821"/>
      <c r="J86" s="821"/>
      <c r="K86" s="821"/>
      <c r="L86" s="821"/>
      <c r="M86" s="822"/>
      <c r="N86" s="58">
        <f>L83+L84+L85</f>
        <v>21152.750891976451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91661.920531897951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1561</v>
      </c>
      <c r="C31" s="87" t="s">
        <v>1562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7437.5</v>
      </c>
      <c r="L36" s="278"/>
      <c r="M36" s="279">
        <v>2.5</v>
      </c>
      <c r="N36" s="280">
        <f>K36/M36</f>
        <v>2975</v>
      </c>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0.05</v>
      </c>
      <c r="N41" s="352">
        <f>N76*M41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3741.0080780915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30000</v>
      </c>
      <c r="N48" s="280">
        <f>K48*M48</f>
        <v>39000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40008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60109.1696399215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12021.8339279843</v>
      </c>
      <c r="M83" s="855"/>
      <c r="N83" s="57"/>
    </row>
    <row r="84" spans="1:14">
      <c r="B84" s="95" t="s">
        <v>1057</v>
      </c>
      <c r="C84" s="96"/>
      <c r="D84" s="96"/>
      <c r="E84" s="96"/>
      <c r="F84" s="96"/>
      <c r="G84" s="96"/>
      <c r="H84" s="96"/>
      <c r="I84" s="93"/>
      <c r="J84" s="94"/>
      <c r="K84" s="312">
        <v>0.05</v>
      </c>
      <c r="L84" s="854">
        <f>N78*K84</f>
        <v>3005.4584819960751</v>
      </c>
      <c r="M84" s="855"/>
      <c r="N84" s="57"/>
    </row>
    <row r="85" spans="1:14" ht="15" thickBot="1">
      <c r="B85" s="97" t="s">
        <v>1058</v>
      </c>
      <c r="C85" s="98"/>
      <c r="D85" s="98"/>
      <c r="E85" s="98"/>
      <c r="F85" s="98"/>
      <c r="G85" s="98"/>
      <c r="H85" s="98"/>
      <c r="I85" s="99"/>
      <c r="J85" s="100"/>
      <c r="K85" s="313">
        <v>0.05</v>
      </c>
      <c r="L85" s="856">
        <f>N78*K85</f>
        <v>3005.4584819960751</v>
      </c>
      <c r="M85" s="857"/>
      <c r="N85" s="57"/>
    </row>
    <row r="86" spans="1:14" ht="15" thickBot="1">
      <c r="B86" s="820" t="s">
        <v>1037</v>
      </c>
      <c r="C86" s="821"/>
      <c r="D86" s="821"/>
      <c r="E86" s="821"/>
      <c r="F86" s="821"/>
      <c r="G86" s="821"/>
      <c r="H86" s="821"/>
      <c r="I86" s="821"/>
      <c r="J86" s="821"/>
      <c r="K86" s="821"/>
      <c r="L86" s="821"/>
      <c r="M86" s="822"/>
      <c r="N86" s="58">
        <f>L83+L84+L85</f>
        <v>18032.750891976451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78141.920531897951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1563</v>
      </c>
      <c r="C31" s="87" t="s">
        <v>1564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7437.5</v>
      </c>
      <c r="L36" s="278"/>
      <c r="M36" s="279">
        <v>2.5</v>
      </c>
      <c r="N36" s="280">
        <f>K36/M36</f>
        <v>2975</v>
      </c>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0.05</v>
      </c>
      <c r="N41" s="352">
        <f>N76*M41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3741.0080780915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53008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73109.1696399215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14621.8339279843</v>
      </c>
      <c r="M83" s="855"/>
      <c r="N83" s="57"/>
    </row>
    <row r="84" spans="1:14">
      <c r="B84" s="95" t="s">
        <v>1057</v>
      </c>
      <c r="C84" s="96"/>
      <c r="D84" s="96"/>
      <c r="E84" s="96"/>
      <c r="F84" s="96"/>
      <c r="G84" s="96"/>
      <c r="H84" s="96"/>
      <c r="I84" s="93"/>
      <c r="J84" s="94"/>
      <c r="K84" s="312">
        <v>0.05</v>
      </c>
      <c r="L84" s="854">
        <f>N78*K84</f>
        <v>3655.4584819960751</v>
      </c>
      <c r="M84" s="855"/>
      <c r="N84" s="57"/>
    </row>
    <row r="85" spans="1:14" ht="15" thickBot="1">
      <c r="B85" s="97" t="s">
        <v>1058</v>
      </c>
      <c r="C85" s="98"/>
      <c r="D85" s="98"/>
      <c r="E85" s="98"/>
      <c r="F85" s="98"/>
      <c r="G85" s="98"/>
      <c r="H85" s="98"/>
      <c r="I85" s="99"/>
      <c r="J85" s="100"/>
      <c r="K85" s="313">
        <v>0.05</v>
      </c>
      <c r="L85" s="856">
        <f>N78*K85</f>
        <v>3655.4584819960751</v>
      </c>
      <c r="M85" s="857"/>
      <c r="N85" s="57"/>
    </row>
    <row r="86" spans="1:14" ht="15" thickBot="1">
      <c r="B86" s="820" t="s">
        <v>1037</v>
      </c>
      <c r="C86" s="821"/>
      <c r="D86" s="821"/>
      <c r="E86" s="821"/>
      <c r="F86" s="821"/>
      <c r="G86" s="821"/>
      <c r="H86" s="821"/>
      <c r="I86" s="821"/>
      <c r="J86" s="821"/>
      <c r="K86" s="821"/>
      <c r="L86" s="821"/>
      <c r="M86" s="822"/>
      <c r="N86" s="58">
        <f>L83+L84+L85</f>
        <v>21932.750891976451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95041.920531897951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1115</v>
      </c>
      <c r="C31" s="87" t="s">
        <v>1565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150000</v>
      </c>
      <c r="L37" s="278"/>
      <c r="M37" s="279">
        <v>45</v>
      </c>
      <c r="N37" s="280">
        <f>K37/M37</f>
        <v>3333.3333333333335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6950.1185783562341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62888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71445.531969535135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14289.106393907028</v>
      </c>
      <c r="M83" s="855"/>
      <c r="N83" s="57"/>
    </row>
    <row r="84" spans="1:14">
      <c r="B84" s="95" t="s">
        <v>1057</v>
      </c>
      <c r="C84" s="96"/>
      <c r="D84" s="96"/>
      <c r="E84" s="96"/>
      <c r="F84" s="96"/>
      <c r="G84" s="96"/>
      <c r="H84" s="96"/>
      <c r="I84" s="93"/>
      <c r="J84" s="94"/>
      <c r="K84" s="312">
        <v>0.05</v>
      </c>
      <c r="L84" s="854">
        <f>N78*K84</f>
        <v>3572.276598476757</v>
      </c>
      <c r="M84" s="855"/>
      <c r="N84" s="57"/>
    </row>
    <row r="85" spans="1:14" ht="15" thickBot="1">
      <c r="B85" s="97" t="s">
        <v>1058</v>
      </c>
      <c r="C85" s="98"/>
      <c r="D85" s="98"/>
      <c r="E85" s="98"/>
      <c r="F85" s="98"/>
      <c r="G85" s="98"/>
      <c r="H85" s="98"/>
      <c r="I85" s="99"/>
      <c r="J85" s="100"/>
      <c r="K85" s="313">
        <v>0.05</v>
      </c>
      <c r="L85" s="856">
        <f>N78*K85</f>
        <v>3572.276598476757</v>
      </c>
      <c r="M85" s="857"/>
      <c r="N85" s="57"/>
    </row>
    <row r="86" spans="1:14" ht="15" thickBot="1">
      <c r="B86" s="820" t="s">
        <v>1037</v>
      </c>
      <c r="C86" s="821"/>
      <c r="D86" s="821"/>
      <c r="E86" s="821"/>
      <c r="F86" s="821"/>
      <c r="G86" s="821"/>
      <c r="H86" s="821"/>
      <c r="I86" s="821"/>
      <c r="J86" s="821"/>
      <c r="K86" s="821"/>
      <c r="L86" s="821"/>
      <c r="M86" s="822"/>
      <c r="N86" s="58">
        <f>L83+L84+L85</f>
        <v>21433.659590860541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92879.191560395673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1116</v>
      </c>
      <c r="C31" s="87" t="s">
        <v>1566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150000</v>
      </c>
      <c r="L37" s="278"/>
      <c r="M37" s="279">
        <v>45</v>
      </c>
      <c r="N37" s="280">
        <f>K37/M37</f>
        <v>3333.3333333333335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6950.1185783562341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62888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68">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71445.531969535135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14289.106393907028</v>
      </c>
      <c r="M83" s="855"/>
      <c r="N83" s="57"/>
    </row>
    <row r="84" spans="1:14">
      <c r="B84" s="95" t="s">
        <v>1057</v>
      </c>
      <c r="C84" s="96"/>
      <c r="D84" s="96"/>
      <c r="E84" s="96"/>
      <c r="F84" s="96"/>
      <c r="G84" s="96"/>
      <c r="H84" s="96"/>
      <c r="I84" s="93"/>
      <c r="J84" s="94"/>
      <c r="K84" s="312">
        <v>0.05</v>
      </c>
      <c r="L84" s="854">
        <f>N78*K84</f>
        <v>3572.276598476757</v>
      </c>
      <c r="M84" s="855"/>
      <c r="N84" s="57"/>
    </row>
    <row r="85" spans="1:14" ht="15" thickBot="1">
      <c r="B85" s="97" t="s">
        <v>1058</v>
      </c>
      <c r="C85" s="98"/>
      <c r="D85" s="98"/>
      <c r="E85" s="98"/>
      <c r="F85" s="98"/>
      <c r="G85" s="98"/>
      <c r="H85" s="98"/>
      <c r="I85" s="99"/>
      <c r="J85" s="100"/>
      <c r="K85" s="313">
        <v>0.05</v>
      </c>
      <c r="L85" s="856">
        <f>N78*K85</f>
        <v>3572.276598476757</v>
      </c>
      <c r="M85" s="857"/>
      <c r="N85" s="57"/>
    </row>
    <row r="86" spans="1:14" ht="15" thickBot="1">
      <c r="B86" s="820" t="s">
        <v>1037</v>
      </c>
      <c r="C86" s="821"/>
      <c r="D86" s="821"/>
      <c r="E86" s="821"/>
      <c r="F86" s="821"/>
      <c r="G86" s="821"/>
      <c r="H86" s="821"/>
      <c r="I86" s="821"/>
      <c r="J86" s="821"/>
      <c r="K86" s="821"/>
      <c r="L86" s="821"/>
      <c r="M86" s="822"/>
      <c r="N86" s="58">
        <f>L83+L84+L85</f>
        <v>21433.659590860541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92879.191560395673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1567</v>
      </c>
      <c r="C31" s="87" t="s">
        <v>1568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150000</v>
      </c>
      <c r="L37" s="278"/>
      <c r="M37" s="279">
        <v>45</v>
      </c>
      <c r="N37" s="280">
        <f>K37/M37</f>
        <v>3333.3333333333335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6950.1185783562341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62888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71445.531969535135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14289.106393907028</v>
      </c>
      <c r="M83" s="855"/>
      <c r="N83" s="57"/>
    </row>
    <row r="84" spans="1:14">
      <c r="B84" s="95" t="s">
        <v>1057</v>
      </c>
      <c r="C84" s="96"/>
      <c r="D84" s="96"/>
      <c r="E84" s="96"/>
      <c r="F84" s="96"/>
      <c r="G84" s="96"/>
      <c r="H84" s="96"/>
      <c r="I84" s="93"/>
      <c r="J84" s="94"/>
      <c r="K84" s="312">
        <v>0.05</v>
      </c>
      <c r="L84" s="854">
        <f>N78*K84</f>
        <v>3572.276598476757</v>
      </c>
      <c r="M84" s="855"/>
      <c r="N84" s="57"/>
    </row>
    <row r="85" spans="1:14" ht="15" thickBot="1">
      <c r="B85" s="97" t="s">
        <v>1058</v>
      </c>
      <c r="C85" s="98"/>
      <c r="D85" s="98"/>
      <c r="E85" s="98"/>
      <c r="F85" s="98"/>
      <c r="G85" s="98"/>
      <c r="H85" s="98"/>
      <c r="I85" s="99"/>
      <c r="J85" s="100"/>
      <c r="K85" s="313">
        <v>0.05</v>
      </c>
      <c r="L85" s="856">
        <f>N78*K85</f>
        <v>3572.276598476757</v>
      </c>
      <c r="M85" s="857"/>
      <c r="N85" s="57"/>
    </row>
    <row r="86" spans="1:14" ht="15" thickBot="1">
      <c r="B86" s="820" t="s">
        <v>1037</v>
      </c>
      <c r="C86" s="821"/>
      <c r="D86" s="821"/>
      <c r="E86" s="821"/>
      <c r="F86" s="821"/>
      <c r="G86" s="821"/>
      <c r="H86" s="821"/>
      <c r="I86" s="821"/>
      <c r="J86" s="821"/>
      <c r="K86" s="821"/>
      <c r="L86" s="821"/>
      <c r="M86" s="822"/>
      <c r="N86" s="58">
        <f>L83+L84+L85</f>
        <v>21433.659590860541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92879.191560395673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1569</v>
      </c>
      <c r="C31" s="87" t="s">
        <v>1570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7437.5</v>
      </c>
      <c r="L36" s="278"/>
      <c r="M36" s="279">
        <v>2.5</v>
      </c>
      <c r="N36" s="280">
        <f>K36/M36</f>
        <v>2975</v>
      </c>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0.05</v>
      </c>
      <c r="N41" s="352">
        <f>N76*M41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3741.0080780915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62888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82989.1696399215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16597.833927984302</v>
      </c>
      <c r="M83" s="855"/>
      <c r="N83" s="57"/>
    </row>
    <row r="84" spans="1:14">
      <c r="B84" s="95" t="s">
        <v>1057</v>
      </c>
      <c r="C84" s="96"/>
      <c r="D84" s="96"/>
      <c r="E84" s="96"/>
      <c r="F84" s="96"/>
      <c r="G84" s="96"/>
      <c r="H84" s="96"/>
      <c r="I84" s="93"/>
      <c r="J84" s="94"/>
      <c r="K84" s="312">
        <v>0.05</v>
      </c>
      <c r="L84" s="854">
        <f>N78*K84</f>
        <v>4149.4584819960755</v>
      </c>
      <c r="M84" s="855"/>
      <c r="N84" s="57"/>
    </row>
    <row r="85" spans="1:14" ht="15" thickBot="1">
      <c r="B85" s="97" t="s">
        <v>1058</v>
      </c>
      <c r="C85" s="98"/>
      <c r="D85" s="98"/>
      <c r="E85" s="98"/>
      <c r="F85" s="98"/>
      <c r="G85" s="98"/>
      <c r="H85" s="98"/>
      <c r="I85" s="99"/>
      <c r="J85" s="100"/>
      <c r="K85" s="313">
        <v>0.05</v>
      </c>
      <c r="L85" s="856">
        <f>N78*K85</f>
        <v>4149.4584819960755</v>
      </c>
      <c r="M85" s="857"/>
      <c r="N85" s="57"/>
    </row>
    <row r="86" spans="1:14" ht="15" thickBot="1">
      <c r="B86" s="820" t="s">
        <v>1037</v>
      </c>
      <c r="C86" s="821"/>
      <c r="D86" s="821"/>
      <c r="E86" s="821"/>
      <c r="F86" s="821"/>
      <c r="G86" s="821"/>
      <c r="H86" s="821"/>
      <c r="I86" s="821"/>
      <c r="J86" s="821"/>
      <c r="K86" s="821"/>
      <c r="L86" s="821"/>
      <c r="M86" s="822"/>
      <c r="N86" s="58">
        <f>L83+L84+L85</f>
        <v>24896.750891976455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107885.92053189795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1571</v>
      </c>
      <c r="C31" s="87" t="s">
        <v>1572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7437.5</v>
      </c>
      <c r="L36" s="278"/>
      <c r="M36" s="279">
        <v>2.5</v>
      </c>
      <c r="N36" s="280">
        <f>K36/M36</f>
        <v>2975</v>
      </c>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0.05</v>
      </c>
      <c r="N41" s="352">
        <f>N76*M41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3741.0080780915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62888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68">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82989.1696399215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16597.833927984302</v>
      </c>
      <c r="M83" s="855"/>
      <c r="N83" s="57"/>
    </row>
    <row r="84" spans="1:14">
      <c r="B84" s="95" t="s">
        <v>1057</v>
      </c>
      <c r="C84" s="96"/>
      <c r="D84" s="96"/>
      <c r="E84" s="96"/>
      <c r="F84" s="96"/>
      <c r="G84" s="96"/>
      <c r="H84" s="96"/>
      <c r="I84" s="93"/>
      <c r="J84" s="94"/>
      <c r="K84" s="312">
        <v>0.05</v>
      </c>
      <c r="L84" s="854">
        <f>N78*K84</f>
        <v>4149.4584819960755</v>
      </c>
      <c r="M84" s="855"/>
      <c r="N84" s="57"/>
    </row>
    <row r="85" spans="1:14" ht="15" thickBot="1">
      <c r="B85" s="97" t="s">
        <v>1058</v>
      </c>
      <c r="C85" s="98"/>
      <c r="D85" s="98"/>
      <c r="E85" s="98"/>
      <c r="F85" s="98"/>
      <c r="G85" s="98"/>
      <c r="H85" s="98"/>
      <c r="I85" s="99"/>
      <c r="J85" s="100"/>
      <c r="K85" s="313">
        <v>0.05</v>
      </c>
      <c r="L85" s="856">
        <f>N78*K85</f>
        <v>4149.4584819960755</v>
      </c>
      <c r="M85" s="857"/>
      <c r="N85" s="57"/>
    </row>
    <row r="86" spans="1:14" ht="15" thickBot="1">
      <c r="B86" s="820" t="s">
        <v>1037</v>
      </c>
      <c r="C86" s="821"/>
      <c r="D86" s="821"/>
      <c r="E86" s="821"/>
      <c r="F86" s="821"/>
      <c r="G86" s="821"/>
      <c r="H86" s="821"/>
      <c r="I86" s="821"/>
      <c r="J86" s="821"/>
      <c r="K86" s="821"/>
      <c r="L86" s="821"/>
      <c r="M86" s="822"/>
      <c r="N86" s="58">
        <f>L83+L84+L85</f>
        <v>24896.750891976455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107885.92053189795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1573</v>
      </c>
      <c r="C31" s="87" t="s">
        <v>1574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7437.5</v>
      </c>
      <c r="L36" s="278"/>
      <c r="M36" s="279">
        <v>2.5</v>
      </c>
      <c r="N36" s="280">
        <f>K36/M36</f>
        <v>2975</v>
      </c>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0.05</v>
      </c>
      <c r="N41" s="352">
        <f>N76*M41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3741.0080780915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62888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82989.1696399215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16597.833927984302</v>
      </c>
      <c r="M83" s="855"/>
      <c r="N83" s="57"/>
    </row>
    <row r="84" spans="1:14">
      <c r="B84" s="95" t="s">
        <v>1057</v>
      </c>
      <c r="C84" s="96"/>
      <c r="D84" s="96"/>
      <c r="E84" s="96"/>
      <c r="F84" s="96"/>
      <c r="G84" s="96"/>
      <c r="H84" s="96"/>
      <c r="I84" s="93"/>
      <c r="J84" s="94"/>
      <c r="K84" s="312">
        <v>0.05</v>
      </c>
      <c r="L84" s="854">
        <f>N78*K84</f>
        <v>4149.4584819960755</v>
      </c>
      <c r="M84" s="855"/>
      <c r="N84" s="57"/>
    </row>
    <row r="85" spans="1:14" ht="15" thickBot="1">
      <c r="B85" s="97" t="s">
        <v>1058</v>
      </c>
      <c r="C85" s="98"/>
      <c r="D85" s="98"/>
      <c r="E85" s="98"/>
      <c r="F85" s="98"/>
      <c r="G85" s="98"/>
      <c r="H85" s="98"/>
      <c r="I85" s="99"/>
      <c r="J85" s="100"/>
      <c r="K85" s="313">
        <v>0.05</v>
      </c>
      <c r="L85" s="856">
        <f>N78*K85</f>
        <v>4149.4584819960755</v>
      </c>
      <c r="M85" s="857"/>
      <c r="N85" s="57"/>
    </row>
    <row r="86" spans="1:14" ht="15" thickBot="1">
      <c r="B86" s="820" t="s">
        <v>1037</v>
      </c>
      <c r="C86" s="821"/>
      <c r="D86" s="821"/>
      <c r="E86" s="821"/>
      <c r="F86" s="821"/>
      <c r="G86" s="821"/>
      <c r="H86" s="821"/>
      <c r="I86" s="821"/>
      <c r="J86" s="821"/>
      <c r="K86" s="821"/>
      <c r="L86" s="821"/>
      <c r="M86" s="822"/>
      <c r="N86" s="58">
        <f>L83+L84+L85</f>
        <v>24896.750891976455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107885.92053189795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1117</v>
      </c>
      <c r="C31" s="87" t="s">
        <v>1575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30</v>
      </c>
      <c r="N36" s="280">
        <f>K36/M36</f>
        <v>3333.3333333333335</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30</v>
      </c>
      <c r="N37" s="280">
        <f>K37/M37</f>
        <v>4000</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30</v>
      </c>
      <c r="N38" s="280">
        <f>K38/M38</f>
        <v>3333.3333333333335</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8.5112008676833337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10675.177867534352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1.25</v>
      </c>
      <c r="L48" s="275"/>
      <c r="M48" s="410">
        <f>VLOOKUP(A48,MATERIALES!A4:D395,4,FALSE)</f>
        <v>47600</v>
      </c>
      <c r="N48" s="280">
        <f>K48*M48</f>
        <v>59500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59500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24">
        <f>VLOOKUP(A59,TRANSPORTE!A5:D123,4,FALSE)</f>
        <v>800</v>
      </c>
      <c r="M59" s="825"/>
      <c r="N59" s="295">
        <f>K59*L59</f>
        <v>1000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851.12008676833329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72026.297954302689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14405.259590860538</v>
      </c>
      <c r="M83" s="855"/>
      <c r="N83" s="57"/>
    </row>
    <row r="84" spans="1:14">
      <c r="B84" s="95" t="s">
        <v>1057</v>
      </c>
      <c r="C84" s="96"/>
      <c r="D84" s="96"/>
      <c r="E84" s="96"/>
      <c r="F84" s="96"/>
      <c r="G84" s="96"/>
      <c r="H84" s="96"/>
      <c r="I84" s="93"/>
      <c r="J84" s="94"/>
      <c r="K84" s="312">
        <v>0.05</v>
      </c>
      <c r="L84" s="854">
        <f>N78*K84</f>
        <v>3601.3148977151345</v>
      </c>
      <c r="M84" s="855"/>
      <c r="N84" s="57"/>
    </row>
    <row r="85" spans="1:14" ht="15" thickBot="1">
      <c r="B85" s="97" t="s">
        <v>1058</v>
      </c>
      <c r="C85" s="98"/>
      <c r="D85" s="98"/>
      <c r="E85" s="98"/>
      <c r="F85" s="98"/>
      <c r="G85" s="98"/>
      <c r="H85" s="98"/>
      <c r="I85" s="99"/>
      <c r="J85" s="100"/>
      <c r="K85" s="313">
        <v>0.05</v>
      </c>
      <c r="L85" s="856">
        <f>N78*K85</f>
        <v>3601.3148977151345</v>
      </c>
      <c r="M85" s="857"/>
      <c r="N85" s="57"/>
    </row>
    <row r="86" spans="1:14" ht="15" thickBot="1">
      <c r="B86" s="820" t="s">
        <v>1037</v>
      </c>
      <c r="C86" s="821"/>
      <c r="D86" s="821"/>
      <c r="E86" s="821"/>
      <c r="F86" s="821"/>
      <c r="G86" s="821"/>
      <c r="H86" s="821"/>
      <c r="I86" s="821"/>
      <c r="J86" s="821"/>
      <c r="K86" s="821"/>
      <c r="L86" s="821"/>
      <c r="M86" s="822"/>
      <c r="N86" s="58">
        <f>L83+L84+L85</f>
        <v>21607.889386290808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93634.187340593489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1118</v>
      </c>
      <c r="C31" s="87" t="s">
        <v>1576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30</v>
      </c>
      <c r="N36" s="280">
        <f>K36/M36</f>
        <v>3333.3333333333335</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30</v>
      </c>
      <c r="N37" s="280">
        <f>K37/M37</f>
        <v>4000</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30</v>
      </c>
      <c r="N38" s="280">
        <f>K38/M38</f>
        <v>3333.3333333333335</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8.5112008676833337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10675.177867534352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47600</v>
      </c>
      <c r="N48" s="280">
        <f>K48*M48</f>
        <v>59500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59500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24">
        <f>VLOOKUP(A59,TRANSPORTE!A5:D123,4,FALSE)</f>
        <v>800</v>
      </c>
      <c r="M59" s="825"/>
      <c r="N59" s="295">
        <f>K59*L59</f>
        <v>1000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851.12008676833329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72026.297954302689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14405.259590860538</v>
      </c>
      <c r="M83" s="855"/>
      <c r="N83" s="57"/>
    </row>
    <row r="84" spans="1:14">
      <c r="B84" s="95" t="s">
        <v>1057</v>
      </c>
      <c r="C84" s="96"/>
      <c r="D84" s="96"/>
      <c r="E84" s="96"/>
      <c r="F84" s="96"/>
      <c r="G84" s="96"/>
      <c r="H84" s="96"/>
      <c r="I84" s="93"/>
      <c r="J84" s="94"/>
      <c r="K84" s="312">
        <v>0.05</v>
      </c>
      <c r="L84" s="854">
        <f>N78*K84</f>
        <v>3601.3148977151345</v>
      </c>
      <c r="M84" s="855"/>
      <c r="N84" s="57"/>
    </row>
    <row r="85" spans="1:14" ht="15" thickBot="1">
      <c r="B85" s="97" t="s">
        <v>1058</v>
      </c>
      <c r="C85" s="98"/>
      <c r="D85" s="98"/>
      <c r="E85" s="98"/>
      <c r="F85" s="98"/>
      <c r="G85" s="98"/>
      <c r="H85" s="98"/>
      <c r="I85" s="99"/>
      <c r="J85" s="100"/>
      <c r="K85" s="313">
        <v>0.05</v>
      </c>
      <c r="L85" s="856">
        <f>N78*K85</f>
        <v>3601.3148977151345</v>
      </c>
      <c r="M85" s="857"/>
      <c r="N85" s="57"/>
    </row>
    <row r="86" spans="1:14" ht="15" thickBot="1">
      <c r="B86" s="820" t="s">
        <v>1037</v>
      </c>
      <c r="C86" s="821"/>
      <c r="D86" s="821"/>
      <c r="E86" s="821"/>
      <c r="F86" s="821"/>
      <c r="G86" s="821"/>
      <c r="H86" s="821"/>
      <c r="I86" s="821"/>
      <c r="J86" s="821"/>
      <c r="K86" s="821"/>
      <c r="L86" s="821"/>
      <c r="M86" s="822"/>
      <c r="N86" s="58">
        <f>L83+L84+L85</f>
        <v>21607.889386290808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93634.187340593489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1119</v>
      </c>
      <c r="C31" s="87" t="s">
        <v>1577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30</v>
      </c>
      <c r="N36" s="280">
        <f>K36/M36</f>
        <v>3333.3333333333335</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30</v>
      </c>
      <c r="N37" s="280">
        <f>K37/M37</f>
        <v>4000</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30</v>
      </c>
      <c r="N38" s="280">
        <f>K38/M38</f>
        <v>3333.3333333333335</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8.5112008676833337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10675.177867534352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47600</v>
      </c>
      <c r="N48" s="280">
        <f>K48*M48</f>
        <v>59500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59500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24">
        <f>VLOOKUP(A59,TRANSPORTE!A5:D123,4,FALSE)</f>
        <v>800</v>
      </c>
      <c r="M59" s="825"/>
      <c r="N59" s="295">
        <f>K59*L59</f>
        <v>1000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851.12008676833329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72026.297954302689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14405.259590860538</v>
      </c>
      <c r="M83" s="855"/>
      <c r="N83" s="57"/>
    </row>
    <row r="84" spans="1:14">
      <c r="B84" s="95" t="s">
        <v>1057</v>
      </c>
      <c r="C84" s="96"/>
      <c r="D84" s="96"/>
      <c r="E84" s="96"/>
      <c r="F84" s="96"/>
      <c r="G84" s="96"/>
      <c r="H84" s="96"/>
      <c r="I84" s="93"/>
      <c r="J84" s="94"/>
      <c r="K84" s="312">
        <v>0.05</v>
      </c>
      <c r="L84" s="854">
        <f>N78*K84</f>
        <v>3601.3148977151345</v>
      </c>
      <c r="M84" s="855"/>
      <c r="N84" s="57"/>
    </row>
    <row r="85" spans="1:14" ht="15" thickBot="1">
      <c r="B85" s="97" t="s">
        <v>1058</v>
      </c>
      <c r="C85" s="98"/>
      <c r="D85" s="98"/>
      <c r="E85" s="98"/>
      <c r="F85" s="98"/>
      <c r="G85" s="98"/>
      <c r="H85" s="98"/>
      <c r="I85" s="99"/>
      <c r="J85" s="100"/>
      <c r="K85" s="313">
        <v>0.05</v>
      </c>
      <c r="L85" s="856">
        <f>N78*K85</f>
        <v>3601.3148977151345</v>
      </c>
      <c r="M85" s="857"/>
      <c r="N85" s="57"/>
    </row>
    <row r="86" spans="1:14" ht="15" thickBot="1">
      <c r="B86" s="820" t="s">
        <v>1037</v>
      </c>
      <c r="C86" s="821"/>
      <c r="D86" s="821"/>
      <c r="E86" s="821"/>
      <c r="F86" s="821"/>
      <c r="G86" s="821"/>
      <c r="H86" s="821"/>
      <c r="I86" s="821"/>
      <c r="J86" s="821"/>
      <c r="K86" s="821"/>
      <c r="L86" s="821"/>
      <c r="M86" s="822"/>
      <c r="N86" s="58">
        <f>L83+L84+L85</f>
        <v>21607.889386290808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93634.187340593489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1578</v>
      </c>
      <c r="C31" s="87" t="s">
        <v>2127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45</v>
      </c>
      <c r="N37" s="280">
        <f>K37/M37</f>
        <v>2666.6666666666665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470</v>
      </c>
      <c r="N49" s="280">
        <f>K49*M49</f>
        <v>42300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104180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112070.86530286846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22414.173060573696</v>
      </c>
      <c r="M83" s="855"/>
      <c r="N83" s="57"/>
    </row>
    <row r="84" spans="1:14">
      <c r="B84" s="95" t="s">
        <v>1057</v>
      </c>
      <c r="C84" s="96"/>
      <c r="D84" s="96"/>
      <c r="E84" s="96"/>
      <c r="F84" s="96"/>
      <c r="G84" s="96"/>
      <c r="H84" s="96"/>
      <c r="I84" s="93"/>
      <c r="J84" s="94"/>
      <c r="K84" s="312">
        <v>0.05</v>
      </c>
      <c r="L84" s="854">
        <f>N78*K84</f>
        <v>5603.5432651434239</v>
      </c>
      <c r="M84" s="855"/>
      <c r="N84" s="57"/>
    </row>
    <row r="85" spans="1:14" ht="15" thickBot="1">
      <c r="B85" s="97" t="s">
        <v>1058</v>
      </c>
      <c r="C85" s="98"/>
      <c r="D85" s="98"/>
      <c r="E85" s="98"/>
      <c r="F85" s="98"/>
      <c r="G85" s="98"/>
      <c r="H85" s="98"/>
      <c r="I85" s="99"/>
      <c r="J85" s="100"/>
      <c r="K85" s="313">
        <v>0.05</v>
      </c>
      <c r="L85" s="856">
        <f>N78*K85</f>
        <v>5603.5432651434239</v>
      </c>
      <c r="M85" s="857"/>
      <c r="N85" s="57"/>
    </row>
    <row r="86" spans="1:14" ht="15" thickBot="1">
      <c r="B86" s="820" t="s">
        <v>1037</v>
      </c>
      <c r="C86" s="821"/>
      <c r="D86" s="821"/>
      <c r="E86" s="821"/>
      <c r="F86" s="821"/>
      <c r="G86" s="821"/>
      <c r="H86" s="821"/>
      <c r="I86" s="821"/>
      <c r="J86" s="821"/>
      <c r="K86" s="821"/>
      <c r="L86" s="821"/>
      <c r="M86" s="822"/>
      <c r="N86" s="58">
        <f>L83+L84+L85</f>
        <v>33621.259590860544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145692.12489372899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1579</v>
      </c>
      <c r="C31" s="87" t="s">
        <v>2128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45</v>
      </c>
      <c r="N37" s="280">
        <f>K37/M37</f>
        <v>2666.6666666666665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470</v>
      </c>
      <c r="N49" s="280">
        <f>K49*M49</f>
        <v>42300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104180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112070.86530286846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22414.173060573696</v>
      </c>
      <c r="M83" s="855"/>
      <c r="N83" s="57"/>
    </row>
    <row r="84" spans="1:14">
      <c r="B84" s="95" t="s">
        <v>1057</v>
      </c>
      <c r="C84" s="96"/>
      <c r="D84" s="96"/>
      <c r="E84" s="96"/>
      <c r="F84" s="96"/>
      <c r="G84" s="96"/>
      <c r="H84" s="96"/>
      <c r="I84" s="93"/>
      <c r="J84" s="94"/>
      <c r="K84" s="312">
        <v>0.05</v>
      </c>
      <c r="L84" s="854">
        <f>N78*K84</f>
        <v>5603.5432651434239</v>
      </c>
      <c r="M84" s="855"/>
      <c r="N84" s="57"/>
    </row>
    <row r="85" spans="1:14" ht="15" thickBot="1">
      <c r="B85" s="97" t="s">
        <v>1058</v>
      </c>
      <c r="C85" s="98"/>
      <c r="D85" s="98"/>
      <c r="E85" s="98"/>
      <c r="F85" s="98"/>
      <c r="G85" s="98"/>
      <c r="H85" s="98"/>
      <c r="I85" s="99"/>
      <c r="J85" s="100"/>
      <c r="K85" s="313">
        <v>0.05</v>
      </c>
      <c r="L85" s="856">
        <f>N78*K85</f>
        <v>5603.5432651434239</v>
      </c>
      <c r="M85" s="857"/>
      <c r="N85" s="57"/>
    </row>
    <row r="86" spans="1:14" ht="15" thickBot="1">
      <c r="B86" s="820" t="s">
        <v>1037</v>
      </c>
      <c r="C86" s="821"/>
      <c r="D86" s="821"/>
      <c r="E86" s="821"/>
      <c r="F86" s="821"/>
      <c r="G86" s="821"/>
      <c r="H86" s="821"/>
      <c r="I86" s="821"/>
      <c r="J86" s="821"/>
      <c r="K86" s="821"/>
      <c r="L86" s="821"/>
      <c r="M86" s="822"/>
      <c r="N86" s="58">
        <f>L83+L84+L85</f>
        <v>33621.259590860544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145692.12489372899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1580</v>
      </c>
      <c r="C31" s="87" t="s">
        <v>1581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45</v>
      </c>
      <c r="N37" s="280">
        <f>K37/M37</f>
        <v>2666.6666666666665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470</v>
      </c>
      <c r="N49" s="280">
        <f>K49*M49</f>
        <v>42300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104180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112070.86530286846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22414.173060573696</v>
      </c>
      <c r="M83" s="855"/>
      <c r="N83" s="57"/>
    </row>
    <row r="84" spans="1:14">
      <c r="B84" s="95" t="s">
        <v>1057</v>
      </c>
      <c r="C84" s="96"/>
      <c r="D84" s="96"/>
      <c r="E84" s="96"/>
      <c r="F84" s="96"/>
      <c r="G84" s="96"/>
      <c r="H84" s="96"/>
      <c r="I84" s="93"/>
      <c r="J84" s="94"/>
      <c r="K84" s="312">
        <v>0.05</v>
      </c>
      <c r="L84" s="854">
        <f>N78*K84</f>
        <v>5603.5432651434239</v>
      </c>
      <c r="M84" s="855"/>
      <c r="N84" s="57"/>
    </row>
    <row r="85" spans="1:14" ht="15" thickBot="1">
      <c r="B85" s="97" t="s">
        <v>1058</v>
      </c>
      <c r="C85" s="98"/>
      <c r="D85" s="98"/>
      <c r="E85" s="98"/>
      <c r="F85" s="98"/>
      <c r="G85" s="98"/>
      <c r="H85" s="98"/>
      <c r="I85" s="99"/>
      <c r="J85" s="100"/>
      <c r="K85" s="313">
        <v>0.05</v>
      </c>
      <c r="L85" s="856">
        <f>N78*K85</f>
        <v>5603.5432651434239</v>
      </c>
      <c r="M85" s="857"/>
      <c r="N85" s="57"/>
    </row>
    <row r="86" spans="1:14" ht="15" thickBot="1">
      <c r="B86" s="820" t="s">
        <v>1037</v>
      </c>
      <c r="C86" s="821"/>
      <c r="D86" s="821"/>
      <c r="E86" s="821"/>
      <c r="F86" s="821"/>
      <c r="G86" s="821"/>
      <c r="H86" s="821"/>
      <c r="I86" s="821"/>
      <c r="J86" s="821"/>
      <c r="K86" s="821"/>
      <c r="L86" s="821"/>
      <c r="M86" s="822"/>
      <c r="N86" s="58">
        <f>L83+L84+L85</f>
        <v>33621.259590860544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145692.12489372899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1582</v>
      </c>
      <c r="C31" s="87" t="s">
        <v>1583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45</v>
      </c>
      <c r="N37" s="280">
        <f>K37/M37</f>
        <v>2666.6666666666665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470</v>
      </c>
      <c r="N49" s="280">
        <f>K49*M49</f>
        <v>42300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104180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112070.86530286846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22414.173060573696</v>
      </c>
      <c r="M83" s="855"/>
      <c r="N83" s="57"/>
    </row>
    <row r="84" spans="1:14">
      <c r="B84" s="95" t="s">
        <v>1057</v>
      </c>
      <c r="C84" s="96"/>
      <c r="D84" s="96"/>
      <c r="E84" s="96"/>
      <c r="F84" s="96"/>
      <c r="G84" s="96"/>
      <c r="H84" s="96"/>
      <c r="I84" s="93"/>
      <c r="J84" s="94"/>
      <c r="K84" s="312">
        <v>0.05</v>
      </c>
      <c r="L84" s="854">
        <f>N78*K84</f>
        <v>5603.5432651434239</v>
      </c>
      <c r="M84" s="855"/>
      <c r="N84" s="57"/>
    </row>
    <row r="85" spans="1:14" ht="15" thickBot="1">
      <c r="B85" s="97" t="s">
        <v>1058</v>
      </c>
      <c r="C85" s="98"/>
      <c r="D85" s="98"/>
      <c r="E85" s="98"/>
      <c r="F85" s="98"/>
      <c r="G85" s="98"/>
      <c r="H85" s="98"/>
      <c r="I85" s="99"/>
      <c r="J85" s="100"/>
      <c r="K85" s="313">
        <v>0.05</v>
      </c>
      <c r="L85" s="856">
        <f>N78*K85</f>
        <v>5603.5432651434239</v>
      </c>
      <c r="M85" s="857"/>
      <c r="N85" s="57"/>
    </row>
    <row r="86" spans="1:14" ht="15" thickBot="1">
      <c r="B86" s="820" t="s">
        <v>1037</v>
      </c>
      <c r="C86" s="821"/>
      <c r="D86" s="821"/>
      <c r="E86" s="821"/>
      <c r="F86" s="821"/>
      <c r="G86" s="821"/>
      <c r="H86" s="821"/>
      <c r="I86" s="821"/>
      <c r="J86" s="821"/>
      <c r="K86" s="821"/>
      <c r="L86" s="821"/>
      <c r="M86" s="822"/>
      <c r="N86" s="58">
        <f>L83+L84+L85</f>
        <v>33621.259590860544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145692.12489372899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1584</v>
      </c>
      <c r="C31" s="87" t="s">
        <v>1585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45</v>
      </c>
      <c r="N37" s="280">
        <f>K37/M37</f>
        <v>2666.6666666666665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61880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69770.865302868464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13954.173060573694</v>
      </c>
      <c r="M83" s="855"/>
      <c r="N83" s="57"/>
    </row>
    <row r="84" spans="1:14">
      <c r="B84" s="95" t="s">
        <v>1057</v>
      </c>
      <c r="C84" s="96"/>
      <c r="D84" s="96"/>
      <c r="E84" s="96"/>
      <c r="F84" s="96"/>
      <c r="G84" s="96"/>
      <c r="H84" s="96"/>
      <c r="I84" s="93"/>
      <c r="J84" s="94"/>
      <c r="K84" s="312">
        <v>0.05</v>
      </c>
      <c r="L84" s="854">
        <f>N78*K84</f>
        <v>3488.5432651434235</v>
      </c>
      <c r="M84" s="855"/>
      <c r="N84" s="57"/>
    </row>
    <row r="85" spans="1:14" ht="15" thickBot="1">
      <c r="B85" s="97" t="s">
        <v>1058</v>
      </c>
      <c r="C85" s="98"/>
      <c r="D85" s="98"/>
      <c r="E85" s="98"/>
      <c r="F85" s="98"/>
      <c r="G85" s="98"/>
      <c r="H85" s="98"/>
      <c r="I85" s="99"/>
      <c r="J85" s="100"/>
      <c r="K85" s="313">
        <v>0.05</v>
      </c>
      <c r="L85" s="856">
        <f>N78*K85</f>
        <v>3488.5432651434235</v>
      </c>
      <c r="M85" s="857"/>
      <c r="N85" s="57"/>
    </row>
    <row r="86" spans="1:14" ht="15" thickBot="1">
      <c r="B86" s="820" t="s">
        <v>1037</v>
      </c>
      <c r="C86" s="821"/>
      <c r="D86" s="821"/>
      <c r="E86" s="821"/>
      <c r="F86" s="821"/>
      <c r="G86" s="821"/>
      <c r="H86" s="821"/>
      <c r="I86" s="821"/>
      <c r="J86" s="821"/>
      <c r="K86" s="821"/>
      <c r="L86" s="821"/>
      <c r="M86" s="822"/>
      <c r="N86" s="58">
        <f>L83+L84+L85</f>
        <v>20931.25959086054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90702.124893729007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1586</v>
      </c>
      <c r="C31" s="87" t="s">
        <v>1587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45</v>
      </c>
      <c r="N37" s="280">
        <f>K37/M37</f>
        <v>2666.6666666666665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61880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69770.865302868464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13954.173060573694</v>
      </c>
      <c r="M83" s="855"/>
      <c r="N83" s="57"/>
    </row>
    <row r="84" spans="1:14">
      <c r="B84" s="95" t="s">
        <v>1057</v>
      </c>
      <c r="C84" s="96"/>
      <c r="D84" s="96"/>
      <c r="E84" s="96"/>
      <c r="F84" s="96"/>
      <c r="G84" s="96"/>
      <c r="H84" s="96"/>
      <c r="I84" s="93"/>
      <c r="J84" s="94"/>
      <c r="K84" s="312">
        <v>0.05</v>
      </c>
      <c r="L84" s="854">
        <f>N78*K84</f>
        <v>3488.5432651434235</v>
      </c>
      <c r="M84" s="855"/>
      <c r="N84" s="57"/>
    </row>
    <row r="85" spans="1:14" ht="15" thickBot="1">
      <c r="B85" s="97" t="s">
        <v>1058</v>
      </c>
      <c r="C85" s="98"/>
      <c r="D85" s="98"/>
      <c r="E85" s="98"/>
      <c r="F85" s="98"/>
      <c r="G85" s="98"/>
      <c r="H85" s="98"/>
      <c r="I85" s="99"/>
      <c r="J85" s="100"/>
      <c r="K85" s="313">
        <v>0.05</v>
      </c>
      <c r="L85" s="856">
        <f>N78*K85</f>
        <v>3488.5432651434235</v>
      </c>
      <c r="M85" s="857"/>
      <c r="N85" s="57"/>
    </row>
    <row r="86" spans="1:14" ht="15" thickBot="1">
      <c r="B86" s="820" t="s">
        <v>1037</v>
      </c>
      <c r="C86" s="821"/>
      <c r="D86" s="821"/>
      <c r="E86" s="821"/>
      <c r="F86" s="821"/>
      <c r="G86" s="821"/>
      <c r="H86" s="821"/>
      <c r="I86" s="821"/>
      <c r="J86" s="821"/>
      <c r="K86" s="821"/>
      <c r="L86" s="821"/>
      <c r="M86" s="822"/>
      <c r="N86" s="58">
        <f>L83+L84+L85</f>
        <v>20931.25959086054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90702.124893729007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1588</v>
      </c>
      <c r="C31" s="87" t="s">
        <v>1589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45</v>
      </c>
      <c r="N37" s="280">
        <f>K37/M37</f>
        <v>2666.6666666666665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61880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69770.865302868464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13954.173060573694</v>
      </c>
      <c r="M83" s="855"/>
      <c r="N83" s="57"/>
    </row>
    <row r="84" spans="1:14">
      <c r="B84" s="95" t="s">
        <v>1057</v>
      </c>
      <c r="C84" s="96"/>
      <c r="D84" s="96"/>
      <c r="E84" s="96"/>
      <c r="F84" s="96"/>
      <c r="G84" s="96"/>
      <c r="H84" s="96"/>
      <c r="I84" s="93"/>
      <c r="J84" s="94"/>
      <c r="K84" s="312">
        <v>0.05</v>
      </c>
      <c r="L84" s="854">
        <f>N78*K84</f>
        <v>3488.5432651434235</v>
      </c>
      <c r="M84" s="855"/>
      <c r="N84" s="57"/>
    </row>
    <row r="85" spans="1:14" ht="15" thickBot="1">
      <c r="B85" s="97" t="s">
        <v>1058</v>
      </c>
      <c r="C85" s="98"/>
      <c r="D85" s="98"/>
      <c r="E85" s="98"/>
      <c r="F85" s="98"/>
      <c r="G85" s="98"/>
      <c r="H85" s="98"/>
      <c r="I85" s="99"/>
      <c r="J85" s="100"/>
      <c r="K85" s="313">
        <v>0.05</v>
      </c>
      <c r="L85" s="856">
        <f>N78*K85</f>
        <v>3488.5432651434235</v>
      </c>
      <c r="M85" s="857"/>
      <c r="N85" s="57"/>
    </row>
    <row r="86" spans="1:14" ht="15" thickBot="1">
      <c r="B86" s="820" t="s">
        <v>1037</v>
      </c>
      <c r="C86" s="821"/>
      <c r="D86" s="821"/>
      <c r="E86" s="821"/>
      <c r="F86" s="821"/>
      <c r="G86" s="821"/>
      <c r="H86" s="821"/>
      <c r="I86" s="821"/>
      <c r="J86" s="821"/>
      <c r="K86" s="821"/>
      <c r="L86" s="821"/>
      <c r="M86" s="822"/>
      <c r="N86" s="58">
        <f>L83+L84+L85</f>
        <v>20931.25959086054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90702.124893729007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1590</v>
      </c>
      <c r="C31" s="87" t="s">
        <v>1591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45</v>
      </c>
      <c r="N37" s="280">
        <f>K37/M37</f>
        <v>2666.6666666666665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61880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69770.865302868464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13954.173060573694</v>
      </c>
      <c r="M83" s="855"/>
      <c r="N83" s="57"/>
    </row>
    <row r="84" spans="1:14">
      <c r="B84" s="95" t="s">
        <v>1057</v>
      </c>
      <c r="C84" s="96"/>
      <c r="D84" s="96"/>
      <c r="E84" s="96"/>
      <c r="F84" s="96"/>
      <c r="G84" s="96"/>
      <c r="H84" s="96"/>
      <c r="I84" s="93"/>
      <c r="J84" s="94"/>
      <c r="K84" s="312">
        <v>0.05</v>
      </c>
      <c r="L84" s="854">
        <f>N78*K84</f>
        <v>3488.5432651434235</v>
      </c>
      <c r="M84" s="855"/>
      <c r="N84" s="57"/>
    </row>
    <row r="85" spans="1:14" ht="15" thickBot="1">
      <c r="B85" s="97" t="s">
        <v>1058</v>
      </c>
      <c r="C85" s="98"/>
      <c r="D85" s="98"/>
      <c r="E85" s="98"/>
      <c r="F85" s="98"/>
      <c r="G85" s="98"/>
      <c r="H85" s="98"/>
      <c r="I85" s="99"/>
      <c r="J85" s="100"/>
      <c r="K85" s="313">
        <v>0.05</v>
      </c>
      <c r="L85" s="856">
        <f>N78*K85</f>
        <v>3488.5432651434235</v>
      </c>
      <c r="M85" s="857"/>
      <c r="N85" s="57"/>
    </row>
    <row r="86" spans="1:14" ht="15" thickBot="1">
      <c r="B86" s="820" t="s">
        <v>1037</v>
      </c>
      <c r="C86" s="821"/>
      <c r="D86" s="821"/>
      <c r="E86" s="821"/>
      <c r="F86" s="821"/>
      <c r="G86" s="821"/>
      <c r="H86" s="821"/>
      <c r="I86" s="821"/>
      <c r="J86" s="821"/>
      <c r="K86" s="821"/>
      <c r="L86" s="821"/>
      <c r="M86" s="822"/>
      <c r="N86" s="58">
        <f>L83+L84+L85</f>
        <v>20931.25959086054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90702.124893729007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1592</v>
      </c>
      <c r="C31" s="87" t="s">
        <v>1593</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470</v>
      </c>
      <c r="N48" s="280">
        <f>K48*M48</f>
        <v>470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470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0" t="s">
        <v>1037</v>
      </c>
      <c r="C76" s="821"/>
      <c r="D76" s="821"/>
      <c r="E76" s="821"/>
      <c r="F76" s="821"/>
      <c r="G76" s="821"/>
      <c r="H76" s="821"/>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470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94</v>
      </c>
      <c r="M83" s="855"/>
      <c r="N83" s="57"/>
    </row>
    <row r="84" spans="1:14">
      <c r="B84" s="95" t="s">
        <v>1057</v>
      </c>
      <c r="C84" s="96"/>
      <c r="D84" s="96"/>
      <c r="E84" s="96"/>
      <c r="F84" s="96"/>
      <c r="G84" s="96"/>
      <c r="H84" s="96"/>
      <c r="I84" s="93"/>
      <c r="J84" s="94"/>
      <c r="K84" s="312">
        <v>0.05</v>
      </c>
      <c r="L84" s="854">
        <f>N78*K84</f>
        <v>23.5</v>
      </c>
      <c r="M84" s="855"/>
      <c r="N84" s="57"/>
    </row>
    <row r="85" spans="1:14" ht="15" thickBot="1">
      <c r="B85" s="97" t="s">
        <v>1058</v>
      </c>
      <c r="C85" s="98"/>
      <c r="D85" s="98"/>
      <c r="E85" s="98"/>
      <c r="F85" s="98"/>
      <c r="G85" s="98"/>
      <c r="H85" s="98"/>
      <c r="I85" s="99"/>
      <c r="J85" s="100"/>
      <c r="K85" s="313">
        <v>0.05</v>
      </c>
      <c r="L85" s="856">
        <f>N78*K85</f>
        <v>23.5</v>
      </c>
      <c r="M85" s="857"/>
      <c r="N85" s="57"/>
    </row>
    <row r="86" spans="1:14" ht="15" thickBot="1">
      <c r="B86" s="820" t="s">
        <v>1037</v>
      </c>
      <c r="C86" s="821"/>
      <c r="D86" s="821"/>
      <c r="E86" s="821"/>
      <c r="F86" s="821"/>
      <c r="G86" s="821"/>
      <c r="H86" s="821"/>
      <c r="I86" s="821"/>
      <c r="J86" s="821"/>
      <c r="K86" s="821"/>
      <c r="L86" s="821"/>
      <c r="M86" s="822"/>
      <c r="N86" s="58">
        <f>L83+L84+L85</f>
        <v>141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1594</v>
      </c>
      <c r="C31" s="87" t="s">
        <v>1595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45</v>
      </c>
      <c r="N37" s="280">
        <f>K37/M37</f>
        <v>2666.6666666666665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470</v>
      </c>
      <c r="N49" s="280">
        <f>K49*M49</f>
        <v>42300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104180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112070.86530286846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22414.173060573696</v>
      </c>
      <c r="M83" s="855"/>
      <c r="N83" s="57"/>
    </row>
    <row r="84" spans="1:14">
      <c r="B84" s="95" t="s">
        <v>1057</v>
      </c>
      <c r="C84" s="96"/>
      <c r="D84" s="96"/>
      <c r="E84" s="96"/>
      <c r="F84" s="96"/>
      <c r="G84" s="96"/>
      <c r="H84" s="96"/>
      <c r="I84" s="93"/>
      <c r="J84" s="94"/>
      <c r="K84" s="312">
        <v>0.05</v>
      </c>
      <c r="L84" s="854">
        <f>N78*K84</f>
        <v>5603.5432651434239</v>
      </c>
      <c r="M84" s="855"/>
      <c r="N84" s="57"/>
    </row>
    <row r="85" spans="1:14" ht="15" thickBot="1">
      <c r="B85" s="97" t="s">
        <v>1058</v>
      </c>
      <c r="C85" s="98"/>
      <c r="D85" s="98"/>
      <c r="E85" s="98"/>
      <c r="F85" s="98"/>
      <c r="G85" s="98"/>
      <c r="H85" s="98"/>
      <c r="I85" s="99"/>
      <c r="J85" s="100"/>
      <c r="K85" s="313">
        <v>0.05</v>
      </c>
      <c r="L85" s="856">
        <f>N78*K85</f>
        <v>5603.5432651434239</v>
      </c>
      <c r="M85" s="857"/>
      <c r="N85" s="57"/>
    </row>
    <row r="86" spans="1:14" ht="15" thickBot="1">
      <c r="B86" s="820" t="s">
        <v>1037</v>
      </c>
      <c r="C86" s="821"/>
      <c r="D86" s="821"/>
      <c r="E86" s="821"/>
      <c r="F86" s="821"/>
      <c r="G86" s="821"/>
      <c r="H86" s="821"/>
      <c r="I86" s="821"/>
      <c r="J86" s="821"/>
      <c r="K86" s="821"/>
      <c r="L86" s="821"/>
      <c r="M86" s="822"/>
      <c r="N86" s="58">
        <f>L83+L84+L85</f>
        <v>33621.259590860544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145692.12489372899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1596</v>
      </c>
      <c r="C31" s="87" t="s">
        <v>1597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45</v>
      </c>
      <c r="N37" s="280">
        <f>K37/M37</f>
        <v>2666.6666666666665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470</v>
      </c>
      <c r="N49" s="280">
        <f>K49*M49</f>
        <v>42300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104180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112070.86530286846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22414.173060573696</v>
      </c>
      <c r="M83" s="855"/>
      <c r="N83" s="57"/>
    </row>
    <row r="84" spans="1:14">
      <c r="B84" s="95" t="s">
        <v>1057</v>
      </c>
      <c r="C84" s="96"/>
      <c r="D84" s="96"/>
      <c r="E84" s="96"/>
      <c r="F84" s="96"/>
      <c r="G84" s="96"/>
      <c r="H84" s="96"/>
      <c r="I84" s="93"/>
      <c r="J84" s="94"/>
      <c r="K84" s="312">
        <v>0.05</v>
      </c>
      <c r="L84" s="854">
        <f>N78*K84</f>
        <v>5603.5432651434239</v>
      </c>
      <c r="M84" s="855"/>
      <c r="N84" s="57"/>
    </row>
    <row r="85" spans="1:14" ht="15" thickBot="1">
      <c r="B85" s="97" t="s">
        <v>1058</v>
      </c>
      <c r="C85" s="98"/>
      <c r="D85" s="98"/>
      <c r="E85" s="98"/>
      <c r="F85" s="98"/>
      <c r="G85" s="98"/>
      <c r="H85" s="98"/>
      <c r="I85" s="99"/>
      <c r="J85" s="100"/>
      <c r="K85" s="313">
        <v>0.05</v>
      </c>
      <c r="L85" s="856">
        <f>N78*K85</f>
        <v>5603.5432651434239</v>
      </c>
      <c r="M85" s="857"/>
      <c r="N85" s="57"/>
    </row>
    <row r="86" spans="1:14" ht="15" thickBot="1">
      <c r="B86" s="820" t="s">
        <v>1037</v>
      </c>
      <c r="C86" s="821"/>
      <c r="D86" s="821"/>
      <c r="E86" s="821"/>
      <c r="F86" s="821"/>
      <c r="G86" s="821"/>
      <c r="H86" s="821"/>
      <c r="I86" s="821"/>
      <c r="J86" s="821"/>
      <c r="K86" s="821"/>
      <c r="L86" s="821"/>
      <c r="M86" s="822"/>
      <c r="N86" s="58">
        <f>L83+L84+L85</f>
        <v>33621.259590860544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145692.12489372899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1598</v>
      </c>
      <c r="C31" s="87" t="s">
        <v>1599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45</v>
      </c>
      <c r="N37" s="280">
        <f>K37/M37</f>
        <v>2666.6666666666665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61880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69770.865302868464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13954.173060573694</v>
      </c>
      <c r="M83" s="855"/>
      <c r="N83" s="57"/>
    </row>
    <row r="84" spans="1:14">
      <c r="B84" s="95" t="s">
        <v>1057</v>
      </c>
      <c r="C84" s="96"/>
      <c r="D84" s="96"/>
      <c r="E84" s="96"/>
      <c r="F84" s="96"/>
      <c r="G84" s="96"/>
      <c r="H84" s="96"/>
      <c r="I84" s="93"/>
      <c r="J84" s="94"/>
      <c r="K84" s="312">
        <v>0.05</v>
      </c>
      <c r="L84" s="854">
        <f>N78*K84</f>
        <v>3488.5432651434235</v>
      </c>
      <c r="M84" s="855"/>
      <c r="N84" s="57"/>
    </row>
    <row r="85" spans="1:14" ht="15" thickBot="1">
      <c r="B85" s="97" t="s">
        <v>1058</v>
      </c>
      <c r="C85" s="98"/>
      <c r="D85" s="98"/>
      <c r="E85" s="98"/>
      <c r="F85" s="98"/>
      <c r="G85" s="98"/>
      <c r="H85" s="98"/>
      <c r="I85" s="99"/>
      <c r="J85" s="100"/>
      <c r="K85" s="313">
        <v>0.05</v>
      </c>
      <c r="L85" s="856">
        <f>N78*K85</f>
        <v>3488.5432651434235</v>
      </c>
      <c r="M85" s="857"/>
      <c r="N85" s="57"/>
    </row>
    <row r="86" spans="1:14" ht="15" thickBot="1">
      <c r="B86" s="820" t="s">
        <v>1037</v>
      </c>
      <c r="C86" s="821"/>
      <c r="D86" s="821"/>
      <c r="E86" s="821"/>
      <c r="F86" s="821"/>
      <c r="G86" s="821"/>
      <c r="H86" s="821"/>
      <c r="I86" s="821"/>
      <c r="J86" s="821"/>
      <c r="K86" s="821"/>
      <c r="L86" s="821"/>
      <c r="M86" s="822"/>
      <c r="N86" s="58">
        <f>L83+L84+L85</f>
        <v>20931.25959086054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90702.124893729007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1600</v>
      </c>
      <c r="C31" s="87" t="s">
        <v>1601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45</v>
      </c>
      <c r="N36" s="280">
        <f>K36/M36</f>
        <v>1388.8888888888889</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120000</v>
      </c>
      <c r="L37" s="278"/>
      <c r="M37" s="279">
        <v>45</v>
      </c>
      <c r="N37" s="280">
        <f>K37/M37</f>
        <v>2666.6666666666665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100000</v>
      </c>
      <c r="L38" s="278"/>
      <c r="M38" s="279">
        <v>45</v>
      </c>
      <c r="N38" s="280">
        <f>K38/M38</f>
        <v>2222.2222222222222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61880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800</v>
      </c>
      <c r="M59" s="825"/>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68">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69770.865302868464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13954.173060573694</v>
      </c>
      <c r="M83" s="855"/>
      <c r="N83" s="57"/>
    </row>
    <row r="84" spans="1:14">
      <c r="B84" s="95" t="s">
        <v>1057</v>
      </c>
      <c r="C84" s="96"/>
      <c r="D84" s="96"/>
      <c r="E84" s="96"/>
      <c r="F84" s="96"/>
      <c r="G84" s="96"/>
      <c r="H84" s="96"/>
      <c r="I84" s="93"/>
      <c r="J84" s="94"/>
      <c r="K84" s="312">
        <v>0.05</v>
      </c>
      <c r="L84" s="854">
        <f>N78*K84</f>
        <v>3488.5432651434235</v>
      </c>
      <c r="M84" s="855"/>
      <c r="N84" s="57"/>
    </row>
    <row r="85" spans="1:14" ht="15" thickBot="1">
      <c r="B85" s="97" t="s">
        <v>1058</v>
      </c>
      <c r="C85" s="98"/>
      <c r="D85" s="98"/>
      <c r="E85" s="98"/>
      <c r="F85" s="98"/>
      <c r="G85" s="98"/>
      <c r="H85" s="98"/>
      <c r="I85" s="99"/>
      <c r="J85" s="100"/>
      <c r="K85" s="313">
        <v>0.05</v>
      </c>
      <c r="L85" s="856">
        <f>N78*K85</f>
        <v>3488.5432651434235</v>
      </c>
      <c r="M85" s="857"/>
      <c r="N85" s="57"/>
    </row>
    <row r="86" spans="1:14" ht="15" thickBot="1">
      <c r="B86" s="820" t="s">
        <v>1037</v>
      </c>
      <c r="C86" s="821"/>
      <c r="D86" s="821"/>
      <c r="E86" s="821"/>
      <c r="F86" s="821"/>
      <c r="G86" s="821"/>
      <c r="H86" s="821"/>
      <c r="I86" s="821"/>
      <c r="J86" s="821"/>
      <c r="K86" s="821"/>
      <c r="L86" s="821"/>
      <c r="M86" s="822"/>
      <c r="N86" s="58">
        <f>L83+L84+L85</f>
        <v>20931.25959086054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90702.124893729007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1602</v>
      </c>
      <c r="C31" s="87" t="s">
        <v>1603</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470</v>
      </c>
      <c r="N48" s="280">
        <f>K48*M48</f>
        <v>470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470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0" t="s">
        <v>1037</v>
      </c>
      <c r="C76" s="821"/>
      <c r="D76" s="821"/>
      <c r="E76" s="821"/>
      <c r="F76" s="821"/>
      <c r="G76" s="821"/>
      <c r="H76" s="821"/>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470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94</v>
      </c>
      <c r="M83" s="855"/>
      <c r="N83" s="57"/>
    </row>
    <row r="84" spans="1:14">
      <c r="B84" s="95" t="s">
        <v>1057</v>
      </c>
      <c r="C84" s="96"/>
      <c r="D84" s="96"/>
      <c r="E84" s="96"/>
      <c r="F84" s="96"/>
      <c r="G84" s="96"/>
      <c r="H84" s="96"/>
      <c r="I84" s="93"/>
      <c r="J84" s="94"/>
      <c r="K84" s="312">
        <v>0.05</v>
      </c>
      <c r="L84" s="854">
        <f>N78*K84</f>
        <v>23.5</v>
      </c>
      <c r="M84" s="855"/>
      <c r="N84" s="57"/>
    </row>
    <row r="85" spans="1:14" ht="15" thickBot="1">
      <c r="B85" s="97" t="s">
        <v>1058</v>
      </c>
      <c r="C85" s="98"/>
      <c r="D85" s="98"/>
      <c r="E85" s="98"/>
      <c r="F85" s="98"/>
      <c r="G85" s="98"/>
      <c r="H85" s="98"/>
      <c r="I85" s="99"/>
      <c r="J85" s="100"/>
      <c r="K85" s="313">
        <v>0.05</v>
      </c>
      <c r="L85" s="856">
        <f>N78*K85</f>
        <v>23.5</v>
      </c>
      <c r="M85" s="857"/>
      <c r="N85" s="57"/>
    </row>
    <row r="86" spans="1:14" ht="15" thickBot="1">
      <c r="B86" s="820" t="s">
        <v>1037</v>
      </c>
      <c r="C86" s="821"/>
      <c r="D86" s="821"/>
      <c r="E86" s="821"/>
      <c r="F86" s="821"/>
      <c r="G86" s="821"/>
      <c r="H86" s="821"/>
      <c r="I86" s="821"/>
      <c r="J86" s="821"/>
      <c r="K86" s="821"/>
      <c r="L86" s="821"/>
      <c r="M86" s="822"/>
      <c r="N86" s="58">
        <f>L83+L84+L85</f>
        <v>141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460"/>
      <c r="L30" s="831" t="s">
        <v>1029</v>
      </c>
      <c r="M30" s="832"/>
      <c r="N30" s="77" t="s">
        <v>1030</v>
      </c>
    </row>
    <row r="31" spans="1:14" ht="15" thickBot="1">
      <c r="A31" t="s">
        <v>1929</v>
      </c>
      <c r="B31" s="86" t="s">
        <v>1606</v>
      </c>
      <c r="C31" s="87" t="s">
        <v>1604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882</v>
      </c>
      <c r="B48" s="49" t="str">
        <f>VLOOKUP(A48,MATERIALES!A4:D373,3,FALSE)</f>
        <v>Cemento Asfaltico 40-50</v>
      </c>
      <c r="C48" s="289"/>
      <c r="D48" s="289"/>
      <c r="E48" s="289"/>
      <c r="F48" s="289"/>
      <c r="G48" s="289"/>
      <c r="H48" s="289"/>
      <c r="I48" s="276"/>
      <c r="J48" s="232" t="str">
        <f>VLOOKUP(A48,MATERIALES!A4:D373,2,FALSE)</f>
        <v>kg</v>
      </c>
      <c r="K48" s="290">
        <v>1</v>
      </c>
      <c r="L48" s="275"/>
      <c r="M48" s="410">
        <f>VLOOKUP(A48,MATERIALES!A4:D395,4,FALSE)</f>
        <v>1988.0462763061025</v>
      </c>
      <c r="N48" s="280">
        <f>K48*M48</f>
        <v>1988.0462763061025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1988.0462763061025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456"/>
      <c r="E64" s="456"/>
      <c r="F64" s="456"/>
      <c r="G64" s="456"/>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1988.0462763061025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397.60925526122054</v>
      </c>
      <c r="M83" s="855"/>
      <c r="N83" s="57"/>
    </row>
    <row r="84" spans="1:14">
      <c r="B84" s="95" t="s">
        <v>1057</v>
      </c>
      <c r="C84" s="96"/>
      <c r="D84" s="96"/>
      <c r="E84" s="96"/>
      <c r="F84" s="96"/>
      <c r="G84" s="96"/>
      <c r="H84" s="96"/>
      <c r="I84" s="93"/>
      <c r="J84" s="94"/>
      <c r="K84" s="312">
        <v>0.05</v>
      </c>
      <c r="L84" s="854">
        <f>N78*K84</f>
        <v>99.402313815305135</v>
      </c>
      <c r="M84" s="855"/>
      <c r="N84" s="57"/>
    </row>
    <row r="85" spans="1:14" ht="15" thickBot="1">
      <c r="B85" s="97" t="s">
        <v>1058</v>
      </c>
      <c r="C85" s="98"/>
      <c r="D85" s="98"/>
      <c r="E85" s="98"/>
      <c r="F85" s="98"/>
      <c r="G85" s="98"/>
      <c r="H85" s="98"/>
      <c r="I85" s="99"/>
      <c r="J85" s="100"/>
      <c r="K85" s="313">
        <v>0.05</v>
      </c>
      <c r="L85" s="856">
        <f>N78*K85</f>
        <v>99.402313815305135</v>
      </c>
      <c r="M85" s="857"/>
      <c r="N85" s="57"/>
    </row>
    <row r="86" spans="1:14" ht="15" thickBot="1">
      <c r="B86" s="820" t="s">
        <v>1037</v>
      </c>
      <c r="C86" s="821"/>
      <c r="D86" s="821"/>
      <c r="E86" s="821"/>
      <c r="F86" s="821"/>
      <c r="G86" s="821"/>
      <c r="H86" s="821"/>
      <c r="I86" s="821"/>
      <c r="J86" s="821"/>
      <c r="K86" s="821"/>
      <c r="L86" s="821"/>
      <c r="M86" s="822"/>
      <c r="N86" s="58">
        <f>L83+L84+L85</f>
        <v>596.41388289183078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2584.4601591979335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1607</v>
      </c>
      <c r="C31" s="87" t="s">
        <v>1614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877</v>
      </c>
      <c r="B48" s="49" t="str">
        <f>VLOOKUP(A48,MATERIALES!A4:D373,3,FALSE)</f>
        <v>Cemento Asfaltico 60-70</v>
      </c>
      <c r="C48" s="289"/>
      <c r="D48" s="289"/>
      <c r="E48" s="289"/>
      <c r="F48" s="289"/>
      <c r="G48" s="289"/>
      <c r="H48" s="289"/>
      <c r="I48" s="276"/>
      <c r="J48" s="232" t="str">
        <f>VLOOKUP(A48,MATERIALES!A4:D373,2,FALSE)</f>
        <v>kg</v>
      </c>
      <c r="K48" s="290">
        <v>1</v>
      </c>
      <c r="L48" s="275"/>
      <c r="M48" s="410">
        <f>VLOOKUP(A48,MATERIALES!A4:D395,4,FALSE)</f>
        <v>1500</v>
      </c>
      <c r="N48" s="280">
        <f>K48*M48</f>
        <v>1500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1500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300</v>
      </c>
      <c r="M83" s="855"/>
      <c r="N83" s="57"/>
    </row>
    <row r="84" spans="1:14">
      <c r="B84" s="95" t="s">
        <v>1057</v>
      </c>
      <c r="C84" s="96"/>
      <c r="D84" s="96"/>
      <c r="E84" s="96"/>
      <c r="F84" s="96"/>
      <c r="G84" s="96"/>
      <c r="H84" s="96"/>
      <c r="I84" s="93"/>
      <c r="J84" s="94"/>
      <c r="K84" s="312">
        <v>0.05</v>
      </c>
      <c r="L84" s="854">
        <f>N78*K84</f>
        <v>75</v>
      </c>
      <c r="M84" s="855"/>
      <c r="N84" s="57"/>
    </row>
    <row r="85" spans="1:14" ht="15" thickBot="1">
      <c r="B85" s="97" t="s">
        <v>1058</v>
      </c>
      <c r="C85" s="98"/>
      <c r="D85" s="98"/>
      <c r="E85" s="98"/>
      <c r="F85" s="98"/>
      <c r="G85" s="98"/>
      <c r="H85" s="98"/>
      <c r="I85" s="99"/>
      <c r="J85" s="100"/>
      <c r="K85" s="313">
        <v>0.05</v>
      </c>
      <c r="L85" s="856">
        <f>N78*K85</f>
        <v>75</v>
      </c>
      <c r="M85" s="857"/>
      <c r="N85" s="57"/>
    </row>
    <row r="86" spans="1:14" ht="15" thickBot="1">
      <c r="B86" s="820" t="s">
        <v>1037</v>
      </c>
      <c r="C86" s="821"/>
      <c r="D86" s="821"/>
      <c r="E86" s="821"/>
      <c r="F86" s="821"/>
      <c r="G86" s="821"/>
      <c r="H86" s="821"/>
      <c r="I86" s="821"/>
      <c r="J86" s="821"/>
      <c r="K86" s="821"/>
      <c r="L86" s="821"/>
      <c r="M86" s="822"/>
      <c r="N86" s="58">
        <f>L83+L84+L85</f>
        <v>450</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1950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1609</v>
      </c>
      <c r="C31" s="87" t="s">
        <v>1608</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880</v>
      </c>
      <c r="B48" s="49" t="str">
        <f>VLOOKUP(A48,MATERIALES!A4:D373,3,FALSE)</f>
        <v>Cemento Asfaltico 80-100</v>
      </c>
      <c r="C48" s="289"/>
      <c r="D48" s="289"/>
      <c r="E48" s="289"/>
      <c r="F48" s="289"/>
      <c r="G48" s="289"/>
      <c r="H48" s="289"/>
      <c r="I48" s="276"/>
      <c r="J48" s="232" t="str">
        <f>VLOOKUP(A48,MATERIALES!A4:D373,2,FALSE)</f>
        <v>kg</v>
      </c>
      <c r="K48" s="290">
        <v>1</v>
      </c>
      <c r="L48" s="275"/>
      <c r="M48" s="410">
        <f>VLOOKUP(A48,MATERIALES!A4:D395,4,FALSE)</f>
        <v>1074.2159999999999</v>
      </c>
      <c r="N48" s="280">
        <f>K48*M48</f>
        <v>1074.2159999999999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1074.2159999999999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1074.2159999999999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214.8432</v>
      </c>
      <c r="M83" s="855"/>
      <c r="N83" s="57"/>
    </row>
    <row r="84" spans="1:14">
      <c r="B84" s="95" t="s">
        <v>1057</v>
      </c>
      <c r="C84" s="96"/>
      <c r="D84" s="96"/>
      <c r="E84" s="96"/>
      <c r="F84" s="96"/>
      <c r="G84" s="96"/>
      <c r="H84" s="96"/>
      <c r="I84" s="93"/>
      <c r="J84" s="94"/>
      <c r="K84" s="312">
        <v>0.05</v>
      </c>
      <c r="L84" s="854">
        <f>N78*K84</f>
        <v>53.710799999999999</v>
      </c>
      <c r="M84" s="855"/>
      <c r="N84" s="57"/>
    </row>
    <row r="85" spans="1:14" ht="15" thickBot="1">
      <c r="B85" s="97" t="s">
        <v>1058</v>
      </c>
      <c r="C85" s="98"/>
      <c r="D85" s="98"/>
      <c r="E85" s="98"/>
      <c r="F85" s="98"/>
      <c r="G85" s="98"/>
      <c r="H85" s="98"/>
      <c r="I85" s="99"/>
      <c r="J85" s="100"/>
      <c r="K85" s="313">
        <v>0.05</v>
      </c>
      <c r="L85" s="856">
        <f>N78*K85</f>
        <v>53.710799999999999</v>
      </c>
      <c r="M85" s="857"/>
      <c r="N85" s="57"/>
    </row>
    <row r="86" spans="1:14" ht="15" thickBot="1">
      <c r="B86" s="820" t="s">
        <v>1037</v>
      </c>
      <c r="C86" s="821"/>
      <c r="D86" s="821"/>
      <c r="E86" s="821"/>
      <c r="F86" s="821"/>
      <c r="G86" s="821"/>
      <c r="H86" s="821"/>
      <c r="I86" s="821"/>
      <c r="J86" s="821"/>
      <c r="K86" s="821"/>
      <c r="L86" s="821"/>
      <c r="M86" s="822"/>
      <c r="N86" s="58">
        <f>L83+L84+L85</f>
        <v>322.26479999999998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1396.4807999999998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1611</v>
      </c>
      <c r="C31" s="87" t="s">
        <v>1615</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928</v>
      </c>
      <c r="B48" s="49" t="str">
        <f>VLOOKUP(A48,MATERIALES!A4:D373,3,FALSE)</f>
        <v>Emulsión CRM</v>
      </c>
      <c r="C48" s="289"/>
      <c r="D48" s="289"/>
      <c r="E48" s="289"/>
      <c r="F48" s="289"/>
      <c r="G48" s="289"/>
      <c r="H48" s="289"/>
      <c r="I48" s="276"/>
      <c r="J48" s="232" t="str">
        <f>VLOOKUP(A48,MATERIALES!A4:D373,2,FALSE)</f>
        <v>lt</v>
      </c>
      <c r="K48" s="290">
        <v>1</v>
      </c>
      <c r="L48" s="275"/>
      <c r="M48" s="410">
        <f>VLOOKUP(A48,MATERIALES!A4:D395,4,FALSE)</f>
        <v>1101</v>
      </c>
      <c r="N48" s="280">
        <f>K48*M48</f>
        <v>1101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1101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456"/>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1101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220.20000000000002</v>
      </c>
      <c r="M83" s="855"/>
      <c r="N83" s="57"/>
    </row>
    <row r="84" spans="1:14">
      <c r="B84" s="95" t="s">
        <v>1057</v>
      </c>
      <c r="C84" s="96"/>
      <c r="D84" s="96"/>
      <c r="E84" s="96"/>
      <c r="F84" s="96"/>
      <c r="G84" s="96"/>
      <c r="H84" s="96"/>
      <c r="I84" s="93"/>
      <c r="J84" s="94"/>
      <c r="K84" s="312">
        <v>0.05</v>
      </c>
      <c r="L84" s="854">
        <f>N78*K84</f>
        <v>55.050000000000004</v>
      </c>
      <c r="M84" s="855"/>
      <c r="N84" s="57"/>
    </row>
    <row r="85" spans="1:14" ht="15" thickBot="1">
      <c r="B85" s="97" t="s">
        <v>1058</v>
      </c>
      <c r="C85" s="98"/>
      <c r="D85" s="98"/>
      <c r="E85" s="98"/>
      <c r="F85" s="98"/>
      <c r="G85" s="98"/>
      <c r="H85" s="98"/>
      <c r="I85" s="99"/>
      <c r="J85" s="100"/>
      <c r="K85" s="313">
        <v>0.05</v>
      </c>
      <c r="L85" s="856">
        <f>N78*K85</f>
        <v>55.050000000000004</v>
      </c>
      <c r="M85" s="857"/>
      <c r="N85" s="57"/>
    </row>
    <row r="86" spans="1:14" ht="15" thickBot="1">
      <c r="B86" s="820" t="s">
        <v>1037</v>
      </c>
      <c r="C86" s="821"/>
      <c r="D86" s="821"/>
      <c r="E86" s="821"/>
      <c r="F86" s="821"/>
      <c r="G86" s="821"/>
      <c r="H86" s="821"/>
      <c r="I86" s="821"/>
      <c r="J86" s="821"/>
      <c r="K86" s="821"/>
      <c r="L86" s="821"/>
      <c r="M86" s="822"/>
      <c r="N86" s="58">
        <f>L83+L84+L85</f>
        <v>330.3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1431.3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1120</v>
      </c>
      <c r="C31" s="87" t="s">
        <v>1616</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939</v>
      </c>
      <c r="B48" s="49" t="str">
        <f>VLOOKUP(A48,MATERIALES!A4:D373,3,FALSE)</f>
        <v>Emulsión Asfáltica de Rotura Lenta CRL</v>
      </c>
      <c r="C48" s="289"/>
      <c r="D48" s="289"/>
      <c r="E48" s="289"/>
      <c r="F48" s="289"/>
      <c r="G48" s="289"/>
      <c r="H48" s="289"/>
      <c r="I48" s="276"/>
      <c r="J48" s="232" t="str">
        <f>VLOOKUP(A48,MATERIALES!A4:D373,2,FALSE)</f>
        <v>lt</v>
      </c>
      <c r="K48" s="290">
        <v>1</v>
      </c>
      <c r="L48" s="275"/>
      <c r="M48" s="410">
        <f>VLOOKUP(A48,MATERIALES!A4:D395,4,FALSE)</f>
        <v>1183</v>
      </c>
      <c r="N48" s="280">
        <f>K48*M48</f>
        <v>1183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1183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456"/>
      <c r="E64" s="456"/>
      <c r="F64" s="456"/>
      <c r="G64" s="456"/>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1183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236.60000000000002</v>
      </c>
      <c r="M83" s="855"/>
      <c r="N83" s="57"/>
    </row>
    <row r="84" spans="1:14">
      <c r="B84" s="95" t="s">
        <v>1057</v>
      </c>
      <c r="C84" s="96"/>
      <c r="D84" s="96"/>
      <c r="E84" s="96"/>
      <c r="F84" s="96"/>
      <c r="G84" s="96"/>
      <c r="H84" s="96"/>
      <c r="I84" s="93"/>
      <c r="J84" s="94"/>
      <c r="K84" s="312">
        <v>0.05</v>
      </c>
      <c r="L84" s="854">
        <f>N78*K84</f>
        <v>59.150000000000006</v>
      </c>
      <c r="M84" s="855"/>
      <c r="N84" s="57"/>
    </row>
    <row r="85" spans="1:14" ht="15" thickBot="1">
      <c r="B85" s="97" t="s">
        <v>1058</v>
      </c>
      <c r="C85" s="98"/>
      <c r="D85" s="98"/>
      <c r="E85" s="98"/>
      <c r="F85" s="98"/>
      <c r="G85" s="98"/>
      <c r="H85" s="98"/>
      <c r="I85" s="99"/>
      <c r="J85" s="100"/>
      <c r="K85" s="313">
        <v>0.05</v>
      </c>
      <c r="L85" s="856">
        <f>N78*K85</f>
        <v>59.150000000000006</v>
      </c>
      <c r="M85" s="857"/>
      <c r="N85" s="57"/>
    </row>
    <row r="86" spans="1:14" ht="15" thickBot="1">
      <c r="B86" s="820" t="s">
        <v>1037</v>
      </c>
      <c r="C86" s="821"/>
      <c r="D86" s="821"/>
      <c r="E86" s="821"/>
      <c r="F86" s="821"/>
      <c r="G86" s="821"/>
      <c r="H86" s="821"/>
      <c r="I86" s="821"/>
      <c r="J86" s="821"/>
      <c r="K86" s="821"/>
      <c r="L86" s="821"/>
      <c r="M86" s="822"/>
      <c r="N86" s="58">
        <f>L83+L84+L85</f>
        <v>354.9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1537.9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1121</v>
      </c>
      <c r="C31" s="87" t="s">
        <v>1617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926</v>
      </c>
      <c r="B48" s="49" t="str">
        <f>VLOOKUP(A48,MATERIALES!A4:D373,3,FALSE)</f>
        <v>Emulsión CRL-1hm</v>
      </c>
      <c r="C48" s="289"/>
      <c r="D48" s="289"/>
      <c r="E48" s="289"/>
      <c r="F48" s="289"/>
      <c r="G48" s="289"/>
      <c r="H48" s="289"/>
      <c r="I48" s="276"/>
      <c r="J48" s="232" t="str">
        <f>VLOOKUP(A48,MATERIALES!A4:D373,2,FALSE)</f>
        <v>lt</v>
      </c>
      <c r="K48" s="290">
        <v>1</v>
      </c>
      <c r="L48" s="275"/>
      <c r="M48" s="410">
        <f>VLOOKUP(A48,MATERIALES!A4:D395,4,FALSE)</f>
        <v>1435</v>
      </c>
      <c r="N48" s="280">
        <f>K48*M48</f>
        <v>1435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1435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1435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287</v>
      </c>
      <c r="M83" s="855"/>
      <c r="N83" s="57"/>
    </row>
    <row r="84" spans="1:14">
      <c r="B84" s="95" t="s">
        <v>1057</v>
      </c>
      <c r="C84" s="96"/>
      <c r="D84" s="96"/>
      <c r="E84" s="96"/>
      <c r="F84" s="96"/>
      <c r="G84" s="96"/>
      <c r="H84" s="96"/>
      <c r="I84" s="93"/>
      <c r="J84" s="94"/>
      <c r="K84" s="312">
        <v>0.05</v>
      </c>
      <c r="L84" s="854">
        <f>N78*K84</f>
        <v>71.75</v>
      </c>
      <c r="M84" s="855"/>
      <c r="N84" s="57"/>
    </row>
    <row r="85" spans="1:14" ht="15" thickBot="1">
      <c r="B85" s="97" t="s">
        <v>1058</v>
      </c>
      <c r="C85" s="98"/>
      <c r="D85" s="98"/>
      <c r="E85" s="98"/>
      <c r="F85" s="98"/>
      <c r="G85" s="98"/>
      <c r="H85" s="98"/>
      <c r="I85" s="99"/>
      <c r="J85" s="100"/>
      <c r="K85" s="313">
        <v>0.05</v>
      </c>
      <c r="L85" s="856">
        <f>N78*K85</f>
        <v>71.75</v>
      </c>
      <c r="M85" s="857"/>
      <c r="N85" s="57"/>
    </row>
    <row r="86" spans="1:14" ht="15" thickBot="1">
      <c r="B86" s="820" t="s">
        <v>1037</v>
      </c>
      <c r="C86" s="821"/>
      <c r="D86" s="821"/>
      <c r="E86" s="821"/>
      <c r="F86" s="821"/>
      <c r="G86" s="821"/>
      <c r="H86" s="821"/>
      <c r="I86" s="821"/>
      <c r="J86" s="821"/>
      <c r="K86" s="821"/>
      <c r="L86" s="821"/>
      <c r="M86" s="822"/>
      <c r="N86" s="58">
        <f>L83+L84+L85</f>
        <v>430.5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1865.5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1612</v>
      </c>
      <c r="C31" s="87" t="s">
        <v>1618</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924</v>
      </c>
      <c r="B48" s="49" t="str">
        <f>VLOOKUP(A48,MATERIALES!A4:D373,3,FALSE)</f>
        <v>Emulsión CRL-1h</v>
      </c>
      <c r="C48" s="289"/>
      <c r="D48" s="289"/>
      <c r="E48" s="289"/>
      <c r="F48" s="289"/>
      <c r="G48" s="289"/>
      <c r="H48" s="289"/>
      <c r="I48" s="276"/>
      <c r="J48" s="232" t="str">
        <f>VLOOKUP(A48,MATERIALES!A4:D373,2,FALSE)</f>
        <v>lt</v>
      </c>
      <c r="K48" s="290">
        <v>1</v>
      </c>
      <c r="L48" s="275"/>
      <c r="M48" s="410">
        <f>VLOOKUP(A48,MATERIALES!A4:D395,4,FALSE)</f>
        <v>1115</v>
      </c>
      <c r="N48" s="280">
        <f>K48*M48</f>
        <v>1115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1115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1115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223</v>
      </c>
      <c r="M83" s="855"/>
      <c r="N83" s="57"/>
    </row>
    <row r="84" spans="1:14">
      <c r="B84" s="95" t="s">
        <v>1057</v>
      </c>
      <c r="C84" s="96"/>
      <c r="D84" s="96"/>
      <c r="E84" s="96"/>
      <c r="F84" s="96"/>
      <c r="G84" s="96"/>
      <c r="H84" s="96"/>
      <c r="I84" s="93"/>
      <c r="J84" s="94"/>
      <c r="K84" s="312">
        <v>0.05</v>
      </c>
      <c r="L84" s="854">
        <f>N78*K84</f>
        <v>55.75</v>
      </c>
      <c r="M84" s="855"/>
      <c r="N84" s="57"/>
    </row>
    <row r="85" spans="1:14" ht="15" thickBot="1">
      <c r="B85" s="97" t="s">
        <v>1058</v>
      </c>
      <c r="C85" s="98"/>
      <c r="D85" s="98"/>
      <c r="E85" s="98"/>
      <c r="F85" s="98"/>
      <c r="G85" s="98"/>
      <c r="H85" s="98"/>
      <c r="I85" s="99"/>
      <c r="J85" s="100"/>
      <c r="K85" s="313">
        <v>0.05</v>
      </c>
      <c r="L85" s="856">
        <f>N78*K85</f>
        <v>55.75</v>
      </c>
      <c r="M85" s="857"/>
      <c r="N85" s="57"/>
    </row>
    <row r="86" spans="1:14" ht="15" thickBot="1">
      <c r="B86" s="820" t="s">
        <v>1037</v>
      </c>
      <c r="C86" s="821"/>
      <c r="D86" s="821"/>
      <c r="E86" s="821"/>
      <c r="F86" s="821"/>
      <c r="G86" s="821"/>
      <c r="H86" s="821"/>
      <c r="I86" s="821"/>
      <c r="J86" s="821"/>
      <c r="K86" s="821"/>
      <c r="L86" s="821"/>
      <c r="M86" s="822"/>
      <c r="N86" s="58">
        <f>L83+L84+L85</f>
        <v>334.5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1449.5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1619</v>
      </c>
      <c r="C31" s="87" t="s">
        <v>1620</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889</v>
      </c>
      <c r="B48" s="49" t="str">
        <f>VLOOKUP(A48,MATERIALES!A4:D373,3,FALSE)</f>
        <v>Cemento Asfáltico Modificado Con Grano De Caucho Reciclado Tipo I</v>
      </c>
      <c r="C48" s="289"/>
      <c r="D48" s="289"/>
      <c r="E48" s="289"/>
      <c r="F48" s="289"/>
      <c r="G48" s="289"/>
      <c r="H48" s="289"/>
      <c r="I48" s="276"/>
      <c r="J48" s="232" t="str">
        <f>VLOOKUP(A48,MATERIALES!A4:D373,2,FALSE)</f>
        <v>kg</v>
      </c>
      <c r="K48" s="290">
        <v>1</v>
      </c>
      <c r="L48" s="275"/>
      <c r="M48" s="410">
        <f>VLOOKUP(A48,MATERIALES!A4:D395,4,FALSE)</f>
        <v>1643.6639666607775</v>
      </c>
      <c r="N48" s="280">
        <f>K48*M48</f>
        <v>1643.6639666607775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1643.6639666607775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456"/>
      <c r="D64" s="456"/>
      <c r="E64" s="456"/>
      <c r="F64" s="456"/>
      <c r="G64" s="456"/>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1643.6639666607775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328.73279333215555</v>
      </c>
      <c r="M83" s="855"/>
      <c r="N83" s="57"/>
    </row>
    <row r="84" spans="1:14">
      <c r="B84" s="95" t="s">
        <v>1057</v>
      </c>
      <c r="C84" s="96"/>
      <c r="D84" s="96"/>
      <c r="E84" s="96"/>
      <c r="F84" s="96"/>
      <c r="G84" s="96"/>
      <c r="H84" s="96"/>
      <c r="I84" s="93"/>
      <c r="J84" s="94"/>
      <c r="K84" s="312">
        <v>0.05</v>
      </c>
      <c r="L84" s="854">
        <f>N78*K84</f>
        <v>82.183198333038888</v>
      </c>
      <c r="M84" s="855"/>
      <c r="N84" s="57"/>
    </row>
    <row r="85" spans="1:14" ht="15" thickBot="1">
      <c r="B85" s="97" t="s">
        <v>1058</v>
      </c>
      <c r="C85" s="98"/>
      <c r="D85" s="98"/>
      <c r="E85" s="98"/>
      <c r="F85" s="98"/>
      <c r="G85" s="98"/>
      <c r="H85" s="98"/>
      <c r="I85" s="99"/>
      <c r="J85" s="100"/>
      <c r="K85" s="313">
        <v>0.05</v>
      </c>
      <c r="L85" s="856">
        <f>N78*K85</f>
        <v>82.183198333038888</v>
      </c>
      <c r="M85" s="857"/>
      <c r="N85" s="57"/>
    </row>
    <row r="86" spans="1:14" ht="15" thickBot="1">
      <c r="B86" s="820" t="s">
        <v>1037</v>
      </c>
      <c r="C86" s="821"/>
      <c r="D86" s="821"/>
      <c r="E86" s="821"/>
      <c r="F86" s="821"/>
      <c r="G86" s="821"/>
      <c r="H86" s="821"/>
      <c r="I86" s="821"/>
      <c r="J86" s="821"/>
      <c r="K86" s="821"/>
      <c r="L86" s="821"/>
      <c r="M86" s="822"/>
      <c r="N86" s="58">
        <f>L83+L84+L85</f>
        <v>493.09918999823333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2136.7631566590107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1621</v>
      </c>
      <c r="C31" s="87" t="s">
        <v>1622</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891</v>
      </c>
      <c r="B48" s="49" t="str">
        <f>VLOOKUP(A48,MATERIALES!A4:D373,3,FALSE)</f>
        <v>Cemento Asfáltico Modificado Con Grano De Caucho Reciclado Tipo Il</v>
      </c>
      <c r="C48" s="289"/>
      <c r="D48" s="289"/>
      <c r="E48" s="289"/>
      <c r="F48" s="289"/>
      <c r="G48" s="289"/>
      <c r="H48" s="289"/>
      <c r="I48" s="276"/>
      <c r="J48" s="232" t="str">
        <f>VLOOKUP(A48,MATERIALES!A4:D373,2,FALSE)</f>
        <v>kg</v>
      </c>
      <c r="K48" s="290">
        <v>1</v>
      </c>
      <c r="L48" s="275"/>
      <c r="M48" s="410">
        <f>VLOOKUP(A48,MATERIALES!A4:D395,4,FALSE)</f>
        <v>1666.6976981959442</v>
      </c>
      <c r="N48" s="280">
        <f>K48*M48</f>
        <v>1666.6976981959442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1666.6976981959442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0" t="s">
        <v>1037</v>
      </c>
      <c r="C76" s="821"/>
      <c r="D76" s="821"/>
      <c r="E76" s="821"/>
      <c r="F76" s="821"/>
      <c r="G76" s="821"/>
      <c r="H76" s="821"/>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1666.6976981959442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333.33953963918884</v>
      </c>
      <c r="M83" s="855"/>
      <c r="N83" s="57"/>
    </row>
    <row r="84" spans="1:14">
      <c r="B84" s="95" t="s">
        <v>1057</v>
      </c>
      <c r="C84" s="96"/>
      <c r="D84" s="96"/>
      <c r="E84" s="96"/>
      <c r="F84" s="96"/>
      <c r="G84" s="96"/>
      <c r="H84" s="96"/>
      <c r="I84" s="93"/>
      <c r="J84" s="94"/>
      <c r="K84" s="312">
        <v>0.05</v>
      </c>
      <c r="L84" s="854">
        <f>N78*K84</f>
        <v>83.334884909797211</v>
      </c>
      <c r="M84" s="855"/>
      <c r="N84" s="57"/>
    </row>
    <row r="85" spans="1:14" ht="15" thickBot="1">
      <c r="B85" s="97" t="s">
        <v>1058</v>
      </c>
      <c r="C85" s="98"/>
      <c r="D85" s="98"/>
      <c r="E85" s="98"/>
      <c r="F85" s="98"/>
      <c r="G85" s="98"/>
      <c r="H85" s="98"/>
      <c r="I85" s="99"/>
      <c r="J85" s="100"/>
      <c r="K85" s="313">
        <v>0.05</v>
      </c>
      <c r="L85" s="856">
        <f>N78*K85</f>
        <v>83.334884909797211</v>
      </c>
      <c r="M85" s="857"/>
      <c r="N85" s="57"/>
    </row>
    <row r="86" spans="1:14" ht="15" thickBot="1">
      <c r="B86" s="820" t="s">
        <v>1037</v>
      </c>
      <c r="C86" s="821"/>
      <c r="D86" s="821"/>
      <c r="E86" s="821"/>
      <c r="F86" s="821"/>
      <c r="G86" s="821"/>
      <c r="H86" s="821"/>
      <c r="I86" s="821"/>
      <c r="J86" s="821"/>
      <c r="K86" s="821"/>
      <c r="L86" s="821"/>
      <c r="M86" s="822"/>
      <c r="N86" s="58">
        <f>L83+L84+L85</f>
        <v>500.00930945878326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2166.7070076547275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1623</v>
      </c>
      <c r="C31" s="87" t="s">
        <v>1624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892</v>
      </c>
      <c r="B48" s="49" t="str">
        <f>VLOOKUP(A48,MATERIALES!A4:D373,3,FALSE)</f>
        <v>Cemento Asfáltico Modificado Con Grano De Caucho Reciclado Tipo lll</v>
      </c>
      <c r="C48" s="289"/>
      <c r="D48" s="289"/>
      <c r="E48" s="289"/>
      <c r="F48" s="289"/>
      <c r="G48" s="289"/>
      <c r="H48" s="289"/>
      <c r="I48" s="276"/>
      <c r="J48" s="232" t="str">
        <f>VLOOKUP(A48,MATERIALES!A4:D373,2,FALSE)</f>
        <v>kg</v>
      </c>
      <c r="K48" s="290">
        <v>1</v>
      </c>
      <c r="L48" s="275"/>
      <c r="M48" s="410">
        <f>VLOOKUP(A48,MATERIALES!A4:D395,4,FALSE)</f>
        <v>1716.268932765772</v>
      </c>
      <c r="N48" s="280">
        <f>K48*M48</f>
        <v>1716.268932765772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1716.268932765772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456"/>
      <c r="E64" s="456"/>
      <c r="F64" s="456"/>
      <c r="G64" s="456"/>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1716.268932765772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343.25378655315444</v>
      </c>
      <c r="M83" s="855"/>
      <c r="N83" s="57"/>
    </row>
    <row r="84" spans="1:14">
      <c r="B84" s="95" t="s">
        <v>1057</v>
      </c>
      <c r="C84" s="96"/>
      <c r="D84" s="96"/>
      <c r="E84" s="96"/>
      <c r="F84" s="96"/>
      <c r="G84" s="96"/>
      <c r="H84" s="96"/>
      <c r="I84" s="93"/>
      <c r="J84" s="94"/>
      <c r="K84" s="312">
        <v>0.05</v>
      </c>
      <c r="L84" s="854">
        <f>N78*K84</f>
        <v>85.81344663828861</v>
      </c>
      <c r="M84" s="855"/>
      <c r="N84" s="57"/>
    </row>
    <row r="85" spans="1:14" ht="15" thickBot="1">
      <c r="B85" s="97" t="s">
        <v>1058</v>
      </c>
      <c r="C85" s="98"/>
      <c r="D85" s="98"/>
      <c r="E85" s="98"/>
      <c r="F85" s="98"/>
      <c r="G85" s="98"/>
      <c r="H85" s="98"/>
      <c r="I85" s="99"/>
      <c r="J85" s="100"/>
      <c r="K85" s="313">
        <v>0.05</v>
      </c>
      <c r="L85" s="856">
        <f>N78*K85</f>
        <v>85.81344663828861</v>
      </c>
      <c r="M85" s="857"/>
      <c r="N85" s="57"/>
    </row>
    <row r="86" spans="1:14" ht="15" thickBot="1">
      <c r="B86" s="820" t="s">
        <v>1037</v>
      </c>
      <c r="C86" s="821"/>
      <c r="D86" s="821"/>
      <c r="E86" s="821"/>
      <c r="F86" s="821"/>
      <c r="G86" s="821"/>
      <c r="H86" s="821"/>
      <c r="I86" s="821"/>
      <c r="J86" s="821"/>
      <c r="K86" s="821"/>
      <c r="L86" s="821"/>
      <c r="M86" s="822"/>
      <c r="N86" s="58">
        <f>L83+L84+L85</f>
        <v>514.88067982973166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2231.1496125955036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1122</v>
      </c>
      <c r="C31" s="87" t="s">
        <v>1625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884</v>
      </c>
      <c r="B48" s="49" t="str">
        <f>VLOOKUP(A48,MATERIALES!A4:D373,3,FALSE)</f>
        <v xml:space="preserve">Cemento asfaltico modificado con polímeros tipo I
</v>
      </c>
      <c r="C48" s="289"/>
      <c r="D48" s="289"/>
      <c r="E48" s="289"/>
      <c r="F48" s="289"/>
      <c r="G48" s="289"/>
      <c r="H48" s="289"/>
      <c r="I48" s="276"/>
      <c r="J48" s="232" t="str">
        <f>VLOOKUP(A48,MATERIALES!A4:D373,2,FALSE)</f>
        <v>kg</v>
      </c>
      <c r="K48" s="290">
        <v>1</v>
      </c>
      <c r="L48" s="275"/>
      <c r="M48" s="410">
        <f>VLOOKUP(A48,MATERIALES!A4:D395,4,FALSE)</f>
        <v>2611.3432277106872</v>
      </c>
      <c r="N48" s="280">
        <f>K48*M48</f>
        <v>2611.3432277106872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2611.3432277106872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2611.3432277106872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522.26864554213751</v>
      </c>
      <c r="M83" s="855"/>
      <c r="N83" s="57"/>
    </row>
    <row r="84" spans="1:14">
      <c r="B84" s="95" t="s">
        <v>1057</v>
      </c>
      <c r="C84" s="96"/>
      <c r="D84" s="96"/>
      <c r="E84" s="96"/>
      <c r="F84" s="96"/>
      <c r="G84" s="96"/>
      <c r="H84" s="96"/>
      <c r="I84" s="93"/>
      <c r="J84" s="94"/>
      <c r="K84" s="312">
        <v>0.05</v>
      </c>
      <c r="L84" s="854">
        <f>N78*K84</f>
        <v>130.56716138553438</v>
      </c>
      <c r="M84" s="855"/>
      <c r="N84" s="57"/>
    </row>
    <row r="85" spans="1:14" ht="15" thickBot="1">
      <c r="B85" s="97" t="s">
        <v>1058</v>
      </c>
      <c r="C85" s="98"/>
      <c r="D85" s="98"/>
      <c r="E85" s="98"/>
      <c r="F85" s="98"/>
      <c r="G85" s="98"/>
      <c r="H85" s="98"/>
      <c r="I85" s="99"/>
      <c r="J85" s="100"/>
      <c r="K85" s="313">
        <v>0.05</v>
      </c>
      <c r="L85" s="856">
        <f>N78*K85</f>
        <v>130.56716138553438</v>
      </c>
      <c r="M85" s="857"/>
      <c r="N85" s="57"/>
    </row>
    <row r="86" spans="1:14" ht="15" thickBot="1">
      <c r="B86" s="820" t="s">
        <v>1037</v>
      </c>
      <c r="C86" s="821"/>
      <c r="D86" s="821"/>
      <c r="E86" s="821"/>
      <c r="F86" s="821"/>
      <c r="G86" s="821"/>
      <c r="H86" s="821"/>
      <c r="I86" s="821"/>
      <c r="J86" s="821"/>
      <c r="K86" s="821"/>
      <c r="L86" s="821"/>
      <c r="M86" s="822"/>
      <c r="N86" s="58">
        <f>L83+L84+L85</f>
        <v>783.40296831320632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3394.7461960238934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1123</v>
      </c>
      <c r="C31" s="87" t="s">
        <v>1626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2611.3432277106872</v>
      </c>
      <c r="N48" s="280">
        <f>K48*M48</f>
        <v>2611.3432277106872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2611.3432277106872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2611.3432277106872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522.26864554213751</v>
      </c>
      <c r="M83" s="855"/>
      <c r="N83" s="57"/>
    </row>
    <row r="84" spans="1:14">
      <c r="B84" s="95" t="s">
        <v>1057</v>
      </c>
      <c r="C84" s="96"/>
      <c r="D84" s="96"/>
      <c r="E84" s="96"/>
      <c r="F84" s="96"/>
      <c r="G84" s="96"/>
      <c r="H84" s="96"/>
      <c r="I84" s="93"/>
      <c r="J84" s="94"/>
      <c r="K84" s="312">
        <v>0.05</v>
      </c>
      <c r="L84" s="854">
        <f>N78*K84</f>
        <v>130.56716138553438</v>
      </c>
      <c r="M84" s="855"/>
      <c r="N84" s="57"/>
    </row>
    <row r="85" spans="1:14" ht="15" thickBot="1">
      <c r="B85" s="97" t="s">
        <v>1058</v>
      </c>
      <c r="C85" s="98"/>
      <c r="D85" s="98"/>
      <c r="E85" s="98"/>
      <c r="F85" s="98"/>
      <c r="G85" s="98"/>
      <c r="H85" s="98"/>
      <c r="I85" s="99"/>
      <c r="J85" s="100"/>
      <c r="K85" s="313">
        <v>0.05</v>
      </c>
      <c r="L85" s="856">
        <f>N78*K85</f>
        <v>130.56716138553438</v>
      </c>
      <c r="M85" s="857"/>
      <c r="N85" s="57"/>
    </row>
    <row r="86" spans="1:14" ht="15" thickBot="1">
      <c r="B86" s="820" t="s">
        <v>1037</v>
      </c>
      <c r="C86" s="821"/>
      <c r="D86" s="821"/>
      <c r="E86" s="821"/>
      <c r="F86" s="821"/>
      <c r="G86" s="821"/>
      <c r="H86" s="821"/>
      <c r="I86" s="821"/>
      <c r="J86" s="821"/>
      <c r="K86" s="821"/>
      <c r="L86" s="821"/>
      <c r="M86" s="822"/>
      <c r="N86" s="58">
        <f>L83+L84+L85</f>
        <v>783.40296831320632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3394.7461960238934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1124</v>
      </c>
      <c r="C31" s="87" t="s">
        <v>1627</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2611.3432277106872</v>
      </c>
      <c r="N48" s="280">
        <f>K48*M48</f>
        <v>2611.3432277106872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2611.3432277106872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2611.3432277106872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522.26864554213751</v>
      </c>
      <c r="M83" s="855"/>
      <c r="N83" s="57"/>
    </row>
    <row r="84" spans="1:14">
      <c r="B84" s="95" t="s">
        <v>1057</v>
      </c>
      <c r="C84" s="96"/>
      <c r="D84" s="96"/>
      <c r="E84" s="96"/>
      <c r="F84" s="96"/>
      <c r="G84" s="96"/>
      <c r="H84" s="96"/>
      <c r="I84" s="93"/>
      <c r="J84" s="94"/>
      <c r="K84" s="312">
        <v>0.05</v>
      </c>
      <c r="L84" s="854">
        <f>N78*K84</f>
        <v>130.56716138553438</v>
      </c>
      <c r="M84" s="855"/>
      <c r="N84" s="57"/>
    </row>
    <row r="85" spans="1:14" ht="15" thickBot="1">
      <c r="B85" s="97" t="s">
        <v>1058</v>
      </c>
      <c r="C85" s="98"/>
      <c r="D85" s="98"/>
      <c r="E85" s="98"/>
      <c r="F85" s="98"/>
      <c r="G85" s="98"/>
      <c r="H85" s="98"/>
      <c r="I85" s="99"/>
      <c r="J85" s="100"/>
      <c r="K85" s="313">
        <v>0.05</v>
      </c>
      <c r="L85" s="856">
        <f>N78*K85</f>
        <v>130.56716138553438</v>
      </c>
      <c r="M85" s="857"/>
      <c r="N85" s="57"/>
    </row>
    <row r="86" spans="1:14" ht="15" thickBot="1">
      <c r="B86" s="820" t="s">
        <v>1037</v>
      </c>
      <c r="C86" s="821"/>
      <c r="D86" s="821"/>
      <c r="E86" s="821"/>
      <c r="F86" s="821"/>
      <c r="G86" s="821"/>
      <c r="H86" s="821"/>
      <c r="I86" s="821"/>
      <c r="J86" s="821"/>
      <c r="K86" s="821"/>
      <c r="L86" s="821"/>
      <c r="M86" s="822"/>
      <c r="N86" s="58">
        <f>L83+L84+L85</f>
        <v>783.40296831320632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3394.7461960238934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1125</v>
      </c>
      <c r="C31" s="87" t="s">
        <v>1628</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886</v>
      </c>
      <c r="B48" s="49" t="str">
        <f>VLOOKUP(A48,MATERIALES!A4:D373,3,FALSE)</f>
        <v xml:space="preserve">Cemento asfaltico modificado con polímeros tipo III
</v>
      </c>
      <c r="C48" s="289"/>
      <c r="D48" s="289"/>
      <c r="E48" s="289"/>
      <c r="F48" s="289"/>
      <c r="G48" s="289"/>
      <c r="H48" s="289"/>
      <c r="I48" s="276"/>
      <c r="J48" s="232" t="str">
        <f>VLOOKUP(A48,MATERIALES!A4:D373,2,FALSE)</f>
        <v>kg</v>
      </c>
      <c r="K48" s="290">
        <v>1</v>
      </c>
      <c r="L48" s="275"/>
      <c r="M48" s="410">
        <f>VLOOKUP(A48,MATERIALES!A4:D395,4,FALSE)</f>
        <v>2634.1071163706806</v>
      </c>
      <c r="N48" s="280">
        <f>K48*M48</f>
        <v>2634.1071163706806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2634.1071163706806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2634.1071163706806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526.82142327413612</v>
      </c>
      <c r="M83" s="855"/>
      <c r="N83" s="57"/>
    </row>
    <row r="84" spans="1:14">
      <c r="B84" s="95" t="s">
        <v>1057</v>
      </c>
      <c r="C84" s="96"/>
      <c r="D84" s="96"/>
      <c r="E84" s="96"/>
      <c r="F84" s="96"/>
      <c r="G84" s="96"/>
      <c r="H84" s="96"/>
      <c r="I84" s="93"/>
      <c r="J84" s="94"/>
      <c r="K84" s="312">
        <v>0.05</v>
      </c>
      <c r="L84" s="854">
        <f>N78*K84</f>
        <v>131.70535581853403</v>
      </c>
      <c r="M84" s="855"/>
      <c r="N84" s="57"/>
    </row>
    <row r="85" spans="1:14" ht="15" thickBot="1">
      <c r="B85" s="97" t="s">
        <v>1058</v>
      </c>
      <c r="C85" s="98"/>
      <c r="D85" s="98"/>
      <c r="E85" s="98"/>
      <c r="F85" s="98"/>
      <c r="G85" s="98"/>
      <c r="H85" s="98"/>
      <c r="I85" s="99"/>
      <c r="J85" s="100"/>
      <c r="K85" s="313">
        <v>0.05</v>
      </c>
      <c r="L85" s="856">
        <f>N78*K85</f>
        <v>131.70535581853403</v>
      </c>
      <c r="M85" s="857"/>
      <c r="N85" s="57"/>
    </row>
    <row r="86" spans="1:14" ht="15" thickBot="1">
      <c r="B86" s="820" t="s">
        <v>1037</v>
      </c>
      <c r="C86" s="821"/>
      <c r="D86" s="821"/>
      <c r="E86" s="821"/>
      <c r="F86" s="821"/>
      <c r="G86" s="821"/>
      <c r="H86" s="821"/>
      <c r="I86" s="821"/>
      <c r="J86" s="821"/>
      <c r="K86" s="821"/>
      <c r="L86" s="821"/>
      <c r="M86" s="822"/>
      <c r="N86" s="58">
        <f>L83+L84+L85</f>
        <v>790.23213491120418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3424.3392512818846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1126</v>
      </c>
      <c r="C31" s="87" t="s">
        <v>1629</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887</v>
      </c>
      <c r="B48" s="49" t="str">
        <f>VLOOKUP(A48,MATERIALES!A4:D373,3,FALSE)</f>
        <v xml:space="preserve">Cemento asfaltico modificado con polímeros tipo IV
</v>
      </c>
      <c r="C48" s="289"/>
      <c r="D48" s="289"/>
      <c r="E48" s="289"/>
      <c r="F48" s="289"/>
      <c r="G48" s="289"/>
      <c r="H48" s="289"/>
      <c r="I48" s="276"/>
      <c r="J48" s="232" t="str">
        <f>VLOOKUP(A48,MATERIALES!A4:D373,2,FALSE)</f>
        <v>kg</v>
      </c>
      <c r="K48" s="290">
        <v>1</v>
      </c>
      <c r="L48" s="275"/>
      <c r="M48" s="410">
        <f>VLOOKUP(A48,MATERIALES!A4:D395,4,FALSE)</f>
        <v>2634.1071163706806</v>
      </c>
      <c r="N48" s="280">
        <f>K48*M48</f>
        <v>2634.1071163706806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2634.1071163706806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2634.1071163706806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526.82142327413612</v>
      </c>
      <c r="M83" s="855"/>
      <c r="N83" s="57"/>
    </row>
    <row r="84" spans="1:14">
      <c r="B84" s="95" t="s">
        <v>1057</v>
      </c>
      <c r="C84" s="96"/>
      <c r="D84" s="96"/>
      <c r="E84" s="96"/>
      <c r="F84" s="96"/>
      <c r="G84" s="96"/>
      <c r="H84" s="96"/>
      <c r="I84" s="93"/>
      <c r="J84" s="94"/>
      <c r="K84" s="312">
        <v>0.05</v>
      </c>
      <c r="L84" s="854">
        <f>N78*K84</f>
        <v>131.70535581853403</v>
      </c>
      <c r="M84" s="855"/>
      <c r="N84" s="57"/>
    </row>
    <row r="85" spans="1:14" ht="15" thickBot="1">
      <c r="B85" s="97" t="s">
        <v>1058</v>
      </c>
      <c r="C85" s="98"/>
      <c r="D85" s="98"/>
      <c r="E85" s="98"/>
      <c r="F85" s="98"/>
      <c r="G85" s="98"/>
      <c r="H85" s="98"/>
      <c r="I85" s="99"/>
      <c r="J85" s="100"/>
      <c r="K85" s="313">
        <v>0.05</v>
      </c>
      <c r="L85" s="856">
        <f>N78*K85</f>
        <v>131.70535581853403</v>
      </c>
      <c r="M85" s="857"/>
      <c r="N85" s="57"/>
    </row>
    <row r="86" spans="1:14" ht="15" thickBot="1">
      <c r="B86" s="820" t="s">
        <v>1037</v>
      </c>
      <c r="C86" s="821"/>
      <c r="D86" s="821"/>
      <c r="E86" s="821"/>
      <c r="F86" s="821"/>
      <c r="G86" s="821"/>
      <c r="H86" s="821"/>
      <c r="I86" s="821"/>
      <c r="J86" s="821"/>
      <c r="K86" s="821"/>
      <c r="L86" s="821"/>
      <c r="M86" s="822"/>
      <c r="N86" s="58">
        <f>L83+L84+L85</f>
        <v>790.23213491120418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3424.3392512818846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1630</v>
      </c>
      <c r="C31" s="87" t="s">
        <v>1631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888</v>
      </c>
      <c r="B48" s="49" t="str">
        <f>VLOOKUP(A48,MATERIALES!A4:D373,3,FALSE)</f>
        <v xml:space="preserve">Cemento asfaltico modificado con polímeros tipo V
</v>
      </c>
      <c r="C48" s="289"/>
      <c r="D48" s="289"/>
      <c r="E48" s="289"/>
      <c r="F48" s="289"/>
      <c r="G48" s="289"/>
      <c r="H48" s="289"/>
      <c r="I48" s="276"/>
      <c r="J48" s="232" t="str">
        <f>VLOOKUP(A48,MATERIALES!A4:D373,2,FALSE)</f>
        <v>kg</v>
      </c>
      <c r="K48" s="290">
        <v>1</v>
      </c>
      <c r="L48" s="275"/>
      <c r="M48" s="410">
        <f>VLOOKUP(A48,MATERIALES!A4:D395,4,FALSE)</f>
        <v>2634.1071163706806</v>
      </c>
      <c r="N48" s="280">
        <f>K48*M48</f>
        <v>2634.1071163706806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2634.1071163706806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2634.1071163706806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526.82142327413612</v>
      </c>
      <c r="M83" s="855"/>
      <c r="N83" s="57"/>
    </row>
    <row r="84" spans="1:14">
      <c r="B84" s="95" t="s">
        <v>1057</v>
      </c>
      <c r="C84" s="96"/>
      <c r="D84" s="96"/>
      <c r="E84" s="96"/>
      <c r="F84" s="96"/>
      <c r="G84" s="96"/>
      <c r="H84" s="96"/>
      <c r="I84" s="93"/>
      <c r="J84" s="94"/>
      <c r="K84" s="312">
        <v>0.05</v>
      </c>
      <c r="L84" s="854">
        <f>N78*K84</f>
        <v>131.70535581853403</v>
      </c>
      <c r="M84" s="855"/>
      <c r="N84" s="57"/>
    </row>
    <row r="85" spans="1:14" ht="15" thickBot="1">
      <c r="B85" s="97" t="s">
        <v>1058</v>
      </c>
      <c r="C85" s="98"/>
      <c r="D85" s="98"/>
      <c r="E85" s="98"/>
      <c r="F85" s="98"/>
      <c r="G85" s="98"/>
      <c r="H85" s="98"/>
      <c r="I85" s="99"/>
      <c r="J85" s="100"/>
      <c r="K85" s="313">
        <v>0.05</v>
      </c>
      <c r="L85" s="856">
        <f>N78*K85</f>
        <v>131.70535581853403</v>
      </c>
      <c r="M85" s="857"/>
      <c r="N85" s="57"/>
    </row>
    <row r="86" spans="1:14" ht="15" thickBot="1">
      <c r="B86" s="820" t="s">
        <v>1037</v>
      </c>
      <c r="C86" s="821"/>
      <c r="D86" s="821"/>
      <c r="E86" s="821"/>
      <c r="F86" s="821"/>
      <c r="G86" s="821"/>
      <c r="H86" s="821"/>
      <c r="I86" s="821"/>
      <c r="J86" s="821"/>
      <c r="K86" s="821"/>
      <c r="L86" s="821"/>
      <c r="M86" s="822"/>
      <c r="N86" s="58">
        <f>L83+L84+L85</f>
        <v>790.23213491120418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3424.3392512818846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1127</v>
      </c>
      <c r="C31" s="87" t="s">
        <v>1632</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940</v>
      </c>
      <c r="B48" s="49" t="str">
        <f>VLOOKUP(A48,MATERIALES!A4:D373,3,FALSE)</f>
        <v>Emulsión Asfáltica de Rotura Media Modificada Con Polímeros CRM-m</v>
      </c>
      <c r="C48" s="289"/>
      <c r="D48" s="289"/>
      <c r="E48" s="289"/>
      <c r="F48" s="289"/>
      <c r="G48" s="289"/>
      <c r="H48" s="289"/>
      <c r="I48" s="276"/>
      <c r="J48" s="232" t="str">
        <f>VLOOKUP(A48,MATERIALES!A4:D373,2,FALSE)</f>
        <v>lt</v>
      </c>
      <c r="K48" s="290">
        <v>1</v>
      </c>
      <c r="L48" s="275"/>
      <c r="M48" s="410">
        <f>VLOOKUP(A48,MATERIALES!A4:D395,4,FALSE)</f>
        <v>1435</v>
      </c>
      <c r="N48" s="280">
        <f>K48*M48</f>
        <v>1435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1435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1435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287</v>
      </c>
      <c r="M83" s="855"/>
      <c r="N83" s="57"/>
    </row>
    <row r="84" spans="1:14">
      <c r="B84" s="95" t="s">
        <v>1057</v>
      </c>
      <c r="C84" s="96"/>
      <c r="D84" s="96"/>
      <c r="E84" s="96"/>
      <c r="F84" s="96"/>
      <c r="G84" s="96"/>
      <c r="H84" s="96"/>
      <c r="I84" s="93"/>
      <c r="J84" s="94"/>
      <c r="K84" s="312">
        <v>0.05</v>
      </c>
      <c r="L84" s="854">
        <f>N78*K84</f>
        <v>71.75</v>
      </c>
      <c r="M84" s="855"/>
      <c r="N84" s="57"/>
    </row>
    <row r="85" spans="1:14" ht="15" thickBot="1">
      <c r="B85" s="97" t="s">
        <v>1058</v>
      </c>
      <c r="C85" s="98"/>
      <c r="D85" s="98"/>
      <c r="E85" s="98"/>
      <c r="F85" s="98"/>
      <c r="G85" s="98"/>
      <c r="H85" s="98"/>
      <c r="I85" s="99"/>
      <c r="J85" s="100"/>
      <c r="K85" s="313">
        <v>0.05</v>
      </c>
      <c r="L85" s="856">
        <f>N78*K85</f>
        <v>71.75</v>
      </c>
      <c r="M85" s="857"/>
      <c r="N85" s="57"/>
    </row>
    <row r="86" spans="1:14" ht="15" thickBot="1">
      <c r="B86" s="820" t="s">
        <v>1037</v>
      </c>
      <c r="C86" s="821"/>
      <c r="D86" s="821"/>
      <c r="E86" s="821"/>
      <c r="F86" s="821"/>
      <c r="G86" s="821"/>
      <c r="H86" s="821"/>
      <c r="I86" s="821"/>
      <c r="J86" s="821"/>
      <c r="K86" s="821"/>
      <c r="L86" s="821"/>
      <c r="M86" s="822"/>
      <c r="N86" s="58">
        <f>L83+L84+L85</f>
        <v>430.5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1865.5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1128</v>
      </c>
      <c r="C31" s="87" t="s">
        <v>1633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500</v>
      </c>
      <c r="N36" s="280">
        <f>K36/M36</f>
        <v>200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500</v>
      </c>
      <c r="N37" s="280">
        <f>K37/M37</f>
        <v>123.94799999999999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N75*M41</f>
        <v>0.51067205206099997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324.45867205206099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920</v>
      </c>
      <c r="B48" s="49" t="str">
        <f>VLOOKUP(A48,MATERIALES!A4:D373,3,FALSE)</f>
        <v>Emulsión CRL-0</v>
      </c>
      <c r="C48" s="289"/>
      <c r="D48" s="289"/>
      <c r="E48" s="289"/>
      <c r="F48" s="289"/>
      <c r="G48" s="289"/>
      <c r="H48" s="289"/>
      <c r="I48" s="276"/>
      <c r="J48" s="232" t="str">
        <f>VLOOKUP(A48,MATERIALES!A4:D373,2,FALSE)</f>
        <v>lt</v>
      </c>
      <c r="K48" s="290">
        <v>1</v>
      </c>
      <c r="L48" s="275"/>
      <c r="M48" s="410">
        <f>VLOOKUP(A48,MATERIALES!A4:D395,4,FALSE)</f>
        <v>1183</v>
      </c>
      <c r="N48" s="280">
        <f>K48*M48</f>
        <v>1183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1183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9"/>
      <c r="M64" s="810"/>
      <c r="N64" s="133"/>
    </row>
    <row r="65" spans="1:14" ht="15" thickBot="1">
      <c r="B65" s="826" t="s">
        <v>1037</v>
      </c>
      <c r="C65" s="827"/>
      <c r="D65" s="827"/>
      <c r="E65" s="827"/>
      <c r="F65" s="827"/>
      <c r="G65" s="827"/>
      <c r="H65" s="827"/>
      <c r="I65" s="827"/>
      <c r="J65" s="827"/>
      <c r="K65" s="827"/>
      <c r="L65" s="827"/>
      <c r="M65" s="828"/>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46" t="s">
        <v>1047</v>
      </c>
      <c r="C69" s="847"/>
      <c r="D69" s="847"/>
      <c r="E69" s="847"/>
      <c r="F69" s="847"/>
      <c r="G69" s="847"/>
      <c r="H69" s="847"/>
      <c r="I69" s="79" t="s">
        <v>1048</v>
      </c>
      <c r="J69" s="81" t="s">
        <v>1494</v>
      </c>
      <c r="K69" s="80" t="s">
        <v>1050</v>
      </c>
      <c r="L69" s="848" t="s">
        <v>1034</v>
      </c>
      <c r="M69" s="849"/>
      <c r="N69" s="104" t="s">
        <v>1035</v>
      </c>
    </row>
    <row r="70" spans="1:14">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4000</v>
      </c>
      <c r="N70" s="403">
        <f>K70/M70</f>
        <v>51.067205206099999</v>
      </c>
    </row>
    <row r="71" spans="1:14">
      <c r="B71" s="55"/>
      <c r="C71" s="53"/>
      <c r="D71" s="53"/>
      <c r="E71" s="53"/>
      <c r="F71" s="53"/>
      <c r="G71" s="53"/>
      <c r="H71" s="53"/>
      <c r="I71" s="287"/>
      <c r="J71" s="305"/>
      <c r="K71" s="306"/>
      <c r="L71" s="56"/>
      <c r="M71" s="308"/>
      <c r="N71" s="304"/>
    </row>
    <row r="72" spans="1:14">
      <c r="B72" s="55"/>
      <c r="C72" s="53"/>
      <c r="D72" s="53"/>
      <c r="E72" s="53"/>
      <c r="F72" s="53"/>
      <c r="G72" s="53"/>
      <c r="H72" s="53"/>
      <c r="I72" s="287"/>
      <c r="J72" s="305"/>
      <c r="K72" s="306"/>
      <c r="L72" s="326"/>
      <c r="M72" s="308"/>
      <c r="N72" s="304"/>
    </row>
    <row r="73" spans="1:14">
      <c r="B73" s="55"/>
      <c r="C73" s="53"/>
      <c r="D73" s="53"/>
      <c r="E73" s="53"/>
      <c r="F73" s="53"/>
      <c r="G73" s="53"/>
      <c r="H73" s="53"/>
      <c r="I73" s="287"/>
      <c r="J73" s="305"/>
      <c r="K73" s="306"/>
      <c r="L73" s="326"/>
      <c r="M73" s="308"/>
      <c r="N73" s="304"/>
    </row>
    <row r="74" spans="1:14" ht="15" thickBot="1">
      <c r="B74" s="807"/>
      <c r="C74" s="808"/>
      <c r="D74" s="808"/>
      <c r="E74" s="808"/>
      <c r="F74" s="808"/>
      <c r="G74" s="808"/>
      <c r="H74" s="808"/>
      <c r="I74" s="132"/>
      <c r="J74" s="132"/>
      <c r="K74" s="132"/>
      <c r="L74" s="908"/>
      <c r="M74" s="908"/>
      <c r="N74" s="51"/>
    </row>
    <row r="75" spans="1:14" ht="15" thickBot="1">
      <c r="B75" s="826" t="s">
        <v>1037</v>
      </c>
      <c r="C75" s="827"/>
      <c r="D75" s="827"/>
      <c r="E75" s="827"/>
      <c r="F75" s="827"/>
      <c r="G75" s="827"/>
      <c r="H75" s="827"/>
      <c r="I75" s="827"/>
      <c r="J75" s="827"/>
      <c r="K75" s="827"/>
      <c r="L75" s="827"/>
      <c r="M75" s="828"/>
      <c r="N75" s="309">
        <f>SUM(N70:N74)</f>
        <v>51.067205206099999</v>
      </c>
    </row>
    <row r="76" spans="1:14" ht="15" thickBot="1">
      <c r="B76" s="39"/>
      <c r="C76" s="40"/>
      <c r="D76" s="40"/>
      <c r="E76" s="40"/>
      <c r="F76" s="40"/>
      <c r="G76" s="40"/>
      <c r="H76" s="40"/>
      <c r="I76" s="40"/>
      <c r="J76" s="40"/>
      <c r="K76" s="40"/>
      <c r="L76" s="40"/>
      <c r="M76" s="40"/>
      <c r="N76" s="41"/>
    </row>
    <row r="77" spans="1:14" ht="15" thickBot="1">
      <c r="B77" s="820" t="s">
        <v>1051</v>
      </c>
      <c r="C77" s="821"/>
      <c r="D77" s="821"/>
      <c r="E77" s="821"/>
      <c r="F77" s="821"/>
      <c r="G77" s="821"/>
      <c r="H77" s="821"/>
      <c r="I77" s="821"/>
      <c r="J77" s="821"/>
      <c r="K77" s="821"/>
      <c r="L77" s="821"/>
      <c r="M77" s="822"/>
      <c r="N77" s="105">
        <f>N43+N54+N65+N75</f>
        <v>1558.525877258161</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311.70517545163221</v>
      </c>
      <c r="M82" s="855"/>
      <c r="N82" s="57"/>
    </row>
    <row r="83" spans="1:14">
      <c r="B83" s="95" t="s">
        <v>1057</v>
      </c>
      <c r="C83" s="96"/>
      <c r="D83" s="96"/>
      <c r="E83" s="96"/>
      <c r="F83" s="96"/>
      <c r="G83" s="96"/>
      <c r="H83" s="96"/>
      <c r="I83" s="93"/>
      <c r="J83" s="94"/>
      <c r="K83" s="312">
        <v>0.05</v>
      </c>
      <c r="L83" s="854">
        <f>N77*K83</f>
        <v>77.926293862908054</v>
      </c>
      <c r="M83" s="855"/>
      <c r="N83" s="57"/>
    </row>
    <row r="84" spans="1:14" ht="15" thickBot="1">
      <c r="B84" s="97" t="s">
        <v>1058</v>
      </c>
      <c r="C84" s="98"/>
      <c r="D84" s="98"/>
      <c r="E84" s="98"/>
      <c r="F84" s="98"/>
      <c r="G84" s="98"/>
      <c r="H84" s="98"/>
      <c r="I84" s="99"/>
      <c r="J84" s="100"/>
      <c r="K84" s="313">
        <v>0.05</v>
      </c>
      <c r="L84" s="856">
        <f>N77*K84</f>
        <v>77.926293862908054</v>
      </c>
      <c r="M84" s="857"/>
      <c r="N84" s="57"/>
    </row>
    <row r="85" spans="1:14" ht="15" thickBot="1">
      <c r="B85" s="820" t="s">
        <v>1037</v>
      </c>
      <c r="C85" s="821"/>
      <c r="D85" s="821"/>
      <c r="E85" s="821"/>
      <c r="F85" s="821"/>
      <c r="G85" s="821"/>
      <c r="H85" s="821"/>
      <c r="I85" s="821"/>
      <c r="J85" s="821"/>
      <c r="K85" s="821"/>
      <c r="L85" s="821"/>
      <c r="M85" s="822"/>
      <c r="N85" s="58">
        <f>L82+L83+L84</f>
        <v>467.55776317744829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2026.0836404356094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1129</v>
      </c>
      <c r="C31" s="87" t="s">
        <v>1634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500</v>
      </c>
      <c r="N36" s="280">
        <f>K36/M36</f>
        <v>200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500</v>
      </c>
      <c r="N37" s="280">
        <f>K37/M37</f>
        <v>123.94799999999999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0.51067205206099997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324.45867205206099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922</v>
      </c>
      <c r="B48" s="49" t="str">
        <f>VLOOKUP(A48,MATERIALES!A4:D373,3,FALSE)</f>
        <v>Emulsión CRL-1</v>
      </c>
      <c r="C48" s="289"/>
      <c r="D48" s="289"/>
      <c r="E48" s="289"/>
      <c r="F48" s="289"/>
      <c r="G48" s="289"/>
      <c r="H48" s="289"/>
      <c r="I48" s="276"/>
      <c r="J48" s="232" t="str">
        <f>VLOOKUP(A48,MATERIALES!A4:D373,2,FALSE)</f>
        <v>lt</v>
      </c>
      <c r="K48" s="290">
        <v>1</v>
      </c>
      <c r="L48" s="275"/>
      <c r="M48" s="410">
        <f>VLOOKUP(A48,MATERIALES!A4:D395,4,FALSE)</f>
        <v>961</v>
      </c>
      <c r="N48" s="280">
        <f>K48*M48</f>
        <v>961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961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1336.525877258161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267.30517545163224</v>
      </c>
      <c r="M83" s="855"/>
      <c r="N83" s="57"/>
    </row>
    <row r="84" spans="1:14">
      <c r="B84" s="95" t="s">
        <v>1057</v>
      </c>
      <c r="C84" s="96"/>
      <c r="D84" s="96"/>
      <c r="E84" s="96"/>
      <c r="F84" s="96"/>
      <c r="G84" s="96"/>
      <c r="H84" s="96"/>
      <c r="I84" s="93"/>
      <c r="J84" s="94"/>
      <c r="K84" s="312">
        <v>0.05</v>
      </c>
      <c r="L84" s="854">
        <f>N78*K84</f>
        <v>66.826293862908059</v>
      </c>
      <c r="M84" s="855"/>
      <c r="N84" s="57"/>
    </row>
    <row r="85" spans="1:14" ht="15" thickBot="1">
      <c r="B85" s="97" t="s">
        <v>1058</v>
      </c>
      <c r="C85" s="98"/>
      <c r="D85" s="98"/>
      <c r="E85" s="98"/>
      <c r="F85" s="98"/>
      <c r="G85" s="98"/>
      <c r="H85" s="98"/>
      <c r="I85" s="99"/>
      <c r="J85" s="100"/>
      <c r="K85" s="313">
        <v>0.05</v>
      </c>
      <c r="L85" s="856">
        <f>N78*K85</f>
        <v>66.826293862908059</v>
      </c>
      <c r="M85" s="857"/>
      <c r="N85" s="57"/>
    </row>
    <row r="86" spans="1:14" ht="15" thickBot="1">
      <c r="B86" s="820" t="s">
        <v>1037</v>
      </c>
      <c r="C86" s="821"/>
      <c r="D86" s="821"/>
      <c r="E86" s="821"/>
      <c r="F86" s="821"/>
      <c r="G86" s="821"/>
      <c r="H86" s="821"/>
      <c r="I86" s="821"/>
      <c r="J86" s="821"/>
      <c r="K86" s="821"/>
      <c r="L86" s="821"/>
      <c r="M86" s="822"/>
      <c r="N86" s="58">
        <f>L83+L84+L85</f>
        <v>400.95776317744838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1737.4836404356095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1635</v>
      </c>
      <c r="C31" s="87" t="s">
        <v>1636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500</v>
      </c>
      <c r="N36" s="280">
        <f>K36/M36</f>
        <v>200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500</v>
      </c>
      <c r="N37" s="280">
        <f>K37/M37</f>
        <v>123.94799999999999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0.51067205206099997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324.45867205206099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863</v>
      </c>
      <c r="B48" s="49" t="str">
        <f>VLOOKUP(A48,MATERIALES!A4:D373,3,FALSE)</f>
        <v>Asfalto liquido RC 250</v>
      </c>
      <c r="C48" s="289"/>
      <c r="D48" s="289"/>
      <c r="E48" s="289"/>
      <c r="F48" s="289"/>
      <c r="G48" s="289"/>
      <c r="H48" s="289"/>
      <c r="I48" s="276"/>
      <c r="J48" s="232" t="str">
        <f>VLOOKUP(A48,MATERIALES!A4:D373,2,FALSE)</f>
        <v>gal</v>
      </c>
      <c r="K48" s="290">
        <v>0.3</v>
      </c>
      <c r="L48" s="275"/>
      <c r="M48" s="410">
        <f>VLOOKUP(A48,MATERIALES!A4:D395,4,FALSE)</f>
        <v>5454.3027015158386</v>
      </c>
      <c r="N48" s="280">
        <f>K48*M48</f>
        <v>1636.2908104547516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1636.2908104547516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2011.8166877129127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402.36333754258254</v>
      </c>
      <c r="M83" s="855"/>
      <c r="N83" s="57"/>
    </row>
    <row r="84" spans="1:14">
      <c r="B84" s="95" t="s">
        <v>1057</v>
      </c>
      <c r="C84" s="96"/>
      <c r="D84" s="96"/>
      <c r="E84" s="96"/>
      <c r="F84" s="96"/>
      <c r="G84" s="96"/>
      <c r="H84" s="96"/>
      <c r="I84" s="93"/>
      <c r="J84" s="94"/>
      <c r="K84" s="312">
        <v>0.05</v>
      </c>
      <c r="L84" s="854">
        <f>N78*K84</f>
        <v>100.59083438564564</v>
      </c>
      <c r="M84" s="855"/>
      <c r="N84" s="57"/>
    </row>
    <row r="85" spans="1:14" ht="15" thickBot="1">
      <c r="B85" s="97" t="s">
        <v>1058</v>
      </c>
      <c r="C85" s="98"/>
      <c r="D85" s="98"/>
      <c r="E85" s="98"/>
      <c r="F85" s="98"/>
      <c r="G85" s="98"/>
      <c r="H85" s="98"/>
      <c r="I85" s="99"/>
      <c r="J85" s="100"/>
      <c r="K85" s="313">
        <v>0.05</v>
      </c>
      <c r="L85" s="856">
        <f>N78*K85</f>
        <v>100.59083438564564</v>
      </c>
      <c r="M85" s="857"/>
      <c r="N85" s="57"/>
    </row>
    <row r="86" spans="1:14" ht="15" thickBot="1">
      <c r="B86" s="820" t="s">
        <v>1037</v>
      </c>
      <c r="C86" s="821"/>
      <c r="D86" s="821"/>
      <c r="E86" s="821"/>
      <c r="F86" s="821"/>
      <c r="G86" s="821"/>
      <c r="H86" s="821"/>
      <c r="I86" s="821"/>
      <c r="J86" s="821"/>
      <c r="K86" s="821"/>
      <c r="L86" s="821"/>
      <c r="M86" s="822"/>
      <c r="N86" s="58">
        <f>L83+L84+L85</f>
        <v>603.54500631387384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2615.3616940267866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1130</v>
      </c>
      <c r="C31" s="87" t="s">
        <v>1292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950" t="str">
        <f>VLOOKUP(A36,EQUIPOS!A6:D154,3,FALSE)</f>
        <v>Carrotanque Irrigador de asfalto, 1000 GALONES DE CAPACIDAD</v>
      </c>
      <c r="C36" s="951"/>
      <c r="D36" s="951"/>
      <c r="E36" s="951"/>
      <c r="F36" s="951"/>
      <c r="G36" s="951"/>
      <c r="H36" s="952"/>
      <c r="I36" s="275"/>
      <c r="J36" s="276"/>
      <c r="K36" s="277">
        <f>VLOOKUP(A36,EQUIPOS!A6:D163,4,FALSE)</f>
        <v>100000</v>
      </c>
      <c r="L36" s="278"/>
      <c r="M36" s="279">
        <v>500</v>
      </c>
      <c r="N36" s="280">
        <f>K36/M36</f>
        <v>200</v>
      </c>
    </row>
    <row r="37" spans="1:14">
      <c r="A37" s="119" t="s">
        <v>176</v>
      </c>
      <c r="B37" s="950" t="str">
        <f>VLOOKUP(A37,EQUIPOS!A7:D154,3,FALSE)</f>
        <v xml:space="preserve">Compresor (barrido y soplado)
</v>
      </c>
      <c r="C37" s="951"/>
      <c r="D37" s="951"/>
      <c r="E37" s="951"/>
      <c r="F37" s="951"/>
      <c r="G37" s="951"/>
      <c r="H37" s="952"/>
      <c r="I37" s="275"/>
      <c r="J37" s="276"/>
      <c r="K37" s="277">
        <f>VLOOKUP(A37,EQUIPOS!A7:D164,4,FALSE)</f>
        <v>61974</v>
      </c>
      <c r="L37" s="278"/>
      <c r="M37" s="279">
        <v>500</v>
      </c>
      <c r="N37" s="280">
        <f>K37/M37</f>
        <v>123.94799999999999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0.51067205206099997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324.45867205206099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932</v>
      </c>
      <c r="B48" s="49" t="str">
        <f>VLOOKUP(A48,MATERIALES!A4:D373,3,FALSE)</f>
        <v>Emulsión CRR-1</v>
      </c>
      <c r="C48" s="289"/>
      <c r="D48" s="289"/>
      <c r="E48" s="289"/>
      <c r="F48" s="289"/>
      <c r="G48" s="289"/>
      <c r="H48" s="289"/>
      <c r="I48" s="276"/>
      <c r="J48" s="232" t="str">
        <f>VLOOKUP(A48,MATERIALES!A4:D373,2,FALSE)</f>
        <v>lt</v>
      </c>
      <c r="K48" s="290">
        <v>0.45</v>
      </c>
      <c r="L48" s="275"/>
      <c r="M48" s="410">
        <f>VLOOKUP(A48,MATERIALES!A4:D395,4,FALSE)</f>
        <v>921</v>
      </c>
      <c r="N48" s="280">
        <f>K48*M48</f>
        <v>414.45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414.45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789.97587725816095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157.99517545163221</v>
      </c>
      <c r="M83" s="855"/>
      <c r="N83" s="57"/>
    </row>
    <row r="84" spans="1:14">
      <c r="B84" s="95" t="s">
        <v>1057</v>
      </c>
      <c r="C84" s="96"/>
      <c r="D84" s="96"/>
      <c r="E84" s="96"/>
      <c r="F84" s="96"/>
      <c r="G84" s="96"/>
      <c r="H84" s="96"/>
      <c r="I84" s="93"/>
      <c r="J84" s="94"/>
      <c r="K84" s="312">
        <v>0.05</v>
      </c>
      <c r="L84" s="854">
        <f>N78*K84</f>
        <v>39.498793862908052</v>
      </c>
      <c r="M84" s="855"/>
      <c r="N84" s="57"/>
    </row>
    <row r="85" spans="1:14" ht="15" thickBot="1">
      <c r="B85" s="97" t="s">
        <v>1058</v>
      </c>
      <c r="C85" s="98"/>
      <c r="D85" s="98"/>
      <c r="E85" s="98"/>
      <c r="F85" s="98"/>
      <c r="G85" s="98"/>
      <c r="H85" s="98"/>
      <c r="I85" s="99"/>
      <c r="J85" s="100"/>
      <c r="K85" s="313">
        <v>0.05</v>
      </c>
      <c r="L85" s="856">
        <f>N78*K85</f>
        <v>39.498793862908052</v>
      </c>
      <c r="M85" s="857"/>
      <c r="N85" s="57"/>
    </row>
    <row r="86" spans="1:14" ht="15" thickBot="1">
      <c r="B86" s="820" t="s">
        <v>1037</v>
      </c>
      <c r="C86" s="821"/>
      <c r="D86" s="821"/>
      <c r="E86" s="821"/>
      <c r="F86" s="821"/>
      <c r="G86" s="821"/>
      <c r="H86" s="821"/>
      <c r="I86" s="821"/>
      <c r="J86" s="821"/>
      <c r="K86" s="821"/>
      <c r="L86" s="821"/>
      <c r="M86" s="822"/>
      <c r="N86" s="58">
        <f>L83+L84+L85</f>
        <v>236.99276317744832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1026.9686404356094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1131</v>
      </c>
      <c r="C31" s="87" t="s">
        <v>1637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500</v>
      </c>
      <c r="N36" s="280">
        <f>K36/M36</f>
        <v>200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500</v>
      </c>
      <c r="N37" s="280">
        <f>K37/M37</f>
        <v>123.94799999999999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0.51067205206099997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324.45867205206099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934</v>
      </c>
      <c r="B48" s="49" t="str">
        <f>VLOOKUP(A48,MATERIALES!A4:D373,3,FALSE)</f>
        <v>Emulsión CRR-2</v>
      </c>
      <c r="C48" s="289"/>
      <c r="D48" s="289"/>
      <c r="E48" s="289"/>
      <c r="F48" s="289"/>
      <c r="G48" s="289"/>
      <c r="H48" s="289"/>
      <c r="I48" s="276"/>
      <c r="J48" s="232" t="str">
        <f>VLOOKUP(A48,MATERIALES!A4:D373,2,FALSE)</f>
        <v>lt</v>
      </c>
      <c r="K48" s="290">
        <v>0.45</v>
      </c>
      <c r="L48" s="275"/>
      <c r="M48" s="410">
        <f>VLOOKUP(A48,MATERIALES!A4:D395,4,FALSE)</f>
        <v>990</v>
      </c>
      <c r="N48" s="280">
        <f>K48*M48</f>
        <v>445.5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445.5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821.02587725816102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164.20517545163221</v>
      </c>
      <c r="M83" s="855"/>
      <c r="N83" s="57"/>
    </row>
    <row r="84" spans="1:14">
      <c r="B84" s="95" t="s">
        <v>1057</v>
      </c>
      <c r="C84" s="96"/>
      <c r="D84" s="96"/>
      <c r="E84" s="96"/>
      <c r="F84" s="96"/>
      <c r="G84" s="96"/>
      <c r="H84" s="96"/>
      <c r="I84" s="93"/>
      <c r="J84" s="94"/>
      <c r="K84" s="312">
        <v>0.05</v>
      </c>
      <c r="L84" s="854">
        <f>N78*K84</f>
        <v>41.051293862908054</v>
      </c>
      <c r="M84" s="855"/>
      <c r="N84" s="57"/>
    </row>
    <row r="85" spans="1:14" ht="15" thickBot="1">
      <c r="B85" s="97" t="s">
        <v>1058</v>
      </c>
      <c r="C85" s="98"/>
      <c r="D85" s="98"/>
      <c r="E85" s="98"/>
      <c r="F85" s="98"/>
      <c r="G85" s="98"/>
      <c r="H85" s="98"/>
      <c r="I85" s="99"/>
      <c r="J85" s="100"/>
      <c r="K85" s="313">
        <v>0.05</v>
      </c>
      <c r="L85" s="856">
        <f>N78*K85</f>
        <v>41.051293862908054</v>
      </c>
      <c r="M85" s="857"/>
      <c r="N85" s="57"/>
    </row>
    <row r="86" spans="1:14" ht="15" thickBot="1">
      <c r="B86" s="820" t="s">
        <v>1037</v>
      </c>
      <c r="C86" s="821"/>
      <c r="D86" s="821"/>
      <c r="E86" s="821"/>
      <c r="F86" s="821"/>
      <c r="G86" s="821"/>
      <c r="H86" s="821"/>
      <c r="I86" s="821"/>
      <c r="J86" s="821"/>
      <c r="K86" s="821"/>
      <c r="L86" s="821"/>
      <c r="M86" s="822"/>
      <c r="N86" s="58">
        <f>L83+L84+L85</f>
        <v>246.30776317744829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1067.3336404356094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1132</v>
      </c>
      <c r="C31" s="87" t="s">
        <v>1638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500</v>
      </c>
      <c r="N36" s="280">
        <f>K36/M36</f>
        <v>200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500</v>
      </c>
      <c r="N37" s="280">
        <f>K37/M37</f>
        <v>123.94799999999999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0.51067205206099997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324.45867205206099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930</v>
      </c>
      <c r="B48" s="49" t="str">
        <f>VLOOKUP(A48,MATERIALES!A4:D373,3,FALSE)</f>
        <v>Emulsión CRR-1m</v>
      </c>
      <c r="C48" s="289"/>
      <c r="D48" s="289"/>
      <c r="E48" s="289"/>
      <c r="F48" s="289"/>
      <c r="G48" s="289"/>
      <c r="H48" s="289"/>
      <c r="I48" s="276"/>
      <c r="J48" s="232" t="str">
        <f>VLOOKUP(A48,MATERIALES!A4:D373,2,FALSE)</f>
        <v>lt</v>
      </c>
      <c r="K48" s="290">
        <v>0.45</v>
      </c>
      <c r="L48" s="275"/>
      <c r="M48" s="410">
        <f>VLOOKUP(A48,MATERIALES!A4:D395,4,FALSE)</f>
        <v>1197</v>
      </c>
      <c r="N48" s="280">
        <f>K48*M48</f>
        <v>538.65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538.65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914.17587725816088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182.83517545163218</v>
      </c>
      <c r="M83" s="855"/>
      <c r="N83" s="57"/>
    </row>
    <row r="84" spans="1:14">
      <c r="B84" s="95" t="s">
        <v>1057</v>
      </c>
      <c r="C84" s="96"/>
      <c r="D84" s="96"/>
      <c r="E84" s="96"/>
      <c r="F84" s="96"/>
      <c r="G84" s="96"/>
      <c r="H84" s="96"/>
      <c r="I84" s="93"/>
      <c r="J84" s="94"/>
      <c r="K84" s="312">
        <v>0.05</v>
      </c>
      <c r="L84" s="854">
        <f>N78*K84</f>
        <v>45.708793862908045</v>
      </c>
      <c r="M84" s="855"/>
      <c r="N84" s="57"/>
    </row>
    <row r="85" spans="1:14" ht="15" thickBot="1">
      <c r="B85" s="97" t="s">
        <v>1058</v>
      </c>
      <c r="C85" s="98"/>
      <c r="D85" s="98"/>
      <c r="E85" s="98"/>
      <c r="F85" s="98"/>
      <c r="G85" s="98"/>
      <c r="H85" s="98"/>
      <c r="I85" s="99"/>
      <c r="J85" s="100"/>
      <c r="K85" s="313">
        <v>0.05</v>
      </c>
      <c r="L85" s="856">
        <f>N78*K85</f>
        <v>45.708793862908045</v>
      </c>
      <c r="M85" s="857"/>
      <c r="N85" s="57"/>
    </row>
    <row r="86" spans="1:14" ht="15" thickBot="1">
      <c r="B86" s="820" t="s">
        <v>1037</v>
      </c>
      <c r="C86" s="821"/>
      <c r="D86" s="821"/>
      <c r="E86" s="821"/>
      <c r="F86" s="821"/>
      <c r="G86" s="821"/>
      <c r="H86" s="821"/>
      <c r="I86" s="821"/>
      <c r="J86" s="821"/>
      <c r="K86" s="821"/>
      <c r="L86" s="821"/>
      <c r="M86" s="822"/>
      <c r="N86" s="58">
        <f>L83+L84+L85</f>
        <v>274.25276317744829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1188.4286404356092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1133</v>
      </c>
      <c r="C31" s="87" t="s">
        <v>1639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500</v>
      </c>
      <c r="N36" s="280">
        <f>K36/M36</f>
        <v>200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500</v>
      </c>
      <c r="N37" s="280">
        <f>K37/M37</f>
        <v>123.94799999999999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0.51067205206099997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324.45867205206099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936</v>
      </c>
      <c r="B48" s="49" t="str">
        <f>VLOOKUP(A48,MATERIALES!A4:D373,3,FALSE)</f>
        <v>Emulsión CRR-2m</v>
      </c>
      <c r="C48" s="289"/>
      <c r="D48" s="289"/>
      <c r="E48" s="289"/>
      <c r="F48" s="289"/>
      <c r="G48" s="289"/>
      <c r="H48" s="289"/>
      <c r="I48" s="276"/>
      <c r="J48" s="232" t="str">
        <f>VLOOKUP(A48,MATERIALES!A4:D373,2,FALSE)</f>
        <v>lt</v>
      </c>
      <c r="K48" s="290">
        <v>0.45</v>
      </c>
      <c r="L48" s="275"/>
      <c r="M48" s="410">
        <f>VLOOKUP(A48,MATERIALES!A4:D395,4,FALSE)</f>
        <v>1246</v>
      </c>
      <c r="N48" s="280">
        <f>K48*M48</f>
        <v>560.70000000000005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560.70000000000005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936.22587725816106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187.24517545163224</v>
      </c>
      <c r="M83" s="855"/>
      <c r="N83" s="57"/>
    </row>
    <row r="84" spans="1:14">
      <c r="B84" s="95" t="s">
        <v>1057</v>
      </c>
      <c r="C84" s="96"/>
      <c r="D84" s="96"/>
      <c r="E84" s="96"/>
      <c r="F84" s="96"/>
      <c r="G84" s="96"/>
      <c r="H84" s="96"/>
      <c r="I84" s="93"/>
      <c r="J84" s="94"/>
      <c r="K84" s="312">
        <v>0.05</v>
      </c>
      <c r="L84" s="854">
        <f>N78*K84</f>
        <v>46.811293862908059</v>
      </c>
      <c r="M84" s="855"/>
      <c r="N84" s="57"/>
    </row>
    <row r="85" spans="1:14" ht="15" thickBot="1">
      <c r="B85" s="97" t="s">
        <v>1058</v>
      </c>
      <c r="C85" s="98"/>
      <c r="D85" s="98"/>
      <c r="E85" s="98"/>
      <c r="F85" s="98"/>
      <c r="G85" s="98"/>
      <c r="H85" s="98"/>
      <c r="I85" s="99"/>
      <c r="J85" s="100"/>
      <c r="K85" s="313">
        <v>0.05</v>
      </c>
      <c r="L85" s="856">
        <f>N78*K85</f>
        <v>46.811293862908059</v>
      </c>
      <c r="M85" s="857"/>
      <c r="N85" s="57"/>
    </row>
    <row r="86" spans="1:14" ht="15" thickBot="1">
      <c r="B86" s="820" t="s">
        <v>1037</v>
      </c>
      <c r="C86" s="821"/>
      <c r="D86" s="821"/>
      <c r="E86" s="821"/>
      <c r="F86" s="821"/>
      <c r="G86" s="821"/>
      <c r="H86" s="821"/>
      <c r="I86" s="821"/>
      <c r="J86" s="821"/>
      <c r="K86" s="821"/>
      <c r="L86" s="821"/>
      <c r="M86" s="822"/>
      <c r="N86" s="58">
        <f>L83+L84+L85</f>
        <v>280.86776317744835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1217.0936404356094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1640</v>
      </c>
      <c r="C31" s="87" t="s">
        <v>1641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400</v>
      </c>
      <c r="N36" s="280">
        <f>K36/M36</f>
        <v>250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400</v>
      </c>
      <c r="N37" s="280">
        <f>K37/M37</f>
        <v>250</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61974</v>
      </c>
      <c r="L38" s="278"/>
      <c r="M38" s="279">
        <v>400</v>
      </c>
      <c r="N38" s="280">
        <f>K38/M38</f>
        <v>154.935</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250000</v>
      </c>
      <c r="L39" s="837">
        <v>400</v>
      </c>
      <c r="M39" s="838"/>
      <c r="N39" s="280">
        <f>K39/L39</f>
        <v>625</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N75*M41</f>
        <v>0.957510097614375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1280.8925100976144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990</v>
      </c>
      <c r="N48" s="280">
        <f>K48*M48</f>
        <v>1811.7</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75000</v>
      </c>
      <c r="N49" s="280">
        <f>K49*M49</f>
        <v>1425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3236.7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824">
        <f>VLOOKUP(A58,TRANSPORTE!A5:D117,4,FALSE)</f>
        <v>800</v>
      </c>
      <c r="M58" s="825"/>
      <c r="N58" s="295">
        <f>K58*L58</f>
        <v>15.2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95.751009761437501</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4628.5435198590521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925.70870397181045</v>
      </c>
      <c r="M82" s="855"/>
      <c r="N82" s="57"/>
    </row>
    <row r="83" spans="1:14">
      <c r="B83" s="95" t="s">
        <v>1057</v>
      </c>
      <c r="C83" s="96"/>
      <c r="D83" s="96"/>
      <c r="E83" s="96"/>
      <c r="F83" s="96"/>
      <c r="G83" s="96"/>
      <c r="H83" s="96"/>
      <c r="I83" s="93"/>
      <c r="J83" s="94"/>
      <c r="K83" s="312">
        <v>0.05</v>
      </c>
      <c r="L83" s="854">
        <f>N77*K83</f>
        <v>231.42717599295261</v>
      </c>
      <c r="M83" s="855"/>
      <c r="N83" s="57"/>
    </row>
    <row r="84" spans="1:14" ht="15" thickBot="1">
      <c r="B84" s="97" t="s">
        <v>1058</v>
      </c>
      <c r="C84" s="98"/>
      <c r="D84" s="98"/>
      <c r="E84" s="98"/>
      <c r="F84" s="98"/>
      <c r="G84" s="98"/>
      <c r="H84" s="98"/>
      <c r="I84" s="99"/>
      <c r="J84" s="100"/>
      <c r="K84" s="313">
        <v>0.05</v>
      </c>
      <c r="L84" s="856">
        <f>N77*K84</f>
        <v>231.42717599295261</v>
      </c>
      <c r="M84" s="857"/>
      <c r="N84" s="57"/>
    </row>
    <row r="85" spans="1:14" ht="15" thickBot="1">
      <c r="B85" s="820" t="s">
        <v>1037</v>
      </c>
      <c r="C85" s="821"/>
      <c r="D85" s="821"/>
      <c r="E85" s="821"/>
      <c r="F85" s="821"/>
      <c r="G85" s="821"/>
      <c r="H85" s="821"/>
      <c r="I85" s="821"/>
      <c r="J85" s="821"/>
      <c r="K85" s="821"/>
      <c r="L85" s="821"/>
      <c r="M85" s="822"/>
      <c r="N85" s="58">
        <f>L82+L83+L84</f>
        <v>1388.5630559577157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6017.1065758167679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1642</v>
      </c>
      <c r="C31" s="87" t="s">
        <v>1643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400</v>
      </c>
      <c r="N36" s="280">
        <f>K36/M36</f>
        <v>250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400</v>
      </c>
      <c r="N37" s="280">
        <f>K37/M37</f>
        <v>250</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61974</v>
      </c>
      <c r="L38" s="278"/>
      <c r="M38" s="279">
        <v>400</v>
      </c>
      <c r="N38" s="280">
        <f>K38/M38</f>
        <v>154.935</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250000</v>
      </c>
      <c r="L39" s="837">
        <v>400</v>
      </c>
      <c r="M39" s="838"/>
      <c r="N39" s="280">
        <f>K39/L39</f>
        <v>625</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0.957510097614375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1280.8925100976144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1.5</v>
      </c>
      <c r="L48" s="275"/>
      <c r="M48" s="410">
        <f>VLOOKUP(A48,MATERIALES!A5:D396,4,FALSE)</f>
        <v>990</v>
      </c>
      <c r="N48" s="280">
        <f>K48*M48</f>
        <v>1485</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1.2999999999999999E-2</v>
      </c>
      <c r="L49" s="275"/>
      <c r="M49" s="410">
        <f>VLOOKUP(A49,MATERIALES!A6:D397,4,FALSE)</f>
        <v>75000</v>
      </c>
      <c r="N49" s="280">
        <f>K49*M49</f>
        <v>975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2460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824">
        <f>VLOOKUP(A58,TRANSPORTE!A5:D117,4,FALSE)</f>
        <v>800</v>
      </c>
      <c r="M58" s="825"/>
      <c r="N58" s="295">
        <f>K58*L58</f>
        <v>10.4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317"/>
      <c r="C63" s="318"/>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SUM(N69:N75)</f>
        <v>95.751009761437501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3847.0435198590521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769.4087039718105</v>
      </c>
      <c r="M83" s="855"/>
      <c r="N83" s="57"/>
    </row>
    <row r="84" spans="1:14">
      <c r="B84" s="95" t="s">
        <v>1057</v>
      </c>
      <c r="C84" s="96"/>
      <c r="D84" s="96"/>
      <c r="E84" s="96"/>
      <c r="F84" s="96"/>
      <c r="G84" s="96"/>
      <c r="H84" s="96"/>
      <c r="I84" s="93"/>
      <c r="J84" s="94"/>
      <c r="K84" s="312">
        <v>0.05</v>
      </c>
      <c r="L84" s="854">
        <f>N78*K84</f>
        <v>192.35217599295262</v>
      </c>
      <c r="M84" s="855"/>
      <c r="N84" s="57"/>
    </row>
    <row r="85" spans="1:14" ht="15" thickBot="1">
      <c r="B85" s="97" t="s">
        <v>1058</v>
      </c>
      <c r="C85" s="98"/>
      <c r="D85" s="98"/>
      <c r="E85" s="98"/>
      <c r="F85" s="98"/>
      <c r="G85" s="98"/>
      <c r="H85" s="98"/>
      <c r="I85" s="99"/>
      <c r="J85" s="100"/>
      <c r="K85" s="313">
        <v>0.05</v>
      </c>
      <c r="L85" s="856">
        <f>N78*K85</f>
        <v>192.35217599295262</v>
      </c>
      <c r="M85" s="857"/>
      <c r="N85" s="57"/>
    </row>
    <row r="86" spans="1:14" ht="15" thickBot="1">
      <c r="B86" s="820" t="s">
        <v>1037</v>
      </c>
      <c r="C86" s="821"/>
      <c r="D86" s="821"/>
      <c r="E86" s="821"/>
      <c r="F86" s="821"/>
      <c r="G86" s="821"/>
      <c r="H86" s="821"/>
      <c r="I86" s="821"/>
      <c r="J86" s="821"/>
      <c r="K86" s="821"/>
      <c r="L86" s="821"/>
      <c r="M86" s="822"/>
      <c r="N86" s="58">
        <f>L83+L84+L85</f>
        <v>1154.1130559577157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5001.1565758167681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1644</v>
      </c>
      <c r="C31" s="87" t="s">
        <v>1645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400</v>
      </c>
      <c r="N36" s="280">
        <f>K36/M36</f>
        <v>250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400</v>
      </c>
      <c r="N37" s="280">
        <f>K37/M37</f>
        <v>250</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61974</v>
      </c>
      <c r="L38" s="278"/>
      <c r="M38" s="279">
        <v>400</v>
      </c>
      <c r="N38" s="280">
        <f>K38/M38</f>
        <v>154.935</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250000</v>
      </c>
      <c r="L39" s="837">
        <v>400</v>
      </c>
      <c r="M39" s="838"/>
      <c r="N39" s="280">
        <f>K39/L39</f>
        <v>625</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0.957510097614375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1280.8925100976144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990</v>
      </c>
      <c r="N48" s="280">
        <f>K48*M48</f>
        <v>1811.7</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75000</v>
      </c>
      <c r="N49" s="280">
        <f>K49*M49</f>
        <v>1425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3236.7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824">
        <f>VLOOKUP(A58,TRANSPORTE!A5:D117,4,FALSE)</f>
        <v>800</v>
      </c>
      <c r="M58" s="825"/>
      <c r="N58" s="295">
        <f>K58*L58</f>
        <v>15.2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74">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75">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SUM(N69:N75)</f>
        <v>95.751009761437501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4628.5435198590521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925.70870397181045</v>
      </c>
      <c r="M83" s="855"/>
      <c r="N83" s="57"/>
    </row>
    <row r="84" spans="1:14">
      <c r="B84" s="95" t="s">
        <v>1057</v>
      </c>
      <c r="C84" s="96"/>
      <c r="D84" s="96"/>
      <c r="E84" s="96"/>
      <c r="F84" s="96"/>
      <c r="G84" s="96"/>
      <c r="H84" s="96"/>
      <c r="I84" s="93"/>
      <c r="J84" s="94"/>
      <c r="K84" s="312">
        <v>0.05</v>
      </c>
      <c r="L84" s="854">
        <f>N78*K84</f>
        <v>231.42717599295261</v>
      </c>
      <c r="M84" s="855"/>
      <c r="N84" s="57"/>
    </row>
    <row r="85" spans="1:14" ht="15" thickBot="1">
      <c r="B85" s="97" t="s">
        <v>1058</v>
      </c>
      <c r="C85" s="98"/>
      <c r="D85" s="98"/>
      <c r="E85" s="98"/>
      <c r="F85" s="98"/>
      <c r="G85" s="98"/>
      <c r="H85" s="98"/>
      <c r="I85" s="99"/>
      <c r="J85" s="100"/>
      <c r="K85" s="313">
        <v>0.05</v>
      </c>
      <c r="L85" s="856">
        <f>N78*K85</f>
        <v>231.42717599295261</v>
      </c>
      <c r="M85" s="857"/>
      <c r="N85" s="57"/>
    </row>
    <row r="86" spans="1:14" ht="15" thickBot="1">
      <c r="B86" s="820" t="s">
        <v>1037</v>
      </c>
      <c r="C86" s="821"/>
      <c r="D86" s="821"/>
      <c r="E86" s="821"/>
      <c r="F86" s="821"/>
      <c r="G86" s="821"/>
      <c r="H86" s="821"/>
      <c r="I86" s="821"/>
      <c r="J86" s="821"/>
      <c r="K86" s="821"/>
      <c r="L86" s="821"/>
      <c r="M86" s="822"/>
      <c r="N86" s="58">
        <f>L83+L84+L85</f>
        <v>1388.5630559577157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6017.1065758167679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1646</v>
      </c>
      <c r="C31" s="87" t="s">
        <v>2165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400</v>
      </c>
      <c r="N36" s="280">
        <f>K36/M36</f>
        <v>250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400</v>
      </c>
      <c r="N37" s="280">
        <f>K37/M37</f>
        <v>250</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61974</v>
      </c>
      <c r="L38" s="278"/>
      <c r="M38" s="279">
        <v>400</v>
      </c>
      <c r="N38" s="280">
        <f>K38/M38</f>
        <v>154.935</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250000</v>
      </c>
      <c r="L39" s="837">
        <v>400</v>
      </c>
      <c r="M39" s="838"/>
      <c r="N39" s="280">
        <f>K39/L39</f>
        <v>625</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0.957510097614375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1280.8925100976144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831</v>
      </c>
      <c r="B48" s="49" t="str">
        <f>VLOOKUP(A48,MATERIALES!A5:D373,3,FALSE)</f>
        <v>Agregado para tratamiento superf. Simple</v>
      </c>
      <c r="C48" s="289"/>
      <c r="D48" s="289"/>
      <c r="E48" s="289"/>
      <c r="F48" s="289"/>
      <c r="G48" s="289"/>
      <c r="H48" s="289"/>
      <c r="I48" s="276"/>
      <c r="J48" s="232" t="str">
        <f>VLOOKUP(A48,MATERIALES!A4:D373,2,FALSE)</f>
        <v>m3</v>
      </c>
      <c r="K48" s="290">
        <v>1.2999999999999999E-2</v>
      </c>
      <c r="L48" s="275"/>
      <c r="M48" s="410">
        <f>VLOOKUP(A48,MATERIALES!A5:D396,4,FALSE)</f>
        <v>75000</v>
      </c>
      <c r="N48" s="280">
        <f>K48*M48</f>
        <v>975</v>
      </c>
    </row>
    <row r="49" spans="1:14">
      <c r="A49" s="114" t="s">
        <v>934</v>
      </c>
      <c r="B49" s="49" t="str">
        <f>VLOOKUP(A49,MATERIALES!A6:D373,3,FALSE)</f>
        <v>Emulsión CRR-2</v>
      </c>
      <c r="C49" s="289"/>
      <c r="D49" s="289"/>
      <c r="E49" s="289"/>
      <c r="F49" s="289"/>
      <c r="G49" s="289"/>
      <c r="H49" s="289"/>
      <c r="I49" s="276"/>
      <c r="J49" s="232" t="str">
        <f>VLOOKUP(A49,MATERIALES!A5:D373,2,FALSE)</f>
        <v>lt</v>
      </c>
      <c r="K49" s="290">
        <v>1.5</v>
      </c>
      <c r="L49" s="275"/>
      <c r="M49" s="410">
        <f>VLOOKUP(A49,MATERIALES!A6:D397,4,FALSE)</f>
        <v>990</v>
      </c>
      <c r="N49" s="280">
        <f>K49*M49</f>
        <v>1485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2460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824">
        <f>VLOOKUP(A58,TRANSPORTE!A5:D117,4,FALSE)</f>
        <v>800</v>
      </c>
      <c r="M58" s="825"/>
      <c r="N58" s="295">
        <f>K58*L58</f>
        <v>10.4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3">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SUM(N69:N75)</f>
        <v>95.751009761437501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3847.0435198590521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769.4087039718105</v>
      </c>
      <c r="M83" s="855"/>
      <c r="N83" s="57"/>
    </row>
    <row r="84" spans="1:14">
      <c r="B84" s="95" t="s">
        <v>1057</v>
      </c>
      <c r="C84" s="96"/>
      <c r="D84" s="96"/>
      <c r="E84" s="96"/>
      <c r="F84" s="96"/>
      <c r="G84" s="96"/>
      <c r="H84" s="96"/>
      <c r="I84" s="93"/>
      <c r="J84" s="94"/>
      <c r="K84" s="312">
        <v>0.05</v>
      </c>
      <c r="L84" s="854">
        <f>N78*K84</f>
        <v>192.35217599295262</v>
      </c>
      <c r="M84" s="855"/>
      <c r="N84" s="57"/>
    </row>
    <row r="85" spans="1:14" ht="15" thickBot="1">
      <c r="B85" s="97" t="s">
        <v>1058</v>
      </c>
      <c r="C85" s="98"/>
      <c r="D85" s="98"/>
      <c r="E85" s="98"/>
      <c r="F85" s="98"/>
      <c r="G85" s="98"/>
      <c r="H85" s="98"/>
      <c r="I85" s="99"/>
      <c r="J85" s="100"/>
      <c r="K85" s="313">
        <v>0.05</v>
      </c>
      <c r="L85" s="856">
        <f>N78*K85</f>
        <v>192.35217599295262</v>
      </c>
      <c r="M85" s="857"/>
      <c r="N85" s="57"/>
    </row>
    <row r="86" spans="1:14" ht="15" thickBot="1">
      <c r="B86" s="820" t="s">
        <v>1037</v>
      </c>
      <c r="C86" s="821"/>
      <c r="D86" s="821"/>
      <c r="E86" s="821"/>
      <c r="F86" s="821"/>
      <c r="G86" s="821"/>
      <c r="H86" s="821"/>
      <c r="I86" s="821"/>
      <c r="J86" s="821"/>
      <c r="K86" s="821"/>
      <c r="L86" s="821"/>
      <c r="M86" s="822"/>
      <c r="N86" s="58">
        <f>L83+L84+L85</f>
        <v>1154.1130559577157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5001.1565758167681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1647</v>
      </c>
      <c r="C31" s="87" t="s">
        <v>1648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91">
        <v>275</v>
      </c>
      <c r="N36" s="280">
        <f>K36/M36</f>
        <v>363.63636363636363</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91">
        <f>M36</f>
        <v>275</v>
      </c>
      <c r="N37" s="280">
        <f>K37/M37</f>
        <v>363.63636363636363</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61974</v>
      </c>
      <c r="L38" s="278"/>
      <c r="M38" s="291">
        <v>275</v>
      </c>
      <c r="N38" s="280">
        <f>K38/M38</f>
        <v>225.36</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250000</v>
      </c>
      <c r="L39" s="948">
        <v>275</v>
      </c>
      <c r="M39" s="949"/>
      <c r="N39" s="280">
        <f>K39/L39</f>
        <v>909.09090909090912</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1.3927419601663635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1863.1163783238028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2.5000000000000001E-2</v>
      </c>
      <c r="L48" s="275"/>
      <c r="M48" s="410">
        <f>VLOOKUP(A48,MATERIALES!A5:D396,4,FALSE)</f>
        <v>75000</v>
      </c>
      <c r="N48" s="280">
        <f>K48*M48</f>
        <v>1875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1.2999999999999999E-2</v>
      </c>
      <c r="L49" s="275"/>
      <c r="M49" s="410">
        <f>VLOOKUP(A49,MATERIALES!A6:D397,4,FALSE)</f>
        <v>75000</v>
      </c>
      <c r="N49" s="280">
        <f>K49*M49</f>
        <v>975</v>
      </c>
    </row>
    <row r="50" spans="1:14">
      <c r="A50" t="s">
        <v>934</v>
      </c>
      <c r="B50" s="49" t="str">
        <f>VLOOKUP(A50,MATERIALES!A6:D373,3,FALSE)</f>
        <v>Emulsión CRR-2</v>
      </c>
      <c r="C50" s="289"/>
      <c r="D50" s="289"/>
      <c r="E50" s="289"/>
      <c r="F50" s="289"/>
      <c r="G50" s="289"/>
      <c r="H50" s="289"/>
      <c r="I50" s="276"/>
      <c r="J50" s="232" t="str">
        <f>VLOOKUP(A50,MATERIALES!A6:D373,2,FALSE)</f>
        <v>lt</v>
      </c>
      <c r="K50" s="290">
        <v>4.24</v>
      </c>
      <c r="L50" s="275"/>
      <c r="M50" s="410">
        <f>VLOOKUP(A50,MATERIALES!A6:D398,4,FALSE)</f>
        <v>990</v>
      </c>
      <c r="N50" s="280">
        <f>K50*M50</f>
        <v>4197.6000000000004</v>
      </c>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7047.6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824">
        <f>VLOOKUP(A58,TRANSPORTE!A5:D117,4,FALSE)</f>
        <v>800</v>
      </c>
      <c r="M58" s="825"/>
      <c r="N58" s="295">
        <f>K58*L58</f>
        <v>30.4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30.4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12">
        <v>2200</v>
      </c>
      <c r="N69" s="403">
        <f>K69/M69</f>
        <v>46.424732005545451</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13">
        <v>2200</v>
      </c>
      <c r="N70" s="403">
        <f>K70/M70</f>
        <v>92.849464011090902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68">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9080.3905743404393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1816.0781148680881</v>
      </c>
      <c r="M83" s="855"/>
      <c r="N83" s="57"/>
    </row>
    <row r="84" spans="1:14">
      <c r="B84" s="95" t="s">
        <v>1057</v>
      </c>
      <c r="C84" s="96"/>
      <c r="D84" s="96"/>
      <c r="E84" s="96"/>
      <c r="F84" s="96"/>
      <c r="G84" s="96"/>
      <c r="H84" s="96"/>
      <c r="I84" s="93"/>
      <c r="J84" s="94"/>
      <c r="K84" s="312">
        <v>0.05</v>
      </c>
      <c r="L84" s="854">
        <f>N78*K84</f>
        <v>454.01952871702201</v>
      </c>
      <c r="M84" s="855"/>
      <c r="N84" s="57"/>
    </row>
    <row r="85" spans="1:14" ht="15" thickBot="1">
      <c r="B85" s="97" t="s">
        <v>1058</v>
      </c>
      <c r="C85" s="98"/>
      <c r="D85" s="98"/>
      <c r="E85" s="98"/>
      <c r="F85" s="98"/>
      <c r="G85" s="98"/>
      <c r="H85" s="98"/>
      <c r="I85" s="99"/>
      <c r="J85" s="100"/>
      <c r="K85" s="313">
        <v>0.05</v>
      </c>
      <c r="L85" s="856">
        <f>N78*K85</f>
        <v>454.01952871702201</v>
      </c>
      <c r="M85" s="857"/>
      <c r="N85" s="57"/>
    </row>
    <row r="86" spans="1:14" ht="15" thickBot="1">
      <c r="B86" s="820" t="s">
        <v>1037</v>
      </c>
      <c r="C86" s="821"/>
      <c r="D86" s="821"/>
      <c r="E86" s="821"/>
      <c r="F86" s="821"/>
      <c r="G86" s="821"/>
      <c r="H86" s="821"/>
      <c r="I86" s="821"/>
      <c r="J86" s="821"/>
      <c r="K86" s="821"/>
      <c r="L86" s="821"/>
      <c r="M86" s="822"/>
      <c r="N86" s="58">
        <f>L83+L84+L85</f>
        <v>2724.1171723021316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11804.507746642572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1649</v>
      </c>
      <c r="C31" s="87" t="s">
        <v>1650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91">
        <v>275</v>
      </c>
      <c r="N36" s="280">
        <f>K36/M36</f>
        <v>363.63636363636363</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91">
        <v>275</v>
      </c>
      <c r="N37" s="280">
        <f>K37/M37</f>
        <v>363.63636363636363</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61974</v>
      </c>
      <c r="L38" s="278"/>
      <c r="M38" s="291">
        <v>275</v>
      </c>
      <c r="N38" s="280">
        <f>K38/M38</f>
        <v>225.36</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250000</v>
      </c>
      <c r="L39" s="948">
        <v>275</v>
      </c>
      <c r="M39" s="949"/>
      <c r="N39" s="280">
        <f>K39/L39</f>
        <v>909.09090909090912</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1.3927419601663635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1863.1163783238028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1.9E-2</v>
      </c>
      <c r="L48" s="275"/>
      <c r="M48" s="410">
        <f>VLOOKUP(A48,MATERIALES!A5:D396,4,FALSE)</f>
        <v>75000</v>
      </c>
      <c r="N48" s="280">
        <f>K48*M48</f>
        <v>1425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0.01</v>
      </c>
      <c r="L49" s="275"/>
      <c r="M49" s="410">
        <f>VLOOKUP(A49,MATERIALES!A6:D397,4,FALSE)</f>
        <v>75000</v>
      </c>
      <c r="N49" s="280">
        <f>K49*M49</f>
        <v>750</v>
      </c>
    </row>
    <row r="50" spans="1:14">
      <c r="A50" t="s">
        <v>934</v>
      </c>
      <c r="B50" s="49" t="str">
        <f>VLOOKUP(A50,MATERIALES!A6:D373,3,FALSE)</f>
        <v>Emulsión CRR-2</v>
      </c>
      <c r="C50" s="289"/>
      <c r="D50" s="289"/>
      <c r="E50" s="289"/>
      <c r="F50" s="289"/>
      <c r="G50" s="289"/>
      <c r="H50" s="289"/>
      <c r="I50" s="276"/>
      <c r="J50" s="232" t="str">
        <f>VLOOKUP(A50,MATERIALES!A6:D373,2,FALSE)</f>
        <v>lt</v>
      </c>
      <c r="K50" s="290">
        <v>3.24</v>
      </c>
      <c r="L50" s="275"/>
      <c r="M50" s="410">
        <f>VLOOKUP(A50,MATERIALES!A6:D398,4,FALSE)</f>
        <v>990</v>
      </c>
      <c r="N50" s="280">
        <f>K50*M50</f>
        <v>3207.6000000000004</v>
      </c>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5382.6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824">
        <f>VLOOKUP(A58,TRANSPORTE!A5:D117,4,FALSE)</f>
        <v>800</v>
      </c>
      <c r="M58" s="825"/>
      <c r="N58" s="295">
        <f>K58*L58</f>
        <v>23.200000000000003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23.200000000000003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14">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7408.1905743404395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1481.638114868088</v>
      </c>
      <c r="M83" s="855"/>
      <c r="N83" s="57"/>
    </row>
    <row r="84" spans="1:14">
      <c r="B84" s="95" t="s">
        <v>1057</v>
      </c>
      <c r="C84" s="96"/>
      <c r="D84" s="96"/>
      <c r="E84" s="96"/>
      <c r="F84" s="96"/>
      <c r="G84" s="96"/>
      <c r="H84" s="96"/>
      <c r="I84" s="93"/>
      <c r="J84" s="94"/>
      <c r="K84" s="312">
        <v>0.05</v>
      </c>
      <c r="L84" s="854">
        <f>N78*K84</f>
        <v>370.409528717022</v>
      </c>
      <c r="M84" s="855"/>
      <c r="N84" s="57"/>
    </row>
    <row r="85" spans="1:14" ht="15" thickBot="1">
      <c r="B85" s="97" t="s">
        <v>1058</v>
      </c>
      <c r="C85" s="98"/>
      <c r="D85" s="98"/>
      <c r="E85" s="98"/>
      <c r="F85" s="98"/>
      <c r="G85" s="98"/>
      <c r="H85" s="98"/>
      <c r="I85" s="99"/>
      <c r="J85" s="100"/>
      <c r="K85" s="313">
        <v>0.05</v>
      </c>
      <c r="L85" s="856">
        <f>N78*K85</f>
        <v>370.409528717022</v>
      </c>
      <c r="M85" s="857"/>
      <c r="N85" s="57"/>
    </row>
    <row r="86" spans="1:14" ht="15" thickBot="1">
      <c r="B86" s="820" t="s">
        <v>1037</v>
      </c>
      <c r="C86" s="821"/>
      <c r="D86" s="821"/>
      <c r="E86" s="821"/>
      <c r="F86" s="821"/>
      <c r="G86" s="821"/>
      <c r="H86" s="821"/>
      <c r="I86" s="821"/>
      <c r="J86" s="821"/>
      <c r="K86" s="821"/>
      <c r="L86" s="821"/>
      <c r="M86" s="822"/>
      <c r="N86" s="58">
        <f>L83+L84+L85</f>
        <v>2222.4571723021322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9630.6477466425713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1652</v>
      </c>
      <c r="C31" s="87" t="s">
        <v>1651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275</v>
      </c>
      <c r="N36" s="280">
        <f>K36/M36</f>
        <v>363.63636363636363</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275</v>
      </c>
      <c r="N37" s="280">
        <f>K37/M37</f>
        <v>363.63636363636363</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61974</v>
      </c>
      <c r="L38" s="278"/>
      <c r="M38" s="279">
        <v>275</v>
      </c>
      <c r="N38" s="280">
        <f>K38/M38</f>
        <v>225.36</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250000</v>
      </c>
      <c r="L39" s="837">
        <v>275</v>
      </c>
      <c r="M39" s="838"/>
      <c r="N39" s="280">
        <f>K39/L39</f>
        <v>909.09090909090912</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1.3927419601663635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1863.1163783238028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2.5000000000000001E-2</v>
      </c>
      <c r="L48" s="275"/>
      <c r="M48" s="410">
        <f>VLOOKUP(A48,MATERIALES!A5:D396,4,FALSE)</f>
        <v>75000</v>
      </c>
      <c r="N48" s="280">
        <f>K48*M48</f>
        <v>1875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1.2999999999999999E-2</v>
      </c>
      <c r="L49" s="275"/>
      <c r="M49" s="410">
        <f>VLOOKUP(A49,MATERIALES!A6:D397,4,FALSE)</f>
        <v>75000</v>
      </c>
      <c r="N49" s="280">
        <f>K49*M49</f>
        <v>975</v>
      </c>
    </row>
    <row r="50" spans="1:14">
      <c r="A50" t="s">
        <v>936</v>
      </c>
      <c r="B50" s="49" t="str">
        <f>VLOOKUP(A50,MATERIALES!A6:D373,3,FALSE)</f>
        <v>Emulsión CRR-2m</v>
      </c>
      <c r="C50" s="289"/>
      <c r="D50" s="289"/>
      <c r="E50" s="289"/>
      <c r="F50" s="289"/>
      <c r="G50" s="289"/>
      <c r="H50" s="289"/>
      <c r="I50" s="276"/>
      <c r="J50" s="232" t="str">
        <f>VLOOKUP(A50,MATERIALES!A6:D642,2,FALSE)</f>
        <v>lt</v>
      </c>
      <c r="K50" s="290">
        <v>4.24</v>
      </c>
      <c r="L50" s="275"/>
      <c r="M50" s="410">
        <f>VLOOKUP(A50,MATERIALES!A6:D398,4,FALSE)</f>
        <v>1246</v>
      </c>
      <c r="N50" s="280">
        <f>K50*M50</f>
        <v>5283.04</v>
      </c>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8133.04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824">
        <f>VLOOKUP(A58,TRANSPORTE!A5:D117,4,FALSE)</f>
        <v>800</v>
      </c>
      <c r="M58" s="825"/>
      <c r="N58" s="295">
        <f>K58*L58</f>
        <v>30.4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30.4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10165.83057434044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2033.166114868088</v>
      </c>
      <c r="M83" s="855"/>
      <c r="N83" s="57"/>
    </row>
    <row r="84" spans="1:14">
      <c r="B84" s="95" t="s">
        <v>1057</v>
      </c>
      <c r="C84" s="96"/>
      <c r="D84" s="96"/>
      <c r="E84" s="96"/>
      <c r="F84" s="96"/>
      <c r="G84" s="96"/>
      <c r="H84" s="96"/>
      <c r="I84" s="93"/>
      <c r="J84" s="94"/>
      <c r="K84" s="312">
        <v>0.05</v>
      </c>
      <c r="L84" s="854">
        <f>N78*K84</f>
        <v>508.291528717022</v>
      </c>
      <c r="M84" s="855"/>
      <c r="N84" s="57"/>
    </row>
    <row r="85" spans="1:14" ht="15" thickBot="1">
      <c r="B85" s="97" t="s">
        <v>1058</v>
      </c>
      <c r="C85" s="98"/>
      <c r="D85" s="98"/>
      <c r="E85" s="98"/>
      <c r="F85" s="98"/>
      <c r="G85" s="98"/>
      <c r="H85" s="98"/>
      <c r="I85" s="99"/>
      <c r="J85" s="100"/>
      <c r="K85" s="313">
        <v>0.05</v>
      </c>
      <c r="L85" s="856">
        <f>N78*K85</f>
        <v>508.291528717022</v>
      </c>
      <c r="M85" s="857"/>
      <c r="N85" s="57"/>
    </row>
    <row r="86" spans="1:14" ht="15" thickBot="1">
      <c r="B86" s="820" t="s">
        <v>1037</v>
      </c>
      <c r="C86" s="821"/>
      <c r="D86" s="821"/>
      <c r="E86" s="821"/>
      <c r="F86" s="821"/>
      <c r="G86" s="821"/>
      <c r="H86" s="821"/>
      <c r="I86" s="821"/>
      <c r="J86" s="821"/>
      <c r="K86" s="821"/>
      <c r="L86" s="821"/>
      <c r="M86" s="822"/>
      <c r="N86" s="58">
        <f>L83+L84+L85</f>
        <v>3049.7491723021321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13215.579746642572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1653</v>
      </c>
      <c r="C31" s="87" t="s">
        <v>1654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275</v>
      </c>
      <c r="N36" s="280">
        <f>K36/M36</f>
        <v>363.63636363636363</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275</v>
      </c>
      <c r="N37" s="280">
        <f>K37/M37</f>
        <v>363.63636363636363</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61974</v>
      </c>
      <c r="L38" s="278"/>
      <c r="M38" s="279">
        <v>275</v>
      </c>
      <c r="N38" s="280">
        <f>K38/M38</f>
        <v>225.36</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250000</v>
      </c>
      <c r="L39" s="837">
        <v>275</v>
      </c>
      <c r="M39" s="838"/>
      <c r="N39" s="280">
        <f>K39/L39</f>
        <v>909.09090909090912</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1.3927419601663635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1863.1163783238028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1.9E-2</v>
      </c>
      <c r="L48" s="275"/>
      <c r="M48" s="410">
        <f>VLOOKUP(A48,MATERIALES!A5:D396,4,FALSE)</f>
        <v>75000</v>
      </c>
      <c r="N48" s="280">
        <f>K48*M48</f>
        <v>1425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0.01</v>
      </c>
      <c r="L49" s="275"/>
      <c r="M49" s="410">
        <f>VLOOKUP(A49,MATERIALES!A6:D397,4,FALSE)</f>
        <v>75000</v>
      </c>
      <c r="N49" s="280">
        <f>K49*M49</f>
        <v>750</v>
      </c>
    </row>
    <row r="50" spans="1:14">
      <c r="A50" t="s">
        <v>936</v>
      </c>
      <c r="B50" s="49" t="str">
        <f>VLOOKUP(A50,MATERIALES!A6:D373,3,FALSE)</f>
        <v>Emulsión CRR-2m</v>
      </c>
      <c r="C50" s="289"/>
      <c r="D50" s="289"/>
      <c r="E50" s="289"/>
      <c r="F50" s="289"/>
      <c r="G50" s="289"/>
      <c r="H50" s="289"/>
      <c r="I50" s="276"/>
      <c r="J50" s="232" t="str">
        <f>VLOOKUP(A50,MATERIALES!A6:D642,2,FALSE)</f>
        <v>lt</v>
      </c>
      <c r="K50" s="290">
        <v>3.24</v>
      </c>
      <c r="L50" s="275"/>
      <c r="M50" s="410">
        <f>VLOOKUP(A50,MATERIALES!A6:D398,4,FALSE)</f>
        <v>1246</v>
      </c>
      <c r="N50" s="280">
        <f>K50*M50</f>
        <v>4037.0400000000004</v>
      </c>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6212.0400000000009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824">
        <f>VLOOKUP(A58,TRANSPORTE!A5:D117,4,FALSE)</f>
        <v>800</v>
      </c>
      <c r="M58" s="825"/>
      <c r="N58" s="295">
        <f>K58*L58</f>
        <v>23.200000000000003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23.200000000000003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8237.6305743404391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1647.5261148680879</v>
      </c>
      <c r="M83" s="855"/>
      <c r="N83" s="57"/>
    </row>
    <row r="84" spans="1:14">
      <c r="B84" s="95" t="s">
        <v>1057</v>
      </c>
      <c r="C84" s="96"/>
      <c r="D84" s="96"/>
      <c r="E84" s="96"/>
      <c r="F84" s="96"/>
      <c r="G84" s="96"/>
      <c r="H84" s="96"/>
      <c r="I84" s="93"/>
      <c r="J84" s="94"/>
      <c r="K84" s="312">
        <v>0.05</v>
      </c>
      <c r="L84" s="854">
        <f>N78*K84</f>
        <v>411.88152871702198</v>
      </c>
      <c r="M84" s="855"/>
      <c r="N84" s="57"/>
    </row>
    <row r="85" spans="1:14" ht="15" thickBot="1">
      <c r="B85" s="97" t="s">
        <v>1058</v>
      </c>
      <c r="C85" s="98"/>
      <c r="D85" s="98"/>
      <c r="E85" s="98"/>
      <c r="F85" s="98"/>
      <c r="G85" s="98"/>
      <c r="H85" s="98"/>
      <c r="I85" s="99"/>
      <c r="J85" s="100"/>
      <c r="K85" s="313">
        <v>0.05</v>
      </c>
      <c r="L85" s="856">
        <f>N78*K85</f>
        <v>411.88152871702198</v>
      </c>
      <c r="M85" s="857"/>
      <c r="N85" s="57"/>
    </row>
    <row r="86" spans="1:14" ht="15" thickBot="1">
      <c r="B86" s="820" t="s">
        <v>1037</v>
      </c>
      <c r="C86" s="821"/>
      <c r="D86" s="821"/>
      <c r="E86" s="821"/>
      <c r="F86" s="821"/>
      <c r="G86" s="821"/>
      <c r="H86" s="821"/>
      <c r="I86" s="821"/>
      <c r="J86" s="821"/>
      <c r="K86" s="821"/>
      <c r="L86" s="821"/>
      <c r="M86" s="822"/>
      <c r="N86" s="58">
        <f>L83+L84+L85</f>
        <v>2471.2891723021316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10708.91974664257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1134</v>
      </c>
      <c r="C31" s="87" t="s">
        <v>1655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418</v>
      </c>
      <c r="N36" s="280">
        <f>K36/M36</f>
        <v>239.23444976076556</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418</v>
      </c>
      <c r="N37" s="280">
        <f>K37/M37</f>
        <v>239.23444976076556</v>
      </c>
    </row>
    <row r="38" spans="1:14">
      <c r="A38" t="s">
        <v>225</v>
      </c>
      <c r="B38" s="833" t="str">
        <f>VLOOKUP(A38,EQUIPOS!A8:D154,3,FALSE)</f>
        <v>Esparcidor de gravilla, Ancho de esparcimiento 3100mm, Velocidad de trabajo 10—20km2/h</v>
      </c>
      <c r="C38" s="834"/>
      <c r="D38" s="834"/>
      <c r="E38" s="834"/>
      <c r="F38" s="834"/>
      <c r="G38" s="834"/>
      <c r="H38" s="835"/>
      <c r="I38" s="275"/>
      <c r="J38" s="276"/>
      <c r="K38" s="277">
        <f>VLOOKUP(A38,EQUIPOS!A8:D165,4,FALSE)</f>
        <v>250000</v>
      </c>
      <c r="L38" s="278"/>
      <c r="M38" s="279">
        <v>418</v>
      </c>
      <c r="N38" s="280">
        <f>K38/M38</f>
        <v>598.08612440191382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0.91627760537260772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1077.4713015288175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40000</v>
      </c>
      <c r="N48" s="280">
        <f>K48*M48</f>
        <v>400</v>
      </c>
    </row>
    <row r="49" spans="1:14">
      <c r="A49" s="114" t="s">
        <v>934</v>
      </c>
      <c r="B49" s="49" t="str">
        <f>VLOOKUP(A49,MATERIALES!A6:D373,3,FALSE)</f>
        <v>Emulsión CRR-2</v>
      </c>
      <c r="C49" s="289"/>
      <c r="D49" s="289"/>
      <c r="E49" s="289"/>
      <c r="F49" s="289"/>
      <c r="G49" s="289"/>
      <c r="H49" s="289"/>
      <c r="I49" s="276"/>
      <c r="J49" s="232" t="str">
        <f>VLOOKUP(A49,MATERIALES!A5:D641,2,FALSE)</f>
        <v>lt</v>
      </c>
      <c r="K49" s="290">
        <v>1.25</v>
      </c>
      <c r="L49" s="275"/>
      <c r="M49" s="410">
        <f>VLOOKUP(A49,MATERIALES!A6:D397,4,FALSE)</f>
        <v>990</v>
      </c>
      <c r="N49" s="280">
        <f>K49*M49</f>
        <v>1237.5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1637.5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1311</v>
      </c>
      <c r="B58" s="52" t="str">
        <f>VLOOKUP(A58,TRANSPORTE!A5:D117,3,FALSE)</f>
        <v>Transporte de Arena</v>
      </c>
      <c r="C58" s="325"/>
      <c r="D58" s="325"/>
      <c r="E58" s="325"/>
      <c r="F58" s="325"/>
      <c r="G58" s="325"/>
      <c r="H58" s="319" t="s">
        <v>1552</v>
      </c>
      <c r="I58" s="287">
        <v>0.01</v>
      </c>
      <c r="J58" s="294">
        <v>1</v>
      </c>
      <c r="K58" s="287">
        <f>I58*J58</f>
        <v>0.01</v>
      </c>
      <c r="L58" s="824">
        <f>VLOOKUP(A58,TRANSPORTE!A5:D117,4,FALSE)</f>
        <v>800</v>
      </c>
      <c r="M58" s="825"/>
      <c r="N58" s="295">
        <f>K58*L58</f>
        <v>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SUM(N69:N75)</f>
        <v>91.62776053726077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2814.5990620660782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562.91981241321571</v>
      </c>
      <c r="M83" s="855"/>
      <c r="N83" s="57"/>
    </row>
    <row r="84" spans="1:14">
      <c r="B84" s="95" t="s">
        <v>1057</v>
      </c>
      <c r="C84" s="96"/>
      <c r="D84" s="96"/>
      <c r="E84" s="96"/>
      <c r="F84" s="96"/>
      <c r="G84" s="96"/>
      <c r="H84" s="96"/>
      <c r="I84" s="93"/>
      <c r="J84" s="94"/>
      <c r="K84" s="312">
        <v>0.05</v>
      </c>
      <c r="L84" s="854">
        <f>N78*K84</f>
        <v>140.72995310330393</v>
      </c>
      <c r="M84" s="855"/>
      <c r="N84" s="57"/>
    </row>
    <row r="85" spans="1:14" ht="15" thickBot="1">
      <c r="B85" s="97" t="s">
        <v>1058</v>
      </c>
      <c r="C85" s="98"/>
      <c r="D85" s="98"/>
      <c r="E85" s="98"/>
      <c r="F85" s="98"/>
      <c r="G85" s="98"/>
      <c r="H85" s="98"/>
      <c r="I85" s="99"/>
      <c r="J85" s="100"/>
      <c r="K85" s="313">
        <v>0.05</v>
      </c>
      <c r="L85" s="856">
        <f>N78*K85</f>
        <v>140.72995310330393</v>
      </c>
      <c r="M85" s="857"/>
      <c r="N85" s="57"/>
    </row>
    <row r="86" spans="1:14" ht="15" thickBot="1">
      <c r="B86" s="820" t="s">
        <v>1037</v>
      </c>
      <c r="C86" s="821"/>
      <c r="D86" s="821"/>
      <c r="E86" s="821"/>
      <c r="F86" s="821"/>
      <c r="G86" s="821"/>
      <c r="H86" s="821"/>
      <c r="I86" s="821"/>
      <c r="J86" s="821"/>
      <c r="K86" s="821"/>
      <c r="L86" s="821"/>
      <c r="M86" s="822"/>
      <c r="N86" s="58">
        <f>L83+L84+L85</f>
        <v>844.37971861982362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3658.9787806859017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1135</v>
      </c>
      <c r="C31" s="87" t="s">
        <v>1656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100000</v>
      </c>
      <c r="L36" s="278"/>
      <c r="M36" s="279">
        <v>418</v>
      </c>
      <c r="N36" s="280">
        <f>K36/M36</f>
        <v>239.23444976076556</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418</v>
      </c>
      <c r="N37" s="280">
        <f>K37/M37</f>
        <v>239.23444976076556</v>
      </c>
    </row>
    <row r="38" spans="1:14">
      <c r="A38" t="s">
        <v>225</v>
      </c>
      <c r="B38" s="833" t="str">
        <f>VLOOKUP(A38,EQUIPOS!A8:D154,3,FALSE)</f>
        <v>Esparcidor de gravilla, Ancho de esparcimiento 3100mm, Velocidad de trabajo 10—20km2/h</v>
      </c>
      <c r="C38" s="834"/>
      <c r="D38" s="834"/>
      <c r="E38" s="834"/>
      <c r="F38" s="834"/>
      <c r="G38" s="834"/>
      <c r="H38" s="835"/>
      <c r="I38" s="275"/>
      <c r="J38" s="276"/>
      <c r="K38" s="277">
        <f>VLOOKUP(A38,EQUIPOS!A8:D165,4,FALSE)</f>
        <v>250000</v>
      </c>
      <c r="L38" s="278"/>
      <c r="M38" s="279">
        <v>418</v>
      </c>
      <c r="N38" s="280">
        <f>K38/M38</f>
        <v>598.08612440191382</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0.91627760537260772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1077.4713015288175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40000</v>
      </c>
      <c r="N48" s="280">
        <f>K48*M48</f>
        <v>400</v>
      </c>
    </row>
    <row r="49" spans="1:72">
      <c r="A49" s="114" t="s">
        <v>932</v>
      </c>
      <c r="B49" s="49" t="str">
        <f>VLOOKUP(A49,MATERIALES!A6:D373,3,FALSE)</f>
        <v>Emulsión CRR-1</v>
      </c>
      <c r="C49" s="289"/>
      <c r="D49" s="289"/>
      <c r="E49" s="289"/>
      <c r="F49" s="289"/>
      <c r="G49" s="289"/>
      <c r="H49" s="289"/>
      <c r="I49" s="276"/>
      <c r="J49" s="276" t="s">
        <v>1064</v>
      </c>
      <c r="K49" s="290">
        <v>1.25</v>
      </c>
      <c r="L49" s="275"/>
      <c r="M49" s="410">
        <f>VLOOKUP(A49,MATERIALES!A6:D397,4,FALSE)</f>
        <v>921</v>
      </c>
      <c r="N49" s="280">
        <f>K49*M49</f>
        <v>1151.25</v>
      </c>
      <c r="BT49">
        <v>1111</v>
      </c>
    </row>
    <row r="50" spans="1:72">
      <c r="B50" s="49"/>
      <c r="C50" s="289"/>
      <c r="D50" s="289"/>
      <c r="E50" s="289"/>
      <c r="F50" s="289"/>
      <c r="G50" s="289"/>
      <c r="H50" s="289"/>
      <c r="I50" s="276"/>
      <c r="J50" s="232"/>
      <c r="K50" s="290"/>
      <c r="L50" s="275"/>
      <c r="M50" s="291"/>
      <c r="N50" s="292"/>
    </row>
    <row r="51" spans="1:72">
      <c r="B51" s="49"/>
      <c r="C51" s="289"/>
      <c r="D51" s="289"/>
      <c r="E51" s="289"/>
      <c r="F51" s="289"/>
      <c r="G51" s="289"/>
      <c r="H51" s="289"/>
      <c r="I51" s="276"/>
      <c r="J51" s="232"/>
      <c r="K51" s="290"/>
      <c r="L51" s="275"/>
      <c r="M51" s="291"/>
      <c r="N51" s="292"/>
    </row>
    <row r="52" spans="1:72" ht="15" thickBot="1">
      <c r="B52" s="815"/>
      <c r="C52" s="816"/>
      <c r="D52" s="816"/>
      <c r="E52" s="816"/>
      <c r="F52" s="816"/>
      <c r="G52" s="816"/>
      <c r="H52" s="816"/>
      <c r="I52" s="817"/>
      <c r="J52" s="48"/>
      <c r="K52" s="50"/>
      <c r="L52" s="818"/>
      <c r="M52" s="819"/>
      <c r="N52" s="51"/>
    </row>
    <row r="53" spans="1:72" ht="15" thickBot="1">
      <c r="B53" s="820" t="s">
        <v>1037</v>
      </c>
      <c r="C53" s="821"/>
      <c r="D53" s="821"/>
      <c r="E53" s="821"/>
      <c r="F53" s="821"/>
      <c r="G53" s="821"/>
      <c r="H53" s="821"/>
      <c r="I53" s="821"/>
      <c r="J53" s="821"/>
      <c r="K53" s="821"/>
      <c r="L53" s="821"/>
      <c r="M53" s="822"/>
      <c r="N53" s="402">
        <f>SUM(N48:N52)</f>
        <v>1551.25</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1" t="s">
        <v>1041</v>
      </c>
      <c r="C57" s="322"/>
      <c r="D57" s="322"/>
      <c r="E57" s="322"/>
      <c r="F57" s="322"/>
      <c r="G57" s="322"/>
      <c r="H57" s="79" t="s">
        <v>1029</v>
      </c>
      <c r="I57" s="80" t="s">
        <v>1042</v>
      </c>
      <c r="J57" s="81" t="s">
        <v>1043</v>
      </c>
      <c r="K57" s="79" t="s">
        <v>1044</v>
      </c>
      <c r="L57" s="823" t="s">
        <v>1045</v>
      </c>
      <c r="M57" s="796"/>
      <c r="N57" s="82" t="s">
        <v>1035</v>
      </c>
    </row>
    <row r="58" spans="1:72">
      <c r="A58" t="s">
        <v>1311</v>
      </c>
      <c r="B58" s="52" t="str">
        <f>VLOOKUP(A58,TRANSPORTE!A5:D117,3,FALSE)</f>
        <v>Transporte de Arena</v>
      </c>
      <c r="C58" s="325"/>
      <c r="D58" s="325"/>
      <c r="E58" s="325"/>
      <c r="F58" s="325"/>
      <c r="G58" s="325"/>
      <c r="H58" s="319" t="s">
        <v>1552</v>
      </c>
      <c r="I58" s="287">
        <v>0.01</v>
      </c>
      <c r="J58" s="294">
        <v>1</v>
      </c>
      <c r="K58" s="287">
        <f>I58*J58</f>
        <v>0.01</v>
      </c>
      <c r="L58" s="824">
        <f>VLOOKUP(A58,TRANSPORTE!A5:D117,4,FALSE)</f>
        <v>800</v>
      </c>
      <c r="M58" s="825"/>
      <c r="N58" s="295">
        <f>K58*L58</f>
        <v>8</v>
      </c>
    </row>
    <row r="59" spans="1:72">
      <c r="B59" s="52"/>
      <c r="C59" s="53"/>
      <c r="D59" s="53"/>
      <c r="E59" s="53"/>
      <c r="F59" s="53"/>
      <c r="G59" s="53"/>
      <c r="H59" s="296"/>
      <c r="I59" s="287"/>
      <c r="J59" s="287"/>
      <c r="K59" s="287"/>
      <c r="L59" s="297"/>
      <c r="M59" s="298"/>
      <c r="N59" s="299"/>
    </row>
    <row r="60" spans="1:72">
      <c r="B60" s="52"/>
      <c r="C60" s="53"/>
      <c r="D60" s="53"/>
      <c r="E60" s="53"/>
      <c r="F60" s="53"/>
      <c r="G60" s="53"/>
      <c r="H60" s="296"/>
      <c r="I60" s="287"/>
      <c r="J60" s="287"/>
      <c r="K60" s="287"/>
      <c r="L60" s="297"/>
      <c r="M60" s="298"/>
      <c r="N60" s="299"/>
    </row>
    <row r="61" spans="1:72">
      <c r="B61" s="52"/>
      <c r="C61" s="53"/>
      <c r="D61" s="53"/>
      <c r="E61" s="53"/>
      <c r="F61" s="53"/>
      <c r="G61" s="53"/>
      <c r="H61" s="296"/>
      <c r="I61" s="287"/>
      <c r="J61" s="287"/>
      <c r="K61" s="287"/>
      <c r="L61" s="297"/>
      <c r="M61" s="298"/>
      <c r="N61" s="299"/>
    </row>
    <row r="62" spans="1:72">
      <c r="B62" s="52"/>
      <c r="C62" s="53"/>
      <c r="D62" s="53"/>
      <c r="E62" s="53"/>
      <c r="F62" s="53"/>
      <c r="G62" s="53"/>
      <c r="H62" s="296"/>
      <c r="I62" s="287"/>
      <c r="J62" s="287"/>
      <c r="K62" s="287"/>
      <c r="L62" s="297"/>
      <c r="M62" s="298"/>
      <c r="N62" s="299"/>
    </row>
    <row r="63" spans="1:72" ht="15" thickBot="1">
      <c r="B63" s="455"/>
      <c r="C63" s="456"/>
      <c r="D63" s="456"/>
      <c r="E63" s="456"/>
      <c r="F63" s="456"/>
      <c r="G63" s="456"/>
      <c r="H63" s="54"/>
      <c r="I63" s="132"/>
      <c r="J63" s="132"/>
      <c r="K63" s="132"/>
      <c r="L63" s="809"/>
      <c r="M63" s="810"/>
      <c r="N63" s="133"/>
    </row>
    <row r="64" spans="1:72" ht="15" thickBot="1">
      <c r="B64" s="826" t="s">
        <v>1037</v>
      </c>
      <c r="C64" s="827"/>
      <c r="D64" s="827"/>
      <c r="E64" s="827"/>
      <c r="F64" s="827"/>
      <c r="G64" s="827"/>
      <c r="H64" s="827"/>
      <c r="I64" s="827"/>
      <c r="J64" s="827"/>
      <c r="K64" s="827"/>
      <c r="L64" s="827"/>
      <c r="M64" s="828"/>
      <c r="N64" s="110">
        <f>N58+N59+N60+N61+N62</f>
        <v>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SUM(N69:N75)</f>
        <v>91.62776053726077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2728.3490620660782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545.66981241321571</v>
      </c>
      <c r="M83" s="855"/>
      <c r="N83" s="57"/>
    </row>
    <row r="84" spans="1:14">
      <c r="B84" s="95" t="s">
        <v>1057</v>
      </c>
      <c r="C84" s="96"/>
      <c r="D84" s="96"/>
      <c r="E84" s="96"/>
      <c r="F84" s="96"/>
      <c r="G84" s="96"/>
      <c r="H84" s="96"/>
      <c r="I84" s="93"/>
      <c r="J84" s="94"/>
      <c r="K84" s="312">
        <v>0.05</v>
      </c>
      <c r="L84" s="854">
        <f>N78*K84</f>
        <v>136.41745310330393</v>
      </c>
      <c r="M84" s="855"/>
      <c r="N84" s="57"/>
    </row>
    <row r="85" spans="1:14" ht="15" thickBot="1">
      <c r="B85" s="97" t="s">
        <v>1058</v>
      </c>
      <c r="C85" s="98"/>
      <c r="D85" s="98"/>
      <c r="E85" s="98"/>
      <c r="F85" s="98"/>
      <c r="G85" s="98"/>
      <c r="H85" s="98"/>
      <c r="I85" s="99"/>
      <c r="J85" s="100"/>
      <c r="K85" s="313">
        <v>0.05</v>
      </c>
      <c r="L85" s="856">
        <f>N78*K85</f>
        <v>136.41745310330393</v>
      </c>
      <c r="M85" s="857"/>
      <c r="N85" s="57"/>
    </row>
    <row r="86" spans="1:14" ht="15" thickBot="1">
      <c r="B86" s="820" t="s">
        <v>1037</v>
      </c>
      <c r="C86" s="821"/>
      <c r="D86" s="821"/>
      <c r="E86" s="821"/>
      <c r="F86" s="821"/>
      <c r="G86" s="821"/>
      <c r="H86" s="821"/>
      <c r="I86" s="821"/>
      <c r="J86" s="821"/>
      <c r="K86" s="821"/>
      <c r="L86" s="821"/>
      <c r="M86" s="822"/>
      <c r="N86" s="58">
        <f>L83+L84+L85</f>
        <v>818.50471861982362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3546.8537806859017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1136</v>
      </c>
      <c r="C31" s="87" t="s">
        <v>1613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1200000</v>
      </c>
      <c r="L36" s="278"/>
      <c r="M36" s="279">
        <v>600</v>
      </c>
      <c r="N36" s="280">
        <f>K36/M36</f>
        <v>2000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600</v>
      </c>
      <c r="N37" s="280">
        <f>K37/M37</f>
        <v>103.29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2103.9283400650761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38787.568312815885</v>
      </c>
      <c r="N48" s="280">
        <f>K48*M48</f>
        <v>484.8446039101986</v>
      </c>
    </row>
    <row r="49" spans="1:14">
      <c r="A49" s="114" t="s">
        <v>924</v>
      </c>
      <c r="B49" s="49" t="str">
        <f>VLOOKUP(A49,MATERIALES!A6:D373,3,FALSE)</f>
        <v>Emulsión CRL-1h</v>
      </c>
      <c r="C49" s="289"/>
      <c r="D49" s="289"/>
      <c r="E49" s="289"/>
      <c r="F49" s="289"/>
      <c r="G49" s="289"/>
      <c r="H49" s="289"/>
      <c r="I49" s="276"/>
      <c r="J49" s="232" t="str">
        <f>VLOOKUP(A49,MATERIALES!A5:D641,2,FALSE)</f>
        <v>lt</v>
      </c>
      <c r="K49" s="415">
        <v>1.4625000000000001</v>
      </c>
      <c r="L49" s="275"/>
      <c r="M49" s="410">
        <f>VLOOKUP(A49,MATERIALES!A6:D397,4,FALSE)</f>
        <v>1115</v>
      </c>
      <c r="N49" s="280">
        <f>K49*M49</f>
        <v>1630.6875000000002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2115.5321039101987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824">
        <f>VLOOKUP(A58,TRANSPORTE!A5:D117,4,FALSE)</f>
        <v>744.36377390598466</v>
      </c>
      <c r="M58" s="825"/>
      <c r="N58" s="295">
        <f>K58*L58</f>
        <v>9.3045471738248082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9.3045471738248082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4292.5989976567253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858.51979953134514</v>
      </c>
      <c r="M83" s="855"/>
      <c r="N83" s="57"/>
    </row>
    <row r="84" spans="1:14">
      <c r="B84" s="95" t="s">
        <v>1057</v>
      </c>
      <c r="C84" s="96"/>
      <c r="D84" s="96"/>
      <c r="E84" s="96"/>
      <c r="F84" s="96"/>
      <c r="G84" s="96"/>
      <c r="H84" s="96"/>
      <c r="I84" s="93"/>
      <c r="J84" s="94"/>
      <c r="K84" s="312">
        <v>0.05</v>
      </c>
      <c r="L84" s="854">
        <f>N78*K84</f>
        <v>214.62994988283629</v>
      </c>
      <c r="M84" s="855"/>
      <c r="N84" s="57"/>
    </row>
    <row r="85" spans="1:14" ht="15" thickBot="1">
      <c r="B85" s="97" t="s">
        <v>1058</v>
      </c>
      <c r="C85" s="98"/>
      <c r="D85" s="98"/>
      <c r="E85" s="98"/>
      <c r="F85" s="98"/>
      <c r="G85" s="98"/>
      <c r="H85" s="98"/>
      <c r="I85" s="99"/>
      <c r="J85" s="100"/>
      <c r="K85" s="313">
        <v>0.05</v>
      </c>
      <c r="L85" s="856">
        <f>N78*K85</f>
        <v>214.62994988283629</v>
      </c>
      <c r="M85" s="857"/>
      <c r="N85" s="57"/>
    </row>
    <row r="86" spans="1:14" ht="15" thickBot="1">
      <c r="B86" s="820" t="s">
        <v>1037</v>
      </c>
      <c r="C86" s="821"/>
      <c r="D86" s="821"/>
      <c r="E86" s="821"/>
      <c r="F86" s="821"/>
      <c r="G86" s="821"/>
      <c r="H86" s="821"/>
      <c r="I86" s="821"/>
      <c r="J86" s="821"/>
      <c r="K86" s="821"/>
      <c r="L86" s="821"/>
      <c r="M86" s="822"/>
      <c r="N86" s="58">
        <f>L83+L84+L85</f>
        <v>1287.7796992970175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5580.3786969537432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1137</v>
      </c>
      <c r="C31" s="87" t="s">
        <v>2166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1200000</v>
      </c>
      <c r="L36" s="278"/>
      <c r="M36" s="279">
        <v>600</v>
      </c>
      <c r="N36" s="280">
        <f>K36/M36</f>
        <v>2000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600</v>
      </c>
      <c r="N37" s="280">
        <f>K37/M37</f>
        <v>103.29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2103.9283400650761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37334.617126861223</v>
      </c>
      <c r="N48" s="280">
        <f>K48*M48</f>
        <v>354.67886270518159</v>
      </c>
    </row>
    <row r="49" spans="1:14">
      <c r="A49" s="114" t="s">
        <v>924</v>
      </c>
      <c r="B49" s="49" t="str">
        <f>VLOOKUP(A49,MATERIALES!A6:D373,3,FALSE)</f>
        <v>Emulsión CRL-1h</v>
      </c>
      <c r="C49" s="289"/>
      <c r="D49" s="289"/>
      <c r="E49" s="289"/>
      <c r="F49" s="289"/>
      <c r="G49" s="289"/>
      <c r="H49" s="289"/>
      <c r="I49" s="276"/>
      <c r="J49" s="232" t="str">
        <f>VLOOKUP(A49,MATERIALES!A5:D641,2,FALSE)</f>
        <v>lt</v>
      </c>
      <c r="K49" s="417">
        <v>1.4107499999999999</v>
      </c>
      <c r="L49" s="275"/>
      <c r="M49" s="410">
        <f>VLOOKUP(A49,MATERIALES!A6:D397,4,FALSE)</f>
        <v>1115</v>
      </c>
      <c r="N49" s="280">
        <f>K49*M49</f>
        <v>1572.9862499999999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1927.6651127051814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824">
        <f>VLOOKUP(A58,TRANSPORTE!A5:D117,4,FALSE)</f>
        <v>744.36377390598466</v>
      </c>
      <c r="M58" s="825"/>
      <c r="N58" s="295">
        <f>K58*L58</f>
        <v>7.0714558521068538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7.0714558521068538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4102.4989151299897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820.499783025998</v>
      </c>
      <c r="M83" s="855"/>
      <c r="N83" s="57"/>
    </row>
    <row r="84" spans="1:14">
      <c r="B84" s="95" t="s">
        <v>1057</v>
      </c>
      <c r="C84" s="96"/>
      <c r="D84" s="96"/>
      <c r="E84" s="96"/>
      <c r="F84" s="96"/>
      <c r="G84" s="96"/>
      <c r="H84" s="96"/>
      <c r="I84" s="93"/>
      <c r="J84" s="94"/>
      <c r="K84" s="312">
        <v>0.05</v>
      </c>
      <c r="L84" s="854">
        <f>N78*K84</f>
        <v>205.1249457564995</v>
      </c>
      <c r="M84" s="855"/>
      <c r="N84" s="57"/>
    </row>
    <row r="85" spans="1:14" ht="15" thickBot="1">
      <c r="B85" s="97" t="s">
        <v>1058</v>
      </c>
      <c r="C85" s="98"/>
      <c r="D85" s="98"/>
      <c r="E85" s="98"/>
      <c r="F85" s="98"/>
      <c r="G85" s="98"/>
      <c r="H85" s="98"/>
      <c r="I85" s="99"/>
      <c r="J85" s="100"/>
      <c r="K85" s="313">
        <v>0.05</v>
      </c>
      <c r="L85" s="856">
        <f>N78*K85</f>
        <v>205.1249457564995</v>
      </c>
      <c r="M85" s="857"/>
      <c r="N85" s="57"/>
    </row>
    <row r="86" spans="1:14" ht="15" thickBot="1">
      <c r="B86" s="820" t="s">
        <v>1037</v>
      </c>
      <c r="C86" s="821"/>
      <c r="D86" s="821"/>
      <c r="E86" s="821"/>
      <c r="F86" s="821"/>
      <c r="G86" s="821"/>
      <c r="H86" s="821"/>
      <c r="I86" s="821"/>
      <c r="J86" s="821"/>
      <c r="K86" s="821"/>
      <c r="L86" s="821"/>
      <c r="M86" s="822"/>
      <c r="N86" s="58">
        <f>L83+L84+L85</f>
        <v>1230.7496745389969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5333.2485896689868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1138</v>
      </c>
      <c r="C31" s="87" t="s">
        <v>2167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1200000</v>
      </c>
      <c r="L36" s="278"/>
      <c r="M36" s="279">
        <v>600</v>
      </c>
      <c r="N36" s="280">
        <f>K36/M36</f>
        <v>2000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600</v>
      </c>
      <c r="N37" s="280">
        <f>K37/M37</f>
        <v>103.29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2103.9283400650761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40110.045480320056</v>
      </c>
      <c r="N48" s="280">
        <f>K48*M48</f>
        <v>381.04543206304049</v>
      </c>
    </row>
    <row r="49" spans="1:14">
      <c r="A49" s="114" t="s">
        <v>924</v>
      </c>
      <c r="B49" s="49" t="str">
        <f>VLOOKUP(A49,MATERIALES!A6:D373,3,FALSE)</f>
        <v>Emulsión CRL-1h</v>
      </c>
      <c r="C49" s="289"/>
      <c r="D49" s="289"/>
      <c r="E49" s="289"/>
      <c r="F49" s="289"/>
      <c r="G49" s="289"/>
      <c r="H49" s="289"/>
      <c r="I49" s="276"/>
      <c r="J49" s="232" t="str">
        <f>VLOOKUP(A49,MATERIALES!A5:D641,2,FALSE)</f>
        <v>lt</v>
      </c>
      <c r="K49" s="290">
        <v>1.71</v>
      </c>
      <c r="L49" s="275"/>
      <c r="M49" s="410">
        <f>VLOOKUP(A49,MATERIALES!A6:D397,4,FALSE)</f>
        <v>1115</v>
      </c>
      <c r="N49" s="280">
        <f>K49*M49</f>
        <v>1906.6499999999999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SUM(N48:N53)</f>
        <v>2287.6954320630402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1417</v>
      </c>
      <c r="B59" s="52" t="str">
        <f>VLOOKUP(A59,TRANSPORTE!A5:D117,3,FALSE)</f>
        <v>Transporte de agregado tipo LA-3</v>
      </c>
      <c r="C59" s="325"/>
      <c r="D59" s="325"/>
      <c r="E59" s="325"/>
      <c r="F59" s="325"/>
      <c r="G59" s="325"/>
      <c r="H59" s="319" t="s">
        <v>1552</v>
      </c>
      <c r="I59" s="416">
        <v>9.4999999999999998E-3</v>
      </c>
      <c r="J59" s="294">
        <v>1</v>
      </c>
      <c r="K59" s="416">
        <f>I59*J59</f>
        <v>9.4999999999999998E-3</v>
      </c>
      <c r="L59" s="824">
        <f>VLOOKUP(A59,TRANSPORTE!A5:D117,4,FALSE)</f>
        <v>744.36377390598466</v>
      </c>
      <c r="M59" s="825"/>
      <c r="N59" s="295">
        <f>K59*L59</f>
        <v>7.0714558521068538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7.0714558521068538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4800</v>
      </c>
      <c r="N70" s="403">
        <f>K70/M70</f>
        <v>42.556004338416663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4800</v>
      </c>
      <c r="N71" s="403">
        <f>K71/M71</f>
        <v>21.278002169208332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4462.529234487848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892.50584689756965</v>
      </c>
      <c r="M83" s="855"/>
      <c r="N83" s="57"/>
    </row>
    <row r="84" spans="1:14">
      <c r="B84" s="95" t="s">
        <v>1057</v>
      </c>
      <c r="C84" s="96"/>
      <c r="D84" s="96"/>
      <c r="E84" s="96"/>
      <c r="F84" s="96"/>
      <c r="G84" s="96"/>
      <c r="H84" s="96"/>
      <c r="I84" s="93"/>
      <c r="J84" s="94"/>
      <c r="K84" s="312">
        <v>0.05</v>
      </c>
      <c r="L84" s="854">
        <f>N78*K84</f>
        <v>223.12646172439241</v>
      </c>
      <c r="M84" s="855"/>
      <c r="N84" s="57"/>
    </row>
    <row r="85" spans="1:14" ht="15" thickBot="1">
      <c r="B85" s="97" t="s">
        <v>1058</v>
      </c>
      <c r="C85" s="98"/>
      <c r="D85" s="98"/>
      <c r="E85" s="98"/>
      <c r="F85" s="98"/>
      <c r="G85" s="98"/>
      <c r="H85" s="98"/>
      <c r="I85" s="99"/>
      <c r="J85" s="100"/>
      <c r="K85" s="313">
        <v>0.05</v>
      </c>
      <c r="L85" s="856">
        <f>N78*K85</f>
        <v>223.12646172439241</v>
      </c>
      <c r="M85" s="857"/>
      <c r="N85" s="57"/>
    </row>
    <row r="86" spans="1:14" ht="15" thickBot="1">
      <c r="B86" s="820" t="s">
        <v>1037</v>
      </c>
      <c r="C86" s="821"/>
      <c r="D86" s="821"/>
      <c r="E86" s="821"/>
      <c r="F86" s="821"/>
      <c r="G86" s="821"/>
      <c r="H86" s="821"/>
      <c r="I86" s="821"/>
      <c r="J86" s="821"/>
      <c r="K86" s="821"/>
      <c r="L86" s="821"/>
      <c r="M86" s="822"/>
      <c r="N86" s="58">
        <f>L83+L84+L85</f>
        <v>1338.7587703463544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5801.2880048342022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1139</v>
      </c>
      <c r="C31" s="87" t="s">
        <v>2168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1200000</v>
      </c>
      <c r="L36" s="278"/>
      <c r="M36" s="279">
        <v>600</v>
      </c>
      <c r="N36" s="280">
        <f>K36/M36</f>
        <v>2000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600</v>
      </c>
      <c r="N37" s="280">
        <f>K37/M37</f>
        <v>103.29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2103.9283400650761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39221.851266345526</v>
      </c>
      <c r="N48" s="280">
        <f>K48*M48</f>
        <v>186.30379351514125</v>
      </c>
    </row>
    <row r="49" spans="1:14">
      <c r="A49" s="114" t="s">
        <v>924</v>
      </c>
      <c r="B49" s="49" t="str">
        <f>VLOOKUP(A49,MATERIALES!A6:D373,3,FALSE)</f>
        <v>Emulsión CRL-1h</v>
      </c>
      <c r="C49" s="289"/>
      <c r="D49" s="289"/>
      <c r="E49" s="289"/>
      <c r="F49" s="289"/>
      <c r="G49" s="289"/>
      <c r="H49" s="289"/>
      <c r="I49" s="276"/>
      <c r="J49" s="232" t="str">
        <f>VLOOKUP(A49,MATERIALES!A5:D641,2,FALSE)</f>
        <v>lt</v>
      </c>
      <c r="K49" s="417">
        <v>1.0687499999999999</v>
      </c>
      <c r="L49" s="275"/>
      <c r="M49" s="410">
        <f>VLOOKUP(A49,MATERIALES!A6:D397,4,FALSE)</f>
        <v>1115</v>
      </c>
      <c r="N49" s="280">
        <f>K49*M49</f>
        <v>1191.6562499999998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1377.960043515141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824">
        <f>VLOOKUP(A58,TRANSPORTE!A5:D117,4,FALSE)</f>
        <v>744.36377390598466</v>
      </c>
      <c r="M58" s="825"/>
      <c r="N58" s="295">
        <f>K58*L58</f>
        <v>3.5357279260534269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3.5357279260534269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3549.2581180138955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709.85162360277911</v>
      </c>
      <c r="M83" s="855"/>
      <c r="N83" s="57"/>
    </row>
    <row r="84" spans="1:14">
      <c r="B84" s="95" t="s">
        <v>1057</v>
      </c>
      <c r="C84" s="96"/>
      <c r="D84" s="96"/>
      <c r="E84" s="96"/>
      <c r="F84" s="96"/>
      <c r="G84" s="96"/>
      <c r="H84" s="96"/>
      <c r="I84" s="93"/>
      <c r="J84" s="94"/>
      <c r="K84" s="312">
        <v>0.05</v>
      </c>
      <c r="L84" s="854">
        <f>N78*K84</f>
        <v>177.46290590069478</v>
      </c>
      <c r="M84" s="855"/>
      <c r="N84" s="57"/>
    </row>
    <row r="85" spans="1:14" ht="15" thickBot="1">
      <c r="B85" s="97" t="s">
        <v>1058</v>
      </c>
      <c r="C85" s="98"/>
      <c r="D85" s="98"/>
      <c r="E85" s="98"/>
      <c r="F85" s="98"/>
      <c r="G85" s="98"/>
      <c r="H85" s="98"/>
      <c r="I85" s="99"/>
      <c r="J85" s="100"/>
      <c r="K85" s="313">
        <v>0.05</v>
      </c>
      <c r="L85" s="856">
        <f>N78*K85</f>
        <v>177.46290590069478</v>
      </c>
      <c r="M85" s="857"/>
      <c r="N85" s="57"/>
    </row>
    <row r="86" spans="1:14" ht="15" thickBot="1">
      <c r="B86" s="820" t="s">
        <v>1037</v>
      </c>
      <c r="C86" s="821"/>
      <c r="D86" s="821"/>
      <c r="E86" s="821"/>
      <c r="F86" s="821"/>
      <c r="G86" s="821"/>
      <c r="H86" s="821"/>
      <c r="I86" s="821"/>
      <c r="J86" s="821"/>
      <c r="K86" s="821"/>
      <c r="L86" s="821"/>
      <c r="M86" s="822"/>
      <c r="N86" s="58">
        <f>L83+L84+L85</f>
        <v>1064.7774354041687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4614.0355534180644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1140</v>
      </c>
      <c r="C31" s="87" t="s">
        <v>2169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1200000</v>
      </c>
      <c r="L36" s="278"/>
      <c r="M36" s="279">
        <v>600</v>
      </c>
      <c r="N36" s="280">
        <f>K36/M36</f>
        <v>2000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600</v>
      </c>
      <c r="N37" s="280">
        <f>K37/M37</f>
        <v>103.29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2103.9283400650761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38787.568312815885</v>
      </c>
      <c r="N48" s="280">
        <f>K48*M48</f>
        <v>484.8446039101986</v>
      </c>
    </row>
    <row r="49" spans="1:14">
      <c r="A49" s="114" t="s">
        <v>926</v>
      </c>
      <c r="B49" s="49" t="str">
        <f>VLOOKUP(A49,MATERIALES!A6:D373,3,FALSE)</f>
        <v>Emulsión CRL-1hm</v>
      </c>
      <c r="C49" s="289"/>
      <c r="D49" s="289"/>
      <c r="E49" s="289"/>
      <c r="F49" s="289"/>
      <c r="G49" s="289"/>
      <c r="H49" s="289"/>
      <c r="I49" s="276"/>
      <c r="J49" s="232" t="str">
        <f>VLOOKUP(A49,MATERIALES!A5:D641,2,FALSE)</f>
        <v>lt</v>
      </c>
      <c r="K49" s="415">
        <v>1.4625000000000001</v>
      </c>
      <c r="L49" s="275"/>
      <c r="M49" s="410">
        <f>VLOOKUP(A49,MATERIALES!A6:D397,4,FALSE)</f>
        <v>1435</v>
      </c>
      <c r="N49" s="280">
        <f>K49*M49</f>
        <v>2098.6875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2583.5321039101987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824">
        <f>VLOOKUP(A58,TRANSPORTE!A5:D117,4,FALSE)</f>
        <v>744.36377390598466</v>
      </c>
      <c r="M58" s="825"/>
      <c r="N58" s="295">
        <f>K58*L58</f>
        <v>9.3045471738248082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317"/>
      <c r="C63" s="318"/>
      <c r="D63" s="318"/>
      <c r="E63" s="318"/>
      <c r="F63" s="318"/>
      <c r="G63" s="31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9.3045471738248082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68">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4760.5989976567253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952.11979953134505</v>
      </c>
      <c r="M83" s="855"/>
      <c r="N83" s="57"/>
    </row>
    <row r="84" spans="1:14">
      <c r="B84" s="95" t="s">
        <v>1057</v>
      </c>
      <c r="C84" s="96"/>
      <c r="D84" s="96"/>
      <c r="E84" s="96"/>
      <c r="F84" s="96"/>
      <c r="G84" s="96"/>
      <c r="H84" s="96"/>
      <c r="I84" s="93"/>
      <c r="J84" s="94"/>
      <c r="K84" s="312">
        <v>0.05</v>
      </c>
      <c r="L84" s="854">
        <f>N78*K84</f>
        <v>238.02994988283626</v>
      </c>
      <c r="M84" s="855"/>
      <c r="N84" s="57"/>
    </row>
    <row r="85" spans="1:14" ht="15" thickBot="1">
      <c r="B85" s="97" t="s">
        <v>1058</v>
      </c>
      <c r="C85" s="98"/>
      <c r="D85" s="98"/>
      <c r="E85" s="98"/>
      <c r="F85" s="98"/>
      <c r="G85" s="98"/>
      <c r="H85" s="98"/>
      <c r="I85" s="99"/>
      <c r="J85" s="100"/>
      <c r="K85" s="313">
        <v>0.05</v>
      </c>
      <c r="L85" s="856">
        <f>N78*K85</f>
        <v>238.02994988283626</v>
      </c>
      <c r="M85" s="857"/>
      <c r="N85" s="57"/>
    </row>
    <row r="86" spans="1:14" ht="15" thickBot="1">
      <c r="B86" s="820" t="s">
        <v>1037</v>
      </c>
      <c r="C86" s="821"/>
      <c r="D86" s="821"/>
      <c r="E86" s="821"/>
      <c r="F86" s="821"/>
      <c r="G86" s="821"/>
      <c r="H86" s="821"/>
      <c r="I86" s="821"/>
      <c r="J86" s="821"/>
      <c r="K86" s="821"/>
      <c r="L86" s="821"/>
      <c r="M86" s="822"/>
      <c r="N86" s="58">
        <f>L83+L84+L85</f>
        <v>1428.1796992970176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6188.7786969537428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1141</v>
      </c>
      <c r="C31" s="87" t="s">
        <v>2170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1200000</v>
      </c>
      <c r="L36" s="278"/>
      <c r="M36" s="279">
        <v>600</v>
      </c>
      <c r="N36" s="280">
        <f>K36/M36</f>
        <v>2000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600</v>
      </c>
      <c r="N37" s="280">
        <f>K37/M37</f>
        <v>103.29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2103.9283400650761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37334.617126861223</v>
      </c>
      <c r="N48" s="280">
        <f>K48*M48</f>
        <v>354.67886270518159</v>
      </c>
    </row>
    <row r="49" spans="1:14">
      <c r="A49" s="114" t="s">
        <v>926</v>
      </c>
      <c r="B49" s="49" t="str">
        <f>VLOOKUP(A49,MATERIALES!A6:D373,3,FALSE)</f>
        <v>Emulsión CRL-1hm</v>
      </c>
      <c r="C49" s="289"/>
      <c r="D49" s="289"/>
      <c r="E49" s="289"/>
      <c r="F49" s="289"/>
      <c r="G49" s="289"/>
      <c r="H49" s="289"/>
      <c r="I49" s="276"/>
      <c r="J49" s="232" t="str">
        <f>VLOOKUP(A49,MATERIALES!A5:D641,2,FALSE)</f>
        <v>lt</v>
      </c>
      <c r="K49" s="417">
        <v>1.4107499999999999</v>
      </c>
      <c r="L49" s="275"/>
      <c r="M49" s="410">
        <f>VLOOKUP(A49,MATERIALES!A6:D397,4,FALSE)</f>
        <v>1435</v>
      </c>
      <c r="N49" s="280">
        <f>K49*M49</f>
        <v>2024.42625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2379.1051127051815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824">
        <f>VLOOKUP(A58,TRANSPORTE!A5:D117,4,FALSE)</f>
        <v>744.36377390598466</v>
      </c>
      <c r="M58" s="825"/>
      <c r="N58" s="295">
        <f>K58*L58</f>
        <v>7.0714558521068538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7.0714558521068538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4553.9389151299902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910.78778302599812</v>
      </c>
      <c r="M83" s="855"/>
      <c r="N83" s="57"/>
    </row>
    <row r="84" spans="1:14">
      <c r="B84" s="95" t="s">
        <v>1057</v>
      </c>
      <c r="C84" s="96"/>
      <c r="D84" s="96"/>
      <c r="E84" s="96"/>
      <c r="F84" s="96"/>
      <c r="G84" s="96"/>
      <c r="H84" s="96"/>
      <c r="I84" s="93"/>
      <c r="J84" s="94"/>
      <c r="K84" s="312">
        <v>0.05</v>
      </c>
      <c r="L84" s="854">
        <f>N78*K84</f>
        <v>227.69694575649953</v>
      </c>
      <c r="M84" s="855"/>
      <c r="N84" s="57"/>
    </row>
    <row r="85" spans="1:14" ht="15" thickBot="1">
      <c r="B85" s="97" t="s">
        <v>1058</v>
      </c>
      <c r="C85" s="98"/>
      <c r="D85" s="98"/>
      <c r="E85" s="98"/>
      <c r="F85" s="98"/>
      <c r="G85" s="98"/>
      <c r="H85" s="98"/>
      <c r="I85" s="99"/>
      <c r="J85" s="100"/>
      <c r="K85" s="313">
        <v>0.05</v>
      </c>
      <c r="L85" s="856">
        <f>N78*K85</f>
        <v>227.69694575649953</v>
      </c>
      <c r="M85" s="857"/>
      <c r="N85" s="57"/>
    </row>
    <row r="86" spans="1:14" ht="15" thickBot="1">
      <c r="B86" s="820" t="s">
        <v>1037</v>
      </c>
      <c r="C86" s="821"/>
      <c r="D86" s="821"/>
      <c r="E86" s="821"/>
      <c r="F86" s="821"/>
      <c r="G86" s="821"/>
      <c r="H86" s="821"/>
      <c r="I86" s="821"/>
      <c r="J86" s="821"/>
      <c r="K86" s="821"/>
      <c r="L86" s="821"/>
      <c r="M86" s="822"/>
      <c r="N86" s="58">
        <f>L83+L84+L85</f>
        <v>1366.1816745389974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5920.120589668988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1142</v>
      </c>
      <c r="C31" s="87" t="s">
        <v>2171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1200000</v>
      </c>
      <c r="L36" s="278"/>
      <c r="M36" s="279">
        <v>600</v>
      </c>
      <c r="N36" s="280">
        <f>K36/M36</f>
        <v>2000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600</v>
      </c>
      <c r="N37" s="280">
        <f>K37/M37</f>
        <v>103.29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2103.9283400650761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40110.045480320056</v>
      </c>
      <c r="N48" s="280">
        <f>K48*M48</f>
        <v>381.04543206304049</v>
      </c>
    </row>
    <row r="49" spans="1:14">
      <c r="A49" s="114" t="s">
        <v>926</v>
      </c>
      <c r="B49" s="49" t="str">
        <f>VLOOKUP(A49,MATERIALES!A6:D373,3,FALSE)</f>
        <v>Emulsión CRL-1hm</v>
      </c>
      <c r="C49" s="289"/>
      <c r="D49" s="289"/>
      <c r="E49" s="289"/>
      <c r="F49" s="289"/>
      <c r="G49" s="289"/>
      <c r="H49" s="289"/>
      <c r="I49" s="276"/>
      <c r="J49" s="232" t="str">
        <f>VLOOKUP(A49,MATERIALES!A5:D641,2,FALSE)</f>
        <v>lt</v>
      </c>
      <c r="K49" s="290">
        <v>1.71</v>
      </c>
      <c r="L49" s="275"/>
      <c r="M49" s="410">
        <f>VLOOKUP(A49,MATERIALES!A6:D397,4,FALSE)</f>
        <v>1435</v>
      </c>
      <c r="N49" s="280">
        <f>K49*M49</f>
        <v>2453.85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2834.8954320630405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1417</v>
      </c>
      <c r="B58" s="52" t="str">
        <f>VLOOKUP(A58,TRANSPORTE!A5:D117,3,FALSE)</f>
        <v>Transporte de agregado tipo LA-3</v>
      </c>
      <c r="C58" s="325"/>
      <c r="D58" s="325"/>
      <c r="E58" s="325"/>
      <c r="F58" s="325"/>
      <c r="G58" s="325"/>
      <c r="H58" s="319" t="s">
        <v>1552</v>
      </c>
      <c r="I58" s="416">
        <v>9.4999999999999998E-3</v>
      </c>
      <c r="J58" s="294">
        <v>1</v>
      </c>
      <c r="K58" s="416">
        <f>I58*J58</f>
        <v>9.4999999999999998E-3</v>
      </c>
      <c r="L58" s="824">
        <f>VLOOKUP(A58,TRANSPORTE!A5:D117,4,FALSE)</f>
        <v>744.36377390598466</v>
      </c>
      <c r="M58" s="825"/>
      <c r="N58" s="295">
        <f>K58*L58</f>
        <v>7.0714558521068538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7.0714558521068538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5009.7292344878488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1001.9458468975698</v>
      </c>
      <c r="M83" s="855"/>
      <c r="N83" s="57"/>
    </row>
    <row r="84" spans="1:14">
      <c r="B84" s="95" t="s">
        <v>1057</v>
      </c>
      <c r="C84" s="96"/>
      <c r="D84" s="96"/>
      <c r="E84" s="96"/>
      <c r="F84" s="96"/>
      <c r="G84" s="96"/>
      <c r="H84" s="96"/>
      <c r="I84" s="93"/>
      <c r="J84" s="94"/>
      <c r="K84" s="312">
        <v>0.05</v>
      </c>
      <c r="L84" s="854">
        <f>N78*K84</f>
        <v>250.48646172439246</v>
      </c>
      <c r="M84" s="855"/>
      <c r="N84" s="57"/>
    </row>
    <row r="85" spans="1:14" ht="15" thickBot="1">
      <c r="B85" s="97" t="s">
        <v>1058</v>
      </c>
      <c r="C85" s="98"/>
      <c r="D85" s="98"/>
      <c r="E85" s="98"/>
      <c r="F85" s="98"/>
      <c r="G85" s="98"/>
      <c r="H85" s="98"/>
      <c r="I85" s="99"/>
      <c r="J85" s="100"/>
      <c r="K85" s="313">
        <v>0.05</v>
      </c>
      <c r="L85" s="856">
        <f>N78*K85</f>
        <v>250.48646172439246</v>
      </c>
      <c r="M85" s="857"/>
      <c r="N85" s="57"/>
    </row>
    <row r="86" spans="1:14" ht="15" thickBot="1">
      <c r="B86" s="820" t="s">
        <v>1037</v>
      </c>
      <c r="C86" s="821"/>
      <c r="D86" s="821"/>
      <c r="E86" s="821"/>
      <c r="F86" s="821"/>
      <c r="G86" s="821"/>
      <c r="H86" s="821"/>
      <c r="I86" s="821"/>
      <c r="J86" s="821"/>
      <c r="K86" s="821"/>
      <c r="L86" s="821"/>
      <c r="M86" s="822"/>
      <c r="N86" s="58">
        <f>L83+L84+L85</f>
        <v>1502.9187703463547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6512.6480048342037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1143</v>
      </c>
      <c r="C31" s="87" t="s">
        <v>2172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1200000</v>
      </c>
      <c r="L36" s="278"/>
      <c r="M36" s="279">
        <v>600</v>
      </c>
      <c r="N36" s="280">
        <f>K36/M36</f>
        <v>2000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600</v>
      </c>
      <c r="N37" s="280">
        <f>K37/M37</f>
        <v>103.29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2103.9283400650761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39221.851266345526</v>
      </c>
      <c r="N48" s="280">
        <f>K48*M48</f>
        <v>186.30379351514125</v>
      </c>
    </row>
    <row r="49" spans="1:14">
      <c r="A49" s="114" t="s">
        <v>926</v>
      </c>
      <c r="B49" s="49" t="str">
        <f>VLOOKUP(A49,MATERIALES!A6:D373,3,FALSE)</f>
        <v>Emulsión CRL-1hm</v>
      </c>
      <c r="C49" s="289"/>
      <c r="D49" s="289"/>
      <c r="E49" s="289"/>
      <c r="F49" s="289"/>
      <c r="G49" s="289"/>
      <c r="H49" s="289"/>
      <c r="I49" s="276"/>
      <c r="J49" s="232" t="str">
        <f>VLOOKUP(A49,MATERIALES!A5:D641,2,FALSE)</f>
        <v>lt</v>
      </c>
      <c r="K49" s="417">
        <v>1.0687499999999999</v>
      </c>
      <c r="L49" s="275"/>
      <c r="M49" s="410">
        <f>VLOOKUP(A49,MATERIALES!A6:D397,4,FALSE)</f>
        <v>1435</v>
      </c>
      <c r="N49" s="280">
        <f>K49*M49</f>
        <v>1533.6562499999998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1719.960043515141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824">
        <f>VLOOKUP(A58,TRANSPORTE!A5:D117,4,FALSE)</f>
        <v>744.36377390598466</v>
      </c>
      <c r="M58" s="825"/>
      <c r="N58" s="295">
        <f>K58*L58</f>
        <v>3.5357279260534269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3.5357279260534269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3891.2581180138955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778.25162360277909</v>
      </c>
      <c r="M83" s="855"/>
      <c r="N83" s="57"/>
    </row>
    <row r="84" spans="1:14">
      <c r="B84" s="95" t="s">
        <v>1057</v>
      </c>
      <c r="C84" s="96"/>
      <c r="D84" s="96"/>
      <c r="E84" s="96"/>
      <c r="F84" s="96"/>
      <c r="G84" s="96"/>
      <c r="H84" s="96"/>
      <c r="I84" s="93"/>
      <c r="J84" s="94"/>
      <c r="K84" s="312">
        <v>0.05</v>
      </c>
      <c r="L84" s="854">
        <f>N78*K84</f>
        <v>194.56290590069477</v>
      </c>
      <c r="M84" s="855"/>
      <c r="N84" s="57"/>
    </row>
    <row r="85" spans="1:14" ht="15" thickBot="1">
      <c r="B85" s="97" t="s">
        <v>1058</v>
      </c>
      <c r="C85" s="98"/>
      <c r="D85" s="98"/>
      <c r="E85" s="98"/>
      <c r="F85" s="98"/>
      <c r="G85" s="98"/>
      <c r="H85" s="98"/>
      <c r="I85" s="99"/>
      <c r="J85" s="100"/>
      <c r="K85" s="313">
        <v>0.05</v>
      </c>
      <c r="L85" s="856">
        <f>N78*K85</f>
        <v>194.56290590069477</v>
      </c>
      <c r="M85" s="857"/>
      <c r="N85" s="57"/>
    </row>
    <row r="86" spans="1:14" ht="15" thickBot="1">
      <c r="B86" s="820" t="s">
        <v>1037</v>
      </c>
      <c r="C86" s="821"/>
      <c r="D86" s="821"/>
      <c r="E86" s="821"/>
      <c r="F86" s="821"/>
      <c r="G86" s="821"/>
      <c r="H86" s="821"/>
      <c r="I86" s="821"/>
      <c r="J86" s="821"/>
      <c r="K86" s="821"/>
      <c r="L86" s="821"/>
      <c r="M86" s="822"/>
      <c r="N86" s="58">
        <f>L83+L84+L85</f>
        <v>1167.3774354041686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5058.6355534180639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1144</v>
      </c>
      <c r="C31" s="87" t="s">
        <v>1657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290</v>
      </c>
      <c r="B37" s="833" t="str">
        <f>VLOOKUP(A37,EQUIPOS!A7:D154,3,FALSE)</f>
        <v>Planta trituradora</v>
      </c>
      <c r="C37" s="834"/>
      <c r="D37" s="834"/>
      <c r="E37" s="834"/>
      <c r="F37" s="834"/>
      <c r="G37" s="834"/>
      <c r="H37" s="835"/>
      <c r="I37" s="275"/>
      <c r="J37" s="276"/>
      <c r="K37" s="277">
        <f>VLOOKUP(A37,EQUIPOS!A7:D164,4,FALSE)</f>
        <v>400000</v>
      </c>
      <c r="L37" s="278"/>
      <c r="M37" s="279">
        <v>30</v>
      </c>
      <c r="N37" s="280">
        <f t="shared" ref="N37:N43" si="0">K37/M37</f>
        <v>13333.333333333334</v>
      </c>
    </row>
    <row r="38" spans="1:14">
      <c r="A38" t="s">
        <v>168</v>
      </c>
      <c r="B38" s="833" t="str">
        <f>VLOOKUP(A38,EQUIPOS!A8:D154,3,FALSE)</f>
        <v>Compactador tipo  POTENCIA: 105 HP, PESO: 6 ton</v>
      </c>
      <c r="C38" s="834"/>
      <c r="D38" s="834"/>
      <c r="E38" s="834"/>
      <c r="F38" s="834"/>
      <c r="G38" s="834"/>
      <c r="H38" s="835"/>
      <c r="I38" s="275"/>
      <c r="J38" s="276"/>
      <c r="K38" s="277">
        <f>VLOOKUP(A38,EQUIPOS!A8:D165,4,FALSE)</f>
        <v>80000</v>
      </c>
      <c r="L38" s="278"/>
      <c r="M38" s="279">
        <v>9</v>
      </c>
      <c r="N38" s="280">
        <f t="shared" si="0"/>
        <v>8888.8888888888887</v>
      </c>
    </row>
    <row r="39" spans="1:14">
      <c r="A39" t="s">
        <v>173</v>
      </c>
      <c r="B39" s="833" t="str">
        <f>VLOOKUP(A39,EQUIPOS!A9:D154,3,FALSE)</f>
        <v>Compactador neumático de Potencia 70 HP, peso de 13 ton</v>
      </c>
      <c r="C39" s="834"/>
      <c r="D39" s="834"/>
      <c r="E39" s="834"/>
      <c r="F39" s="834"/>
      <c r="G39" s="834"/>
      <c r="H39" s="835"/>
      <c r="I39" s="275"/>
      <c r="J39" s="276"/>
      <c r="K39" s="277">
        <f>VLOOKUP(A39,EQUIPOS!A9:D166,4,FALSE)</f>
        <v>100000</v>
      </c>
      <c r="L39" s="278"/>
      <c r="M39" s="279">
        <v>9</v>
      </c>
      <c r="N39" s="280">
        <f t="shared" si="0"/>
        <v>11111.111111111111</v>
      </c>
    </row>
    <row r="40" spans="1:14">
      <c r="A40" t="s">
        <v>286</v>
      </c>
      <c r="B40" s="833" t="str">
        <f>VLOOKUP(A40,EQUIPOS!A10:D154,3,FALSE)</f>
        <v>Planta de asfalto en frio</v>
      </c>
      <c r="C40" s="834"/>
      <c r="D40" s="834"/>
      <c r="E40" s="834"/>
      <c r="F40" s="834"/>
      <c r="G40" s="834"/>
      <c r="H40" s="835"/>
      <c r="I40" s="275"/>
      <c r="J40" s="276"/>
      <c r="K40" s="277">
        <f>VLOOKUP(A40,EQUIPOS!A10:D167,4,FALSE)</f>
        <v>167513.36225560238</v>
      </c>
      <c r="L40" s="278"/>
      <c r="M40" s="279">
        <v>9</v>
      </c>
      <c r="N40" s="280">
        <f t="shared" si="0"/>
        <v>18612.59580617804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9</v>
      </c>
      <c r="N42" s="280">
        <f t="shared" si="0"/>
        <v>22222.222222222223</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9</v>
      </c>
      <c r="N43" s="280">
        <f t="shared" si="0"/>
        <v>7638.8888888888887</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N77*M46</f>
        <v>922.04676066569448</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90729.087011288182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VLOOKUP(A53,MATERIALES!A5:D373,3,FALSE)</f>
        <v>Agregado Petreo para Triturar (Crudo)</v>
      </c>
      <c r="C53" s="289"/>
      <c r="D53" s="289"/>
      <c r="E53" s="289"/>
      <c r="F53" s="289"/>
      <c r="G53" s="289"/>
      <c r="H53" s="289"/>
      <c r="I53" s="276"/>
      <c r="J53" s="232" t="str">
        <f>VLOOKUP(A53,MATERIALES!A4:D640,2,FALSE)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VLOOKUP(A54,MATERIALES!A5:D641,2,FALSE)</f>
        <v>lt</v>
      </c>
      <c r="K54" s="290">
        <v>25</v>
      </c>
      <c r="L54" s="275"/>
      <c r="M54" s="410">
        <f>VLOOKUP(A54,MATERIALES!A6:D397,4,FALSE)</f>
        <v>42</v>
      </c>
      <c r="N54" s="280">
        <f>K54*M54</f>
        <v>1050</v>
      </c>
    </row>
    <row r="55" spans="1:14" ht="15" thickBot="1">
      <c r="B55" s="49"/>
      <c r="C55" s="289"/>
      <c r="D55" s="289"/>
      <c r="E55" s="289"/>
      <c r="F55" s="289"/>
      <c r="G55" s="289"/>
      <c r="H55" s="289"/>
      <c r="I55" s="276"/>
      <c r="J55" s="232"/>
      <c r="K55" s="290"/>
      <c r="L55" s="275"/>
      <c r="M55" s="291"/>
      <c r="N55" s="292"/>
    </row>
    <row r="56" spans="1:14" ht="15" thickBot="1">
      <c r="B56" s="820" t="s">
        <v>1037</v>
      </c>
      <c r="C56" s="821"/>
      <c r="D56" s="821"/>
      <c r="E56" s="821"/>
      <c r="F56" s="821"/>
      <c r="G56" s="821"/>
      <c r="H56" s="821"/>
      <c r="I56" s="821"/>
      <c r="J56" s="821"/>
      <c r="K56" s="821"/>
      <c r="L56" s="821"/>
      <c r="M56" s="822"/>
      <c r="N56" s="402">
        <f>SUM(N53:N55)</f>
        <v>36050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23" t="s">
        <v>1045</v>
      </c>
      <c r="M60" s="796"/>
      <c r="N60" s="82" t="s">
        <v>1035</v>
      </c>
    </row>
    <row r="61" spans="1:14">
      <c r="A61" t="s">
        <v>1431</v>
      </c>
      <c r="B61" s="52" t="str">
        <f>VLOOKUP(A61,TRANSPORTE!A5:D117,3,FALSE)</f>
        <v>Transporte de Mezcla en Frio MDF-38</v>
      </c>
      <c r="C61" s="325"/>
      <c r="D61" s="325"/>
      <c r="E61" s="325"/>
      <c r="F61" s="325"/>
      <c r="G61" s="325"/>
      <c r="H61" s="319" t="s">
        <v>1552</v>
      </c>
      <c r="I61" s="287">
        <v>1.25</v>
      </c>
      <c r="J61" s="294">
        <v>1</v>
      </c>
      <c r="K61" s="287">
        <f>I61*J61</f>
        <v>1.25</v>
      </c>
      <c r="L61" s="824">
        <f>VLOOKUP(A61,TRANSPORTE!A5:D117,4,FALSE)</f>
        <v>744.36377390598466</v>
      </c>
      <c r="M61" s="825"/>
      <c r="N61" s="295">
        <f>K61*L61</f>
        <v>930.45471738248079</v>
      </c>
    </row>
    <row r="62" spans="1:14">
      <c r="A62" t="s">
        <v>1353</v>
      </c>
      <c r="B62" s="52" t="str">
        <f>VLOOKUP(A62,TRANSPORTE!A6:D117,3,FALSE)</f>
        <v>Transporte de Material Crudo de Rio</v>
      </c>
      <c r="C62" s="53"/>
      <c r="D62" s="53"/>
      <c r="E62" s="53"/>
      <c r="F62" s="53"/>
      <c r="G62" s="53"/>
      <c r="H62" s="319" t="s">
        <v>1552</v>
      </c>
      <c r="I62" s="287">
        <v>1.4</v>
      </c>
      <c r="J62" s="294">
        <v>1</v>
      </c>
      <c r="K62" s="287">
        <f>I62*J62</f>
        <v>1.4</v>
      </c>
      <c r="L62" s="824">
        <f>VLOOKUP(A62,TRANSPORTE!A6:D117,4,FALSE)</f>
        <v>800</v>
      </c>
      <c r="M62" s="825"/>
      <c r="N62" s="295">
        <f>K62*L62</f>
        <v>1120</v>
      </c>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f>N61+N62+N63+N64+N65</f>
        <v>2050.4547173824808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t="s">
        <v>19</v>
      </c>
      <c r="B72" s="55" t="str">
        <f>VLOOKUP(A72,'MANO DE OBRA'!A8:D68,3,FALSE)</f>
        <v>Obrero (8)</v>
      </c>
      <c r="C72" s="53"/>
      <c r="D72" s="53"/>
      <c r="E72" s="53"/>
      <c r="F72" s="53"/>
      <c r="G72" s="53"/>
      <c r="H72" s="53"/>
      <c r="I72" s="300">
        <f>K72/J72*100</f>
        <v>220831.15764799999</v>
      </c>
      <c r="J72" s="301">
        <v>185</v>
      </c>
      <c r="K72" s="302">
        <f>VLOOKUP(A72,'MANO DE OBRA'!A8:D99,4,FALSE)</f>
        <v>408537.6416488</v>
      </c>
      <c r="L72" s="56"/>
      <c r="M72" s="303">
        <f>M38*8</f>
        <v>72</v>
      </c>
      <c r="N72" s="403">
        <f>K72/M72</f>
        <v>5674.1339117888892</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7">
        <f>M72</f>
        <v>72</v>
      </c>
      <c r="N73" s="403">
        <f>K73/M73</f>
        <v>1418.5334779472223</v>
      </c>
    </row>
    <row r="74" spans="1:15">
      <c r="A74" t="s">
        <v>54</v>
      </c>
      <c r="B74" s="55" t="str">
        <f>VLOOKUP(A74,'MANO DE OBRA'!A9:D70,3,FALSE)</f>
        <v>Rastrilleros (2)</v>
      </c>
      <c r="C74" s="53"/>
      <c r="D74" s="53"/>
      <c r="E74" s="53"/>
      <c r="F74" s="53"/>
      <c r="G74" s="53"/>
      <c r="H74" s="53"/>
      <c r="I74" s="300">
        <f>K74/J74*100</f>
        <v>82811.68411799999</v>
      </c>
      <c r="J74" s="301">
        <v>185</v>
      </c>
      <c r="K74" s="302">
        <f>VLOOKUP(A74,'MANO DE OBRA'!A9:D101,4,FALSE)</f>
        <v>153201.61561829998</v>
      </c>
      <c r="L74" s="56"/>
      <c r="M74" s="308">
        <f>M73</f>
        <v>72</v>
      </c>
      <c r="N74" s="403">
        <f>K74/M74</f>
        <v>2127.800216920833</v>
      </c>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SUM(N72:N76)</f>
        <v>9220.4676066569446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N48+N56+N67+N77</f>
        <v>138050.0093353276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27610.001867065523</v>
      </c>
      <c r="M84" s="855"/>
      <c r="N84" s="57"/>
    </row>
    <row r="85" spans="1:14">
      <c r="B85" s="95" t="s">
        <v>1057</v>
      </c>
      <c r="C85" s="96"/>
      <c r="D85" s="96"/>
      <c r="E85" s="96"/>
      <c r="F85" s="96"/>
      <c r="G85" s="96"/>
      <c r="H85" s="96"/>
      <c r="I85" s="93"/>
      <c r="J85" s="94"/>
      <c r="K85" s="312">
        <v>0.05</v>
      </c>
      <c r="L85" s="854">
        <f>N79*K85</f>
        <v>6902.5004667663807</v>
      </c>
      <c r="M85" s="855"/>
      <c r="N85" s="57"/>
    </row>
    <row r="86" spans="1:14" ht="15" thickBot="1">
      <c r="B86" s="97" t="s">
        <v>1058</v>
      </c>
      <c r="C86" s="98"/>
      <c r="D86" s="98"/>
      <c r="E86" s="98"/>
      <c r="F86" s="98"/>
      <c r="G86" s="98"/>
      <c r="H86" s="98"/>
      <c r="I86" s="99"/>
      <c r="J86" s="100"/>
      <c r="K86" s="313">
        <v>0.05</v>
      </c>
      <c r="L86" s="856">
        <f>N79*K86</f>
        <v>6902.5004667663807</v>
      </c>
      <c r="M86" s="857"/>
      <c r="N86" s="57"/>
    </row>
    <row r="87" spans="1:14" ht="15" thickBot="1">
      <c r="B87" s="820" t="s">
        <v>1037</v>
      </c>
      <c r="C87" s="821"/>
      <c r="D87" s="821"/>
      <c r="E87" s="821"/>
      <c r="F87" s="821"/>
      <c r="G87" s="821"/>
      <c r="H87" s="821"/>
      <c r="I87" s="821"/>
      <c r="J87" s="821"/>
      <c r="K87" s="821"/>
      <c r="L87" s="821"/>
      <c r="M87" s="822"/>
      <c r="N87" s="58">
        <f>L84+L85+L86</f>
        <v>41415.002800598282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179465.01213592588</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58" t="s">
        <v>2324</v>
      </c>
      <c r="C106" s="859"/>
      <c r="D106" s="859"/>
      <c r="E106" s="859"/>
      <c r="F106" s="859"/>
      <c r="G106" s="859"/>
      <c r="H106" s="859"/>
      <c r="I106" s="859"/>
      <c r="J106" s="859"/>
      <c r="K106" s="859"/>
      <c r="L106" s="859"/>
      <c r="M106" s="859"/>
      <c r="N106" s="860"/>
    </row>
    <row r="107" spans="2:14" ht="15" customHeight="1">
      <c r="B107" s="858"/>
      <c r="C107" s="859"/>
      <c r="D107" s="859"/>
      <c r="E107" s="859"/>
      <c r="F107" s="859"/>
      <c r="G107" s="859"/>
      <c r="H107" s="859"/>
      <c r="I107" s="859"/>
      <c r="J107" s="859"/>
      <c r="K107" s="859"/>
      <c r="L107" s="859"/>
      <c r="M107" s="859"/>
      <c r="N107" s="860"/>
    </row>
    <row r="108" spans="2:14" ht="30" customHeight="1">
      <c r="B108" s="861" t="s">
        <v>2325</v>
      </c>
      <c r="C108" s="862"/>
      <c r="D108" s="862"/>
      <c r="E108" s="862"/>
      <c r="F108" s="862"/>
      <c r="G108" s="862"/>
      <c r="H108" s="862"/>
      <c r="I108" s="862"/>
      <c r="J108" s="862"/>
      <c r="K108" s="862"/>
      <c r="L108" s="862"/>
      <c r="M108" s="862"/>
      <c r="N108" s="863"/>
    </row>
    <row r="109" spans="2:14">
      <c r="B109" s="861"/>
      <c r="C109" s="862"/>
      <c r="D109" s="862"/>
      <c r="E109" s="862"/>
      <c r="F109" s="862"/>
      <c r="G109" s="862"/>
      <c r="H109" s="862"/>
      <c r="I109" s="862"/>
      <c r="J109" s="862"/>
      <c r="K109" s="862"/>
      <c r="L109" s="862"/>
      <c r="M109" s="862"/>
      <c r="N109" s="86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7"/>
      <c r="K119" s="797"/>
      <c r="L119" s="797"/>
      <c r="M119" s="797"/>
      <c r="N119" s="798"/>
    </row>
    <row r="120" spans="2:14" ht="15" thickBot="1">
      <c r="B120" s="269" t="s">
        <v>2327</v>
      </c>
      <c r="C120" s="401"/>
      <c r="D120" s="401"/>
      <c r="E120" s="63"/>
      <c r="F120" s="63"/>
      <c r="G120" s="63"/>
      <c r="H120" s="63"/>
      <c r="I120" s="63"/>
      <c r="J120" s="799"/>
      <c r="K120" s="799"/>
      <c r="L120" s="799"/>
      <c r="M120" s="799"/>
      <c r="N120" s="800"/>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1145</v>
      </c>
      <c r="C31" s="87" t="s">
        <v>1658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168</v>
      </c>
      <c r="B37" s="833" t="str">
        <f>VLOOKUP(A37,EQUIPOS!A7:D154,3,FALSE)</f>
        <v>Compactador tipo  POTENCIA: 105 HP, PESO: 6 ton</v>
      </c>
      <c r="C37" s="834"/>
      <c r="D37" s="834"/>
      <c r="E37" s="834"/>
      <c r="F37" s="834"/>
      <c r="G37" s="834"/>
      <c r="H37" s="835"/>
      <c r="I37" s="275"/>
      <c r="J37" s="276"/>
      <c r="K37" s="277">
        <f>VLOOKUP(A37,EQUIPOS!A7:D164,4,FALSE)</f>
        <v>80000</v>
      </c>
      <c r="L37" s="278"/>
      <c r="M37" s="279">
        <v>9</v>
      </c>
      <c r="N37" s="280">
        <f t="shared" ref="N37:N43" si="0">K37/M37</f>
        <v>8888.8888888888887</v>
      </c>
    </row>
    <row r="38" spans="1:14">
      <c r="A38" t="s">
        <v>173</v>
      </c>
      <c r="B38" s="833" t="str">
        <f>VLOOKUP(A38,EQUIPOS!A8:D154,3,FALSE)</f>
        <v>Compactador neumático de Potencia 70 HP, peso de 13 ton</v>
      </c>
      <c r="C38" s="834"/>
      <c r="D38" s="834"/>
      <c r="E38" s="834"/>
      <c r="F38" s="834"/>
      <c r="G38" s="834"/>
      <c r="H38" s="835"/>
      <c r="I38" s="275"/>
      <c r="J38" s="276"/>
      <c r="K38" s="277">
        <f>VLOOKUP(A38,EQUIPOS!A8:D165,4,FALSE)</f>
        <v>100000</v>
      </c>
      <c r="L38" s="278"/>
      <c r="M38" s="279">
        <v>9</v>
      </c>
      <c r="N38" s="280">
        <f t="shared" si="0"/>
        <v>11111.111111111111</v>
      </c>
    </row>
    <row r="39" spans="1:14">
      <c r="A39" t="s">
        <v>286</v>
      </c>
      <c r="B39" s="833" t="str">
        <f>VLOOKUP(A39,EQUIPOS!A9:D154,3,FALSE)</f>
        <v>Planta de asfalto en frio</v>
      </c>
      <c r="C39" s="834"/>
      <c r="D39" s="834"/>
      <c r="E39" s="834"/>
      <c r="F39" s="834"/>
      <c r="G39" s="834"/>
      <c r="H39" s="835"/>
      <c r="I39" s="275"/>
      <c r="J39" s="276"/>
      <c r="K39" s="277">
        <f>VLOOKUP(A39,EQUIPOS!A9:D166,4,FALSE)</f>
        <v>167513.36225560238</v>
      </c>
      <c r="L39" s="278"/>
      <c r="M39" s="279">
        <v>9</v>
      </c>
      <c r="N39" s="280">
        <f t="shared" si="0"/>
        <v>18612.59580617804</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9</v>
      </c>
      <c r="N42" s="280">
        <f t="shared" si="0"/>
        <v>22222.222222222223</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9</v>
      </c>
      <c r="N43" s="280">
        <f t="shared" si="0"/>
        <v>7638.8888888888887</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922.04676066569448</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2">
        <f>SUM(N36:N48)</f>
        <v>90729.087011288182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VLOOKUP(A54,MATERIALES!A5:D373,3,FALSE)</f>
        <v>Agregado Petreo para Triturar (Crudo)</v>
      </c>
      <c r="C54" s="289"/>
      <c r="D54" s="289"/>
      <c r="E54" s="289"/>
      <c r="F54" s="289"/>
      <c r="G54" s="289"/>
      <c r="H54" s="289"/>
      <c r="I54" s="276"/>
      <c r="J54" s="232" t="str">
        <f>VLOOKUP(A54,MATERIALES!A4:D640,2,FALSE)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VLOOKUP(A55,MATERIALES!A5:D641,2,FALSE)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800</v>
      </c>
      <c r="M64" s="825"/>
      <c r="N64" s="295">
        <f>K64*L64</f>
        <v>1120</v>
      </c>
    </row>
    <row r="65" spans="1:15">
      <c r="A65" t="s">
        <v>1453</v>
      </c>
      <c r="B65" s="52" t="str">
        <f>VLOOKUP(A65,TRANSPORTE!A6:D117,3,FALSE)</f>
        <v>Transporte de Mezcla densa En Frio MDF-25</v>
      </c>
      <c r="C65" s="53"/>
      <c r="D65" s="53"/>
      <c r="E65" s="53"/>
      <c r="F65" s="53"/>
      <c r="G65" s="53"/>
      <c r="H65" s="319" t="s">
        <v>1552</v>
      </c>
      <c r="I65" s="287">
        <v>1.25</v>
      </c>
      <c r="J65" s="294">
        <v>1</v>
      </c>
      <c r="K65" s="287">
        <f>I65*J65</f>
        <v>1.25</v>
      </c>
      <c r="L65" s="824">
        <f>VLOOKUP(A65,TRANSPORTE!A6:D117,4,FALSE)</f>
        <v>744.36377390598466</v>
      </c>
      <c r="M65" s="825"/>
      <c r="N65" s="295">
        <f>K65*L65</f>
        <v>930.45471738248079</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2050.4547173824808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138050.0093353276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27610.001867065523</v>
      </c>
      <c r="M88" s="855"/>
      <c r="N88" s="57"/>
    </row>
    <row r="89" spans="1:14">
      <c r="B89" s="95" t="s">
        <v>1057</v>
      </c>
      <c r="C89" s="96"/>
      <c r="D89" s="96"/>
      <c r="E89" s="96"/>
      <c r="F89" s="96"/>
      <c r="G89" s="96"/>
      <c r="H89" s="96"/>
      <c r="I89" s="93"/>
      <c r="J89" s="94"/>
      <c r="K89" s="312">
        <v>0.05</v>
      </c>
      <c r="L89" s="854">
        <f>N83*K89</f>
        <v>6902.5004667663807</v>
      </c>
      <c r="M89" s="855"/>
      <c r="N89" s="57"/>
    </row>
    <row r="90" spans="1:14" ht="15" thickBot="1">
      <c r="B90" s="97" t="s">
        <v>1058</v>
      </c>
      <c r="C90" s="98"/>
      <c r="D90" s="98"/>
      <c r="E90" s="98"/>
      <c r="F90" s="98"/>
      <c r="G90" s="98"/>
      <c r="H90" s="98"/>
      <c r="I90" s="99"/>
      <c r="J90" s="100"/>
      <c r="K90" s="313">
        <v>0.05</v>
      </c>
      <c r="L90" s="856">
        <f>N83*K90</f>
        <v>6902.5004667663807</v>
      </c>
      <c r="M90" s="857"/>
      <c r="N90" s="57"/>
    </row>
    <row r="91" spans="1:14" ht="15" thickBot="1">
      <c r="B91" s="820" t="s">
        <v>1037</v>
      </c>
      <c r="C91" s="821"/>
      <c r="D91" s="821"/>
      <c r="E91" s="821"/>
      <c r="F91" s="821"/>
      <c r="G91" s="821"/>
      <c r="H91" s="821"/>
      <c r="I91" s="821"/>
      <c r="J91" s="821"/>
      <c r="K91" s="821"/>
      <c r="L91" s="821"/>
      <c r="M91" s="822"/>
      <c r="N91" s="58">
        <f>L88+L89+L90</f>
        <v>41415.002800598282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179465.01213592588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1146</v>
      </c>
      <c r="C31" s="87" t="s">
        <v>1659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168</v>
      </c>
      <c r="B37" s="833" t="str">
        <f>VLOOKUP(A37,EQUIPOS!A7:D154,3,FALSE)</f>
        <v>Compactador tipo  POTENCIA: 105 HP, PESO: 6 ton</v>
      </c>
      <c r="C37" s="834"/>
      <c r="D37" s="834"/>
      <c r="E37" s="834"/>
      <c r="F37" s="834"/>
      <c r="G37" s="834"/>
      <c r="H37" s="835"/>
      <c r="I37" s="275"/>
      <c r="J37" s="276"/>
      <c r="K37" s="277">
        <f>VLOOKUP(A37,EQUIPOS!A7:D164,4,FALSE)</f>
        <v>80000</v>
      </c>
      <c r="L37" s="278"/>
      <c r="M37" s="279">
        <v>9</v>
      </c>
      <c r="N37" s="280">
        <f t="shared" ref="N37:N43" si="0">K37/M37</f>
        <v>8888.8888888888887</v>
      </c>
    </row>
    <row r="38" spans="1:14">
      <c r="A38" t="s">
        <v>173</v>
      </c>
      <c r="B38" s="833" t="str">
        <f>VLOOKUP(A38,EQUIPOS!A8:D154,3,FALSE)</f>
        <v>Compactador neumático de Potencia 70 HP, peso de 13 ton</v>
      </c>
      <c r="C38" s="834"/>
      <c r="D38" s="834"/>
      <c r="E38" s="834"/>
      <c r="F38" s="834"/>
      <c r="G38" s="834"/>
      <c r="H38" s="835"/>
      <c r="I38" s="275"/>
      <c r="J38" s="276"/>
      <c r="K38" s="277">
        <f>VLOOKUP(A38,EQUIPOS!A8:D165,4,FALSE)</f>
        <v>100000</v>
      </c>
      <c r="L38" s="278"/>
      <c r="M38" s="279">
        <v>9</v>
      </c>
      <c r="N38" s="280">
        <f t="shared" si="0"/>
        <v>11111.111111111111</v>
      </c>
    </row>
    <row r="39" spans="1:14">
      <c r="A39" t="s">
        <v>286</v>
      </c>
      <c r="B39" s="833" t="str">
        <f>VLOOKUP(A39,EQUIPOS!A9:D154,3,FALSE)</f>
        <v>Planta de asfalto en frio</v>
      </c>
      <c r="C39" s="834"/>
      <c r="D39" s="834"/>
      <c r="E39" s="834"/>
      <c r="F39" s="834"/>
      <c r="G39" s="834"/>
      <c r="H39" s="835"/>
      <c r="I39" s="275"/>
      <c r="J39" s="276"/>
      <c r="K39" s="277">
        <f>VLOOKUP(A39,EQUIPOS!A9:D166,4,FALSE)</f>
        <v>167513.36225560238</v>
      </c>
      <c r="L39" s="278"/>
      <c r="M39" s="279">
        <v>9</v>
      </c>
      <c r="N39" s="280">
        <f t="shared" si="0"/>
        <v>18612.59580617804</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9</v>
      </c>
      <c r="N42" s="280">
        <f t="shared" si="0"/>
        <v>22222.222222222223</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9</v>
      </c>
      <c r="N43" s="280">
        <f t="shared" si="0"/>
        <v>7638.8888888888887</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922.04676066569448</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2">
        <f>SUM(N36:N48)</f>
        <v>90729.087011288182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19">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v>1.4</v>
      </c>
      <c r="L64" s="824">
        <f>VLOOKUP(A64,TRANSPORTE!A5:D117,4,FALSE)</f>
        <v>800</v>
      </c>
      <c r="M64" s="825"/>
      <c r="N64" s="295">
        <f>K64*L64</f>
        <v>1120</v>
      </c>
    </row>
    <row r="65" spans="1:15">
      <c r="A65" t="s">
        <v>1433</v>
      </c>
      <c r="B65" s="52" t="str">
        <f>VLOOKUP(A65,TRANSPORTE!A6:D117,3,FALSE)</f>
        <v>Transporte de Mezcla en Frio DMF-19</v>
      </c>
      <c r="C65" s="53"/>
      <c r="D65" s="53"/>
      <c r="E65" s="53"/>
      <c r="F65" s="53"/>
      <c r="G65" s="53"/>
      <c r="H65" s="319" t="s">
        <v>1552</v>
      </c>
      <c r="I65" s="287">
        <v>1.25</v>
      </c>
      <c r="J65" s="294">
        <v>1</v>
      </c>
      <c r="K65" s="287">
        <v>1.25</v>
      </c>
      <c r="L65" s="824">
        <f>VLOOKUP(A65,TRANSPORTE!A6:D117,4,FALSE)</f>
        <v>744.36377390598466</v>
      </c>
      <c r="M65" s="825"/>
      <c r="N65" s="295">
        <f>K65*L65</f>
        <v>930.45471738248079</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2050.4547173824808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138050.0093353276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27610.001867065523</v>
      </c>
      <c r="M88" s="855"/>
      <c r="N88" s="57"/>
    </row>
    <row r="89" spans="1:14">
      <c r="B89" s="95" t="s">
        <v>1057</v>
      </c>
      <c r="C89" s="96"/>
      <c r="D89" s="96"/>
      <c r="E89" s="96"/>
      <c r="F89" s="96"/>
      <c r="G89" s="96"/>
      <c r="H89" s="96"/>
      <c r="I89" s="93"/>
      <c r="J89" s="94"/>
      <c r="K89" s="312">
        <v>0.05</v>
      </c>
      <c r="L89" s="854">
        <f>N83*K89</f>
        <v>6902.5004667663807</v>
      </c>
      <c r="M89" s="855"/>
      <c r="N89" s="57"/>
    </row>
    <row r="90" spans="1:14" ht="15" thickBot="1">
      <c r="B90" s="97" t="s">
        <v>1058</v>
      </c>
      <c r="C90" s="98"/>
      <c r="D90" s="98"/>
      <c r="E90" s="98"/>
      <c r="F90" s="98"/>
      <c r="G90" s="98"/>
      <c r="H90" s="98"/>
      <c r="I90" s="99"/>
      <c r="J90" s="100"/>
      <c r="K90" s="313">
        <v>0.05</v>
      </c>
      <c r="L90" s="856">
        <f>N83*K90</f>
        <v>6902.5004667663807</v>
      </c>
      <c r="M90" s="857"/>
      <c r="N90" s="57"/>
    </row>
    <row r="91" spans="1:14" ht="15" thickBot="1">
      <c r="B91" s="820" t="s">
        <v>1037</v>
      </c>
      <c r="C91" s="821"/>
      <c r="D91" s="821"/>
      <c r="E91" s="821"/>
      <c r="F91" s="821"/>
      <c r="G91" s="821"/>
      <c r="H91" s="821"/>
      <c r="I91" s="821"/>
      <c r="J91" s="821"/>
      <c r="K91" s="821"/>
      <c r="L91" s="821"/>
      <c r="M91" s="822"/>
      <c r="N91" s="58">
        <f>L88+L89+L90</f>
        <v>41415.002800598282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58">
        <f>N83+N91</f>
        <v>179465.01213592588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1147</v>
      </c>
      <c r="C31" s="87" t="s">
        <v>1660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168</v>
      </c>
      <c r="B37" s="833" t="str">
        <f>VLOOKUP(A37,EQUIPOS!A7:D154,3,FALSE)</f>
        <v>Compactador tipo  POTENCIA: 105 HP, PESO: 6 ton</v>
      </c>
      <c r="C37" s="834"/>
      <c r="D37" s="834"/>
      <c r="E37" s="834"/>
      <c r="F37" s="834"/>
      <c r="G37" s="834"/>
      <c r="H37" s="835"/>
      <c r="I37" s="275"/>
      <c r="J37" s="276"/>
      <c r="K37" s="277">
        <f>VLOOKUP(A37,EQUIPOS!A7:D164,4,FALSE)</f>
        <v>80000</v>
      </c>
      <c r="L37" s="278"/>
      <c r="M37" s="279">
        <v>7</v>
      </c>
      <c r="N37" s="280">
        <f t="shared" ref="N37:N43" si="0">K37/M37</f>
        <v>11428.571428571429</v>
      </c>
    </row>
    <row r="38" spans="1:14">
      <c r="A38" t="s">
        <v>173</v>
      </c>
      <c r="B38" s="833" t="str">
        <f>VLOOKUP(A38,EQUIPOS!A8:D154,3,FALSE)</f>
        <v>Compactador neumático de Potencia 70 HP, peso de 13 ton</v>
      </c>
      <c r="C38" s="834"/>
      <c r="D38" s="834"/>
      <c r="E38" s="834"/>
      <c r="F38" s="834"/>
      <c r="G38" s="834"/>
      <c r="H38" s="835"/>
      <c r="I38" s="275"/>
      <c r="J38" s="276"/>
      <c r="K38" s="277">
        <f>VLOOKUP(A38,EQUIPOS!A8:D165,4,FALSE)</f>
        <v>100000</v>
      </c>
      <c r="L38" s="278"/>
      <c r="M38" s="279">
        <v>7</v>
      </c>
      <c r="N38" s="280">
        <f t="shared" si="0"/>
        <v>14285.714285714286</v>
      </c>
    </row>
    <row r="39" spans="1:14">
      <c r="A39" t="s">
        <v>286</v>
      </c>
      <c r="B39" s="833" t="str">
        <f>VLOOKUP(A39,EQUIPOS!A9:D154,3,FALSE)</f>
        <v>Planta de asfalto en frio</v>
      </c>
      <c r="C39" s="834"/>
      <c r="D39" s="834"/>
      <c r="E39" s="834"/>
      <c r="F39" s="834"/>
      <c r="G39" s="834"/>
      <c r="H39" s="835"/>
      <c r="I39" s="275"/>
      <c r="J39" s="276"/>
      <c r="K39" s="277">
        <f>VLOOKUP(A39,EQUIPOS!A9:D166,4,FALSE)</f>
        <v>167513.36225560238</v>
      </c>
      <c r="L39" s="278"/>
      <c r="M39" s="279">
        <v>9</v>
      </c>
      <c r="N39" s="280">
        <f t="shared" si="0"/>
        <v>18612.59580617804</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7</v>
      </c>
      <c r="N42" s="280">
        <f t="shared" si="0"/>
        <v>28571.428571428572</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9</v>
      </c>
      <c r="N43" s="280">
        <f t="shared" si="0"/>
        <v>7638.8888888888887</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1053.7677264750794</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2">
        <f>SUM(N36:N48)</f>
        <v>102924.30004058963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800</v>
      </c>
      <c r="M64" s="825"/>
      <c r="N64" s="295">
        <f>K64*L64</f>
        <v>1120</v>
      </c>
    </row>
    <row r="65" spans="1:15">
      <c r="A65" t="s">
        <v>1427</v>
      </c>
      <c r="B65" s="52" t="str">
        <f>VLOOKUP(A65,TRANSPORTE!A5:D117,3,FALSE)</f>
        <v>Transporte de Mezcla Densa para Bacheo</v>
      </c>
      <c r="C65" s="53"/>
      <c r="D65" s="53"/>
      <c r="E65" s="53"/>
      <c r="F65" s="53"/>
      <c r="G65" s="53"/>
      <c r="H65" s="319" t="s">
        <v>1552</v>
      </c>
      <c r="I65" s="287">
        <v>1.25</v>
      </c>
      <c r="J65" s="287">
        <v>1</v>
      </c>
      <c r="K65" s="287">
        <f>I65*J65</f>
        <v>1.25</v>
      </c>
      <c r="L65" s="297"/>
      <c r="M65" s="298">
        <f>VLOOKUP(A64,TRANSPORTE!A5:D117,4,FALSE)</f>
        <v>800</v>
      </c>
      <c r="N65" s="420">
        <f>K65*M65</f>
        <v>1000</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2120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63</v>
      </c>
      <c r="N75" s="403">
        <f>K75/M75</f>
        <v>6484.7244706158726</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63</v>
      </c>
      <c r="N76" s="403">
        <f>K76/M76</f>
        <v>1621.1811176539682</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63</v>
      </c>
      <c r="N77" s="403">
        <f>K77/M77</f>
        <v>2431.771676480952</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10537.677264750793</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151631.97730534044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30326.395461068088</v>
      </c>
      <c r="M88" s="855"/>
      <c r="N88" s="57"/>
    </row>
    <row r="89" spans="1:14">
      <c r="B89" s="95" t="s">
        <v>1057</v>
      </c>
      <c r="C89" s="96"/>
      <c r="D89" s="96"/>
      <c r="E89" s="96"/>
      <c r="F89" s="96"/>
      <c r="G89" s="96"/>
      <c r="H89" s="96"/>
      <c r="I89" s="93"/>
      <c r="J89" s="94"/>
      <c r="K89" s="312">
        <v>0.05</v>
      </c>
      <c r="L89" s="854">
        <f>N83*K89</f>
        <v>7581.5988652670221</v>
      </c>
      <c r="M89" s="855"/>
      <c r="N89" s="57"/>
    </row>
    <row r="90" spans="1:14" ht="15" thickBot="1">
      <c r="B90" s="97" t="s">
        <v>1058</v>
      </c>
      <c r="C90" s="98"/>
      <c r="D90" s="98"/>
      <c r="E90" s="98"/>
      <c r="F90" s="98"/>
      <c r="G90" s="98"/>
      <c r="H90" s="98"/>
      <c r="I90" s="99"/>
      <c r="J90" s="100"/>
      <c r="K90" s="313">
        <v>0.05</v>
      </c>
      <c r="L90" s="856">
        <f>N83*K90</f>
        <v>7581.5988652670221</v>
      </c>
      <c r="M90" s="857"/>
      <c r="N90" s="57"/>
    </row>
    <row r="91" spans="1:14" ht="15" thickBot="1">
      <c r="B91" s="820" t="s">
        <v>1037</v>
      </c>
      <c r="C91" s="821"/>
      <c r="D91" s="821"/>
      <c r="E91" s="821"/>
      <c r="F91" s="821"/>
      <c r="G91" s="821"/>
      <c r="H91" s="821"/>
      <c r="I91" s="821"/>
      <c r="J91" s="821"/>
      <c r="K91" s="821"/>
      <c r="L91" s="821"/>
      <c r="M91" s="822"/>
      <c r="N91" s="58">
        <f>L88+L89+L90</f>
        <v>45489.593191602129</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197121.57049694256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69" t="s">
        <v>2327</v>
      </c>
      <c r="C124" s="401"/>
      <c r="D124" s="401"/>
      <c r="E124" s="63"/>
      <c r="F124" s="63"/>
      <c r="G124" s="63"/>
      <c r="H124" s="63"/>
      <c r="I124" s="63"/>
      <c r="J124" s="799"/>
      <c r="K124" s="799"/>
      <c r="L124" s="799"/>
      <c r="M124" s="799"/>
      <c r="N124" s="800"/>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1148</v>
      </c>
      <c r="C31" s="87" t="s">
        <v>1661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9</v>
      </c>
      <c r="N37" s="280">
        <f t="shared" ref="N37:N43" si="0">K37/M37</f>
        <v>11111.111111111111</v>
      </c>
    </row>
    <row r="38" spans="1:14">
      <c r="A38" t="s">
        <v>168</v>
      </c>
      <c r="B38" s="833" t="str">
        <f>VLOOKUP(A38,EQUIPOS!A8:D154,3,FALSE)</f>
        <v>Compactador tipo  POTENCIA: 105 HP, PESO: 6 ton</v>
      </c>
      <c r="C38" s="834"/>
      <c r="D38" s="834"/>
      <c r="E38" s="834"/>
      <c r="F38" s="834"/>
      <c r="G38" s="834"/>
      <c r="H38" s="835"/>
      <c r="I38" s="275"/>
      <c r="J38" s="276"/>
      <c r="K38" s="277">
        <f>VLOOKUP(A38,EQUIPOS!A8:D165,4,FALSE)</f>
        <v>80000</v>
      </c>
      <c r="L38" s="278"/>
      <c r="M38" s="279">
        <v>9</v>
      </c>
      <c r="N38" s="280">
        <f t="shared" si="0"/>
        <v>8888.8888888888887</v>
      </c>
    </row>
    <row r="39" spans="1:14">
      <c r="A39" t="s">
        <v>286</v>
      </c>
      <c r="B39" s="833" t="str">
        <f>VLOOKUP(A39,EQUIPOS!A9:D154,3,FALSE)</f>
        <v>Planta de asfalto en frio</v>
      </c>
      <c r="C39" s="834"/>
      <c r="D39" s="834"/>
      <c r="E39" s="834"/>
      <c r="F39" s="834"/>
      <c r="G39" s="834"/>
      <c r="H39" s="835"/>
      <c r="I39" s="275"/>
      <c r="J39" s="276"/>
      <c r="K39" s="277">
        <f>VLOOKUP(A39,EQUIPOS!A9:D166,4,FALSE)</f>
        <v>167513.36225560238</v>
      </c>
      <c r="L39" s="278"/>
      <c r="M39" s="279">
        <v>9</v>
      </c>
      <c r="N39" s="280">
        <f t="shared" si="0"/>
        <v>18612.59580617804</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9</v>
      </c>
      <c r="N42" s="280">
        <f t="shared" si="0"/>
        <v>22222.222222222223</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9</v>
      </c>
      <c r="N43" s="280">
        <f t="shared" si="0"/>
        <v>7638.8888888888887</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4"/>
      <c r="F46" s="834"/>
      <c r="G46" s="834"/>
      <c r="H46" s="835"/>
      <c r="I46" s="42"/>
      <c r="J46" s="43"/>
      <c r="K46" s="282"/>
      <c r="L46" s="284"/>
      <c r="M46" s="285"/>
      <c r="N46" s="286"/>
    </row>
    <row r="47" spans="1:14">
      <c r="B47" s="840" t="s">
        <v>1036</v>
      </c>
      <c r="C47" s="953"/>
      <c r="D47" s="953"/>
      <c r="E47" s="44"/>
      <c r="F47" s="45"/>
      <c r="G47" s="45"/>
      <c r="H47" s="46"/>
      <c r="I47" s="42"/>
      <c r="J47" s="43"/>
      <c r="K47" s="287"/>
      <c r="L47" s="284"/>
      <c r="M47" s="409">
        <v>0.1</v>
      </c>
      <c r="N47" s="352">
        <f>N81*M47</f>
        <v>922.04676066569448</v>
      </c>
    </row>
    <row r="48" spans="1:14" ht="15" thickBot="1">
      <c r="B48" s="954"/>
      <c r="C48" s="955"/>
      <c r="D48" s="955"/>
      <c r="E48" s="955"/>
      <c r="F48" s="955"/>
      <c r="G48" s="955"/>
      <c r="H48" s="956"/>
      <c r="I48" s="842"/>
      <c r="J48" s="843"/>
      <c r="K48" s="47"/>
      <c r="L48" s="844"/>
      <c r="M48" s="957"/>
      <c r="N48" s="111"/>
    </row>
    <row r="49" spans="1:14" ht="15" thickBot="1">
      <c r="B49" s="820" t="s">
        <v>1037</v>
      </c>
      <c r="C49" s="821"/>
      <c r="D49" s="821"/>
      <c r="E49" s="821"/>
      <c r="F49" s="821"/>
      <c r="G49" s="821"/>
      <c r="H49" s="821"/>
      <c r="I49" s="821"/>
      <c r="J49" s="821"/>
      <c r="K49" s="821"/>
      <c r="L49" s="821"/>
      <c r="M49" s="822"/>
      <c r="N49" s="402">
        <f>SUM(N36:N48)</f>
        <v>90729.087011288182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800</v>
      </c>
      <c r="M64" s="825"/>
      <c r="N64" s="295">
        <f>K64*L64</f>
        <v>1120</v>
      </c>
    </row>
    <row r="65" spans="1:15">
      <c r="A65" t="s">
        <v>1434</v>
      </c>
      <c r="B65" s="52" t="str">
        <f>VLOOKUP(A65,TRANSPORTE!A6:D117,3,FALSE)</f>
        <v>Transporte de Mezcla en Frio  MAF-19</v>
      </c>
      <c r="C65" s="53"/>
      <c r="D65" s="53"/>
      <c r="E65" s="53"/>
      <c r="F65" s="53"/>
      <c r="G65" s="53"/>
      <c r="H65" s="319" t="s">
        <v>1552</v>
      </c>
      <c r="I65" s="287">
        <v>1.25</v>
      </c>
      <c r="J65" s="294">
        <v>1</v>
      </c>
      <c r="K65" s="287">
        <f>I65*J65</f>
        <v>1.25</v>
      </c>
      <c r="L65" s="824">
        <f>VLOOKUP(A65,TRANSPORTE!A6:D117,4,FALSE)</f>
        <v>744.36377390598466</v>
      </c>
      <c r="M65" s="825"/>
      <c r="N65" s="295">
        <f>K65*L65</f>
        <v>930.45471738248079</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2050.4547173824808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138050.0093353276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27610.001867065523</v>
      </c>
      <c r="M88" s="855"/>
      <c r="N88" s="57"/>
    </row>
    <row r="89" spans="1:14">
      <c r="B89" s="95" t="s">
        <v>1057</v>
      </c>
      <c r="C89" s="96"/>
      <c r="D89" s="96"/>
      <c r="E89" s="96"/>
      <c r="F89" s="96"/>
      <c r="G89" s="96"/>
      <c r="H89" s="96"/>
      <c r="I89" s="93"/>
      <c r="J89" s="94"/>
      <c r="K89" s="312">
        <v>0.05</v>
      </c>
      <c r="L89" s="854">
        <f>N83*K89</f>
        <v>6902.5004667663807</v>
      </c>
      <c r="M89" s="855"/>
      <c r="N89" s="57"/>
    </row>
    <row r="90" spans="1:14" ht="15" thickBot="1">
      <c r="B90" s="97" t="s">
        <v>1058</v>
      </c>
      <c r="C90" s="98"/>
      <c r="D90" s="98"/>
      <c r="E90" s="98"/>
      <c r="F90" s="98"/>
      <c r="G90" s="98"/>
      <c r="H90" s="98"/>
      <c r="I90" s="99"/>
      <c r="J90" s="100"/>
      <c r="K90" s="313">
        <v>0.05</v>
      </c>
      <c r="L90" s="856">
        <f>N83*K90</f>
        <v>6902.5004667663807</v>
      </c>
      <c r="M90" s="857"/>
      <c r="N90" s="57"/>
    </row>
    <row r="91" spans="1:14" ht="15" thickBot="1">
      <c r="B91" s="820" t="s">
        <v>1037</v>
      </c>
      <c r="C91" s="821"/>
      <c r="D91" s="821"/>
      <c r="E91" s="821"/>
      <c r="F91" s="821"/>
      <c r="G91" s="821"/>
      <c r="H91" s="821"/>
      <c r="I91" s="821"/>
      <c r="J91" s="821"/>
      <c r="K91" s="821"/>
      <c r="L91" s="821"/>
      <c r="M91" s="822"/>
      <c r="N91" s="58">
        <f>L88+L89+L90</f>
        <v>41415.002800598282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179465.01213592588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1149</v>
      </c>
      <c r="C31" s="87" t="s">
        <v>1662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9</v>
      </c>
      <c r="N37" s="280">
        <f t="shared" ref="N37:N43" si="0">K37/M37</f>
        <v>11111.111111111111</v>
      </c>
    </row>
    <row r="38" spans="1:14">
      <c r="A38" t="s">
        <v>168</v>
      </c>
      <c r="B38" s="833" t="str">
        <f>VLOOKUP(A38,EQUIPOS!A8:D154,3,FALSE)</f>
        <v>Compactador tipo  POTENCIA: 105 HP, PESO: 6 ton</v>
      </c>
      <c r="C38" s="834"/>
      <c r="D38" s="834"/>
      <c r="E38" s="834"/>
      <c r="F38" s="834"/>
      <c r="G38" s="834"/>
      <c r="H38" s="835"/>
      <c r="I38" s="275"/>
      <c r="J38" s="276"/>
      <c r="K38" s="277">
        <f>VLOOKUP(A38,EQUIPOS!A8:D165,4,FALSE)</f>
        <v>80000</v>
      </c>
      <c r="L38" s="278"/>
      <c r="M38" s="279">
        <v>9</v>
      </c>
      <c r="N38" s="280">
        <f t="shared" si="0"/>
        <v>8888.8888888888887</v>
      </c>
    </row>
    <row r="39" spans="1:14">
      <c r="A39" t="s">
        <v>286</v>
      </c>
      <c r="B39" s="833" t="str">
        <f>VLOOKUP(A39,EQUIPOS!A9:D154,3,FALSE)</f>
        <v>Planta de asfalto en frio</v>
      </c>
      <c r="C39" s="834"/>
      <c r="D39" s="834"/>
      <c r="E39" s="834"/>
      <c r="F39" s="834"/>
      <c r="G39" s="834"/>
      <c r="H39" s="835"/>
      <c r="I39" s="275"/>
      <c r="J39" s="276"/>
      <c r="K39" s="277">
        <f>VLOOKUP(A39,EQUIPOS!A9:D166,4,FALSE)</f>
        <v>167513.36225560238</v>
      </c>
      <c r="L39" s="278"/>
      <c r="M39" s="279">
        <v>9</v>
      </c>
      <c r="N39" s="280">
        <f t="shared" si="0"/>
        <v>18612.59580617804</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9</v>
      </c>
      <c r="N42" s="280">
        <f t="shared" si="0"/>
        <v>22222.222222222223</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9</v>
      </c>
      <c r="N43" s="280">
        <f t="shared" si="0"/>
        <v>7638.8888888888887</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922.04676066569448</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90729.087011288182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800</v>
      </c>
      <c r="M63" s="825"/>
      <c r="N63" s="295">
        <f>K63*L63</f>
        <v>1120</v>
      </c>
    </row>
    <row r="64" spans="1:14">
      <c r="A64" t="s">
        <v>1441</v>
      </c>
      <c r="B64" s="52" t="str">
        <f>VLOOKUP(A64,TRANSPORTE!A6:D117,3,FALSE)</f>
        <v>Transporte de Mezcla Abierta en Frio MAF-25</v>
      </c>
      <c r="C64" s="53"/>
      <c r="D64" s="53"/>
      <c r="E64" s="53"/>
      <c r="F64" s="53"/>
      <c r="G64" s="53"/>
      <c r="H64" s="319" t="s">
        <v>1552</v>
      </c>
      <c r="I64" s="287">
        <v>1.25</v>
      </c>
      <c r="J64" s="294">
        <v>1</v>
      </c>
      <c r="K64" s="287">
        <f>I64*J64</f>
        <v>1.25</v>
      </c>
      <c r="L64" s="824">
        <f>VLOOKUP(A64,TRANSPORTE!A6:D117,4,FALSE)</f>
        <v>1239.48</v>
      </c>
      <c r="M64" s="825"/>
      <c r="N64" s="295">
        <f>K64*L64</f>
        <v>1549.35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2669.35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7">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09">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138668.90461794514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27733.780923589031</v>
      </c>
      <c r="M87" s="855"/>
      <c r="N87" s="57"/>
    </row>
    <row r="88" spans="1:14">
      <c r="B88" s="95" t="s">
        <v>1057</v>
      </c>
      <c r="C88" s="96"/>
      <c r="D88" s="96"/>
      <c r="E88" s="96"/>
      <c r="F88" s="96"/>
      <c r="G88" s="96"/>
      <c r="H88" s="96"/>
      <c r="I88" s="93"/>
      <c r="J88" s="94"/>
      <c r="K88" s="312">
        <v>0.05</v>
      </c>
      <c r="L88" s="854">
        <f>N82*K88</f>
        <v>6933.4452308972577</v>
      </c>
      <c r="M88" s="855"/>
      <c r="N88" s="57"/>
    </row>
    <row r="89" spans="1:14" ht="15" thickBot="1">
      <c r="B89" s="97" t="s">
        <v>1058</v>
      </c>
      <c r="C89" s="98"/>
      <c r="D89" s="98"/>
      <c r="E89" s="98"/>
      <c r="F89" s="98"/>
      <c r="G89" s="98"/>
      <c r="H89" s="98"/>
      <c r="I89" s="99"/>
      <c r="J89" s="100"/>
      <c r="K89" s="313">
        <v>0.05</v>
      </c>
      <c r="L89" s="856">
        <f>N82*K89</f>
        <v>6933.4452308972577</v>
      </c>
      <c r="M89" s="857"/>
      <c r="N89" s="57"/>
    </row>
    <row r="90" spans="1:14" ht="15" thickBot="1">
      <c r="B90" s="820" t="s">
        <v>1037</v>
      </c>
      <c r="C90" s="821"/>
      <c r="D90" s="821"/>
      <c r="E90" s="821"/>
      <c r="F90" s="821"/>
      <c r="G90" s="821"/>
      <c r="H90" s="821"/>
      <c r="I90" s="821"/>
      <c r="J90" s="821"/>
      <c r="K90" s="821"/>
      <c r="L90" s="821"/>
      <c r="M90" s="822"/>
      <c r="N90" s="58">
        <f>L87+L88+L89</f>
        <v>41600.671385383539</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180269.57600332866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1150</v>
      </c>
      <c r="C31" s="87" t="s">
        <v>1663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9</v>
      </c>
      <c r="N37" s="280">
        <f t="shared" ref="N37:N43" si="0">K37/M37</f>
        <v>11111.111111111111</v>
      </c>
    </row>
    <row r="38" spans="1:14">
      <c r="A38" t="s">
        <v>168</v>
      </c>
      <c r="B38" s="833" t="str">
        <f>VLOOKUP(A38,EQUIPOS!A8:D154,3,FALSE)</f>
        <v>Compactador tipo  POTENCIA: 105 HP, PESO: 6 ton</v>
      </c>
      <c r="C38" s="834"/>
      <c r="D38" s="834"/>
      <c r="E38" s="834"/>
      <c r="F38" s="834"/>
      <c r="G38" s="834"/>
      <c r="H38" s="835"/>
      <c r="I38" s="275"/>
      <c r="J38" s="276"/>
      <c r="K38" s="277">
        <f>VLOOKUP(A38,EQUIPOS!A8:D165,4,FALSE)</f>
        <v>80000</v>
      </c>
      <c r="L38" s="278"/>
      <c r="M38" s="279">
        <v>9</v>
      </c>
      <c r="N38" s="280">
        <f t="shared" si="0"/>
        <v>8888.8888888888887</v>
      </c>
    </row>
    <row r="39" spans="1:14">
      <c r="A39" t="s">
        <v>286</v>
      </c>
      <c r="B39" s="833" t="str">
        <f>VLOOKUP(A39,EQUIPOS!A9:D154,3,FALSE)</f>
        <v>Planta de asfalto en frio</v>
      </c>
      <c r="C39" s="834"/>
      <c r="D39" s="834"/>
      <c r="E39" s="834"/>
      <c r="F39" s="834"/>
      <c r="G39" s="834"/>
      <c r="H39" s="835"/>
      <c r="I39" s="275"/>
      <c r="J39" s="276"/>
      <c r="K39" s="277">
        <f>VLOOKUP(A39,EQUIPOS!A9:D166,4,FALSE)</f>
        <v>167513.36225560238</v>
      </c>
      <c r="L39" s="278"/>
      <c r="M39" s="279">
        <v>9</v>
      </c>
      <c r="N39" s="280">
        <f t="shared" si="0"/>
        <v>18612.59580617804</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9</v>
      </c>
      <c r="N42" s="280">
        <f t="shared" si="0"/>
        <v>22222.222222222223</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9</v>
      </c>
      <c r="N43" s="280">
        <f t="shared" si="0"/>
        <v>7638.8888888888887</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4"/>
      <c r="F46" s="834"/>
      <c r="G46" s="834"/>
      <c r="H46" s="835"/>
      <c r="I46" s="42"/>
      <c r="J46" s="43"/>
      <c r="K46" s="282"/>
      <c r="L46" s="284"/>
      <c r="M46" s="285"/>
      <c r="N46" s="286"/>
    </row>
    <row r="47" spans="1:14">
      <c r="B47" s="840" t="s">
        <v>1036</v>
      </c>
      <c r="C47" s="953"/>
      <c r="D47" s="953"/>
      <c r="E47" s="44"/>
      <c r="F47" s="45"/>
      <c r="G47" s="45"/>
      <c r="H47" s="46"/>
      <c r="I47" s="42"/>
      <c r="J47" s="43"/>
      <c r="K47" s="287"/>
      <c r="L47" s="284"/>
      <c r="M47" s="409">
        <v>0.1</v>
      </c>
      <c r="N47" s="352">
        <f>N81*M47</f>
        <v>922.04676066569448</v>
      </c>
    </row>
    <row r="48" spans="1:14" ht="15" thickBot="1">
      <c r="B48" s="954"/>
      <c r="C48" s="955"/>
      <c r="D48" s="955"/>
      <c r="E48" s="955"/>
      <c r="F48" s="955"/>
      <c r="G48" s="955"/>
      <c r="H48" s="956"/>
      <c r="I48" s="842"/>
      <c r="J48" s="843"/>
      <c r="K48" s="47"/>
      <c r="L48" s="844"/>
      <c r="M48" s="957"/>
      <c r="N48" s="111"/>
    </row>
    <row r="49" spans="1:14" ht="15" thickBot="1">
      <c r="B49" s="820" t="s">
        <v>1037</v>
      </c>
      <c r="C49" s="821"/>
      <c r="D49" s="821"/>
      <c r="E49" s="821"/>
      <c r="F49" s="821"/>
      <c r="G49" s="821"/>
      <c r="H49" s="821"/>
      <c r="I49" s="821"/>
      <c r="J49" s="821"/>
      <c r="K49" s="821"/>
      <c r="L49" s="821"/>
      <c r="M49" s="822"/>
      <c r="N49" s="402">
        <f>SUM(N36:N48)</f>
        <v>90729.087011288182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800</v>
      </c>
      <c r="M64" s="825"/>
      <c r="N64" s="295">
        <f>K64*L64</f>
        <v>1120</v>
      </c>
    </row>
    <row r="65" spans="1:15">
      <c r="A65" t="s">
        <v>1436</v>
      </c>
      <c r="B65" s="52" t="str">
        <f>VLOOKUP(A65,TRANSPORTE!A6:D117,3,FALSE)</f>
        <v xml:space="preserve">Transporte de Mezcla Abierta en Frio MAF-38 </v>
      </c>
      <c r="C65" s="53"/>
      <c r="D65" s="53"/>
      <c r="E65" s="53"/>
      <c r="F65" s="53"/>
      <c r="G65" s="53"/>
      <c r="H65" s="319" t="s">
        <v>1552</v>
      </c>
      <c r="I65" s="287">
        <v>1.25</v>
      </c>
      <c r="J65" s="294">
        <v>1</v>
      </c>
      <c r="K65" s="287">
        <f>I65*J65</f>
        <v>1.25</v>
      </c>
      <c r="L65" s="824">
        <f>VLOOKUP(A65,TRANSPORTE!A6:D117,4,FALSE)</f>
        <v>744.36377390598466</v>
      </c>
      <c r="M65" s="825"/>
      <c r="N65" s="295">
        <f>K65*L65</f>
        <v>930.45471738248079</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317"/>
      <c r="C69" s="318"/>
      <c r="D69" s="318"/>
      <c r="E69" s="318"/>
      <c r="F69" s="318"/>
      <c r="G69" s="31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2050.4547173824808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138050.0093353276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27610.001867065523</v>
      </c>
      <c r="M88" s="855"/>
      <c r="N88" s="57"/>
    </row>
    <row r="89" spans="1:14">
      <c r="B89" s="95" t="s">
        <v>1057</v>
      </c>
      <c r="C89" s="96"/>
      <c r="D89" s="96"/>
      <c r="E89" s="96"/>
      <c r="F89" s="96"/>
      <c r="G89" s="96"/>
      <c r="H89" s="96"/>
      <c r="I89" s="93"/>
      <c r="J89" s="94"/>
      <c r="K89" s="312">
        <v>0.05</v>
      </c>
      <c r="L89" s="854">
        <f>N83*K89</f>
        <v>6902.5004667663807</v>
      </c>
      <c r="M89" s="855"/>
      <c r="N89" s="57"/>
    </row>
    <row r="90" spans="1:14" ht="15" thickBot="1">
      <c r="B90" s="97" t="s">
        <v>1058</v>
      </c>
      <c r="C90" s="98"/>
      <c r="D90" s="98"/>
      <c r="E90" s="98"/>
      <c r="F90" s="98"/>
      <c r="G90" s="98"/>
      <c r="H90" s="98"/>
      <c r="I90" s="99"/>
      <c r="J90" s="100"/>
      <c r="K90" s="313">
        <v>0.05</v>
      </c>
      <c r="L90" s="856">
        <f>N83*K90</f>
        <v>6902.5004667663807</v>
      </c>
      <c r="M90" s="857"/>
      <c r="N90" s="57"/>
    </row>
    <row r="91" spans="1:14" ht="15" thickBot="1">
      <c r="B91" s="820" t="s">
        <v>1037</v>
      </c>
      <c r="C91" s="821"/>
      <c r="D91" s="821"/>
      <c r="E91" s="821"/>
      <c r="F91" s="821"/>
      <c r="G91" s="821"/>
      <c r="H91" s="821"/>
      <c r="I91" s="821"/>
      <c r="J91" s="821"/>
      <c r="K91" s="821"/>
      <c r="L91" s="821"/>
      <c r="M91" s="822"/>
      <c r="N91" s="58">
        <f>L88+L89+L90</f>
        <v>41415.002800598282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179465.01213592588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customHeight="1" thickBot="1">
      <c r="A31" t="s">
        <v>1929</v>
      </c>
      <c r="B31" s="86" t="s">
        <v>1151</v>
      </c>
      <c r="C31" s="958" t="s">
        <v>1664</v>
      </c>
      <c r="D31" s="958"/>
      <c r="E31" s="958"/>
      <c r="F31" s="959"/>
      <c r="G31" s="959"/>
      <c r="H31" s="959"/>
      <c r="I31" s="959"/>
      <c r="J31" s="95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7</v>
      </c>
      <c r="N37" s="280">
        <f t="shared" ref="N37:N43" si="0">K37/M37</f>
        <v>14285.714285714286</v>
      </c>
    </row>
    <row r="38" spans="1:14">
      <c r="A38" t="s">
        <v>168</v>
      </c>
      <c r="B38" s="833" t="str">
        <f>VLOOKUP(A38,EQUIPOS!A8:D154,3,FALSE)</f>
        <v>Compactador tipo  POTENCIA: 105 HP, PESO: 6 ton</v>
      </c>
      <c r="C38" s="834"/>
      <c r="D38" s="834"/>
      <c r="E38" s="834"/>
      <c r="F38" s="834"/>
      <c r="G38" s="834"/>
      <c r="H38" s="835"/>
      <c r="I38" s="275"/>
      <c r="J38" s="276"/>
      <c r="K38" s="277">
        <f>VLOOKUP(A38,EQUIPOS!A8:D165,4,FALSE)</f>
        <v>80000</v>
      </c>
      <c r="L38" s="278"/>
      <c r="M38" s="279">
        <v>7</v>
      </c>
      <c r="N38" s="280">
        <f t="shared" si="0"/>
        <v>11428.571428571429</v>
      </c>
    </row>
    <row r="39" spans="1:14">
      <c r="A39" t="s">
        <v>286</v>
      </c>
      <c r="B39" s="833" t="str">
        <f>VLOOKUP(A39,EQUIPOS!A9:D154,3,FALSE)</f>
        <v>Planta de asfalto en frio</v>
      </c>
      <c r="C39" s="834"/>
      <c r="D39" s="834"/>
      <c r="E39" s="834"/>
      <c r="F39" s="834"/>
      <c r="G39" s="834"/>
      <c r="H39" s="835"/>
      <c r="I39" s="275"/>
      <c r="J39" s="276"/>
      <c r="K39" s="277">
        <f>VLOOKUP(A39,EQUIPOS!A9:D166,4,FALSE)</f>
        <v>167513.36225560238</v>
      </c>
      <c r="L39" s="278"/>
      <c r="M39" s="279">
        <v>9</v>
      </c>
      <c r="N39" s="280">
        <f t="shared" si="0"/>
        <v>18612.59580617804</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7</v>
      </c>
      <c r="N42" s="280">
        <f t="shared" si="0"/>
        <v>28571.428571428572</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9</v>
      </c>
      <c r="N43" s="280">
        <f t="shared" si="0"/>
        <v>7638.8888888888887</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1053.7677264750794</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102924.30004058963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800</v>
      </c>
      <c r="M63" s="825"/>
      <c r="N63" s="295">
        <f>K63*L63</f>
        <v>1120</v>
      </c>
    </row>
    <row r="64" spans="1:14">
      <c r="A64" t="s">
        <v>1436</v>
      </c>
      <c r="B64" s="52" t="str">
        <f>VLOOKUP(A64,TRANSPORTE!A6:D117,3,FALSE)</f>
        <v xml:space="preserve">Transporte de Mezcla Abierta en Frio MAF-38 </v>
      </c>
      <c r="C64" s="53"/>
      <c r="D64" s="53"/>
      <c r="E64" s="53"/>
      <c r="F64" s="53"/>
      <c r="G64" s="53"/>
      <c r="H64" s="319" t="s">
        <v>1552</v>
      </c>
      <c r="I64" s="287">
        <v>1.25</v>
      </c>
      <c r="J64" s="294">
        <v>1</v>
      </c>
      <c r="K64" s="287">
        <f>I64*J64</f>
        <v>1.25</v>
      </c>
      <c r="L64" s="824">
        <f>VLOOKUP(A64,TRANSPORTE!A6:D117,4,FALSE)</f>
        <v>744.36377390598466</v>
      </c>
      <c r="M64" s="825"/>
      <c r="N64" s="295">
        <f>K64*L64</f>
        <v>930.45471738248079</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317"/>
      <c r="C68" s="318"/>
      <c r="D68" s="318"/>
      <c r="E68" s="318"/>
      <c r="F68" s="318"/>
      <c r="G68" s="31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2050.4547173824808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63</v>
      </c>
      <c r="N74" s="403">
        <f>K74/M74</f>
        <v>6484.7244706158726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63</v>
      </c>
      <c r="N75" s="403">
        <f>K75/M75</f>
        <v>1621.1811176539682</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63</v>
      </c>
      <c r="N76" s="403">
        <f>K76/M76</f>
        <v>2431.771676480952</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09">
        <f>SUM(N74:N79)</f>
        <v>10537.677264750793</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151562.4320227229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30312.486404544583</v>
      </c>
      <c r="M87" s="855"/>
      <c r="N87" s="57"/>
    </row>
    <row r="88" spans="1:14">
      <c r="B88" s="95" t="s">
        <v>1057</v>
      </c>
      <c r="C88" s="96"/>
      <c r="D88" s="96"/>
      <c r="E88" s="96"/>
      <c r="F88" s="96"/>
      <c r="G88" s="96"/>
      <c r="H88" s="96"/>
      <c r="I88" s="93"/>
      <c r="J88" s="94"/>
      <c r="K88" s="312">
        <v>0.05</v>
      </c>
      <c r="L88" s="854">
        <f>N82*K88</f>
        <v>7578.1216011361457</v>
      </c>
      <c r="M88" s="855"/>
      <c r="N88" s="57"/>
    </row>
    <row r="89" spans="1:14" ht="15" thickBot="1">
      <c r="B89" s="97" t="s">
        <v>1058</v>
      </c>
      <c r="C89" s="98"/>
      <c r="D89" s="98"/>
      <c r="E89" s="98"/>
      <c r="F89" s="98"/>
      <c r="G89" s="98"/>
      <c r="H89" s="98"/>
      <c r="I89" s="99"/>
      <c r="J89" s="100"/>
      <c r="K89" s="313">
        <v>0.05</v>
      </c>
      <c r="L89" s="856">
        <f>N82*K89</f>
        <v>7578.1216011361457</v>
      </c>
      <c r="M89" s="857"/>
      <c r="N89" s="57"/>
    </row>
    <row r="90" spans="1:14" ht="15" thickBot="1">
      <c r="B90" s="820" t="s">
        <v>1037</v>
      </c>
      <c r="C90" s="821"/>
      <c r="D90" s="821"/>
      <c r="E90" s="821"/>
      <c r="F90" s="821"/>
      <c r="G90" s="821"/>
      <c r="H90" s="821"/>
      <c r="I90" s="821"/>
      <c r="J90" s="821"/>
      <c r="K90" s="821"/>
      <c r="L90" s="821"/>
      <c r="M90" s="822"/>
      <c r="N90" s="58">
        <f>L87+L88+L89</f>
        <v>45468.729606816873</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197031.16162953977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topLeftCell="A31" zoomScale="78" zoomScaleNormal="78" workbookViewId="0">
      <selection activeCell="K39" sqref="K39"/>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1152</v>
      </c>
      <c r="C31" s="87" t="s">
        <v>2173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328"/>
      <c r="C44" s="329"/>
      <c r="D44" s="329"/>
      <c r="E44" s="329"/>
      <c r="F44" s="329"/>
      <c r="G44" s="329"/>
      <c r="H44" s="330"/>
      <c r="I44" s="275"/>
      <c r="J44" s="276"/>
      <c r="K44" s="277"/>
      <c r="L44" s="278"/>
      <c r="M44" s="279"/>
      <c r="N44" s="280"/>
    </row>
    <row r="45" spans="1:14">
      <c r="B45" s="328"/>
      <c r="C45" s="329"/>
      <c r="D45" s="329"/>
      <c r="E45" s="329"/>
      <c r="F45" s="329"/>
      <c r="G45" s="329"/>
      <c r="H45" s="330"/>
      <c r="I45" s="275"/>
      <c r="J45" s="276"/>
      <c r="K45" s="277"/>
      <c r="L45" s="278"/>
      <c r="M45" s="279"/>
      <c r="N45" s="280"/>
    </row>
    <row r="46" spans="1:14">
      <c r="B46" s="328"/>
      <c r="C46" s="329"/>
      <c r="D46" s="329"/>
      <c r="E46" s="329"/>
      <c r="F46" s="329"/>
      <c r="G46" s="329"/>
      <c r="H46" s="330"/>
      <c r="I46" s="275"/>
      <c r="J46" s="276"/>
      <c r="K46" s="277"/>
      <c r="L46" s="278"/>
      <c r="M46" s="279"/>
      <c r="N46" s="280"/>
    </row>
    <row r="47" spans="1:14">
      <c r="B47" s="833"/>
      <c r="C47" s="834"/>
      <c r="D47" s="834"/>
      <c r="E47" s="834"/>
      <c r="F47" s="834"/>
      <c r="G47" s="834"/>
      <c r="H47" s="835"/>
      <c r="I47" s="836"/>
      <c r="J47" s="817"/>
      <c r="K47" s="277"/>
      <c r="L47" s="837"/>
      <c r="M47" s="838"/>
      <c r="N47" s="280"/>
    </row>
    <row r="48" spans="1:14">
      <c r="B48" s="833"/>
      <c r="C48" s="834"/>
      <c r="D48" s="834"/>
      <c r="E48" s="839"/>
      <c r="F48" s="834"/>
      <c r="G48" s="834"/>
      <c r="H48" s="835"/>
      <c r="I48" s="42"/>
      <c r="J48" s="43"/>
      <c r="K48" s="282"/>
      <c r="L48" s="284"/>
      <c r="M48" s="285"/>
      <c r="N48" s="286"/>
    </row>
    <row r="49" spans="1:14">
      <c r="B49" s="840" t="s">
        <v>1036</v>
      </c>
      <c r="C49" s="841"/>
      <c r="D49" s="841"/>
      <c r="E49" s="44"/>
      <c r="F49" s="45"/>
      <c r="G49" s="45"/>
      <c r="H49" s="46"/>
      <c r="I49" s="42"/>
      <c r="J49" s="43"/>
      <c r="K49" s="287"/>
      <c r="L49" s="284"/>
      <c r="M49" s="409">
        <v>0.1</v>
      </c>
      <c r="N49" s="352">
        <f>N83*M49</f>
        <v>829.84208459912497</v>
      </c>
    </row>
    <row r="50" spans="1:14" ht="15" thickBot="1">
      <c r="B50" s="833"/>
      <c r="C50" s="834"/>
      <c r="D50" s="834"/>
      <c r="E50" s="834"/>
      <c r="F50" s="834"/>
      <c r="G50" s="834"/>
      <c r="H50" s="835"/>
      <c r="I50" s="842"/>
      <c r="J50" s="843"/>
      <c r="K50" s="47"/>
      <c r="L50" s="844"/>
      <c r="M50" s="845"/>
      <c r="N50" s="111"/>
    </row>
    <row r="51" spans="1:14" ht="15" thickBot="1">
      <c r="B51" s="820" t="s">
        <v>1037</v>
      </c>
      <c r="C51" s="821"/>
      <c r="D51" s="821"/>
      <c r="E51" s="821"/>
      <c r="F51" s="821"/>
      <c r="G51" s="821"/>
      <c r="H51" s="821"/>
      <c r="I51" s="821"/>
      <c r="J51" s="821"/>
      <c r="K51" s="821"/>
      <c r="L51" s="821"/>
      <c r="M51" s="822"/>
      <c r="N51" s="402">
        <f>SUM(N36:N50)</f>
        <v>105038.17541793245</v>
      </c>
    </row>
    <row r="52" spans="1:14">
      <c r="B52" s="288"/>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11" t="s">
        <v>1028</v>
      </c>
      <c r="C55" s="812"/>
      <c r="D55" s="812"/>
      <c r="E55" s="812"/>
      <c r="F55" s="812"/>
      <c r="G55" s="812"/>
      <c r="H55" s="812"/>
      <c r="I55" s="813"/>
      <c r="J55" s="323" t="s">
        <v>1029</v>
      </c>
      <c r="K55" s="91" t="s">
        <v>1030</v>
      </c>
      <c r="L55" s="814" t="s">
        <v>1039</v>
      </c>
      <c r="M55" s="813"/>
      <c r="N55" s="92" t="s">
        <v>1035</v>
      </c>
    </row>
    <row r="56" spans="1:14">
      <c r="A56" t="s">
        <v>843</v>
      </c>
      <c r="B56" s="49" t="str">
        <f>VLOOKUP(A56,MATERIALES!A5:D373,3,FALSE)</f>
        <v>Agregado Petreo para Triturar (Crudo)</v>
      </c>
      <c r="C56" s="289"/>
      <c r="D56" s="289"/>
      <c r="E56" s="289"/>
      <c r="F56" s="289"/>
      <c r="G56" s="289"/>
      <c r="H56" s="289"/>
      <c r="I56" s="276"/>
      <c r="J56" s="232" t="str">
        <f>VLOOKUP(A56,MATERIALES!A10:D648,2,FALSE)</f>
        <v>m3</v>
      </c>
      <c r="K56" s="290">
        <v>1.4</v>
      </c>
      <c r="L56" s="275"/>
      <c r="M56" s="410">
        <f>VLOOKUP(A56,MATERIALES!A5:D396,4,FALSE)</f>
        <v>25000</v>
      </c>
      <c r="N56" s="280">
        <f>K56*M56</f>
        <v>35000</v>
      </c>
    </row>
    <row r="57" spans="1:14">
      <c r="A57" s="114" t="s">
        <v>845</v>
      </c>
      <c r="B57" s="49" t="str">
        <f>VLOOKUP(A57,MATERIALES!A6:D373,3,FALSE)</f>
        <v>Agua</v>
      </c>
      <c r="C57" s="289"/>
      <c r="D57" s="289"/>
      <c r="E57" s="289"/>
      <c r="F57" s="289"/>
      <c r="G57" s="289"/>
      <c r="H57" s="289"/>
      <c r="I57" s="276"/>
      <c r="J57" s="232" t="str">
        <f>VLOOKUP(A57,MATERIALES!A11:D649,2,FALSE)</f>
        <v>lt</v>
      </c>
      <c r="K57" s="290">
        <v>25</v>
      </c>
      <c r="L57" s="275"/>
      <c r="M57" s="410">
        <f>VLOOKUP(A57,MATERIALES!A6:D397,4,FALSE)</f>
        <v>42</v>
      </c>
      <c r="N57" s="280">
        <f>K57*M57</f>
        <v>1050</v>
      </c>
    </row>
    <row r="58" spans="1:14">
      <c r="B58" s="49"/>
      <c r="C58" s="289"/>
      <c r="D58" s="289"/>
      <c r="E58" s="289"/>
      <c r="F58" s="289"/>
      <c r="G58" s="289"/>
      <c r="H58" s="289"/>
      <c r="I58" s="276"/>
      <c r="J58" s="232"/>
      <c r="K58" s="290"/>
      <c r="L58" s="275"/>
      <c r="M58" s="291"/>
      <c r="N58" s="292"/>
    </row>
    <row r="59" spans="1:14">
      <c r="B59" s="49"/>
      <c r="C59" s="289"/>
      <c r="D59" s="289"/>
      <c r="E59" s="289"/>
      <c r="F59" s="289"/>
      <c r="G59" s="289"/>
      <c r="H59" s="289"/>
      <c r="I59" s="276"/>
      <c r="J59" s="232"/>
      <c r="K59" s="290"/>
      <c r="L59" s="275"/>
      <c r="M59" s="291"/>
      <c r="N59" s="292"/>
    </row>
    <row r="60" spans="1:14" ht="15" thickBot="1">
      <c r="B60" s="815"/>
      <c r="C60" s="816"/>
      <c r="D60" s="816"/>
      <c r="E60" s="816"/>
      <c r="F60" s="816"/>
      <c r="G60" s="816"/>
      <c r="H60" s="816"/>
      <c r="I60" s="817"/>
      <c r="J60" s="48"/>
      <c r="K60" s="50"/>
      <c r="L60" s="818"/>
      <c r="M60" s="819"/>
      <c r="N60" s="51"/>
    </row>
    <row r="61" spans="1:14" ht="15" thickBot="1">
      <c r="B61" s="820" t="s">
        <v>1037</v>
      </c>
      <c r="C61" s="821"/>
      <c r="D61" s="821"/>
      <c r="E61" s="821"/>
      <c r="F61" s="821"/>
      <c r="G61" s="821"/>
      <c r="H61" s="821"/>
      <c r="I61" s="821"/>
      <c r="J61" s="821"/>
      <c r="K61" s="821"/>
      <c r="L61" s="821"/>
      <c r="M61" s="822"/>
      <c r="N61" s="402">
        <f>SUM(N56:N60)</f>
        <v>36050</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1" t="s">
        <v>1041</v>
      </c>
      <c r="C65" s="322"/>
      <c r="D65" s="322"/>
      <c r="E65" s="322"/>
      <c r="F65" s="322"/>
      <c r="G65" s="322"/>
      <c r="H65" s="79" t="s">
        <v>1029</v>
      </c>
      <c r="I65" s="80" t="s">
        <v>1042</v>
      </c>
      <c r="J65" s="81" t="s">
        <v>1043</v>
      </c>
      <c r="K65" s="79" t="s">
        <v>1044</v>
      </c>
      <c r="L65" s="823" t="s">
        <v>1045</v>
      </c>
      <c r="M65" s="796"/>
      <c r="N65" s="82" t="s">
        <v>1035</v>
      </c>
    </row>
    <row r="66" spans="1:15">
      <c r="A66" t="s">
        <v>1353</v>
      </c>
      <c r="B66" s="52" t="str">
        <f>VLOOKUP(A66,TRANSPORTE!A5:D117,3,FALSE)</f>
        <v>Transporte de Material Crudo de Rio</v>
      </c>
      <c r="C66" s="325"/>
      <c r="D66" s="325"/>
      <c r="E66" s="325"/>
      <c r="F66" s="325"/>
      <c r="G66" s="325"/>
      <c r="H66" s="319" t="s">
        <v>1552</v>
      </c>
      <c r="I66" s="287">
        <v>1.4</v>
      </c>
      <c r="J66" s="294">
        <v>1</v>
      </c>
      <c r="K66" s="287">
        <f>I66*J66</f>
        <v>1.4</v>
      </c>
      <c r="L66" s="824">
        <f>VLOOKUP(A66,TRANSPORTE!A5:D117,4,FALSE)</f>
        <v>800</v>
      </c>
      <c r="M66" s="825"/>
      <c r="N66" s="295">
        <f>K66*L66</f>
        <v>1120</v>
      </c>
    </row>
    <row r="67" spans="1:15">
      <c r="A67" t="s">
        <v>1448</v>
      </c>
      <c r="B67" s="52" t="str">
        <f>VLOOKUP(A67,TRANSPORTE!A6:D117,3,FALSE)</f>
        <v>Transporte de Mezcla densa en Caliente MDC-25</v>
      </c>
      <c r="C67" s="53"/>
      <c r="D67" s="53"/>
      <c r="E67" s="53"/>
      <c r="F67" s="53"/>
      <c r="G67" s="53"/>
      <c r="H67" s="319" t="s">
        <v>1552</v>
      </c>
      <c r="I67" s="287">
        <v>1.25</v>
      </c>
      <c r="J67" s="294">
        <v>1</v>
      </c>
      <c r="K67" s="287">
        <f>I67*J67</f>
        <v>1.25</v>
      </c>
      <c r="L67" s="824">
        <f>VLOOKUP(A67,TRANSPORTE!A6:D117,4,FALSE)</f>
        <v>744.36377390598466</v>
      </c>
      <c r="M67" s="825"/>
      <c r="N67" s="295">
        <f>K67*L67</f>
        <v>930.45471738248079</v>
      </c>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 thickBot="1">
      <c r="B71" s="317"/>
      <c r="C71" s="318"/>
      <c r="D71" s="318"/>
      <c r="E71" s="318"/>
      <c r="F71" s="318"/>
      <c r="G71" s="318"/>
      <c r="H71" s="54"/>
      <c r="I71" s="132"/>
      <c r="J71" s="132"/>
      <c r="K71" s="132"/>
      <c r="L71" s="809"/>
      <c r="M71" s="810"/>
      <c r="N71" s="133"/>
    </row>
    <row r="72" spans="1:15" ht="15" thickBot="1">
      <c r="B72" s="826" t="s">
        <v>1037</v>
      </c>
      <c r="C72" s="827"/>
      <c r="D72" s="827"/>
      <c r="E72" s="827"/>
      <c r="F72" s="827"/>
      <c r="G72" s="827"/>
      <c r="H72" s="827"/>
      <c r="I72" s="827"/>
      <c r="J72" s="827"/>
      <c r="K72" s="827"/>
      <c r="L72" s="827"/>
      <c r="M72" s="828"/>
      <c r="N72" s="110">
        <f>N66+N67+N68+N69+N70</f>
        <v>2050.4547173824808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6" t="s">
        <v>1047</v>
      </c>
      <c r="C76" s="847"/>
      <c r="D76" s="847"/>
      <c r="E76" s="847"/>
      <c r="F76" s="847"/>
      <c r="G76" s="847"/>
      <c r="H76" s="847"/>
      <c r="I76" s="79" t="s">
        <v>1048</v>
      </c>
      <c r="J76" s="81" t="s">
        <v>1494</v>
      </c>
      <c r="K76" s="80" t="s">
        <v>1050</v>
      </c>
      <c r="L76" s="848" t="s">
        <v>1034</v>
      </c>
      <c r="M76" s="849"/>
      <c r="N76" s="104" t="s">
        <v>1035</v>
      </c>
    </row>
    <row r="77" spans="1:15">
      <c r="A77" t="s">
        <v>19</v>
      </c>
      <c r="B77" s="55" t="str">
        <f>VLOOKUP(A77,'MANO DE OBRA'!A8:D68,3,FALSE)</f>
        <v>Obrero (8)</v>
      </c>
      <c r="C77" s="53"/>
      <c r="D77" s="53"/>
      <c r="E77" s="53"/>
      <c r="F77" s="53"/>
      <c r="G77" s="53"/>
      <c r="H77" s="53"/>
      <c r="I77" s="300">
        <f>K77/J77*100</f>
        <v>220831.15764799999</v>
      </c>
      <c r="J77" s="301">
        <v>185</v>
      </c>
      <c r="K77" s="302">
        <f>VLOOKUP(A77,'MANO DE OBRA'!A8:D99,4,FALSE)</f>
        <v>408537.6416488</v>
      </c>
      <c r="L77" s="56"/>
      <c r="M77" s="303">
        <v>80</v>
      </c>
      <c r="N77" s="403">
        <f>K77/M77</f>
        <v>5106.7205206099998</v>
      </c>
      <c r="O77" s="112"/>
    </row>
    <row r="78" spans="1:15">
      <c r="A78"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80</v>
      </c>
      <c r="N78" s="403">
        <f>K78/M78</f>
        <v>1276.6801301524999</v>
      </c>
    </row>
    <row r="79" spans="1:15">
      <c r="A79" t="s">
        <v>54</v>
      </c>
      <c r="B79" s="55" t="str">
        <f>VLOOKUP(A79,'MANO DE OBRA'!A9:D70,3,FALSE)</f>
        <v>Rastrilleros (2)</v>
      </c>
      <c r="C79" s="53"/>
      <c r="D79" s="53"/>
      <c r="E79" s="53"/>
      <c r="F79" s="53"/>
      <c r="G79" s="53"/>
      <c r="H79" s="53"/>
      <c r="I79" s="300">
        <f>K79/J79*100</f>
        <v>82811.68411799999</v>
      </c>
      <c r="J79" s="301">
        <v>185</v>
      </c>
      <c r="K79" s="302">
        <f>VLOOKUP(A79,'MANO DE OBRA'!A9:D101,4,FALSE)</f>
        <v>153201.61561829998</v>
      </c>
      <c r="L79" s="56"/>
      <c r="M79" s="308">
        <v>80</v>
      </c>
      <c r="N79" s="403">
        <f>K79/M79</f>
        <v>1915.0201952287498</v>
      </c>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 thickBot="1">
      <c r="B82" s="807"/>
      <c r="C82" s="808"/>
      <c r="D82" s="808"/>
      <c r="E82" s="808"/>
      <c r="F82" s="808"/>
      <c r="G82" s="808"/>
      <c r="H82" s="808"/>
      <c r="I82" s="132"/>
      <c r="J82" s="132"/>
      <c r="K82" s="132"/>
      <c r="L82" s="908"/>
      <c r="M82" s="908"/>
      <c r="N82" s="51"/>
    </row>
    <row r="83" spans="1:14" ht="15" thickBot="1">
      <c r="B83" s="826" t="s">
        <v>1037</v>
      </c>
      <c r="C83" s="827"/>
      <c r="D83" s="827"/>
      <c r="E83" s="827"/>
      <c r="F83" s="827"/>
      <c r="G83" s="827"/>
      <c r="H83" s="827"/>
      <c r="I83" s="827"/>
      <c r="J83" s="827"/>
      <c r="K83" s="827"/>
      <c r="L83" s="827"/>
      <c r="M83" s="828"/>
      <c r="N83" s="309">
        <f>SUM(N77:N82)</f>
        <v>8298.4208459912497</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N51+N61+N72+N83</f>
        <v>151437.05098130618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2"/>
      <c r="J89" s="342"/>
      <c r="K89" s="310" t="s">
        <v>1054</v>
      </c>
      <c r="L89" s="850" t="s">
        <v>1055</v>
      </c>
      <c r="M89" s="851"/>
      <c r="N89" s="311"/>
    </row>
    <row r="90" spans="1:14">
      <c r="B90" s="852" t="s">
        <v>1056</v>
      </c>
      <c r="C90" s="853"/>
      <c r="D90" s="853"/>
      <c r="E90" s="853"/>
      <c r="F90" s="853"/>
      <c r="G90" s="853"/>
      <c r="H90" s="853"/>
      <c r="I90" s="93"/>
      <c r="J90" s="94"/>
      <c r="K90" s="312">
        <v>0.2</v>
      </c>
      <c r="L90" s="854">
        <f>N85*K90</f>
        <v>30287.410196261237</v>
      </c>
      <c r="M90" s="855"/>
      <c r="N90" s="57"/>
    </row>
    <row r="91" spans="1:14">
      <c r="B91" s="95" t="s">
        <v>1057</v>
      </c>
      <c r="C91" s="96"/>
      <c r="D91" s="96"/>
      <c r="E91" s="96"/>
      <c r="F91" s="96"/>
      <c r="G91" s="96"/>
      <c r="H91" s="96"/>
      <c r="I91" s="93"/>
      <c r="J91" s="94"/>
      <c r="K91" s="312">
        <v>0.05</v>
      </c>
      <c r="L91" s="854">
        <f>N85*K91</f>
        <v>7571.8525490653092</v>
      </c>
      <c r="M91" s="855"/>
      <c r="N91" s="57"/>
    </row>
    <row r="92" spans="1:14" ht="15" thickBot="1">
      <c r="B92" s="97" t="s">
        <v>1058</v>
      </c>
      <c r="C92" s="98"/>
      <c r="D92" s="98"/>
      <c r="E92" s="98"/>
      <c r="F92" s="98"/>
      <c r="G92" s="98"/>
      <c r="H92" s="98"/>
      <c r="I92" s="99"/>
      <c r="J92" s="100"/>
      <c r="K92" s="313">
        <v>0.05</v>
      </c>
      <c r="L92" s="856">
        <f>N85*K92</f>
        <v>7571.8525490653092</v>
      </c>
      <c r="M92" s="857"/>
      <c r="N92" s="57"/>
    </row>
    <row r="93" spans="1:14" ht="15" thickBot="1">
      <c r="B93" s="820" t="s">
        <v>1037</v>
      </c>
      <c r="C93" s="821"/>
      <c r="D93" s="821"/>
      <c r="E93" s="821"/>
      <c r="F93" s="821"/>
      <c r="G93" s="821"/>
      <c r="H93" s="821"/>
      <c r="I93" s="821"/>
      <c r="J93" s="821"/>
      <c r="K93" s="821"/>
      <c r="L93" s="821"/>
      <c r="M93" s="822"/>
      <c r="N93" s="58">
        <f>L90+L91+L92</f>
        <v>45431.115294391857</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5">
        <f>N85+N93</f>
        <v>196868.16627569805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8" t="s">
        <v>2324</v>
      </c>
      <c r="C112" s="859"/>
      <c r="D112" s="859"/>
      <c r="E112" s="859"/>
      <c r="F112" s="859"/>
      <c r="G112" s="859"/>
      <c r="H112" s="859"/>
      <c r="I112" s="859"/>
      <c r="J112" s="859"/>
      <c r="K112" s="859"/>
      <c r="L112" s="859"/>
      <c r="M112" s="859"/>
      <c r="N112" s="860"/>
    </row>
    <row r="113" spans="2:14" ht="15" customHeight="1">
      <c r="B113" s="858"/>
      <c r="C113" s="859"/>
      <c r="D113" s="859"/>
      <c r="E113" s="859"/>
      <c r="F113" s="859"/>
      <c r="G113" s="859"/>
      <c r="H113" s="859"/>
      <c r="I113" s="859"/>
      <c r="J113" s="859"/>
      <c r="K113" s="859"/>
      <c r="L113" s="859"/>
      <c r="M113" s="859"/>
      <c r="N113" s="860"/>
    </row>
    <row r="114" spans="2:14" ht="30" customHeight="1">
      <c r="B114" s="861" t="s">
        <v>2325</v>
      </c>
      <c r="C114" s="862"/>
      <c r="D114" s="862"/>
      <c r="E114" s="862"/>
      <c r="F114" s="862"/>
      <c r="G114" s="862"/>
      <c r="H114" s="862"/>
      <c r="I114" s="862"/>
      <c r="J114" s="862"/>
      <c r="K114" s="862"/>
      <c r="L114" s="862"/>
      <c r="M114" s="862"/>
      <c r="N114" s="863"/>
    </row>
    <row r="115" spans="2:14">
      <c r="B115" s="861"/>
      <c r="C115" s="862"/>
      <c r="D115" s="862"/>
      <c r="E115" s="862"/>
      <c r="F115" s="862"/>
      <c r="G115" s="862"/>
      <c r="H115" s="862"/>
      <c r="I115" s="862"/>
      <c r="J115" s="862"/>
      <c r="K115" s="862"/>
      <c r="L115" s="862"/>
      <c r="M115" s="862"/>
      <c r="N115" s="86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7"/>
      <c r="K125" s="797"/>
      <c r="L125" s="797"/>
      <c r="M125" s="797"/>
      <c r="N125" s="798"/>
    </row>
    <row r="126" spans="2:14" ht="15" thickBot="1">
      <c r="B126" s="269" t="s">
        <v>2327</v>
      </c>
      <c r="C126" s="401"/>
      <c r="D126" s="401"/>
      <c r="E126" s="63"/>
      <c r="F126" s="63"/>
      <c r="G126" s="63"/>
      <c r="H126" s="63"/>
      <c r="I126" s="63"/>
      <c r="J126" s="799"/>
      <c r="K126" s="799"/>
      <c r="L126" s="799"/>
      <c r="M126" s="799"/>
      <c r="N126"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1153</v>
      </c>
      <c r="C31" s="87" t="s">
        <v>2174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2">
        <f>SUM(N36:N48)</f>
        <v>105038.17541793245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800</v>
      </c>
      <c r="M64" s="825"/>
      <c r="N64" s="295">
        <f>K64*L64</f>
        <v>1120</v>
      </c>
    </row>
    <row r="65" spans="1:15">
      <c r="A65" t="s">
        <v>1446</v>
      </c>
      <c r="B65" s="52" t="str">
        <f>VLOOKUP(A65,TRANSPORTE!A6:D117,3,FALSE)</f>
        <v>Transporte de Mezcla Densa en Caliente MDC-19</v>
      </c>
      <c r="C65" s="53"/>
      <c r="D65" s="53"/>
      <c r="E65" s="53"/>
      <c r="F65" s="53"/>
      <c r="G65" s="53"/>
      <c r="H65" s="319" t="s">
        <v>1552</v>
      </c>
      <c r="I65" s="287">
        <v>1.25</v>
      </c>
      <c r="J65" s="294">
        <v>1</v>
      </c>
      <c r="K65" s="287">
        <f>I65*J65</f>
        <v>1.25</v>
      </c>
      <c r="L65" s="824">
        <f>VLOOKUP(A65,TRANSPORTE!A6:D117,4,FALSE)</f>
        <v>744.36377390598466</v>
      </c>
      <c r="M65" s="825"/>
      <c r="N65" s="295">
        <f>K65*L65</f>
        <v>930.45471738248079</v>
      </c>
    </row>
    <row r="66" spans="1:15">
      <c r="B66" s="52"/>
      <c r="C66" s="53"/>
      <c r="D66" s="53"/>
      <c r="E66" s="53"/>
      <c r="F66" s="53"/>
      <c r="G66" s="53"/>
      <c r="H66" s="296"/>
      <c r="I66" s="287"/>
      <c r="J66" s="287"/>
      <c r="K66" s="287"/>
      <c r="L66" s="824"/>
      <c r="M66" s="825"/>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2050.4547173824808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151437.05098130618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30287.410196261237</v>
      </c>
      <c r="M88" s="855"/>
      <c r="N88" s="57"/>
    </row>
    <row r="89" spans="1:14">
      <c r="B89" s="95" t="s">
        <v>1057</v>
      </c>
      <c r="C89" s="96"/>
      <c r="D89" s="96"/>
      <c r="E89" s="96"/>
      <c r="F89" s="96"/>
      <c r="G89" s="96"/>
      <c r="H89" s="96"/>
      <c r="I89" s="93"/>
      <c r="J89" s="94"/>
      <c r="K89" s="312">
        <v>0.05</v>
      </c>
      <c r="L89" s="854">
        <f>N83*K89</f>
        <v>7571.8525490653092</v>
      </c>
      <c r="M89" s="855"/>
      <c r="N89" s="57"/>
    </row>
    <row r="90" spans="1:14" ht="15" thickBot="1">
      <c r="B90" s="97" t="s">
        <v>1058</v>
      </c>
      <c r="C90" s="98"/>
      <c r="D90" s="98"/>
      <c r="E90" s="98"/>
      <c r="F90" s="98"/>
      <c r="G90" s="98"/>
      <c r="H90" s="98"/>
      <c r="I90" s="99"/>
      <c r="J90" s="100"/>
      <c r="K90" s="313">
        <v>0.05</v>
      </c>
      <c r="L90" s="856">
        <f>N83*K90</f>
        <v>7571.8525490653092</v>
      </c>
      <c r="M90" s="857"/>
      <c r="N90" s="57"/>
    </row>
    <row r="91" spans="1:14" ht="15" thickBot="1">
      <c r="B91" s="820" t="s">
        <v>1037</v>
      </c>
      <c r="C91" s="821"/>
      <c r="D91" s="821"/>
      <c r="E91" s="821"/>
      <c r="F91" s="821"/>
      <c r="G91" s="821"/>
      <c r="H91" s="821"/>
      <c r="I91" s="821"/>
      <c r="J91" s="821"/>
      <c r="K91" s="821"/>
      <c r="L91" s="821"/>
      <c r="M91" s="822"/>
      <c r="N91" s="58">
        <f>L88+L89+L90</f>
        <v>45431.115294391857</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196868.16627569805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69" t="s">
        <v>2327</v>
      </c>
      <c r="C124" s="401"/>
      <c r="D124" s="401"/>
      <c r="E124" s="63"/>
      <c r="F124" s="63"/>
      <c r="G124" s="63"/>
      <c r="H124" s="63"/>
      <c r="I124" s="63"/>
      <c r="J124" s="799"/>
      <c r="K124" s="799"/>
      <c r="L124" s="799"/>
      <c r="M124" s="799"/>
      <c r="N124" s="800"/>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1154</v>
      </c>
      <c r="C31" s="87" t="s">
        <v>2175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2">
        <f>SUM(N36:N48)</f>
        <v>105038.17541793245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800</v>
      </c>
      <c r="M64" s="825"/>
      <c r="N64" s="295">
        <f>K64*L64</f>
        <v>1120</v>
      </c>
    </row>
    <row r="65" spans="1:15">
      <c r="A65" t="s">
        <v>1460</v>
      </c>
      <c r="B65" s="52" t="str">
        <f>VLOOKUP(A65,TRANSPORTE!A6:D117,3,FALSE)</f>
        <v>Transporte de Mezcla Densa en Caliente MDC-10</v>
      </c>
      <c r="C65" s="53"/>
      <c r="D65" s="53"/>
      <c r="E65" s="53"/>
      <c r="F65" s="53"/>
      <c r="G65" s="53"/>
      <c r="H65" s="319" t="s">
        <v>1552</v>
      </c>
      <c r="I65" s="287">
        <v>1.25</v>
      </c>
      <c r="J65" s="294">
        <v>1</v>
      </c>
      <c r="K65" s="287">
        <f>I65*J65</f>
        <v>1.25</v>
      </c>
      <c r="L65" s="824">
        <f>VLOOKUP(A65,TRANSPORTE!A6:D117,4,FALSE)</f>
        <v>744.36377390598466</v>
      </c>
      <c r="M65" s="825"/>
      <c r="N65" s="295">
        <f>K65*L65</f>
        <v>930.45471738248079</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2050.4547173824808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403"/>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151437.05098130618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30287.410196261237</v>
      </c>
      <c r="M88" s="855"/>
      <c r="N88" s="57"/>
    </row>
    <row r="89" spans="1:14">
      <c r="B89" s="95" t="s">
        <v>1057</v>
      </c>
      <c r="C89" s="96"/>
      <c r="D89" s="96"/>
      <c r="E89" s="96"/>
      <c r="F89" s="96"/>
      <c r="G89" s="96"/>
      <c r="H89" s="96"/>
      <c r="I89" s="93"/>
      <c r="J89" s="94"/>
      <c r="K89" s="312">
        <v>0.05</v>
      </c>
      <c r="L89" s="854">
        <f>N83*K89</f>
        <v>7571.8525490653092</v>
      </c>
      <c r="M89" s="855"/>
      <c r="N89" s="57"/>
    </row>
    <row r="90" spans="1:14" ht="15" thickBot="1">
      <c r="B90" s="97" t="s">
        <v>1058</v>
      </c>
      <c r="C90" s="98"/>
      <c r="D90" s="98"/>
      <c r="E90" s="98"/>
      <c r="F90" s="98"/>
      <c r="G90" s="98"/>
      <c r="H90" s="98"/>
      <c r="I90" s="99"/>
      <c r="J90" s="100"/>
      <c r="K90" s="313">
        <v>0.05</v>
      </c>
      <c r="L90" s="856">
        <f>N83*K90</f>
        <v>7571.8525490653092</v>
      </c>
      <c r="M90" s="857"/>
      <c r="N90" s="57"/>
    </row>
    <row r="91" spans="1:14" ht="15" thickBot="1">
      <c r="B91" s="820" t="s">
        <v>1037</v>
      </c>
      <c r="C91" s="821"/>
      <c r="D91" s="821"/>
      <c r="E91" s="821"/>
      <c r="F91" s="821"/>
      <c r="G91" s="821"/>
      <c r="H91" s="821"/>
      <c r="I91" s="821"/>
      <c r="J91" s="821"/>
      <c r="K91" s="821"/>
      <c r="L91" s="821"/>
      <c r="M91" s="822"/>
      <c r="N91" s="58">
        <f>L88+L89+L90</f>
        <v>45431.115294391857</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196868.16627569805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customHeight="1" thickBot="1">
      <c r="A31" t="s">
        <v>1929</v>
      </c>
      <c r="B31" s="86" t="s">
        <v>1155</v>
      </c>
      <c r="C31" s="87" t="s">
        <v>2176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ht="15" customHeight="1">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829.84208459912497</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105038.17541793245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800</v>
      </c>
      <c r="M63" s="825"/>
      <c r="N63" s="295">
        <f>K63*L63</f>
        <v>1120</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824">
        <f>VLOOKUP(A64,TRANSPORTE!A6:D117,4,FALSE)</f>
        <v>744.36377390598466</v>
      </c>
      <c r="M64" s="825"/>
      <c r="N64" s="295">
        <f>K64*L64</f>
        <v>930.45471738248079</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2050.4547173824808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09">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151437.05098130618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30287.410196261237</v>
      </c>
      <c r="M87" s="855"/>
      <c r="N87" s="57"/>
    </row>
    <row r="88" spans="1:14">
      <c r="B88" s="95" t="s">
        <v>1057</v>
      </c>
      <c r="C88" s="96"/>
      <c r="D88" s="96"/>
      <c r="E88" s="96"/>
      <c r="F88" s="96"/>
      <c r="G88" s="96"/>
      <c r="H88" s="96"/>
      <c r="I88" s="93"/>
      <c r="J88" s="94"/>
      <c r="K88" s="312">
        <v>0.05</v>
      </c>
      <c r="L88" s="854">
        <f>N82*K88</f>
        <v>7571.8525490653092</v>
      </c>
      <c r="M88" s="855"/>
      <c r="N88" s="57"/>
    </row>
    <row r="89" spans="1:14" ht="15" thickBot="1">
      <c r="B89" s="97" t="s">
        <v>1058</v>
      </c>
      <c r="C89" s="98"/>
      <c r="D89" s="98"/>
      <c r="E89" s="98"/>
      <c r="F89" s="98"/>
      <c r="G89" s="98"/>
      <c r="H89" s="98"/>
      <c r="I89" s="99"/>
      <c r="J89" s="100"/>
      <c r="K89" s="313">
        <v>0.05</v>
      </c>
      <c r="L89" s="856">
        <f>N82*K89</f>
        <v>7571.8525490653092</v>
      </c>
      <c r="M89" s="857"/>
      <c r="N89" s="57"/>
    </row>
    <row r="90" spans="1:14" ht="15" thickBot="1">
      <c r="B90" s="820" t="s">
        <v>1037</v>
      </c>
      <c r="C90" s="821"/>
      <c r="D90" s="821"/>
      <c r="E90" s="821"/>
      <c r="F90" s="821"/>
      <c r="G90" s="821"/>
      <c r="H90" s="821"/>
      <c r="I90" s="821"/>
      <c r="J90" s="821"/>
      <c r="K90" s="821"/>
      <c r="L90" s="821"/>
      <c r="M90" s="822"/>
      <c r="N90" s="58">
        <f>L87+L88+L89</f>
        <v>45431.115294391857</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196868.16627569805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1156</v>
      </c>
      <c r="C31" s="87" t="s">
        <v>2177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829.84208459912497</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105038.17541793245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800</v>
      </c>
      <c r="M63" s="825"/>
      <c r="N63" s="295">
        <f>K63*L63</f>
        <v>1120</v>
      </c>
    </row>
    <row r="64" spans="1:14">
      <c r="A64" t="s">
        <v>1423</v>
      </c>
      <c r="B64" s="52" t="str">
        <f>VLOOKUP(A64,TRANSPORTE!A6:D117,3,FALSE)</f>
        <v>Transporte de Mezcla Semi- Densa en Caliente MSC-19</v>
      </c>
      <c r="C64" s="53"/>
      <c r="D64" s="53"/>
      <c r="E64" s="53"/>
      <c r="F64" s="53"/>
      <c r="G64" s="53"/>
      <c r="H64" s="319" t="s">
        <v>1552</v>
      </c>
      <c r="I64" s="287">
        <v>1.25</v>
      </c>
      <c r="J64" s="294">
        <v>1</v>
      </c>
      <c r="K64" s="287">
        <f>I64*J64</f>
        <v>1.25</v>
      </c>
      <c r="L64" s="824">
        <f>VLOOKUP(A64,TRANSPORTE!A6:D117,4,FALSE)</f>
        <v>744.36377390598466</v>
      </c>
      <c r="M64" s="825"/>
      <c r="N64" s="295">
        <f>K64*L64</f>
        <v>930.45471738248079</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317"/>
      <c r="C68" s="318"/>
      <c r="D68" s="456"/>
      <c r="E68" s="456"/>
      <c r="F68" s="456"/>
      <c r="G68" s="456"/>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2050.4547173824808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09">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151437.05098130618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30287.410196261237</v>
      </c>
      <c r="M87" s="855"/>
      <c r="N87" s="57"/>
    </row>
    <row r="88" spans="1:14">
      <c r="B88" s="95" t="s">
        <v>1057</v>
      </c>
      <c r="C88" s="96"/>
      <c r="D88" s="96"/>
      <c r="E88" s="96"/>
      <c r="F88" s="96"/>
      <c r="G88" s="96"/>
      <c r="H88" s="96"/>
      <c r="I88" s="93"/>
      <c r="J88" s="94"/>
      <c r="K88" s="312">
        <v>0.05</v>
      </c>
      <c r="L88" s="854">
        <f>N82*K88</f>
        <v>7571.8525490653092</v>
      </c>
      <c r="M88" s="855"/>
      <c r="N88" s="57"/>
    </row>
    <row r="89" spans="1:14" ht="15" thickBot="1">
      <c r="B89" s="97" t="s">
        <v>1058</v>
      </c>
      <c r="C89" s="98"/>
      <c r="D89" s="98"/>
      <c r="E89" s="98"/>
      <c r="F89" s="98"/>
      <c r="G89" s="98"/>
      <c r="H89" s="98"/>
      <c r="I89" s="99"/>
      <c r="J89" s="100"/>
      <c r="K89" s="313">
        <v>0.05</v>
      </c>
      <c r="L89" s="856">
        <f>N82*K89</f>
        <v>7571.8525490653092</v>
      </c>
      <c r="M89" s="857"/>
      <c r="N89" s="57"/>
    </row>
    <row r="90" spans="1:14" ht="15" thickBot="1">
      <c r="B90" s="820" t="s">
        <v>1037</v>
      </c>
      <c r="C90" s="821"/>
      <c r="D90" s="821"/>
      <c r="E90" s="821"/>
      <c r="F90" s="821"/>
      <c r="G90" s="821"/>
      <c r="H90" s="821"/>
      <c r="I90" s="821"/>
      <c r="J90" s="821"/>
      <c r="K90" s="821"/>
      <c r="L90" s="821"/>
      <c r="M90" s="822"/>
      <c r="N90" s="58">
        <f>L87+L88+L89</f>
        <v>45431.115294391857</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196868.16627569805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5.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1157</v>
      </c>
      <c r="C31" s="87" t="s">
        <v>1665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2">
        <f>SUM(N36:N48)</f>
        <v>105038.17541793245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800</v>
      </c>
      <c r="M64" s="825"/>
      <c r="N64" s="295">
        <f>K64*L64</f>
        <v>1120</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824">
        <f>VLOOKUP(A65,TRANSPORTE!A6:D117,4,FALSE)</f>
        <v>744.36377390598466</v>
      </c>
      <c r="M65" s="825"/>
      <c r="N65" s="295">
        <f>K65*L65</f>
        <v>930.45471738248079</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2050.4547173824808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151437.05098130618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30287.410196261237</v>
      </c>
      <c r="M88" s="855"/>
      <c r="N88" s="57"/>
    </row>
    <row r="89" spans="1:14">
      <c r="B89" s="95" t="s">
        <v>1057</v>
      </c>
      <c r="C89" s="96"/>
      <c r="D89" s="96"/>
      <c r="E89" s="96"/>
      <c r="F89" s="96"/>
      <c r="G89" s="96"/>
      <c r="H89" s="96"/>
      <c r="I89" s="93"/>
      <c r="J89" s="94"/>
      <c r="K89" s="312">
        <v>0.05</v>
      </c>
      <c r="L89" s="854">
        <f>N83*K89</f>
        <v>7571.8525490653092</v>
      </c>
      <c r="M89" s="855"/>
      <c r="N89" s="57"/>
    </row>
    <row r="90" spans="1:14" ht="15" thickBot="1">
      <c r="B90" s="97" t="s">
        <v>1058</v>
      </c>
      <c r="C90" s="98"/>
      <c r="D90" s="98"/>
      <c r="E90" s="98"/>
      <c r="F90" s="98"/>
      <c r="G90" s="98"/>
      <c r="H90" s="98"/>
      <c r="I90" s="99"/>
      <c r="J90" s="100"/>
      <c r="K90" s="313">
        <v>0.05</v>
      </c>
      <c r="L90" s="856">
        <f>N83*K90</f>
        <v>7571.8525490653092</v>
      </c>
      <c r="M90" s="857"/>
      <c r="N90" s="57"/>
    </row>
    <row r="91" spans="1:14" ht="15" thickBot="1">
      <c r="B91" s="820" t="s">
        <v>1037</v>
      </c>
      <c r="C91" s="821"/>
      <c r="D91" s="821"/>
      <c r="E91" s="821"/>
      <c r="F91" s="821"/>
      <c r="G91" s="821"/>
      <c r="H91" s="821"/>
      <c r="I91" s="821"/>
      <c r="J91" s="821"/>
      <c r="K91" s="821"/>
      <c r="L91" s="821"/>
      <c r="M91" s="822"/>
      <c r="N91" s="58">
        <f>L88+L89+L90</f>
        <v>45431.115294391857</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196868.16627569805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1158</v>
      </c>
      <c r="C31" s="87" t="s">
        <v>1666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2">
        <f>SUM(N36:N48)</f>
        <v>105038.17541793245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800</v>
      </c>
      <c r="M64" s="825"/>
      <c r="N64" s="295">
        <f>K64*L64</f>
        <v>1120</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824">
        <f>VLOOKUP(A65,TRANSPORTE!A6:D117,4,FALSE)</f>
        <v>744.36377390598466</v>
      </c>
      <c r="M65" s="825"/>
      <c r="N65" s="295">
        <f>K65*L65</f>
        <v>930.45471738248079</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2050.4547173824808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151437.05098130618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30287.410196261237</v>
      </c>
      <c r="M88" s="855"/>
      <c r="N88" s="57"/>
    </row>
    <row r="89" spans="1:14">
      <c r="B89" s="95" t="s">
        <v>1057</v>
      </c>
      <c r="C89" s="96"/>
      <c r="D89" s="96"/>
      <c r="E89" s="96"/>
      <c r="F89" s="96"/>
      <c r="G89" s="96"/>
      <c r="H89" s="96"/>
      <c r="I89" s="93"/>
      <c r="J89" s="94"/>
      <c r="K89" s="312">
        <v>0.05</v>
      </c>
      <c r="L89" s="854">
        <f>N83*K89</f>
        <v>7571.8525490653092</v>
      </c>
      <c r="M89" s="855"/>
      <c r="N89" s="57"/>
    </row>
    <row r="90" spans="1:14" ht="15" thickBot="1">
      <c r="B90" s="97" t="s">
        <v>1058</v>
      </c>
      <c r="C90" s="98"/>
      <c r="D90" s="98"/>
      <c r="E90" s="98"/>
      <c r="F90" s="98"/>
      <c r="G90" s="98"/>
      <c r="H90" s="98"/>
      <c r="I90" s="99"/>
      <c r="J90" s="100"/>
      <c r="K90" s="313">
        <v>0.05</v>
      </c>
      <c r="L90" s="856">
        <f>N83*K90</f>
        <v>7571.8525490653092</v>
      </c>
      <c r="M90" s="857"/>
      <c r="N90" s="57"/>
    </row>
    <row r="91" spans="1:14" ht="15" thickBot="1">
      <c r="B91" s="820" t="s">
        <v>1037</v>
      </c>
      <c r="C91" s="821"/>
      <c r="D91" s="821"/>
      <c r="E91" s="821"/>
      <c r="F91" s="821"/>
      <c r="G91" s="821"/>
      <c r="H91" s="821"/>
      <c r="I91" s="821"/>
      <c r="J91" s="821"/>
      <c r="K91" s="821"/>
      <c r="L91" s="821"/>
      <c r="M91" s="822"/>
      <c r="N91" s="58">
        <f>L88+L89+L90</f>
        <v>45431.115294391857</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196868.16627569805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1159</v>
      </c>
      <c r="C31" s="87" t="s">
        <v>1667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2">
        <f>SUM(N36:N48)</f>
        <v>105038.17541793245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800</v>
      </c>
      <c r="M64" s="825"/>
      <c r="N64" s="295">
        <f>K64*L64</f>
        <v>1120</v>
      </c>
    </row>
    <row r="65" spans="1:15">
      <c r="A65" t="s">
        <v>1377</v>
      </c>
      <c r="B65" s="52" t="str">
        <f>VLOOKUP(A65,TRANSPORTE!A6:D117,3,FALSE)</f>
        <v>Transporte de mezcla</v>
      </c>
      <c r="C65" s="53"/>
      <c r="D65" s="53"/>
      <c r="E65" s="53"/>
      <c r="F65" s="53"/>
      <c r="G65" s="53"/>
      <c r="H65" s="319" t="s">
        <v>1552</v>
      </c>
      <c r="I65" s="287">
        <v>1.25</v>
      </c>
      <c r="J65" s="294">
        <v>1</v>
      </c>
      <c r="K65" s="287">
        <f>I65*J65</f>
        <v>1.25</v>
      </c>
      <c r="L65" s="824">
        <f>VLOOKUP(A65,TRANSPORTE!A6:D117,4,FALSE)</f>
        <v>1239.48</v>
      </c>
      <c r="M65" s="825"/>
      <c r="N65" s="295">
        <f>K65*L65</f>
        <v>1549.35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2669.35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152055.94626392372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30411.189252784745</v>
      </c>
      <c r="M88" s="855"/>
      <c r="N88" s="57"/>
    </row>
    <row r="89" spans="1:14">
      <c r="B89" s="95" t="s">
        <v>1057</v>
      </c>
      <c r="C89" s="96"/>
      <c r="D89" s="96"/>
      <c r="E89" s="96"/>
      <c r="F89" s="96"/>
      <c r="G89" s="96"/>
      <c r="H89" s="96"/>
      <c r="I89" s="93"/>
      <c r="J89" s="94"/>
      <c r="K89" s="312">
        <v>0.05</v>
      </c>
      <c r="L89" s="854">
        <f>N83*K89</f>
        <v>7602.7973131961862</v>
      </c>
      <c r="M89" s="855"/>
      <c r="N89" s="57"/>
    </row>
    <row r="90" spans="1:14" ht="15" thickBot="1">
      <c r="B90" s="97" t="s">
        <v>1058</v>
      </c>
      <c r="C90" s="98"/>
      <c r="D90" s="98"/>
      <c r="E90" s="98"/>
      <c r="F90" s="98"/>
      <c r="G90" s="98"/>
      <c r="H90" s="98"/>
      <c r="I90" s="99"/>
      <c r="J90" s="100"/>
      <c r="K90" s="313">
        <v>0.05</v>
      </c>
      <c r="L90" s="856">
        <f>N83*K90</f>
        <v>7602.7973131961862</v>
      </c>
      <c r="M90" s="857"/>
      <c r="N90" s="57"/>
    </row>
    <row r="91" spans="1:14" ht="15" thickBot="1">
      <c r="B91" s="820" t="s">
        <v>1037</v>
      </c>
      <c r="C91" s="821"/>
      <c r="D91" s="821"/>
      <c r="E91" s="821"/>
      <c r="F91" s="821"/>
      <c r="G91" s="821"/>
      <c r="H91" s="821"/>
      <c r="I91" s="821"/>
      <c r="J91" s="821"/>
      <c r="K91" s="821"/>
      <c r="L91" s="821"/>
      <c r="M91" s="822"/>
      <c r="N91" s="58">
        <f>L88+L89+L90</f>
        <v>45616.783879177114</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197672.73014310084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1668</v>
      </c>
      <c r="C31" s="87" t="s">
        <v>1669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8</v>
      </c>
      <c r="N37" s="280">
        <f t="shared" ref="N37:N43" si="0">K37/M37</f>
        <v>12500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8</v>
      </c>
      <c r="N38" s="280">
        <f t="shared" si="0"/>
        <v>12500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8</v>
      </c>
      <c r="N39" s="280">
        <f t="shared" si="0"/>
        <v>45000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8</v>
      </c>
      <c r="N42" s="280">
        <f t="shared" si="0"/>
        <v>25000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8</v>
      </c>
      <c r="N43" s="280">
        <f t="shared" si="0"/>
        <v>8593.75</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922.04676066569448</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125849.13009399902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800</v>
      </c>
      <c r="M63" s="825"/>
      <c r="N63" s="295">
        <f>K63*L63</f>
        <v>1120</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824">
        <f>VLOOKUP(A64,TRANSPORTE!A6:D117,4,FALSE)</f>
        <v>744.36377390598466</v>
      </c>
      <c r="M64" s="825"/>
      <c r="N64" s="295">
        <f>K64*L64</f>
        <v>930.45471738248079</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2050.4547173824808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09">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173170.05241803845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34634.010483607693</v>
      </c>
      <c r="M87" s="855"/>
      <c r="N87" s="57"/>
    </row>
    <row r="88" spans="1:14">
      <c r="B88" s="95" t="s">
        <v>1057</v>
      </c>
      <c r="C88" s="96"/>
      <c r="D88" s="96"/>
      <c r="E88" s="96"/>
      <c r="F88" s="96"/>
      <c r="G88" s="96"/>
      <c r="H88" s="96"/>
      <c r="I88" s="93"/>
      <c r="J88" s="94"/>
      <c r="K88" s="312">
        <v>0.05</v>
      </c>
      <c r="L88" s="854">
        <f>N82*K88</f>
        <v>8658.5026209019234</v>
      </c>
      <c r="M88" s="855"/>
      <c r="N88" s="57"/>
    </row>
    <row r="89" spans="1:14" ht="15" thickBot="1">
      <c r="B89" s="97" t="s">
        <v>1058</v>
      </c>
      <c r="C89" s="98"/>
      <c r="D89" s="98"/>
      <c r="E89" s="98"/>
      <c r="F89" s="98"/>
      <c r="G89" s="98"/>
      <c r="H89" s="98"/>
      <c r="I89" s="99"/>
      <c r="J89" s="100"/>
      <c r="K89" s="313">
        <v>0.05</v>
      </c>
      <c r="L89" s="856">
        <f>N82*K89</f>
        <v>8658.5026209019234</v>
      </c>
      <c r="M89" s="857"/>
      <c r="N89" s="57"/>
    </row>
    <row r="90" spans="1:14" ht="15" thickBot="1">
      <c r="B90" s="820" t="s">
        <v>1037</v>
      </c>
      <c r="C90" s="821"/>
      <c r="D90" s="821"/>
      <c r="E90" s="821"/>
      <c r="F90" s="821"/>
      <c r="G90" s="821"/>
      <c r="H90" s="821"/>
      <c r="I90" s="821"/>
      <c r="J90" s="821"/>
      <c r="K90" s="821"/>
      <c r="L90" s="821"/>
      <c r="M90" s="822"/>
      <c r="N90" s="58">
        <f>L87+L88+L89</f>
        <v>51951.015725411547</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225121.06814345001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1670</v>
      </c>
      <c r="C31" s="87" t="s">
        <v>1671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8</v>
      </c>
      <c r="N37" s="280">
        <f t="shared" ref="N37:N43" si="0">K37/M37</f>
        <v>12500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8</v>
      </c>
      <c r="N38" s="280">
        <f t="shared" si="0"/>
        <v>12500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8</v>
      </c>
      <c r="N39" s="280">
        <f t="shared" si="0"/>
        <v>45000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8</v>
      </c>
      <c r="N42" s="280">
        <f t="shared" si="0"/>
        <v>25000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8</v>
      </c>
      <c r="N43" s="280">
        <f t="shared" si="0"/>
        <v>8593.75</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922.04676066569448</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125849.13009399902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800</v>
      </c>
      <c r="M63" s="825"/>
      <c r="N63" s="295">
        <f>K63*L63</f>
        <v>1120</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824">
        <f>VLOOKUP(A64,TRANSPORTE!A6:D117,4,FALSE)</f>
        <v>744.36377390598466</v>
      </c>
      <c r="M64" s="825"/>
      <c r="N64" s="295">
        <f>K64*L64</f>
        <v>930.45471738248079</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317"/>
      <c r="C68" s="318"/>
      <c r="D68" s="456"/>
      <c r="E68" s="456"/>
      <c r="F68" s="456"/>
      <c r="G68" s="456"/>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2050.4547173824808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133"/>
    </row>
    <row r="80" spans="1:15" ht="15" thickBot="1">
      <c r="B80" s="826" t="s">
        <v>1037</v>
      </c>
      <c r="C80" s="827"/>
      <c r="D80" s="827"/>
      <c r="E80" s="827"/>
      <c r="F80" s="827"/>
      <c r="G80" s="827"/>
      <c r="H80" s="827"/>
      <c r="I80" s="827"/>
      <c r="J80" s="827"/>
      <c r="K80" s="827"/>
      <c r="L80" s="827"/>
      <c r="M80" s="828"/>
      <c r="N80" s="468">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173170.05241803845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34634.010483607693</v>
      </c>
      <c r="M87" s="855"/>
      <c r="N87" s="57"/>
    </row>
    <row r="88" spans="1:14">
      <c r="B88" s="95" t="s">
        <v>1057</v>
      </c>
      <c r="C88" s="96"/>
      <c r="D88" s="96"/>
      <c r="E88" s="96"/>
      <c r="F88" s="96"/>
      <c r="G88" s="96"/>
      <c r="H88" s="96"/>
      <c r="I88" s="93"/>
      <c r="J88" s="94"/>
      <c r="K88" s="312">
        <v>0.05</v>
      </c>
      <c r="L88" s="854">
        <f>N82*K88</f>
        <v>8658.5026209019234</v>
      </c>
      <c r="M88" s="855"/>
      <c r="N88" s="57"/>
    </row>
    <row r="89" spans="1:14" ht="15" thickBot="1">
      <c r="B89" s="97" t="s">
        <v>1058</v>
      </c>
      <c r="C89" s="98"/>
      <c r="D89" s="98"/>
      <c r="E89" s="98"/>
      <c r="F89" s="98"/>
      <c r="G89" s="98"/>
      <c r="H89" s="98"/>
      <c r="I89" s="99"/>
      <c r="J89" s="100"/>
      <c r="K89" s="313">
        <v>0.05</v>
      </c>
      <c r="L89" s="856">
        <f>N82*K89</f>
        <v>8658.5026209019234</v>
      </c>
      <c r="M89" s="857"/>
      <c r="N89" s="57"/>
    </row>
    <row r="90" spans="1:14" ht="15" thickBot="1">
      <c r="B90" s="820" t="s">
        <v>1037</v>
      </c>
      <c r="C90" s="821"/>
      <c r="D90" s="821"/>
      <c r="E90" s="821"/>
      <c r="F90" s="821"/>
      <c r="G90" s="821"/>
      <c r="H90" s="821"/>
      <c r="I90" s="821"/>
      <c r="J90" s="821"/>
      <c r="K90" s="821"/>
      <c r="L90" s="821"/>
      <c r="M90" s="822"/>
      <c r="N90" s="58">
        <f>L87+L88+L89</f>
        <v>51951.015725411547</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225121.06814345001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1672</v>
      </c>
      <c r="C31" s="87" t="s">
        <v>1673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8</v>
      </c>
      <c r="N37" s="280">
        <f t="shared" ref="N37:N43" si="0">K37/M37</f>
        <v>12500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8</v>
      </c>
      <c r="N38" s="280">
        <f t="shared" si="0"/>
        <v>12500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8</v>
      </c>
      <c r="N39" s="280">
        <f t="shared" si="0"/>
        <v>45000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8</v>
      </c>
      <c r="N42" s="280">
        <f t="shared" si="0"/>
        <v>25000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8</v>
      </c>
      <c r="N43" s="280">
        <f t="shared" si="0"/>
        <v>8593.75</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922.04676066569448</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125849.13009399902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800</v>
      </c>
      <c r="M63" s="825"/>
      <c r="N63" s="295">
        <f>K63*L63</f>
        <v>1120</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824">
        <f>VLOOKUP(A64,TRANSPORTE!A6:D117,4,FALSE)</f>
        <v>744.36377390598466</v>
      </c>
      <c r="M64" s="825"/>
      <c r="N64" s="295">
        <f>K64*L64</f>
        <v>930.45471738248079</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2050.4547173824808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09">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173170.05241803845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34634.010483607693</v>
      </c>
      <c r="M87" s="855"/>
      <c r="N87" s="57"/>
    </row>
    <row r="88" spans="1:14">
      <c r="B88" s="95" t="s">
        <v>1057</v>
      </c>
      <c r="C88" s="96"/>
      <c r="D88" s="96"/>
      <c r="E88" s="96"/>
      <c r="F88" s="96"/>
      <c r="G88" s="96"/>
      <c r="H88" s="96"/>
      <c r="I88" s="93"/>
      <c r="J88" s="94"/>
      <c r="K88" s="312">
        <v>0.05</v>
      </c>
      <c r="L88" s="854">
        <f>N82*K88</f>
        <v>8658.5026209019234</v>
      </c>
      <c r="M88" s="855"/>
      <c r="N88" s="57"/>
    </row>
    <row r="89" spans="1:14" ht="15" thickBot="1">
      <c r="B89" s="97" t="s">
        <v>1058</v>
      </c>
      <c r="C89" s="98"/>
      <c r="D89" s="98"/>
      <c r="E89" s="98"/>
      <c r="F89" s="98"/>
      <c r="G89" s="98"/>
      <c r="H89" s="98"/>
      <c r="I89" s="99"/>
      <c r="J89" s="100"/>
      <c r="K89" s="313">
        <v>0.05</v>
      </c>
      <c r="L89" s="856">
        <f>N82*K89</f>
        <v>8658.5026209019234</v>
      </c>
      <c r="M89" s="857"/>
      <c r="N89" s="57"/>
    </row>
    <row r="90" spans="1:14" ht="15" thickBot="1">
      <c r="B90" s="820" t="s">
        <v>1037</v>
      </c>
      <c r="C90" s="821"/>
      <c r="D90" s="821"/>
      <c r="E90" s="821"/>
      <c r="F90" s="821"/>
      <c r="G90" s="821"/>
      <c r="H90" s="821"/>
      <c r="I90" s="821"/>
      <c r="J90" s="821"/>
      <c r="K90" s="821"/>
      <c r="L90" s="821"/>
      <c r="M90" s="822"/>
      <c r="N90" s="58">
        <f>L87+L88+L89</f>
        <v>51951.015725411547</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225121.06814345001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1160</v>
      </c>
      <c r="C31" s="87" t="s">
        <v>2138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829.84208459912497</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105038.17541793245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800</v>
      </c>
      <c r="M63" s="825"/>
      <c r="N63" s="295">
        <f>K63*L63</f>
        <v>1120</v>
      </c>
    </row>
    <row r="64" spans="1:14">
      <c r="A64" t="s">
        <v>1462</v>
      </c>
      <c r="B64" s="52" t="str">
        <f>VLOOKUP(A64,TRANSPORTE!A6:D117,3,FALSE)</f>
        <v>Transporte de mezcla abierta en caliente MAC-75</v>
      </c>
      <c r="C64" s="53"/>
      <c r="D64" s="53"/>
      <c r="E64" s="53"/>
      <c r="F64" s="53"/>
      <c r="G64" s="53"/>
      <c r="H64" s="319" t="s">
        <v>1552</v>
      </c>
      <c r="I64" s="287">
        <v>1.25</v>
      </c>
      <c r="J64" s="294">
        <v>1</v>
      </c>
      <c r="K64" s="287">
        <f>I64*J64</f>
        <v>1.25</v>
      </c>
      <c r="L64" s="824">
        <f>VLOOKUP(A64,TRANSPORTE!A6:D117,4,FALSE)</f>
        <v>1239.48</v>
      </c>
      <c r="M64" s="825"/>
      <c r="N64" s="295">
        <f>K64*L64</f>
        <v>1549.35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2669.35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09">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152055.94626392372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30411.189252784745</v>
      </c>
      <c r="M87" s="855"/>
      <c r="N87" s="57"/>
    </row>
    <row r="88" spans="1:14">
      <c r="B88" s="95" t="s">
        <v>1057</v>
      </c>
      <c r="C88" s="96"/>
      <c r="D88" s="96"/>
      <c r="E88" s="96"/>
      <c r="F88" s="96"/>
      <c r="G88" s="96"/>
      <c r="H88" s="96"/>
      <c r="I88" s="93"/>
      <c r="J88" s="94"/>
      <c r="K88" s="312">
        <v>0.05</v>
      </c>
      <c r="L88" s="854">
        <f>N82*K88</f>
        <v>7602.7973131961862</v>
      </c>
      <c r="M88" s="855"/>
      <c r="N88" s="57"/>
    </row>
    <row r="89" spans="1:14" ht="15" thickBot="1">
      <c r="B89" s="97" t="s">
        <v>1058</v>
      </c>
      <c r="C89" s="98"/>
      <c r="D89" s="98"/>
      <c r="E89" s="98"/>
      <c r="F89" s="98"/>
      <c r="G89" s="98"/>
      <c r="H89" s="98"/>
      <c r="I89" s="99"/>
      <c r="J89" s="100"/>
      <c r="K89" s="313">
        <v>0.05</v>
      </c>
      <c r="L89" s="856">
        <f>N82*K89</f>
        <v>7602.7973131961862</v>
      </c>
      <c r="M89" s="857"/>
      <c r="N89" s="57"/>
    </row>
    <row r="90" spans="1:14" ht="15" thickBot="1">
      <c r="B90" s="820" t="s">
        <v>1037</v>
      </c>
      <c r="C90" s="821"/>
      <c r="D90" s="821"/>
      <c r="E90" s="821"/>
      <c r="F90" s="821"/>
      <c r="G90" s="821"/>
      <c r="H90" s="821"/>
      <c r="I90" s="821"/>
      <c r="J90" s="821"/>
      <c r="K90" s="821"/>
      <c r="L90" s="821"/>
      <c r="M90" s="822"/>
      <c r="N90" s="58">
        <f>L87+L88+L89</f>
        <v>45616.783879177114</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197672.73014310084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1161</v>
      </c>
      <c r="C31" s="87" t="s">
        <v>1674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2">
        <f>SUM(N36:N48)</f>
        <v>105038.17541793245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800</v>
      </c>
      <c r="M64" s="825"/>
      <c r="N64" s="295">
        <f>K64*L64</f>
        <v>1120</v>
      </c>
    </row>
    <row r="65" spans="1:15">
      <c r="A65" t="s">
        <v>1463</v>
      </c>
      <c r="B65" s="52" t="str">
        <f>VLOOKUP(A65,TRANSPORTE!A6:D117,3,FALSE)</f>
        <v>Transporte de mezcla abierta en caliente MAC-63</v>
      </c>
      <c r="C65" s="53"/>
      <c r="D65" s="53"/>
      <c r="E65" s="53"/>
      <c r="F65" s="53"/>
      <c r="G65" s="53"/>
      <c r="H65" s="319" t="s">
        <v>1552</v>
      </c>
      <c r="I65" s="287">
        <v>1.25</v>
      </c>
      <c r="J65" s="294">
        <v>1</v>
      </c>
      <c r="K65" s="287">
        <f>I65*J65</f>
        <v>1.25</v>
      </c>
      <c r="L65" s="824">
        <f>VLOOKUP(A65,TRANSPORTE!A6:D117,4,FALSE)</f>
        <v>1239.48</v>
      </c>
      <c r="M65" s="825"/>
      <c r="N65" s="295">
        <f>K65*L65</f>
        <v>1549.35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317"/>
      <c r="C69" s="318"/>
      <c r="D69" s="318"/>
      <c r="E69" s="318"/>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2669.35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133"/>
    </row>
    <row r="81" spans="1:14" ht="15" thickBot="1">
      <c r="B81" s="826" t="s">
        <v>1037</v>
      </c>
      <c r="C81" s="827"/>
      <c r="D81" s="827"/>
      <c r="E81" s="827"/>
      <c r="F81" s="827"/>
      <c r="G81" s="827"/>
      <c r="H81" s="827"/>
      <c r="I81" s="827"/>
      <c r="J81" s="827"/>
      <c r="K81" s="827"/>
      <c r="L81" s="827"/>
      <c r="M81" s="828"/>
      <c r="N81" s="468">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152055.94626392372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30411.189252784745</v>
      </c>
      <c r="M88" s="855"/>
      <c r="N88" s="57"/>
    </row>
    <row r="89" spans="1:14">
      <c r="B89" s="95" t="s">
        <v>1057</v>
      </c>
      <c r="C89" s="96"/>
      <c r="D89" s="96"/>
      <c r="E89" s="96"/>
      <c r="F89" s="96"/>
      <c r="G89" s="96"/>
      <c r="H89" s="96"/>
      <c r="I89" s="93"/>
      <c r="J89" s="94"/>
      <c r="K89" s="312">
        <v>0.05</v>
      </c>
      <c r="L89" s="854">
        <f>N83*K89</f>
        <v>7602.7973131961862</v>
      </c>
      <c r="M89" s="855"/>
      <c r="N89" s="57"/>
    </row>
    <row r="90" spans="1:14" ht="15" thickBot="1">
      <c r="B90" s="97" t="s">
        <v>1058</v>
      </c>
      <c r="C90" s="98"/>
      <c r="D90" s="98"/>
      <c r="E90" s="98"/>
      <c r="F90" s="98"/>
      <c r="G90" s="98"/>
      <c r="H90" s="98"/>
      <c r="I90" s="99"/>
      <c r="J90" s="100"/>
      <c r="K90" s="313">
        <v>0.05</v>
      </c>
      <c r="L90" s="856">
        <f>N83*K90</f>
        <v>7602.7973131961862</v>
      </c>
      <c r="M90" s="857"/>
      <c r="N90" s="57"/>
    </row>
    <row r="91" spans="1:14" ht="15" thickBot="1">
      <c r="B91" s="820" t="s">
        <v>1037</v>
      </c>
      <c r="C91" s="821"/>
      <c r="D91" s="821"/>
      <c r="E91" s="821"/>
      <c r="F91" s="821"/>
      <c r="G91" s="821"/>
      <c r="H91" s="821"/>
      <c r="I91" s="821"/>
      <c r="J91" s="821"/>
      <c r="K91" s="821"/>
      <c r="L91" s="821"/>
      <c r="M91" s="822"/>
      <c r="N91" s="58">
        <f>L88+L89+L90</f>
        <v>45616.783879177114</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197672.73014310084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1162</v>
      </c>
      <c r="C31" s="87" t="s">
        <v>1675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829.84208459912497</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105038.17541793245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800</v>
      </c>
      <c r="M63" s="825"/>
      <c r="N63" s="295">
        <f>K63*L63</f>
        <v>1120</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824">
        <f>VLOOKUP(A64,TRANSPORTE!A6:D117,4,FALSE)</f>
        <v>1239.48</v>
      </c>
      <c r="M64" s="825"/>
      <c r="N64" s="295">
        <f>K64*L64</f>
        <v>1549.35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2669.35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09">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152055.94626392372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30411.189252784745</v>
      </c>
      <c r="M87" s="855"/>
      <c r="N87" s="57"/>
    </row>
    <row r="88" spans="1:14">
      <c r="B88" s="95" t="s">
        <v>1057</v>
      </c>
      <c r="C88" s="96"/>
      <c r="D88" s="96"/>
      <c r="E88" s="96"/>
      <c r="F88" s="96"/>
      <c r="G88" s="96"/>
      <c r="H88" s="96"/>
      <c r="I88" s="93"/>
      <c r="J88" s="94"/>
      <c r="K88" s="312">
        <v>0.05</v>
      </c>
      <c r="L88" s="854">
        <f>N82*K88</f>
        <v>7602.7973131961862</v>
      </c>
      <c r="M88" s="855"/>
      <c r="N88" s="57"/>
    </row>
    <row r="89" spans="1:14" ht="15" thickBot="1">
      <c r="B89" s="97" t="s">
        <v>1058</v>
      </c>
      <c r="C89" s="98"/>
      <c r="D89" s="98"/>
      <c r="E89" s="98"/>
      <c r="F89" s="98"/>
      <c r="G89" s="98"/>
      <c r="H89" s="98"/>
      <c r="I89" s="99"/>
      <c r="J89" s="100"/>
      <c r="K89" s="313">
        <v>0.05</v>
      </c>
      <c r="L89" s="856">
        <f>N82*K89</f>
        <v>7602.7973131961862</v>
      </c>
      <c r="M89" s="857"/>
      <c r="N89" s="57"/>
    </row>
    <row r="90" spans="1:14" ht="15" thickBot="1">
      <c r="B90" s="820" t="s">
        <v>1037</v>
      </c>
      <c r="C90" s="821"/>
      <c r="D90" s="821"/>
      <c r="E90" s="821"/>
      <c r="F90" s="821"/>
      <c r="G90" s="821"/>
      <c r="H90" s="821"/>
      <c r="I90" s="821"/>
      <c r="J90" s="821"/>
      <c r="K90" s="821"/>
      <c r="L90" s="821"/>
      <c r="M90" s="822"/>
      <c r="N90" s="58">
        <f>L87+L88+L89</f>
        <v>45616.783879177114</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197672.73014310084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1163</v>
      </c>
      <c r="C31" s="87" t="s">
        <v>1676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8</v>
      </c>
      <c r="N37" s="280">
        <f t="shared" ref="N37:N43" si="0">K37/M37</f>
        <v>12500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8</v>
      </c>
      <c r="N38" s="280">
        <f t="shared" si="0"/>
        <v>12500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8</v>
      </c>
      <c r="N39" s="280">
        <f t="shared" si="0"/>
        <v>45000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8</v>
      </c>
      <c r="N42" s="280">
        <f t="shared" si="0"/>
        <v>25000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8</v>
      </c>
      <c r="N43" s="280">
        <f t="shared" si="0"/>
        <v>8593.75</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922.04676066569448</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125849.13009399902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800</v>
      </c>
      <c r="M63" s="825"/>
      <c r="N63" s="295">
        <f>K63*L63</f>
        <v>1120</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824">
        <f>VLOOKUP(A64,TRANSPORTE!A6:D117,4,FALSE)</f>
        <v>1239.48</v>
      </c>
      <c r="M64" s="825"/>
      <c r="N64" s="295">
        <f>K64*L64</f>
        <v>1549.35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2669.35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09">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173788.94770065599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34757.789540131198</v>
      </c>
      <c r="M87" s="855"/>
      <c r="N87" s="57"/>
    </row>
    <row r="88" spans="1:14">
      <c r="B88" s="95" t="s">
        <v>1057</v>
      </c>
      <c r="C88" s="96"/>
      <c r="D88" s="96"/>
      <c r="E88" s="96"/>
      <c r="F88" s="96"/>
      <c r="G88" s="96"/>
      <c r="H88" s="96"/>
      <c r="I88" s="93"/>
      <c r="J88" s="94"/>
      <c r="K88" s="312">
        <v>0.05</v>
      </c>
      <c r="L88" s="854">
        <f>N82*K88</f>
        <v>8689.4473850327995</v>
      </c>
      <c r="M88" s="855"/>
      <c r="N88" s="57"/>
    </row>
    <row r="89" spans="1:14" ht="15" thickBot="1">
      <c r="B89" s="97" t="s">
        <v>1058</v>
      </c>
      <c r="C89" s="98"/>
      <c r="D89" s="98"/>
      <c r="E89" s="98"/>
      <c r="F89" s="98"/>
      <c r="G89" s="98"/>
      <c r="H89" s="98"/>
      <c r="I89" s="99"/>
      <c r="J89" s="100"/>
      <c r="K89" s="313">
        <v>0.05</v>
      </c>
      <c r="L89" s="856">
        <f>N82*K89</f>
        <v>8689.4473850327995</v>
      </c>
      <c r="M89" s="857"/>
      <c r="N89" s="57"/>
    </row>
    <row r="90" spans="1:14" ht="15" thickBot="1">
      <c r="B90" s="820" t="s">
        <v>1037</v>
      </c>
      <c r="C90" s="821"/>
      <c r="D90" s="821"/>
      <c r="E90" s="821"/>
      <c r="F90" s="821"/>
      <c r="G90" s="821"/>
      <c r="H90" s="821"/>
      <c r="I90" s="821"/>
      <c r="J90" s="821"/>
      <c r="K90" s="821"/>
      <c r="L90" s="821"/>
      <c r="M90" s="822"/>
      <c r="N90" s="58">
        <f>L87+L88+L89</f>
        <v>52136.684310196797</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225925.6320108528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1164</v>
      </c>
      <c r="C31" s="87" t="s">
        <v>1677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2">
        <f>SUM(N36:N48)</f>
        <v>105038.17541793245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800</v>
      </c>
      <c r="M64" s="825"/>
      <c r="N64" s="295">
        <f>K64*L64</f>
        <v>1120</v>
      </c>
    </row>
    <row r="65" spans="1:15">
      <c r="A65" t="s">
        <v>1465</v>
      </c>
      <c r="B65" s="52" t="str">
        <f>VLOOKUP(A65,TRANSPORTE!A6:D117,3,FALSE)</f>
        <v>Transporte de mezcla discontinua en caliente tipo M-13</v>
      </c>
      <c r="C65" s="53"/>
      <c r="D65" s="53"/>
      <c r="E65" s="53"/>
      <c r="F65" s="53"/>
      <c r="G65" s="53"/>
      <c r="H65" s="319" t="s">
        <v>1552</v>
      </c>
      <c r="I65" s="287">
        <v>1.25</v>
      </c>
      <c r="J65" s="294">
        <v>1</v>
      </c>
      <c r="K65" s="287">
        <f>I65*J65</f>
        <v>1.25</v>
      </c>
      <c r="L65" s="824">
        <f>VLOOKUP(A65,TRANSPORTE!A6:D117,4,FALSE)</f>
        <v>744.36377390598466</v>
      </c>
      <c r="M65" s="825"/>
      <c r="N65" s="295">
        <f>K65*L65</f>
        <v>930.45471738248079</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2050.4547173824808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151437.05098130618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30287.410196261237</v>
      </c>
      <c r="M88" s="855"/>
      <c r="N88" s="57"/>
    </row>
    <row r="89" spans="1:14">
      <c r="B89" s="95" t="s">
        <v>1057</v>
      </c>
      <c r="C89" s="96"/>
      <c r="D89" s="96"/>
      <c r="E89" s="96"/>
      <c r="F89" s="96"/>
      <c r="G89" s="96"/>
      <c r="H89" s="96"/>
      <c r="I89" s="93"/>
      <c r="J89" s="94"/>
      <c r="K89" s="312">
        <v>0.05</v>
      </c>
      <c r="L89" s="854">
        <f>N83*K89</f>
        <v>7571.8525490653092</v>
      </c>
      <c r="M89" s="855"/>
      <c r="N89" s="57"/>
    </row>
    <row r="90" spans="1:14" ht="15" thickBot="1">
      <c r="B90" s="97" t="s">
        <v>1058</v>
      </c>
      <c r="C90" s="98"/>
      <c r="D90" s="98"/>
      <c r="E90" s="98"/>
      <c r="F90" s="98"/>
      <c r="G90" s="98"/>
      <c r="H90" s="98"/>
      <c r="I90" s="99"/>
      <c r="J90" s="100"/>
      <c r="K90" s="313">
        <v>0.05</v>
      </c>
      <c r="L90" s="856">
        <f>N83*K90</f>
        <v>7571.8525490653092</v>
      </c>
      <c r="M90" s="857"/>
      <c r="N90" s="57"/>
    </row>
    <row r="91" spans="1:14" ht="15" thickBot="1">
      <c r="B91" s="820" t="s">
        <v>1037</v>
      </c>
      <c r="C91" s="821"/>
      <c r="D91" s="821"/>
      <c r="E91" s="821"/>
      <c r="F91" s="821"/>
      <c r="G91" s="821"/>
      <c r="H91" s="821"/>
      <c r="I91" s="821"/>
      <c r="J91" s="821"/>
      <c r="K91" s="821"/>
      <c r="L91" s="821"/>
      <c r="M91" s="822"/>
      <c r="N91" s="58">
        <f>L88+L89+L90</f>
        <v>45431.115294391857</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196868.16627569805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69" t="s">
        <v>2327</v>
      </c>
      <c r="C124" s="401"/>
      <c r="D124" s="401"/>
      <c r="E124" s="63"/>
      <c r="F124" s="63"/>
      <c r="G124" s="63"/>
      <c r="H124" s="63"/>
      <c r="I124" s="63"/>
      <c r="J124" s="799"/>
      <c r="K124" s="799"/>
      <c r="L124" s="799"/>
      <c r="M124" s="799"/>
      <c r="N124" s="800"/>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1165</v>
      </c>
      <c r="C31" s="87" t="s">
        <v>1678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2">
        <f>SUM(N36:N48)</f>
        <v>105038.17541793245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800</v>
      </c>
      <c r="M64" s="825"/>
      <c r="N64" s="295">
        <f>K64*L64</f>
        <v>1120</v>
      </c>
    </row>
    <row r="65" spans="1:15">
      <c r="A65" t="s">
        <v>1466</v>
      </c>
      <c r="B65" s="52" t="str">
        <f>VLOOKUP(A65,TRANSPORTE!A6:D117,3,FALSE)</f>
        <v>Transporte de mezcla discontinua en caliente tipo M-10</v>
      </c>
      <c r="C65" s="53"/>
      <c r="D65" s="53"/>
      <c r="E65" s="53"/>
      <c r="F65" s="53"/>
      <c r="G65" s="53"/>
      <c r="H65" s="319" t="s">
        <v>1552</v>
      </c>
      <c r="I65" s="287">
        <v>1.25</v>
      </c>
      <c r="J65" s="294">
        <v>1</v>
      </c>
      <c r="K65" s="287">
        <f>I65*J65</f>
        <v>1.25</v>
      </c>
      <c r="L65" s="824">
        <f>VLOOKUP(A65,TRANSPORTE!A6:D117,4,FALSE)</f>
        <v>744.36377390598466</v>
      </c>
      <c r="M65" s="825"/>
      <c r="N65" s="295">
        <f>K65*L65</f>
        <v>930.45471738248079</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317"/>
      <c r="C69" s="318"/>
      <c r="D69" s="318"/>
      <c r="E69" s="318"/>
      <c r="F69" s="318"/>
      <c r="G69" s="31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2050.4547173824808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151437.05098130618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30287.410196261237</v>
      </c>
      <c r="M88" s="855"/>
      <c r="N88" s="57"/>
    </row>
    <row r="89" spans="1:14">
      <c r="B89" s="95" t="s">
        <v>1057</v>
      </c>
      <c r="C89" s="96"/>
      <c r="D89" s="96"/>
      <c r="E89" s="96"/>
      <c r="F89" s="96"/>
      <c r="G89" s="96"/>
      <c r="H89" s="96"/>
      <c r="I89" s="93"/>
      <c r="J89" s="94"/>
      <c r="K89" s="312">
        <v>0.05</v>
      </c>
      <c r="L89" s="854">
        <f>N83*K89</f>
        <v>7571.8525490653092</v>
      </c>
      <c r="M89" s="855"/>
      <c r="N89" s="57"/>
    </row>
    <row r="90" spans="1:14" ht="15" thickBot="1">
      <c r="B90" s="97" t="s">
        <v>1058</v>
      </c>
      <c r="C90" s="98"/>
      <c r="D90" s="98"/>
      <c r="E90" s="98"/>
      <c r="F90" s="98"/>
      <c r="G90" s="98"/>
      <c r="H90" s="98"/>
      <c r="I90" s="99"/>
      <c r="J90" s="100"/>
      <c r="K90" s="313">
        <v>0.05</v>
      </c>
      <c r="L90" s="856">
        <f>N83*K90</f>
        <v>7571.8525490653092</v>
      </c>
      <c r="M90" s="857"/>
      <c r="N90" s="57"/>
    </row>
    <row r="91" spans="1:14" ht="15" thickBot="1">
      <c r="B91" s="820" t="s">
        <v>1037</v>
      </c>
      <c r="C91" s="821"/>
      <c r="D91" s="821"/>
      <c r="E91" s="821"/>
      <c r="F91" s="821"/>
      <c r="G91" s="821"/>
      <c r="H91" s="821"/>
      <c r="I91" s="821"/>
      <c r="J91" s="821"/>
      <c r="K91" s="821"/>
      <c r="L91" s="821"/>
      <c r="M91" s="822"/>
      <c r="N91" s="58">
        <f>L88+L89+L90</f>
        <v>45431.115294391857</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196868.16627569805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69" t="s">
        <v>2327</v>
      </c>
      <c r="C124" s="401"/>
      <c r="D124" s="401"/>
      <c r="E124" s="63"/>
      <c r="F124" s="63"/>
      <c r="G124" s="63"/>
      <c r="H124" s="63"/>
      <c r="I124" s="63"/>
      <c r="J124" s="799"/>
      <c r="K124" s="799"/>
      <c r="L124" s="799"/>
      <c r="M124" s="799"/>
      <c r="N124" s="800"/>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225" t="s">
        <v>1166</v>
      </c>
      <c r="C31" s="87" t="s">
        <v>1679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829.84208459912497</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105038.17541793245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800</v>
      </c>
      <c r="M63" s="825"/>
      <c r="N63" s="295">
        <f>K63*L63</f>
        <v>1120</v>
      </c>
    </row>
    <row r="64" spans="1:14">
      <c r="A64" t="s">
        <v>1467</v>
      </c>
      <c r="B64" s="52" t="str">
        <f>VLOOKUP(A64,TRANSPORTE!A6:D117,3,FALSE)</f>
        <v>Transporte de mezcla discontinua en caliente tipo F-13</v>
      </c>
      <c r="C64" s="53"/>
      <c r="D64" s="53"/>
      <c r="E64" s="53"/>
      <c r="F64" s="53"/>
      <c r="G64" s="53"/>
      <c r="H64" s="319" t="s">
        <v>1552</v>
      </c>
      <c r="I64" s="287">
        <v>1.25</v>
      </c>
      <c r="J64" s="294">
        <v>1</v>
      </c>
      <c r="K64" s="287">
        <f>I64*J64</f>
        <v>1.25</v>
      </c>
      <c r="L64" s="824">
        <f>VLOOKUP(A64,TRANSPORTE!A6:D117,4,FALSE)</f>
        <v>744.36377390598466</v>
      </c>
      <c r="M64" s="825"/>
      <c r="N64" s="295">
        <f>K64*L64</f>
        <v>930.45471738248079</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2050.4547173824808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09">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151437.05098130618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30287.410196261237</v>
      </c>
      <c r="M87" s="855"/>
      <c r="N87" s="57"/>
    </row>
    <row r="88" spans="1:14">
      <c r="B88" s="95" t="s">
        <v>1057</v>
      </c>
      <c r="C88" s="96"/>
      <c r="D88" s="96"/>
      <c r="E88" s="96"/>
      <c r="F88" s="96"/>
      <c r="G88" s="96"/>
      <c r="H88" s="96"/>
      <c r="I88" s="93"/>
      <c r="J88" s="94"/>
      <c r="K88" s="312">
        <v>0.05</v>
      </c>
      <c r="L88" s="854">
        <f>N82*K88</f>
        <v>7571.8525490653092</v>
      </c>
      <c r="M88" s="855"/>
      <c r="N88" s="57"/>
    </row>
    <row r="89" spans="1:14" ht="15" thickBot="1">
      <c r="B89" s="97" t="s">
        <v>1058</v>
      </c>
      <c r="C89" s="98"/>
      <c r="D89" s="98"/>
      <c r="E89" s="98"/>
      <c r="F89" s="98"/>
      <c r="G89" s="98"/>
      <c r="H89" s="98"/>
      <c r="I89" s="99"/>
      <c r="J89" s="100"/>
      <c r="K89" s="313">
        <v>0.05</v>
      </c>
      <c r="L89" s="856">
        <f>N82*K89</f>
        <v>7571.8525490653092</v>
      </c>
      <c r="M89" s="857"/>
      <c r="N89" s="57"/>
    </row>
    <row r="90" spans="1:14" ht="15" thickBot="1">
      <c r="B90" s="820" t="s">
        <v>1037</v>
      </c>
      <c r="C90" s="821"/>
      <c r="D90" s="821"/>
      <c r="E90" s="821"/>
      <c r="F90" s="821"/>
      <c r="G90" s="821"/>
      <c r="H90" s="821"/>
      <c r="I90" s="821"/>
      <c r="J90" s="821"/>
      <c r="K90" s="821"/>
      <c r="L90" s="821"/>
      <c r="M90" s="822"/>
      <c r="N90" s="58">
        <f>L87+L88+L89</f>
        <v>45431.115294391857</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196868.16627569805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1167</v>
      </c>
      <c r="C31" s="87" t="s">
        <v>1680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120000</v>
      </c>
      <c r="L36" s="278"/>
      <c r="M36" s="279">
        <v>30</v>
      </c>
      <c r="N36" s="280">
        <f>K36/M36</f>
        <v>4000</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100000</v>
      </c>
      <c r="L38" s="278"/>
      <c r="M38" s="279">
        <v>10</v>
      </c>
      <c r="N38" s="280">
        <f t="shared" si="0"/>
        <v>10000</v>
      </c>
    </row>
    <row r="39" spans="1:14">
      <c r="A39" t="s">
        <v>284</v>
      </c>
      <c r="B39" s="833" t="str">
        <f>VLOOKUP(A39,EQUIPOS!A9:D154,3,FALSE)</f>
        <v>Planta de asfalto en caliente</v>
      </c>
      <c r="C39" s="834"/>
      <c r="D39" s="834"/>
      <c r="E39" s="834"/>
      <c r="F39" s="834"/>
      <c r="G39" s="834"/>
      <c r="H39" s="835"/>
      <c r="I39" s="275"/>
      <c r="J39" s="276"/>
      <c r="K39" s="277">
        <f>VLOOKUP(A39,EQUIPOS!A9:D166,4,FALSE)</f>
        <v>360000</v>
      </c>
      <c r="L39" s="278"/>
      <c r="M39" s="279">
        <v>10</v>
      </c>
      <c r="N39" s="280">
        <f t="shared" si="0"/>
        <v>36000</v>
      </c>
    </row>
    <row r="40" spans="1:14">
      <c r="A40" t="s">
        <v>290</v>
      </c>
      <c r="B40" s="833" t="str">
        <f>VLOOKUP(A40,EQUIPOS!A10:D154,3,FALSE)</f>
        <v>Planta trituradora</v>
      </c>
      <c r="C40" s="834"/>
      <c r="D40" s="834"/>
      <c r="E40" s="834"/>
      <c r="F40" s="834"/>
      <c r="G40" s="834"/>
      <c r="H40" s="835"/>
      <c r="I40" s="275"/>
      <c r="J40" s="276"/>
      <c r="K40" s="277">
        <f>VLOOKUP(A40,EQUIPOS!A10:D167,4,FALSE)</f>
        <v>400000</v>
      </c>
      <c r="L40" s="278"/>
      <c r="M40" s="279">
        <v>30</v>
      </c>
      <c r="N40" s="280">
        <f t="shared" si="0"/>
        <v>13333.333333333334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120000</v>
      </c>
      <c r="L41" s="278"/>
      <c r="M41" s="279">
        <v>30</v>
      </c>
      <c r="N41" s="280">
        <f t="shared" si="0"/>
        <v>4000</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200000</v>
      </c>
      <c r="L42" s="278"/>
      <c r="M42" s="279">
        <v>10</v>
      </c>
      <c r="N42" s="280">
        <f t="shared" si="0"/>
        <v>20000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2">
        <f>SUM(N36:N48)</f>
        <v>105038.17541793245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800</v>
      </c>
      <c r="M64" s="825"/>
      <c r="N64" s="295">
        <f>K64*L64</f>
        <v>1120</v>
      </c>
    </row>
    <row r="65" spans="1:15">
      <c r="A65" t="s">
        <v>1468</v>
      </c>
      <c r="B65" s="52" t="str">
        <f>VLOOKUP(A65,TRANSPORTE!A6:D117,3,FALSE)</f>
        <v>Transporte de mezcla discontinua en caliente tipo F-10</v>
      </c>
      <c r="C65" s="53"/>
      <c r="D65" s="53"/>
      <c r="E65" s="53"/>
      <c r="F65" s="53"/>
      <c r="G65" s="53"/>
      <c r="H65" s="319" t="s">
        <v>1552</v>
      </c>
      <c r="I65" s="287">
        <v>1.25</v>
      </c>
      <c r="J65" s="294">
        <v>1</v>
      </c>
      <c r="K65" s="287">
        <f>I65*J65</f>
        <v>1.25</v>
      </c>
      <c r="L65" s="824">
        <f>VLOOKUP(A65,TRANSPORTE!A6:D117,4,FALSE)</f>
        <v>744.36377390598466</v>
      </c>
      <c r="M65" s="825"/>
      <c r="N65" s="295">
        <f>K65*L65</f>
        <v>930.45471738248079</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2050.4547173824808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151437.05098130618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30287.410196261237</v>
      </c>
      <c r="M88" s="855"/>
      <c r="N88" s="57"/>
    </row>
    <row r="89" spans="1:14">
      <c r="B89" s="95" t="s">
        <v>1057</v>
      </c>
      <c r="C89" s="96"/>
      <c r="D89" s="96"/>
      <c r="E89" s="96"/>
      <c r="F89" s="96"/>
      <c r="G89" s="96"/>
      <c r="H89" s="96"/>
      <c r="I89" s="93"/>
      <c r="J89" s="94"/>
      <c r="K89" s="312">
        <v>0.05</v>
      </c>
      <c r="L89" s="854">
        <f>N83*K89</f>
        <v>7571.8525490653092</v>
      </c>
      <c r="M89" s="855"/>
      <c r="N89" s="57"/>
    </row>
    <row r="90" spans="1:14" ht="15" thickBot="1">
      <c r="B90" s="97" t="s">
        <v>1058</v>
      </c>
      <c r="C90" s="98"/>
      <c r="D90" s="98"/>
      <c r="E90" s="98"/>
      <c r="F90" s="98"/>
      <c r="G90" s="98"/>
      <c r="H90" s="98"/>
      <c r="I90" s="99"/>
      <c r="J90" s="100"/>
      <c r="K90" s="313">
        <v>0.05</v>
      </c>
      <c r="L90" s="856">
        <f>N83*K90</f>
        <v>7571.8525490653092</v>
      </c>
      <c r="M90" s="857"/>
      <c r="N90" s="57"/>
    </row>
    <row r="91" spans="1:14" ht="15" thickBot="1">
      <c r="B91" s="820" t="s">
        <v>1037</v>
      </c>
      <c r="C91" s="821"/>
      <c r="D91" s="821"/>
      <c r="E91" s="821"/>
      <c r="F91" s="821"/>
      <c r="G91" s="821"/>
      <c r="H91" s="821"/>
      <c r="I91" s="821"/>
      <c r="J91" s="821"/>
      <c r="K91" s="821"/>
      <c r="L91" s="821"/>
      <c r="M91" s="822"/>
      <c r="N91" s="58">
        <f>L88+L89+L90</f>
        <v>45431.115294391857</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196868.16627569805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69" t="s">
        <v>2327</v>
      </c>
      <c r="C124" s="401"/>
      <c r="D124" s="401"/>
      <c r="E124" s="63"/>
      <c r="F124" s="63"/>
      <c r="G124" s="63"/>
      <c r="H124" s="63"/>
      <c r="I124" s="63"/>
      <c r="J124" s="799"/>
      <c r="K124" s="799"/>
      <c r="L124" s="799"/>
      <c r="M124" s="799"/>
      <c r="N124" s="800"/>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1168</v>
      </c>
      <c r="C31" s="87" t="s">
        <v>1681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148</v>
      </c>
      <c r="B36" s="833" t="str">
        <f>VLOOKUP(A36,EQUIPOS!A6:D154,3,FALSE)</f>
        <v>Cargador : Potencia en el volante 110 hp, Clasificación de RPM del motor 2300.</v>
      </c>
      <c r="C36" s="834"/>
      <c r="D36" s="834"/>
      <c r="E36" s="834"/>
      <c r="F36" s="834"/>
      <c r="G36" s="834"/>
      <c r="H36" s="835"/>
      <c r="I36" s="275"/>
      <c r="J36" s="276"/>
      <c r="K36" s="277">
        <f>VLOOKUP(A36,EQUIPOS!A6:D163,4,FALSE)</f>
        <v>100000</v>
      </c>
      <c r="L36" s="278"/>
      <c r="M36" s="279">
        <v>30</v>
      </c>
      <c r="N36" s="280">
        <f>K36/M36</f>
        <v>3333.3333333333335</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100000</v>
      </c>
      <c r="L37" s="278"/>
      <c r="M37" s="279">
        <v>10</v>
      </c>
      <c r="N37" s="280">
        <f t="shared" ref="N37:N43" si="0">K37/M37</f>
        <v>10000</v>
      </c>
    </row>
    <row r="38" spans="1:14">
      <c r="A38" t="s">
        <v>284</v>
      </c>
      <c r="B38" s="833" t="str">
        <f>VLOOKUP(A38,EQUIPOS!A8:D154,3,FALSE)</f>
        <v>Planta de asfalto en caliente</v>
      </c>
      <c r="C38" s="834"/>
      <c r="D38" s="834"/>
      <c r="E38" s="834"/>
      <c r="F38" s="834"/>
      <c r="G38" s="834"/>
      <c r="H38" s="835"/>
      <c r="I38" s="275"/>
      <c r="J38" s="276"/>
      <c r="K38" s="277">
        <f>VLOOKUP(A38,EQUIPOS!A8:D165,4,FALSE)</f>
        <v>360000</v>
      </c>
      <c r="L38" s="278"/>
      <c r="M38" s="279">
        <v>10</v>
      </c>
      <c r="N38" s="280">
        <f t="shared" si="0"/>
        <v>36000</v>
      </c>
    </row>
    <row r="39" spans="1:14">
      <c r="A39" t="s">
        <v>290</v>
      </c>
      <c r="B39" s="833" t="str">
        <f>VLOOKUP(A39,EQUIPOS!A9:D154,3,FALSE)</f>
        <v>Planta trituradora</v>
      </c>
      <c r="C39" s="834"/>
      <c r="D39" s="834"/>
      <c r="E39" s="834"/>
      <c r="F39" s="834"/>
      <c r="G39" s="834"/>
      <c r="H39" s="835"/>
      <c r="I39" s="275"/>
      <c r="J39" s="276"/>
      <c r="K39" s="277">
        <f>VLOOKUP(A39,EQUIPOS!A9:D166,4,FALSE)</f>
        <v>400000</v>
      </c>
      <c r="L39" s="278"/>
      <c r="M39" s="279">
        <v>30</v>
      </c>
      <c r="N39" s="280">
        <f t="shared" si="0"/>
        <v>13333.333333333334</v>
      </c>
    </row>
    <row r="40" spans="1:14">
      <c r="A40" t="s">
        <v>316</v>
      </c>
      <c r="B40" s="833" t="str">
        <f>VLOOKUP(A40,EQUIPOS!A10:D154,3,FALSE)</f>
        <v>Retroexcavadora Tipo E-200 o  Equivalente</v>
      </c>
      <c r="C40" s="834"/>
      <c r="D40" s="834"/>
      <c r="E40" s="834"/>
      <c r="F40" s="834"/>
      <c r="G40" s="834"/>
      <c r="H40" s="835"/>
      <c r="I40" s="275"/>
      <c r="J40" s="276"/>
      <c r="K40" s="277">
        <f>VLOOKUP(A40,EQUIPOS!A10:D167,4,FALSE)</f>
        <v>120000</v>
      </c>
      <c r="L40" s="278"/>
      <c r="M40" s="279">
        <v>30</v>
      </c>
      <c r="N40" s="280">
        <f t="shared" si="0"/>
        <v>4000</v>
      </c>
    </row>
    <row r="41" spans="1:14">
      <c r="A41" t="s">
        <v>358</v>
      </c>
      <c r="B41" s="833" t="str">
        <f>VLOOKUP(A41,EQUIPOS!A11:D155,3,FALSE)</f>
        <v xml:space="preserve">Terminadora de asfalto (Finisher), potencia en el volante 174 HP, R=20M3/H, velocidad de desplazamiento 114 m/min
</v>
      </c>
      <c r="C41" s="834"/>
      <c r="D41" s="834"/>
      <c r="E41" s="834"/>
      <c r="F41" s="834"/>
      <c r="G41" s="834"/>
      <c r="H41" s="835"/>
      <c r="I41" s="275"/>
      <c r="J41" s="276"/>
      <c r="K41" s="277">
        <f>VLOOKUP(A41,EQUIPOS!A11:D168,4,FALSE)</f>
        <v>200000</v>
      </c>
      <c r="L41" s="278"/>
      <c r="M41" s="279">
        <v>10</v>
      </c>
      <c r="N41" s="280">
        <f t="shared" si="0"/>
        <v>20000</v>
      </c>
    </row>
    <row r="42" spans="1:14">
      <c r="A42" t="s">
        <v>166</v>
      </c>
      <c r="B42" s="833" t="str">
        <f>VLOOKUP(A42,EQUIPOS!A12:D156,3,FALSE)</f>
        <v>Compactador de Rodillo POTENCIA: 99HP, PESO: 8 ton</v>
      </c>
      <c r="C42" s="834"/>
      <c r="D42" s="834"/>
      <c r="E42" s="834"/>
      <c r="F42" s="834"/>
      <c r="G42" s="834"/>
      <c r="H42" s="835"/>
      <c r="I42" s="275"/>
      <c r="J42" s="276"/>
      <c r="K42" s="277">
        <f>VLOOKUP(A42,EQUIPOS!A12:D169,4,FALSE)</f>
        <v>100000</v>
      </c>
      <c r="L42" s="278"/>
      <c r="M42" s="279">
        <v>10</v>
      </c>
      <c r="N42" s="280">
        <f t="shared" si="0"/>
        <v>10000</v>
      </c>
    </row>
    <row r="43" spans="1:14">
      <c r="A43" t="s">
        <v>373</v>
      </c>
      <c r="B43" s="833" t="str">
        <f>VLOOKUP(A43,EQUIPOS!A13:D157,3,FALSE)</f>
        <v>Volqueta 6 m3</v>
      </c>
      <c r="C43" s="834"/>
      <c r="D43" s="834"/>
      <c r="E43" s="834"/>
      <c r="F43" s="834"/>
      <c r="G43" s="834"/>
      <c r="H43" s="835"/>
      <c r="I43" s="275"/>
      <c r="J43" s="276"/>
      <c r="K43" s="277">
        <f>VLOOKUP(A43,EQUIPOS!A13:D170,4,FALSE)</f>
        <v>68750</v>
      </c>
      <c r="L43" s="278"/>
      <c r="M43" s="279">
        <v>10</v>
      </c>
      <c r="N43" s="280">
        <f t="shared" si="0"/>
        <v>6875</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1085.1781106296251</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104626.8447772963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f>SUM(N53:N57)</f>
        <v>35000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800</v>
      </c>
      <c r="M63" s="825"/>
      <c r="N63" s="295">
        <f>K63*L63</f>
        <v>1120</v>
      </c>
    </row>
    <row r="64" spans="1:14">
      <c r="A64" t="s">
        <v>1377</v>
      </c>
      <c r="B64" s="52" t="str">
        <f>VLOOKUP(A64,TRANSPORTE!A6:D117,3,FALSE)</f>
        <v>Transporte de mezcla</v>
      </c>
      <c r="C64" s="53"/>
      <c r="D64" s="53"/>
      <c r="E64" s="53"/>
      <c r="F64" s="53"/>
      <c r="G64" s="53"/>
      <c r="H64" s="319" t="s">
        <v>1552</v>
      </c>
      <c r="I64" s="287">
        <v>1.25</v>
      </c>
      <c r="J64" s="294">
        <v>1</v>
      </c>
      <c r="K64" s="287">
        <f>I64*J64</f>
        <v>1.25</v>
      </c>
      <c r="L64" s="824">
        <f>VLOOKUP(A64,TRANSPORTE!A6:D117,4,FALSE)</f>
        <v>1239.48</v>
      </c>
      <c r="M64" s="825"/>
      <c r="N64" s="295">
        <f>K64*L64</f>
        <v>1549.35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2669.35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54</v>
      </c>
      <c r="B75" s="55" t="str">
        <f>VLOOKUP(A75,'MANO DE OBRA'!A8:D69,3,FALSE)</f>
        <v>Rastrilleros (2)</v>
      </c>
      <c r="C75" s="53"/>
      <c r="D75" s="53"/>
      <c r="E75" s="53"/>
      <c r="F75" s="53"/>
      <c r="G75" s="53"/>
      <c r="H75" s="53"/>
      <c r="I75" s="300">
        <f>K75/J75*100</f>
        <v>82811.68411799999</v>
      </c>
      <c r="J75" s="301">
        <v>185</v>
      </c>
      <c r="K75" s="302">
        <f>VLOOKUP(A75,'MANO DE OBRA'!A8:D100,4,FALSE)</f>
        <v>153201.61561829998</v>
      </c>
      <c r="L75" s="56"/>
      <c r="M75" s="307">
        <v>80</v>
      </c>
      <c r="N75" s="403">
        <f>K75/M75</f>
        <v>1915.0201952287498</v>
      </c>
    </row>
    <row r="76" spans="1:15">
      <c r="A76" t="s">
        <v>34</v>
      </c>
      <c r="B76" s="55" t="str">
        <f>VLOOKUP(A76,'MANO DE OBRA'!A9:D70,3,FALSE)</f>
        <v>Oficial (3)</v>
      </c>
      <c r="C76" s="53"/>
      <c r="D76" s="53"/>
      <c r="E76" s="53"/>
      <c r="F76" s="53"/>
      <c r="G76" s="53"/>
      <c r="H76" s="53"/>
      <c r="I76" s="300">
        <f>K76/J76*100</f>
        <v>165623.36823599998</v>
      </c>
      <c r="J76" s="301">
        <v>185</v>
      </c>
      <c r="K76" s="302">
        <f>VLOOKUP(A76,'MANO DE OBRA'!A9:D101,4,FALSE)</f>
        <v>306403.23123659997</v>
      </c>
      <c r="L76" s="56"/>
      <c r="M76" s="308">
        <v>80</v>
      </c>
      <c r="N76" s="403">
        <f>K76/M76</f>
        <v>3830.0403904574996</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09">
        <f>SUM(N74:N79)</f>
        <v>10851.78110629625</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153147.97588359256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30629.595176718514</v>
      </c>
      <c r="M87" s="855"/>
      <c r="N87" s="57"/>
    </row>
    <row r="88" spans="1:14">
      <c r="B88" s="95" t="s">
        <v>1057</v>
      </c>
      <c r="C88" s="96"/>
      <c r="D88" s="96"/>
      <c r="E88" s="96"/>
      <c r="F88" s="96"/>
      <c r="G88" s="96"/>
      <c r="H88" s="96"/>
      <c r="I88" s="93"/>
      <c r="J88" s="94"/>
      <c r="K88" s="312">
        <v>0.05</v>
      </c>
      <c r="L88" s="854">
        <f>N82*K88</f>
        <v>7657.3987941796286</v>
      </c>
      <c r="M88" s="855"/>
      <c r="N88" s="57"/>
    </row>
    <row r="89" spans="1:14" ht="15" thickBot="1">
      <c r="B89" s="97" t="s">
        <v>1058</v>
      </c>
      <c r="C89" s="98"/>
      <c r="D89" s="98"/>
      <c r="E89" s="98"/>
      <c r="F89" s="98"/>
      <c r="G89" s="98"/>
      <c r="H89" s="98"/>
      <c r="I89" s="99"/>
      <c r="J89" s="100"/>
      <c r="K89" s="313">
        <v>0.05</v>
      </c>
      <c r="L89" s="856">
        <f>N82*K89</f>
        <v>7657.3987941796286</v>
      </c>
      <c r="M89" s="857"/>
      <c r="N89" s="57"/>
    </row>
    <row r="90" spans="1:14" ht="15" thickBot="1">
      <c r="B90" s="820" t="s">
        <v>1037</v>
      </c>
      <c r="C90" s="821"/>
      <c r="D90" s="821"/>
      <c r="E90" s="821"/>
      <c r="F90" s="821"/>
      <c r="G90" s="821"/>
      <c r="H90" s="821"/>
      <c r="I90" s="821"/>
      <c r="J90" s="821"/>
      <c r="K90" s="821"/>
      <c r="L90" s="821"/>
      <c r="M90" s="822"/>
      <c r="N90" s="58">
        <f>L87+L88+L89</f>
        <v>45944.39276507777</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199092.36864867032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1169</v>
      </c>
      <c r="C31" s="87" t="s">
        <v>2178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117</v>
      </c>
      <c r="B36" s="833" t="str">
        <f>VLOOKUP(A36,EQUIPOS!A6:D154,3,FALSE)</f>
        <v xml:space="preserve">Barredora mecánica de cepillo de 3658 mm ; 6 m3 </v>
      </c>
      <c r="C36" s="834"/>
      <c r="D36" s="834"/>
      <c r="E36" s="834"/>
      <c r="F36" s="834"/>
      <c r="G36" s="834"/>
      <c r="H36" s="835"/>
      <c r="I36" s="275"/>
      <c r="J36" s="276"/>
      <c r="K36" s="277">
        <f>VLOOKUP(A36,EQUIPOS!A6:D163,4,FALSE)</f>
        <v>83505.273398479898</v>
      </c>
      <c r="L36" s="278"/>
      <c r="M36" s="279">
        <v>150</v>
      </c>
      <c r="N36" s="280">
        <f>K36/M36</f>
        <v>556.70182265653261</v>
      </c>
    </row>
    <row r="37" spans="1:14">
      <c r="A37" s="119" t="s">
        <v>148</v>
      </c>
      <c r="B37" s="833" t="str">
        <f>VLOOKUP(A37,EQUIPOS!A7:D154,3,FALSE)</f>
        <v>Cargador : Potencia en el volante 110 hp, Clasificación de RPM del motor 2300.</v>
      </c>
      <c r="C37" s="834"/>
      <c r="D37" s="834"/>
      <c r="E37" s="834"/>
      <c r="F37" s="834"/>
      <c r="G37" s="834"/>
      <c r="H37" s="835"/>
      <c r="I37" s="275"/>
      <c r="J37" s="276"/>
      <c r="K37" s="277">
        <f>VLOOKUP(A37,EQUIPOS!A7:D164,4,FALSE)</f>
        <v>100000</v>
      </c>
      <c r="L37" s="278"/>
      <c r="M37" s="279">
        <v>150</v>
      </c>
      <c r="N37" s="280">
        <f>K37/M37</f>
        <v>666.66666666666663</v>
      </c>
    </row>
    <row r="38" spans="1:14">
      <c r="A38" t="s">
        <v>236</v>
      </c>
      <c r="B38" s="833" t="str">
        <f>VLOOKUP(A38,EQUIPOS!A8:D154,3,FALSE)</f>
        <v>Fresadora de pavimento, potencia 255 HP, peso 19 Ton, PROFUNDIDAD DE CORTE 305 mm</v>
      </c>
      <c r="C38" s="834"/>
      <c r="D38" s="834"/>
      <c r="E38" s="834"/>
      <c r="F38" s="834"/>
      <c r="G38" s="834"/>
      <c r="H38" s="835"/>
      <c r="I38" s="275"/>
      <c r="J38" s="276"/>
      <c r="K38" s="277">
        <f>VLOOKUP(A38,EQUIPOS!A8:D165,4,FALSE)</f>
        <v>261410.4367938622</v>
      </c>
      <c r="L38" s="278"/>
      <c r="M38" s="279">
        <v>150</v>
      </c>
      <c r="N38" s="280">
        <f>K38/M38</f>
        <v>1742.7362452924147</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N75*M41</f>
        <v>1.7022401735366666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2967.8069747891504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1317</v>
      </c>
      <c r="B58" s="52" t="str">
        <f>VLOOKUP(A58,TRANSPORTE!A5:D117,3,FALSE)</f>
        <v>Transporte de material fresado</v>
      </c>
      <c r="C58" s="325"/>
      <c r="D58" s="325"/>
      <c r="E58" s="325"/>
      <c r="F58" s="325"/>
      <c r="G58" s="325"/>
      <c r="H58" s="319" t="s">
        <v>1552</v>
      </c>
      <c r="I58" s="287">
        <v>0.13</v>
      </c>
      <c r="J58" s="294">
        <v>1</v>
      </c>
      <c r="K58" s="287">
        <f>I58*J58</f>
        <v>0.13</v>
      </c>
      <c r="L58" s="824">
        <f>VLOOKUP(A58,TRANSPORTE!A5:D117,4,FALSE)</f>
        <v>800</v>
      </c>
      <c r="M58" s="825"/>
      <c r="N58" s="295">
        <f>K58*L58</f>
        <v>104</v>
      </c>
    </row>
    <row r="59" spans="1:14">
      <c r="B59" s="52"/>
      <c r="C59" s="53"/>
      <c r="D59" s="53"/>
      <c r="E59" s="53"/>
      <c r="F59" s="53"/>
      <c r="G59" s="53"/>
      <c r="H59" s="319"/>
      <c r="I59" s="287"/>
      <c r="J59" s="294"/>
      <c r="K59" s="287"/>
      <c r="L59" s="824"/>
      <c r="M59" s="825"/>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1200</v>
      </c>
      <c r="N69" s="403">
        <f>K69/M69</f>
        <v>170.22401735366665</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68">
        <f>SUM(N69:N74)</f>
        <v>170.22401735366665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3242.030992142817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648.40619842856347</v>
      </c>
      <c r="M82" s="855"/>
      <c r="N82" s="57"/>
    </row>
    <row r="83" spans="1:14">
      <c r="B83" s="95" t="s">
        <v>1057</v>
      </c>
      <c r="C83" s="96"/>
      <c r="D83" s="96"/>
      <c r="E83" s="96"/>
      <c r="F83" s="96"/>
      <c r="G83" s="96"/>
      <c r="H83" s="96"/>
      <c r="I83" s="93"/>
      <c r="J83" s="94"/>
      <c r="K83" s="312">
        <v>0.05</v>
      </c>
      <c r="L83" s="854">
        <f>N77*K83</f>
        <v>162.10154960714087</v>
      </c>
      <c r="M83" s="855"/>
      <c r="N83" s="57"/>
    </row>
    <row r="84" spans="1:14" ht="15" thickBot="1">
      <c r="B84" s="97" t="s">
        <v>1058</v>
      </c>
      <c r="C84" s="98"/>
      <c r="D84" s="98"/>
      <c r="E84" s="98"/>
      <c r="F84" s="98"/>
      <c r="G84" s="98"/>
      <c r="H84" s="98"/>
      <c r="I84" s="99"/>
      <c r="J84" s="100"/>
      <c r="K84" s="313">
        <v>0.05</v>
      </c>
      <c r="L84" s="856">
        <f>N77*K84</f>
        <v>162.10154960714087</v>
      </c>
      <c r="M84" s="857"/>
      <c r="N84" s="57"/>
    </row>
    <row r="85" spans="1:14" ht="15" thickBot="1">
      <c r="B85" s="820" t="s">
        <v>1037</v>
      </c>
      <c r="C85" s="821"/>
      <c r="D85" s="821"/>
      <c r="E85" s="821"/>
      <c r="F85" s="821"/>
      <c r="G85" s="821"/>
      <c r="H85" s="821"/>
      <c r="I85" s="821"/>
      <c r="J85" s="821"/>
      <c r="K85" s="821"/>
      <c r="L85" s="821"/>
      <c r="M85" s="822"/>
      <c r="N85" s="58">
        <f>L82+L83+L84</f>
        <v>972.60929764284526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4214.6402897856624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69" t="s">
        <v>2327</v>
      </c>
      <c r="C118" s="401"/>
      <c r="D118" s="401"/>
      <c r="E118" s="63"/>
      <c r="F118" s="63"/>
      <c r="G118" s="63"/>
      <c r="H118" s="63"/>
      <c r="I118" s="63"/>
      <c r="J118" s="799"/>
      <c r="K118" s="799"/>
      <c r="L118" s="799"/>
      <c r="M118" s="799"/>
      <c r="N118" s="800"/>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2123</v>
      </c>
      <c r="C31" s="87" t="s">
        <v>2180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117</v>
      </c>
      <c r="B36" s="833" t="str">
        <f>VLOOKUP(A36,EQUIPOS!A6:D154,3,FALSE)</f>
        <v xml:space="preserve">Barredora mecánica de cepillo de 3658 mm ; 6 m3 </v>
      </c>
      <c r="C36" s="834"/>
      <c r="D36" s="834"/>
      <c r="E36" s="834"/>
      <c r="F36" s="834"/>
      <c r="G36" s="834"/>
      <c r="H36" s="835"/>
      <c r="I36" s="275"/>
      <c r="J36" s="276"/>
      <c r="K36" s="277">
        <f>VLOOKUP(A36,EQUIPOS!A6:D163,4,FALSE)</f>
        <v>83505.273398479898</v>
      </c>
      <c r="L36" s="278"/>
      <c r="M36" s="279">
        <v>300</v>
      </c>
      <c r="N36" s="280">
        <f>K36/M36</f>
        <v>278.35091132826631</v>
      </c>
    </row>
    <row r="37" spans="1:14">
      <c r="A37" s="119" t="s">
        <v>148</v>
      </c>
      <c r="B37" s="833" t="str">
        <f>VLOOKUP(A37,EQUIPOS!A7:D154,3,FALSE)</f>
        <v>Cargador : Potencia en el volante 110 hp, Clasificación de RPM del motor 2300.</v>
      </c>
      <c r="C37" s="834"/>
      <c r="D37" s="834"/>
      <c r="E37" s="834"/>
      <c r="F37" s="834"/>
      <c r="G37" s="834"/>
      <c r="H37" s="835"/>
      <c r="I37" s="275"/>
      <c r="J37" s="276"/>
      <c r="K37" s="277">
        <f>VLOOKUP(A37,EQUIPOS!A7:D164,4,FALSE)</f>
        <v>100000</v>
      </c>
      <c r="L37" s="278"/>
      <c r="M37" s="279">
        <v>300</v>
      </c>
      <c r="N37" s="280">
        <f>K37/M37</f>
        <v>333.33333333333331</v>
      </c>
    </row>
    <row r="38" spans="1:14">
      <c r="A38" t="s">
        <v>236</v>
      </c>
      <c r="B38" s="833" t="str">
        <f>VLOOKUP(A38,EQUIPOS!A8:D154,3,FALSE)</f>
        <v>Fresadora de pavimento, potencia 255 HP, peso 19 Ton, PROFUNDIDAD DE CORTE 305 mm</v>
      </c>
      <c r="C38" s="834"/>
      <c r="D38" s="834"/>
      <c r="E38" s="834"/>
      <c r="F38" s="834"/>
      <c r="G38" s="834"/>
      <c r="H38" s="835"/>
      <c r="I38" s="275"/>
      <c r="J38" s="276"/>
      <c r="K38" s="277">
        <f>VLOOKUP(A38,EQUIPOS!A8:D165,4,FALSE)</f>
        <v>261410.4367938622</v>
      </c>
      <c r="L38" s="278"/>
      <c r="M38" s="279">
        <v>300</v>
      </c>
      <c r="N38" s="280">
        <f>K38/M38</f>
        <v>871.36812264620733</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N75*M41</f>
        <v>0.85112008676833328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1483.9034873945752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1317</v>
      </c>
      <c r="B58" s="52" t="str">
        <f>VLOOKUP(A58,TRANSPORTE!A5:D117,3,FALSE)</f>
        <v>Transporte de material fresado</v>
      </c>
      <c r="C58" s="325"/>
      <c r="D58" s="325"/>
      <c r="E58" s="325"/>
      <c r="F58" s="325"/>
      <c r="G58" s="325"/>
      <c r="H58" s="319" t="s">
        <v>1552</v>
      </c>
      <c r="I58" s="421">
        <v>6.5000000000000002E-2</v>
      </c>
      <c r="J58" s="294">
        <v>1</v>
      </c>
      <c r="K58" s="421">
        <f>I58*J58</f>
        <v>6.5000000000000002E-2</v>
      </c>
      <c r="L58" s="824">
        <f>VLOOKUP(A58,TRANSPORTE!A5:D117,4,FALSE)</f>
        <v>800</v>
      </c>
      <c r="M58" s="825"/>
      <c r="N58" s="295">
        <f>K58*L58</f>
        <v>52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2400</v>
      </c>
      <c r="N69" s="403">
        <f>K69/M69</f>
        <v>85.112008676833327</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85.112008676833327</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1621.0154960714085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324.20309921428174</v>
      </c>
      <c r="M82" s="855"/>
      <c r="N82" s="57"/>
    </row>
    <row r="83" spans="1:14">
      <c r="B83" s="95" t="s">
        <v>1057</v>
      </c>
      <c r="C83" s="96"/>
      <c r="D83" s="96"/>
      <c r="E83" s="96"/>
      <c r="F83" s="96"/>
      <c r="G83" s="96"/>
      <c r="H83" s="96"/>
      <c r="I83" s="93"/>
      <c r="J83" s="94"/>
      <c r="K83" s="312">
        <v>0.05</v>
      </c>
      <c r="L83" s="854">
        <f>N77*K83</f>
        <v>81.050774803570434</v>
      </c>
      <c r="M83" s="855"/>
      <c r="N83" s="57"/>
    </row>
    <row r="84" spans="1:14" ht="15" thickBot="1">
      <c r="B84" s="97" t="s">
        <v>1058</v>
      </c>
      <c r="C84" s="98"/>
      <c r="D84" s="98"/>
      <c r="E84" s="98"/>
      <c r="F84" s="98"/>
      <c r="G84" s="98"/>
      <c r="H84" s="98"/>
      <c r="I84" s="99"/>
      <c r="J84" s="100"/>
      <c r="K84" s="313">
        <v>0.05</v>
      </c>
      <c r="L84" s="856">
        <f>N77*K84</f>
        <v>81.050774803570434</v>
      </c>
      <c r="M84" s="857"/>
      <c r="N84" s="57"/>
    </row>
    <row r="85" spans="1:14" ht="15" thickBot="1">
      <c r="B85" s="820" t="s">
        <v>1037</v>
      </c>
      <c r="C85" s="821"/>
      <c r="D85" s="821"/>
      <c r="E85" s="821"/>
      <c r="F85" s="821"/>
      <c r="G85" s="821"/>
      <c r="H85" s="821"/>
      <c r="I85" s="821"/>
      <c r="J85" s="821"/>
      <c r="K85" s="821"/>
      <c r="L85" s="821"/>
      <c r="M85" s="822"/>
      <c r="N85" s="58">
        <f>L82+L83+L84</f>
        <v>486.30464882142263</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2107.3201448928312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1170</v>
      </c>
      <c r="C31" s="87" t="s">
        <v>2181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18</v>
      </c>
      <c r="N36" s="280">
        <f>K36/M36</f>
        <v>3472.2222222222222</v>
      </c>
    </row>
    <row r="37" spans="1:14">
      <c r="A37" s="119" t="s">
        <v>154</v>
      </c>
      <c r="B37" s="833" t="str">
        <f>VLOOKUP(A37,EQUIPOS!A7:D154,3,FALSE)</f>
        <v>Carrotanque Irrigador de asfalto, 1000 GALONES DE CAPACIDAD</v>
      </c>
      <c r="C37" s="834"/>
      <c r="D37" s="834"/>
      <c r="E37" s="834"/>
      <c r="F37" s="834"/>
      <c r="G37" s="834"/>
      <c r="H37" s="835"/>
      <c r="I37" s="275"/>
      <c r="J37" s="276"/>
      <c r="K37" s="277">
        <f>VLOOKUP(A37,EQUIPOS!A7:D164,4,FALSE)</f>
        <v>100000</v>
      </c>
      <c r="L37" s="278"/>
      <c r="M37" s="279">
        <v>18</v>
      </c>
      <c r="N37" s="280">
        <f>K37/M37</f>
        <v>5555.5555555555557</v>
      </c>
    </row>
    <row r="38" spans="1:14">
      <c r="A38" t="s">
        <v>269</v>
      </c>
      <c r="B38" s="833" t="str">
        <f>VLOOKUP(A38,EQUIPOS!A8:D154,3,FALSE)</f>
        <v>Motoniveladora  potencia 215 HP, ancho de cuchilla 4,27 m, peso 18 ton.</v>
      </c>
      <c r="C38" s="834"/>
      <c r="D38" s="834"/>
      <c r="E38" s="834"/>
      <c r="F38" s="834"/>
      <c r="G38" s="834"/>
      <c r="H38" s="835"/>
      <c r="I38" s="275"/>
      <c r="J38" s="276"/>
      <c r="K38" s="277">
        <f>VLOOKUP(A38,EQUIPOS!A8:D165,4,FALSE)</f>
        <v>150000</v>
      </c>
      <c r="L38" s="278"/>
      <c r="M38" s="279">
        <v>18</v>
      </c>
      <c r="N38" s="280">
        <f>K38/M38</f>
        <v>8333.3333333333339</v>
      </c>
    </row>
    <row r="39" spans="1:14">
      <c r="A39" t="s">
        <v>299</v>
      </c>
      <c r="B39" s="833" t="str">
        <f>VLOOKUP(A39,EQUIPOS!A9:D154,3,FALSE)</f>
        <v xml:space="preserve">Recicladora, potencia 430HP </v>
      </c>
      <c r="C39" s="834"/>
      <c r="D39" s="834"/>
      <c r="E39" s="834"/>
      <c r="F39" s="834"/>
      <c r="G39" s="834"/>
      <c r="H39" s="835"/>
      <c r="I39" s="836"/>
      <c r="J39" s="817"/>
      <c r="K39" s="277">
        <f>VLOOKUP(A39,EQUIPOS!A9:D166,4,FALSE)</f>
        <v>319518.33267911419</v>
      </c>
      <c r="L39" s="837">
        <v>18</v>
      </c>
      <c r="M39" s="838"/>
      <c r="N39" s="280">
        <f>K39/L39</f>
        <v>17751.018482173011</v>
      </c>
    </row>
    <row r="40" spans="1:14">
      <c r="A40" t="s">
        <v>365</v>
      </c>
      <c r="B40" s="833" t="str">
        <f>VLOOKUP(A40,EQUIPOS!A10:D154,3,FALSE)</f>
        <v xml:space="preserve">Vibrocompatador, potencia 153 HP, peso 10 Ton. </v>
      </c>
      <c r="C40" s="834"/>
      <c r="D40" s="834"/>
      <c r="E40" s="834"/>
      <c r="F40" s="834"/>
      <c r="G40" s="834"/>
      <c r="H40" s="835"/>
      <c r="I40" s="42"/>
      <c r="J40" s="43"/>
      <c r="K40" s="277">
        <f>VLOOKUP(A40,EQUIPOS!A10:D167,4,FALSE)</f>
        <v>100000</v>
      </c>
      <c r="L40" s="284"/>
      <c r="M40" s="285">
        <v>18</v>
      </c>
      <c r="N40" s="280">
        <f>K40/M40</f>
        <v>5555.5555555555557</v>
      </c>
    </row>
    <row r="41" spans="1:14">
      <c r="B41" s="840" t="s">
        <v>1036</v>
      </c>
      <c r="C41" s="841"/>
      <c r="D41" s="841"/>
      <c r="E41" s="44"/>
      <c r="F41" s="45"/>
      <c r="G41" s="45"/>
      <c r="H41" s="46"/>
      <c r="I41" s="42"/>
      <c r="J41" s="43"/>
      <c r="K41" s="287"/>
      <c r="L41" s="284"/>
      <c r="M41" s="409">
        <v>0.01</v>
      </c>
      <c r="N41" s="352">
        <f>N75*M41</f>
        <v>28.370669558944442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40696.055818398614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873</v>
      </c>
      <c r="B48" s="49" t="str">
        <f>VLOOKUP(A48,MATERIALES!A5:D373,3,FALSE)</f>
        <v>Arena lavada</v>
      </c>
      <c r="C48" s="289"/>
      <c r="D48" s="289"/>
      <c r="E48" s="289"/>
      <c r="F48" s="289"/>
      <c r="G48" s="289"/>
      <c r="H48" s="289"/>
      <c r="I48" s="276"/>
      <c r="J48" s="232" t="str">
        <f>VLOOKUP(A48,MATERIALES!A4:D640,2,FALSE)</f>
        <v>m3</v>
      </c>
      <c r="K48" s="290">
        <v>3.5000000000000003E-2</v>
      </c>
      <c r="L48" s="275"/>
      <c r="M48" s="410">
        <f>VLOOKUP(A48,MATERIALES!A5:D396,4,FALSE)</f>
        <v>45220</v>
      </c>
      <c r="N48" s="280">
        <f>K48*M48</f>
        <v>1582.7</v>
      </c>
    </row>
    <row r="49" spans="1:14">
      <c r="A49" s="114" t="s">
        <v>833</v>
      </c>
      <c r="B49" s="49" t="str">
        <f>VLOOKUP(A49,MATERIALES!A6:D373,3,FALSE)</f>
        <v>Agregado petreo para mezclas asfálticas</v>
      </c>
      <c r="C49" s="289"/>
      <c r="D49" s="289"/>
      <c r="E49" s="289"/>
      <c r="F49" s="289"/>
      <c r="G49" s="289"/>
      <c r="H49" s="289"/>
      <c r="I49" s="276"/>
      <c r="J49" s="232" t="str">
        <f>VLOOKUP(A49,MATERIALES!A5:D641,2,FALSE)</f>
        <v>m3</v>
      </c>
      <c r="K49" s="290">
        <v>0.25</v>
      </c>
      <c r="L49" s="275"/>
      <c r="M49" s="410">
        <f>VLOOKUP(A49,MATERIALES!A6:D397,4,FALSE)</f>
        <v>70000</v>
      </c>
      <c r="N49" s="280">
        <f>K49*M49</f>
        <v>17500</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2">
        <f>SUM(N48:N52)</f>
        <v>19082.7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421">
        <v>0.28500000000000003</v>
      </c>
      <c r="J58" s="294">
        <v>1</v>
      </c>
      <c r="K58" s="421">
        <f>I58*J58</f>
        <v>0.28500000000000003</v>
      </c>
      <c r="L58" s="824">
        <f>VLOOKUP(A58,TRANSPORTE!A5:D117,4,FALSE)</f>
        <v>800</v>
      </c>
      <c r="M58" s="825"/>
      <c r="N58" s="295">
        <f>K58*L58</f>
        <v>228.00000000000003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228.00000000000003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15</v>
      </c>
      <c r="B69" s="55" t="str">
        <f>VLOOKUP(A69,'MANO DE OBRA'!A8:D68,3,FALSE)</f>
        <v>Obrero (6)</v>
      </c>
      <c r="C69" s="53"/>
      <c r="D69" s="53"/>
      <c r="E69" s="53"/>
      <c r="F69" s="53"/>
      <c r="G69" s="53"/>
      <c r="H69" s="53"/>
      <c r="I69" s="300">
        <f>K69/J69*100</f>
        <v>165623.36823599998</v>
      </c>
      <c r="J69" s="301">
        <v>185</v>
      </c>
      <c r="K69" s="302">
        <f>VLOOKUP(A69,'MANO DE OBRA'!A8:D99,4,FALSE)</f>
        <v>306403.23123659997</v>
      </c>
      <c r="L69" s="56"/>
      <c r="M69" s="303">
        <v>144</v>
      </c>
      <c r="N69" s="403">
        <f>K69/M69</f>
        <v>2127.800216920833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144</v>
      </c>
      <c r="N70" s="403">
        <f>K70/M70</f>
        <v>709.26673897361115</v>
      </c>
    </row>
    <row r="71" spans="1:15">
      <c r="B71" s="55"/>
      <c r="C71" s="53"/>
      <c r="D71" s="53"/>
      <c r="E71" s="53"/>
      <c r="F71" s="53"/>
      <c r="G71" s="53"/>
      <c r="H71" s="53"/>
      <c r="I71" s="300"/>
      <c r="J71" s="301"/>
      <c r="K71" s="302"/>
      <c r="L71" s="56"/>
      <c r="M71" s="308"/>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2837.0669558944442</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62843.822774293054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12568.764554858612</v>
      </c>
      <c r="M82" s="855"/>
      <c r="N82" s="57"/>
    </row>
    <row r="83" spans="1:14">
      <c r="B83" s="95" t="s">
        <v>1057</v>
      </c>
      <c r="C83" s="96"/>
      <c r="D83" s="96"/>
      <c r="E83" s="96"/>
      <c r="F83" s="96"/>
      <c r="G83" s="96"/>
      <c r="H83" s="96"/>
      <c r="I83" s="93"/>
      <c r="J83" s="94"/>
      <c r="K83" s="312">
        <v>0.05</v>
      </c>
      <c r="L83" s="854">
        <f>N77*K83</f>
        <v>3142.1911387146529</v>
      </c>
      <c r="M83" s="855"/>
      <c r="N83" s="57"/>
    </row>
    <row r="84" spans="1:14" ht="15" thickBot="1">
      <c r="B84" s="97" t="s">
        <v>1058</v>
      </c>
      <c r="C84" s="98"/>
      <c r="D84" s="98"/>
      <c r="E84" s="98"/>
      <c r="F84" s="98"/>
      <c r="G84" s="98"/>
      <c r="H84" s="98"/>
      <c r="I84" s="99"/>
      <c r="J84" s="100"/>
      <c r="K84" s="313">
        <v>0.05</v>
      </c>
      <c r="L84" s="856">
        <f>N77*K84</f>
        <v>3142.1911387146529</v>
      </c>
      <c r="M84" s="857"/>
      <c r="N84" s="57"/>
    </row>
    <row r="85" spans="1:14" ht="15" thickBot="1">
      <c r="B85" s="820" t="s">
        <v>1037</v>
      </c>
      <c r="C85" s="821"/>
      <c r="D85" s="821"/>
      <c r="E85" s="821"/>
      <c r="F85" s="821"/>
      <c r="G85" s="821"/>
      <c r="H85" s="821"/>
      <c r="I85" s="821"/>
      <c r="J85" s="821"/>
      <c r="K85" s="821"/>
      <c r="L85" s="821"/>
      <c r="M85" s="822"/>
      <c r="N85" s="58">
        <f>L82+L83+L84</f>
        <v>18853.146832287919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81696.969606580969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1171</v>
      </c>
      <c r="C31" s="87" t="s">
        <v>2182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12</v>
      </c>
      <c r="N36" s="280">
        <f>K36/M36</f>
        <v>5208.333333333333</v>
      </c>
    </row>
    <row r="37" spans="1:14">
      <c r="A37" s="119" t="s">
        <v>154</v>
      </c>
      <c r="B37" s="328" t="str">
        <f>VLOOKUP(A37,EQUIPOS!A6:D154,3,FALSE)</f>
        <v>Carrotanque Irrigador de asfalto, 1000 GALONES DE CAPACIDAD</v>
      </c>
      <c r="C37" s="329"/>
      <c r="D37" s="329"/>
      <c r="E37" s="329"/>
      <c r="F37" s="329"/>
      <c r="G37" s="329"/>
      <c r="H37" s="330"/>
      <c r="I37" s="275"/>
      <c r="J37" s="276"/>
      <c r="K37" s="277">
        <f>VLOOKUP(A37,EQUIPOS!A6:D163,4,FALSE)</f>
        <v>100000</v>
      </c>
      <c r="L37" s="278"/>
      <c r="M37" s="279">
        <v>12</v>
      </c>
      <c r="N37" s="280">
        <f>K37/M37</f>
        <v>8333.3333333333339</v>
      </c>
    </row>
    <row r="38" spans="1:14">
      <c r="A38" s="119" t="s">
        <v>269</v>
      </c>
      <c r="B38" s="328" t="str">
        <f>VLOOKUP(A38,EQUIPOS!A6:D154,3,FALSE)</f>
        <v>Motoniveladora  potencia 215 HP, ancho de cuchilla 4,27 m, peso 18 ton.</v>
      </c>
      <c r="C38" s="329"/>
      <c r="D38" s="329"/>
      <c r="E38" s="329"/>
      <c r="F38" s="329"/>
      <c r="G38" s="329"/>
      <c r="H38" s="330"/>
      <c r="I38" s="275"/>
      <c r="J38" s="276"/>
      <c r="K38" s="277">
        <f>VLOOKUP(A38,EQUIPOS!A6:D163,4,FALSE)</f>
        <v>150000</v>
      </c>
      <c r="L38" s="278"/>
      <c r="M38" s="279">
        <v>12</v>
      </c>
      <c r="N38" s="280">
        <f>K38/M38</f>
        <v>12500</v>
      </c>
    </row>
    <row r="39" spans="1:14">
      <c r="A39" s="119" t="s">
        <v>299</v>
      </c>
      <c r="B39" s="833" t="str">
        <f>VLOOKUP(A39,EQUIPOS!A7:D154,3,FALSE)</f>
        <v xml:space="preserve">Recicladora, potencia 430HP </v>
      </c>
      <c r="C39" s="834"/>
      <c r="D39" s="834"/>
      <c r="E39" s="834"/>
      <c r="F39" s="834"/>
      <c r="G39" s="834"/>
      <c r="H39" s="835"/>
      <c r="I39" s="275"/>
      <c r="J39" s="276"/>
      <c r="K39" s="277">
        <f>VLOOKUP(A39,EQUIPOS!A7:D164,4,FALSE)</f>
        <v>319518.33267911419</v>
      </c>
      <c r="L39" s="278"/>
      <c r="M39" s="279">
        <v>12</v>
      </c>
      <c r="N39" s="280">
        <f>K39/M39</f>
        <v>26626.527723259514</v>
      </c>
    </row>
    <row r="40" spans="1:14">
      <c r="A40" t="s">
        <v>365</v>
      </c>
      <c r="B40" s="833" t="str">
        <f>VLOOKUP(A40,EQUIPOS!A8:D154,3,FALSE)</f>
        <v xml:space="preserve">Vibrocompatador, potencia 153 HP, peso 10 Ton. </v>
      </c>
      <c r="C40" s="834"/>
      <c r="D40" s="834"/>
      <c r="E40" s="834"/>
      <c r="F40" s="834"/>
      <c r="G40" s="834"/>
      <c r="H40" s="835"/>
      <c r="I40" s="275"/>
      <c r="J40" s="276"/>
      <c r="K40" s="277">
        <f>VLOOKUP(A40,EQUIPOS!A8:D165,4,FALSE)</f>
        <v>100000</v>
      </c>
      <c r="L40" s="278"/>
      <c r="M40" s="279">
        <v>12</v>
      </c>
      <c r="N40" s="280">
        <f>K40/M40</f>
        <v>8333.3333333333339</v>
      </c>
    </row>
    <row r="41" spans="1:14">
      <c r="B41" s="833"/>
      <c r="C41" s="834"/>
      <c r="D41" s="834"/>
      <c r="E41" s="834"/>
      <c r="F41" s="834"/>
      <c r="G41" s="834"/>
      <c r="H41" s="835"/>
      <c r="I41" s="836"/>
      <c r="J41" s="817"/>
      <c r="K41" s="277"/>
      <c r="L41" s="837"/>
      <c r="M41" s="838"/>
      <c r="N41" s="280"/>
    </row>
    <row r="42" spans="1:14">
      <c r="B42" s="833"/>
      <c r="C42" s="834"/>
      <c r="D42" s="834"/>
      <c r="E42" s="839"/>
      <c r="F42" s="834"/>
      <c r="G42" s="834"/>
      <c r="H42" s="835"/>
      <c r="I42" s="42"/>
      <c r="J42" s="43"/>
      <c r="K42" s="282"/>
      <c r="L42" s="284"/>
      <c r="M42" s="285"/>
      <c r="N42" s="286"/>
    </row>
    <row r="43" spans="1:14">
      <c r="B43" s="840" t="s">
        <v>1036</v>
      </c>
      <c r="C43" s="953"/>
      <c r="D43" s="953"/>
      <c r="E43" s="44"/>
      <c r="F43" s="45"/>
      <c r="G43" s="45"/>
      <c r="H43" s="46"/>
      <c r="I43" s="42"/>
      <c r="J43" s="43"/>
      <c r="K43" s="287"/>
      <c r="L43" s="284"/>
      <c r="M43" s="409">
        <v>0.1</v>
      </c>
      <c r="N43" s="352">
        <f>N77*M43</f>
        <v>425.56004338416665</v>
      </c>
    </row>
    <row r="44" spans="1:14" ht="15" thickBot="1">
      <c r="B44" s="833"/>
      <c r="C44" s="834"/>
      <c r="D44" s="834"/>
      <c r="E44" s="834"/>
      <c r="F44" s="834"/>
      <c r="G44" s="834"/>
      <c r="H44" s="835"/>
      <c r="I44" s="842"/>
      <c r="J44" s="843"/>
      <c r="K44" s="47"/>
      <c r="L44" s="844"/>
      <c r="M44" s="845"/>
      <c r="N44" s="111"/>
    </row>
    <row r="45" spans="1:14" ht="15" thickBot="1">
      <c r="B45" s="820" t="s">
        <v>1037</v>
      </c>
      <c r="C45" s="821"/>
      <c r="D45" s="821"/>
      <c r="E45" s="821"/>
      <c r="F45" s="821"/>
      <c r="G45" s="821"/>
      <c r="H45" s="821"/>
      <c r="I45" s="821"/>
      <c r="J45" s="821"/>
      <c r="K45" s="821"/>
      <c r="L45" s="821"/>
      <c r="M45" s="822"/>
      <c r="N45" s="402">
        <f>SUM(N36:N44)</f>
        <v>61427.087766643686</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3" t="s">
        <v>1029</v>
      </c>
      <c r="K49" s="91" t="s">
        <v>1030</v>
      </c>
      <c r="L49" s="814" t="s">
        <v>1039</v>
      </c>
      <c r="M49" s="813"/>
      <c r="N49" s="92" t="s">
        <v>1035</v>
      </c>
    </row>
    <row r="50" spans="1:14">
      <c r="A50" t="s">
        <v>845</v>
      </c>
      <c r="B50" s="49" t="str">
        <f>VLOOKUP(A50,MATERIALES!A5:D373,3,FALSE)</f>
        <v>Agua</v>
      </c>
      <c r="C50" s="289"/>
      <c r="D50" s="289"/>
      <c r="E50" s="289"/>
      <c r="F50" s="289"/>
      <c r="G50" s="289"/>
      <c r="H50" s="289"/>
      <c r="I50" s="276"/>
      <c r="J50" s="232" t="str">
        <f>VLOOKUP(A50,MATERIALES!A4:D640,2,FALSE)</f>
        <v>lt</v>
      </c>
      <c r="K50" s="290">
        <v>75</v>
      </c>
      <c r="L50" s="275"/>
      <c r="M50" s="410">
        <f>VLOOKUP(A50,MATERIALES!A5:D396,4,FALSE)</f>
        <v>42</v>
      </c>
      <c r="N50" s="280">
        <f>K50*M50</f>
        <v>3150</v>
      </c>
    </row>
    <row r="51" spans="1:14">
      <c r="A51" t="s">
        <v>879</v>
      </c>
      <c r="B51" s="49" t="str">
        <f>VLOOKUP(A51,MATERIALES!A5:D373,3,FALSE)</f>
        <v xml:space="preserve">Cemento Asfáltico </v>
      </c>
      <c r="C51" s="289"/>
      <c r="D51" s="289"/>
      <c r="E51" s="289"/>
      <c r="F51" s="289"/>
      <c r="G51" s="289"/>
      <c r="H51" s="289"/>
      <c r="I51" s="276"/>
      <c r="J51" s="232" t="str">
        <f>VLOOKUP(A51,MATERIALES!A4:D640,2,FALSE)</f>
        <v>kg</v>
      </c>
      <c r="K51" s="290">
        <v>1.3</v>
      </c>
      <c r="L51" s="275"/>
      <c r="M51" s="410">
        <f>VLOOKUP(A51,MATERIALES!A5:D396,4,FALSE)</f>
        <v>1500</v>
      </c>
      <c r="N51" s="280">
        <f>K51*M51</f>
        <v>1950</v>
      </c>
    </row>
    <row r="52" spans="1:14">
      <c r="B52" s="49"/>
      <c r="C52" s="289"/>
      <c r="D52" s="289"/>
      <c r="E52" s="289"/>
      <c r="F52" s="289"/>
      <c r="G52" s="289"/>
      <c r="H52" s="289"/>
      <c r="I52" s="276"/>
      <c r="J52" s="232"/>
      <c r="K52" s="290"/>
      <c r="L52" s="275"/>
      <c r="M52" s="291"/>
      <c r="N52" s="292"/>
    </row>
    <row r="53" spans="1:14">
      <c r="B53" s="49"/>
      <c r="C53" s="289"/>
      <c r="D53" s="289"/>
      <c r="E53" s="289"/>
      <c r="F53" s="289"/>
      <c r="G53" s="289"/>
      <c r="H53" s="289"/>
      <c r="I53" s="276"/>
      <c r="J53" s="232"/>
      <c r="K53" s="290"/>
      <c r="L53" s="275"/>
      <c r="M53" s="291"/>
      <c r="N53" s="292"/>
    </row>
    <row r="54" spans="1:14" ht="15" thickBot="1">
      <c r="B54" s="815"/>
      <c r="C54" s="816"/>
      <c r="D54" s="816"/>
      <c r="E54" s="816"/>
      <c r="F54" s="816"/>
      <c r="G54" s="816"/>
      <c r="H54" s="816"/>
      <c r="I54" s="817"/>
      <c r="J54" s="48"/>
      <c r="K54" s="50"/>
      <c r="L54" s="818"/>
      <c r="M54" s="819"/>
      <c r="N54" s="51"/>
    </row>
    <row r="55" spans="1:14" ht="15" thickBot="1">
      <c r="B55" s="820" t="s">
        <v>1037</v>
      </c>
      <c r="C55" s="821"/>
      <c r="D55" s="821"/>
      <c r="E55" s="821"/>
      <c r="F55" s="821"/>
      <c r="G55" s="821"/>
      <c r="H55" s="821"/>
      <c r="I55" s="821"/>
      <c r="J55" s="821"/>
      <c r="K55" s="821"/>
      <c r="L55" s="821"/>
      <c r="M55" s="822"/>
      <c r="N55" s="402">
        <f>SUM(N50:N54)</f>
        <v>5100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303">
        <v>96</v>
      </c>
      <c r="N71" s="403">
        <f>K71/M71</f>
        <v>1063.9001084604167</v>
      </c>
      <c r="O71" s="112"/>
    </row>
    <row r="72" spans="1:15">
      <c r="A72" t="s">
        <v>15</v>
      </c>
      <c r="B72" s="55" t="str">
        <f>VLOOKUP(A72,'MANO DE OBRA'!A8:D69,3,FALSE)</f>
        <v>Obrero (6)</v>
      </c>
      <c r="C72" s="53"/>
      <c r="D72" s="53"/>
      <c r="E72" s="53"/>
      <c r="F72" s="53"/>
      <c r="G72" s="53"/>
      <c r="H72" s="53"/>
      <c r="I72" s="300">
        <f>K72/J72*100</f>
        <v>165623.36823599998</v>
      </c>
      <c r="J72" s="301">
        <v>185</v>
      </c>
      <c r="K72" s="302">
        <f>VLOOKUP(A72,'MANO DE OBRA'!A8:D100,4,FALSE)</f>
        <v>306403.23123659997</v>
      </c>
      <c r="L72" s="56"/>
      <c r="M72" s="307">
        <v>96</v>
      </c>
      <c r="N72" s="403">
        <f>K72/M72</f>
        <v>3191.7003253812495</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4255.600433841666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N45+N55+N66+N77</f>
        <v>70782.688200485354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14156.537640097071</v>
      </c>
      <c r="M84" s="855"/>
      <c r="N84" s="57"/>
    </row>
    <row r="85" spans="1:14">
      <c r="B85" s="95" t="s">
        <v>1057</v>
      </c>
      <c r="C85" s="96"/>
      <c r="D85" s="96"/>
      <c r="E85" s="96"/>
      <c r="F85" s="96"/>
      <c r="G85" s="96"/>
      <c r="H85" s="96"/>
      <c r="I85" s="93"/>
      <c r="J85" s="94"/>
      <c r="K85" s="312">
        <v>0.05</v>
      </c>
      <c r="L85" s="854">
        <f>N79*K85</f>
        <v>3539.1344100242677</v>
      </c>
      <c r="M85" s="855"/>
      <c r="N85" s="57"/>
    </row>
    <row r="86" spans="1:14" ht="15" thickBot="1">
      <c r="B86" s="97" t="s">
        <v>1058</v>
      </c>
      <c r="C86" s="98"/>
      <c r="D86" s="98"/>
      <c r="E86" s="98"/>
      <c r="F86" s="98"/>
      <c r="G86" s="98"/>
      <c r="H86" s="98"/>
      <c r="I86" s="99"/>
      <c r="J86" s="100"/>
      <c r="K86" s="313">
        <v>0.05</v>
      </c>
      <c r="L86" s="856">
        <f>N79*K86</f>
        <v>3539.1344100242677</v>
      </c>
      <c r="M86" s="857"/>
      <c r="N86" s="57"/>
    </row>
    <row r="87" spans="1:14" ht="15" thickBot="1">
      <c r="B87" s="820" t="s">
        <v>1037</v>
      </c>
      <c r="C87" s="821"/>
      <c r="D87" s="821"/>
      <c r="E87" s="821"/>
      <c r="F87" s="821"/>
      <c r="G87" s="821"/>
      <c r="H87" s="821"/>
      <c r="I87" s="821"/>
      <c r="J87" s="821"/>
      <c r="K87" s="821"/>
      <c r="L87" s="821"/>
      <c r="M87" s="822"/>
      <c r="N87" s="58">
        <f>L84+L85+L86</f>
        <v>21234.806460145606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92017.494660630968</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58" t="s">
        <v>2324</v>
      </c>
      <c r="C106" s="859"/>
      <c r="D106" s="859"/>
      <c r="E106" s="859"/>
      <c r="F106" s="859"/>
      <c r="G106" s="859"/>
      <c r="H106" s="859"/>
      <c r="I106" s="859"/>
      <c r="J106" s="859"/>
      <c r="K106" s="859"/>
      <c r="L106" s="859"/>
      <c r="M106" s="859"/>
      <c r="N106" s="860"/>
    </row>
    <row r="107" spans="2:14" ht="15" customHeight="1">
      <c r="B107" s="858"/>
      <c r="C107" s="859"/>
      <c r="D107" s="859"/>
      <c r="E107" s="859"/>
      <c r="F107" s="859"/>
      <c r="G107" s="859"/>
      <c r="H107" s="859"/>
      <c r="I107" s="859"/>
      <c r="J107" s="859"/>
      <c r="K107" s="859"/>
      <c r="L107" s="859"/>
      <c r="M107" s="859"/>
      <c r="N107" s="860"/>
    </row>
    <row r="108" spans="2:14" ht="30" customHeight="1">
      <c r="B108" s="861" t="s">
        <v>2325</v>
      </c>
      <c r="C108" s="862"/>
      <c r="D108" s="862"/>
      <c r="E108" s="862"/>
      <c r="F108" s="862"/>
      <c r="G108" s="862"/>
      <c r="H108" s="862"/>
      <c r="I108" s="862"/>
      <c r="J108" s="862"/>
      <c r="K108" s="862"/>
      <c r="L108" s="862"/>
      <c r="M108" s="862"/>
      <c r="N108" s="863"/>
    </row>
    <row r="109" spans="2:14">
      <c r="B109" s="861"/>
      <c r="C109" s="862"/>
      <c r="D109" s="862"/>
      <c r="E109" s="862"/>
      <c r="F109" s="862"/>
      <c r="G109" s="862"/>
      <c r="H109" s="862"/>
      <c r="I109" s="862"/>
      <c r="J109" s="862"/>
      <c r="K109" s="862"/>
      <c r="L109" s="862"/>
      <c r="M109" s="862"/>
      <c r="N109" s="86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7"/>
      <c r="K119" s="797"/>
      <c r="L119" s="797"/>
      <c r="M119" s="797"/>
      <c r="N119" s="798"/>
    </row>
    <row r="120" spans="2:14" ht="15" thickBot="1">
      <c r="B120" s="269" t="s">
        <v>2327</v>
      </c>
      <c r="C120" s="401"/>
      <c r="D120" s="401"/>
      <c r="E120" s="63"/>
      <c r="F120" s="63"/>
      <c r="G120" s="63"/>
      <c r="H120" s="63"/>
      <c r="I120" s="63"/>
      <c r="J120" s="799"/>
      <c r="K120" s="799"/>
      <c r="L120" s="799"/>
      <c r="M120" s="799"/>
      <c r="N120"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1682</v>
      </c>
      <c r="C31" s="87" t="s">
        <v>2183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18</v>
      </c>
      <c r="N36" s="280">
        <f>K36/M36</f>
        <v>3472.2222222222222</v>
      </c>
    </row>
    <row r="37" spans="1:14">
      <c r="A37" s="119" t="s">
        <v>154</v>
      </c>
      <c r="B37" s="833" t="str">
        <f>VLOOKUP(A37,EQUIPOS!A7:D154,3,FALSE)</f>
        <v>Carrotanque Irrigador de asfalto, 1000 GALONES DE CAPACIDAD</v>
      </c>
      <c r="C37" s="834"/>
      <c r="D37" s="834"/>
      <c r="E37" s="834"/>
      <c r="F37" s="834"/>
      <c r="G37" s="834"/>
      <c r="H37" s="835"/>
      <c r="I37" s="275"/>
      <c r="J37" s="276"/>
      <c r="K37" s="277">
        <f>VLOOKUP(A37,EQUIPOS!A7:D164,4,FALSE)</f>
        <v>100000</v>
      </c>
      <c r="L37" s="278"/>
      <c r="M37" s="279">
        <v>18</v>
      </c>
      <c r="N37" s="280">
        <f>K37/M37</f>
        <v>5555.5555555555557</v>
      </c>
    </row>
    <row r="38" spans="1:14">
      <c r="A38" t="s">
        <v>269</v>
      </c>
      <c r="B38" s="833" t="str">
        <f>VLOOKUP(A38,EQUIPOS!A8:D154,3,FALSE)</f>
        <v>Motoniveladora  potencia 215 HP, ancho de cuchilla 4,27 m, peso 18 ton.</v>
      </c>
      <c r="C38" s="834"/>
      <c r="D38" s="834"/>
      <c r="E38" s="834"/>
      <c r="F38" s="834"/>
      <c r="G38" s="834"/>
      <c r="H38" s="835"/>
      <c r="I38" s="275"/>
      <c r="J38" s="276"/>
      <c r="K38" s="277">
        <f>VLOOKUP(A38,EQUIPOS!A8:D165,4,FALSE)</f>
        <v>150000</v>
      </c>
      <c r="L38" s="278"/>
      <c r="M38" s="279">
        <v>18</v>
      </c>
      <c r="N38" s="280">
        <f>K38/M38</f>
        <v>8333.3333333333339</v>
      </c>
    </row>
    <row r="39" spans="1:14">
      <c r="A39" t="s">
        <v>299</v>
      </c>
      <c r="B39" s="833" t="str">
        <f>VLOOKUP(A39,EQUIPOS!A9:D154,3,FALSE)</f>
        <v xml:space="preserve">Recicladora, potencia 430HP </v>
      </c>
      <c r="C39" s="834"/>
      <c r="D39" s="834"/>
      <c r="E39" s="834"/>
      <c r="F39" s="834"/>
      <c r="G39" s="834"/>
      <c r="H39" s="835"/>
      <c r="I39" s="836"/>
      <c r="J39" s="817"/>
      <c r="K39" s="277">
        <f>VLOOKUP(A39,EQUIPOS!A9:D166,4,FALSE)</f>
        <v>319518.33267911419</v>
      </c>
      <c r="L39" s="837">
        <v>18</v>
      </c>
      <c r="M39" s="838"/>
      <c r="N39" s="280">
        <f>K39/L39</f>
        <v>17751.018482173011</v>
      </c>
    </row>
    <row r="40" spans="1:14">
      <c r="A40" t="s">
        <v>365</v>
      </c>
      <c r="B40" s="833" t="str">
        <f>VLOOKUP(A40,EQUIPOS!A10:D154,3,FALSE)</f>
        <v xml:space="preserve">Vibrocompatador, potencia 153 HP, peso 10 Ton. </v>
      </c>
      <c r="C40" s="834"/>
      <c r="D40" s="834"/>
      <c r="E40" s="834"/>
      <c r="F40" s="834"/>
      <c r="G40" s="834"/>
      <c r="H40" s="835"/>
      <c r="I40" s="42"/>
      <c r="J40" s="43"/>
      <c r="K40" s="277">
        <f>VLOOKUP(A40,EQUIPOS!A10:D167,4,FALSE)</f>
        <v>100000</v>
      </c>
      <c r="L40" s="284"/>
      <c r="M40" s="285">
        <v>18</v>
      </c>
      <c r="N40" s="280">
        <f>K40/M40</f>
        <v>5555.5555555555557</v>
      </c>
    </row>
    <row r="41" spans="1:14">
      <c r="B41" s="328"/>
      <c r="C41" s="329"/>
      <c r="D41" s="329"/>
      <c r="E41" s="329"/>
      <c r="F41" s="331"/>
      <c r="G41" s="331"/>
      <c r="H41" s="131"/>
      <c r="I41" s="42"/>
      <c r="J41" s="43"/>
      <c r="K41" s="282"/>
      <c r="L41" s="284"/>
      <c r="M41" s="285"/>
      <c r="N41" s="280"/>
    </row>
    <row r="42" spans="1:14">
      <c r="B42" s="840" t="s">
        <v>1036</v>
      </c>
      <c r="C42" s="841"/>
      <c r="D42" s="841"/>
      <c r="E42" s="44"/>
      <c r="F42" s="45"/>
      <c r="G42" s="45"/>
      <c r="H42" s="46"/>
      <c r="I42" s="42"/>
      <c r="J42" s="43"/>
      <c r="K42" s="287"/>
      <c r="L42" s="284"/>
      <c r="M42" s="409">
        <v>0.01</v>
      </c>
      <c r="N42" s="352">
        <f>N76*M42</f>
        <v>28.370669558944442</v>
      </c>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2">
        <f>SUM(N36:N43)</f>
        <v>40696.055818398614</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583</v>
      </c>
      <c r="B49" s="49" t="str">
        <f>VLOOKUP(A49,MATERIALES!A5:D373,3,FALSE)</f>
        <v>Mezcla densa en Caliente MDC-25</v>
      </c>
      <c r="C49" s="289"/>
      <c r="D49" s="289"/>
      <c r="E49" s="289"/>
      <c r="F49" s="289"/>
      <c r="G49" s="289"/>
      <c r="H49" s="289"/>
      <c r="I49" s="276"/>
      <c r="J49" s="232" t="str">
        <f>VLOOKUP(A49,MATERIALES!A5:D641,2,FALSE)</f>
        <v>m3</v>
      </c>
      <c r="K49" s="290">
        <v>0.153</v>
      </c>
      <c r="L49" s="275"/>
      <c r="M49" s="410">
        <f>VLOOKUP(A49,MATERIALES!A5:D396,4,FALSE)</f>
        <v>333000</v>
      </c>
      <c r="N49" s="280">
        <f>K49*M49</f>
        <v>50949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SUM(N49:N53)</f>
        <v>50949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824">
        <f>VLOOKUP(A59,TRANSPORTE!A5:D117,4,FALSE)</f>
        <v>744.36377390598466</v>
      </c>
      <c r="M59" s="825"/>
      <c r="N59" s="295">
        <f>K59*L59</f>
        <v>113.88765740761565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113.88765740761565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2837.0669558944442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94596.010431700677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18919.202086340138</v>
      </c>
      <c r="M83" s="855"/>
      <c r="N83" s="57"/>
    </row>
    <row r="84" spans="1:14">
      <c r="B84" s="95" t="s">
        <v>1057</v>
      </c>
      <c r="C84" s="96"/>
      <c r="D84" s="96"/>
      <c r="E84" s="96"/>
      <c r="F84" s="96"/>
      <c r="G84" s="96"/>
      <c r="H84" s="96"/>
      <c r="I84" s="93"/>
      <c r="J84" s="94"/>
      <c r="K84" s="312">
        <v>0.05</v>
      </c>
      <c r="L84" s="854">
        <f>N78*K84</f>
        <v>4729.8005215850344</v>
      </c>
      <c r="M84" s="855"/>
      <c r="N84" s="57"/>
    </row>
    <row r="85" spans="1:14" ht="15" thickBot="1">
      <c r="B85" s="97" t="s">
        <v>1058</v>
      </c>
      <c r="C85" s="98"/>
      <c r="D85" s="98"/>
      <c r="E85" s="98"/>
      <c r="F85" s="98"/>
      <c r="G85" s="98"/>
      <c r="H85" s="98"/>
      <c r="I85" s="99"/>
      <c r="J85" s="100"/>
      <c r="K85" s="313">
        <v>0.05</v>
      </c>
      <c r="L85" s="856">
        <f>N78*K85</f>
        <v>4729.8005215850344</v>
      </c>
      <c r="M85" s="857"/>
      <c r="N85" s="57"/>
    </row>
    <row r="86" spans="1:14" ht="15" thickBot="1">
      <c r="B86" s="820" t="s">
        <v>1037</v>
      </c>
      <c r="C86" s="821"/>
      <c r="D86" s="821"/>
      <c r="E86" s="821"/>
      <c r="F86" s="821"/>
      <c r="G86" s="821"/>
      <c r="H86" s="821"/>
      <c r="I86" s="821"/>
      <c r="J86" s="821"/>
      <c r="K86" s="821"/>
      <c r="L86" s="821"/>
      <c r="M86" s="822"/>
      <c r="N86" s="58">
        <f>L83+L84+L85</f>
        <v>28378.803129510208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122974.81356121089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1683</v>
      </c>
      <c r="C31" s="87" t="s">
        <v>2186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18</v>
      </c>
      <c r="N36" s="280">
        <f>K36/M36</f>
        <v>3472.2222222222222</v>
      </c>
    </row>
    <row r="37" spans="1:14">
      <c r="A37" s="119" t="s">
        <v>154</v>
      </c>
      <c r="B37" s="833" t="str">
        <f>VLOOKUP(A37,EQUIPOS!A7:D154,3,FALSE)</f>
        <v>Carrotanque Irrigador de asfalto, 1000 GALONES DE CAPACIDAD</v>
      </c>
      <c r="C37" s="834"/>
      <c r="D37" s="834"/>
      <c r="E37" s="834"/>
      <c r="F37" s="834"/>
      <c r="G37" s="834"/>
      <c r="H37" s="835"/>
      <c r="I37" s="275"/>
      <c r="J37" s="276"/>
      <c r="K37" s="277">
        <f>VLOOKUP(A37,EQUIPOS!A7:D164,4,FALSE)</f>
        <v>100000</v>
      </c>
      <c r="L37" s="278"/>
      <c r="M37" s="279">
        <v>18</v>
      </c>
      <c r="N37" s="280">
        <f>K37/M37</f>
        <v>5555.5555555555557</v>
      </c>
    </row>
    <row r="38" spans="1:14">
      <c r="A38" t="s">
        <v>269</v>
      </c>
      <c r="B38" s="833" t="str">
        <f>VLOOKUP(A38,EQUIPOS!A8:D154,3,FALSE)</f>
        <v>Motoniveladora  potencia 215 HP, ancho de cuchilla 4,27 m, peso 18 ton.</v>
      </c>
      <c r="C38" s="834"/>
      <c r="D38" s="834"/>
      <c r="E38" s="834"/>
      <c r="F38" s="834"/>
      <c r="G38" s="834"/>
      <c r="H38" s="835"/>
      <c r="I38" s="275"/>
      <c r="J38" s="276"/>
      <c r="K38" s="277">
        <f>VLOOKUP(A38,EQUIPOS!A8:D165,4,FALSE)</f>
        <v>150000</v>
      </c>
      <c r="L38" s="278"/>
      <c r="M38" s="279">
        <v>18</v>
      </c>
      <c r="N38" s="280">
        <f>K38/M38</f>
        <v>8333.3333333333339</v>
      </c>
    </row>
    <row r="39" spans="1:14">
      <c r="A39" t="s">
        <v>299</v>
      </c>
      <c r="B39" s="833" t="str">
        <f>VLOOKUP(A39,EQUIPOS!A9:D154,3,FALSE)</f>
        <v xml:space="preserve">Recicladora, potencia 430HP </v>
      </c>
      <c r="C39" s="834"/>
      <c r="D39" s="834"/>
      <c r="E39" s="834"/>
      <c r="F39" s="834"/>
      <c r="G39" s="834"/>
      <c r="H39" s="835"/>
      <c r="I39" s="836"/>
      <c r="J39" s="817"/>
      <c r="K39" s="277">
        <f>VLOOKUP(A39,EQUIPOS!A9:D166,4,FALSE)</f>
        <v>319518.33267911419</v>
      </c>
      <c r="L39" s="837">
        <v>18</v>
      </c>
      <c r="M39" s="838"/>
      <c r="N39" s="280">
        <f>K39/L39</f>
        <v>17751.018482173011</v>
      </c>
    </row>
    <row r="40" spans="1:14">
      <c r="A40" t="s">
        <v>365</v>
      </c>
      <c r="B40" s="833" t="str">
        <f>VLOOKUP(A40,EQUIPOS!A10:D154,3,FALSE)</f>
        <v xml:space="preserve">Vibrocompatador, potencia 153 HP, peso 10 Ton. </v>
      </c>
      <c r="C40" s="834"/>
      <c r="D40" s="834"/>
      <c r="E40" s="834"/>
      <c r="F40" s="834"/>
      <c r="G40" s="834"/>
      <c r="H40" s="835"/>
      <c r="I40" s="42"/>
      <c r="J40" s="43"/>
      <c r="K40" s="277">
        <f>VLOOKUP(A40,EQUIPOS!A10:D167,4,FALSE)</f>
        <v>100000</v>
      </c>
      <c r="L40" s="284"/>
      <c r="M40" s="285">
        <v>18</v>
      </c>
      <c r="N40" s="280">
        <f>K40/M40</f>
        <v>5555.5555555555557</v>
      </c>
    </row>
    <row r="41" spans="1:14">
      <c r="B41" s="328"/>
      <c r="C41" s="329"/>
      <c r="D41" s="329"/>
      <c r="E41" s="329"/>
      <c r="F41" s="331"/>
      <c r="G41" s="331"/>
      <c r="H41" s="131"/>
      <c r="I41" s="42"/>
      <c r="J41" s="43"/>
      <c r="K41" s="282"/>
      <c r="L41" s="284"/>
      <c r="M41" s="285"/>
      <c r="N41" s="286"/>
    </row>
    <row r="42" spans="1:14">
      <c r="B42" s="840" t="s">
        <v>1036</v>
      </c>
      <c r="C42" s="841"/>
      <c r="D42" s="841"/>
      <c r="E42" s="44"/>
      <c r="F42" s="45"/>
      <c r="G42" s="45"/>
      <c r="H42" s="46"/>
      <c r="I42" s="42"/>
      <c r="J42" s="43"/>
      <c r="K42" s="287"/>
      <c r="L42" s="284"/>
      <c r="M42" s="409">
        <v>0.01</v>
      </c>
      <c r="N42" s="352">
        <f>N76*M42</f>
        <v>28.370669558944442</v>
      </c>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2">
        <f>SUM(N36:N43)</f>
        <v>40696.055818398614</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350000</v>
      </c>
      <c r="N49" s="280">
        <f>K49*M49</f>
        <v>53550</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SUM(N49:N53)</f>
        <v>53550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824">
        <f>VLOOKUP(A59,TRANSPORTE!A5:D117,4,FALSE)</f>
        <v>744.36377390598466</v>
      </c>
      <c r="M59" s="825"/>
      <c r="N59" s="295">
        <f>K59*L59</f>
        <v>113.88765740761565</v>
      </c>
    </row>
    <row r="60" spans="1:14">
      <c r="B60" s="52"/>
      <c r="C60" s="53"/>
      <c r="D60" s="53"/>
      <c r="E60" s="53"/>
      <c r="F60" s="53"/>
      <c r="G60" s="53"/>
      <c r="H60" s="319"/>
      <c r="I60" s="287"/>
      <c r="J60" s="294"/>
      <c r="K60" s="287"/>
      <c r="L60" s="824"/>
      <c r="M60" s="825"/>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113.88765740761565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2837.0669558944442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97197.010431700677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19439.402086340135</v>
      </c>
      <c r="M83" s="855"/>
      <c r="N83" s="57"/>
    </row>
    <row r="84" spans="1:14">
      <c r="B84" s="95" t="s">
        <v>1057</v>
      </c>
      <c r="C84" s="96"/>
      <c r="D84" s="96"/>
      <c r="E84" s="96"/>
      <c r="F84" s="96"/>
      <c r="G84" s="96"/>
      <c r="H84" s="96"/>
      <c r="I84" s="93"/>
      <c r="J84" s="94"/>
      <c r="K84" s="312">
        <v>0.05</v>
      </c>
      <c r="L84" s="854">
        <f>N78*K84</f>
        <v>4859.8505215850337</v>
      </c>
      <c r="M84" s="855"/>
      <c r="N84" s="57"/>
    </row>
    <row r="85" spans="1:14" ht="15" thickBot="1">
      <c r="B85" s="97" t="s">
        <v>1058</v>
      </c>
      <c r="C85" s="98"/>
      <c r="D85" s="98"/>
      <c r="E85" s="98"/>
      <c r="F85" s="98"/>
      <c r="G85" s="98"/>
      <c r="H85" s="98"/>
      <c r="I85" s="99"/>
      <c r="J85" s="100"/>
      <c r="K85" s="313">
        <v>0.05</v>
      </c>
      <c r="L85" s="856">
        <f>N78*K85</f>
        <v>4859.8505215850337</v>
      </c>
      <c r="M85" s="857"/>
      <c r="N85" s="57"/>
    </row>
    <row r="86" spans="1:14" ht="15" thickBot="1">
      <c r="B86" s="820" t="s">
        <v>1037</v>
      </c>
      <c r="C86" s="821"/>
      <c r="D86" s="821"/>
      <c r="E86" s="821"/>
      <c r="F86" s="821"/>
      <c r="G86" s="821"/>
      <c r="H86" s="821"/>
      <c r="I86" s="821"/>
      <c r="J86" s="821"/>
      <c r="K86" s="821"/>
      <c r="L86" s="821"/>
      <c r="M86" s="822"/>
      <c r="N86" s="58">
        <f>L83+L84+L85</f>
        <v>29159.103129510204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126356.11356121088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1684</v>
      </c>
      <c r="C31" s="87" t="s">
        <v>2187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15</v>
      </c>
      <c r="N36" s="280">
        <f>K36/M36</f>
        <v>4166.666666666667</v>
      </c>
    </row>
    <row r="37" spans="1:14">
      <c r="A37" s="119" t="s">
        <v>154</v>
      </c>
      <c r="B37" s="833" t="str">
        <f>VLOOKUP(A37,EQUIPOS!A7:D154,3,FALSE)</f>
        <v>Carrotanque Irrigador de asfalto, 1000 GALONES DE CAPACIDAD</v>
      </c>
      <c r="C37" s="834"/>
      <c r="D37" s="834"/>
      <c r="E37" s="834"/>
      <c r="F37" s="834"/>
      <c r="G37" s="834"/>
      <c r="H37" s="835"/>
      <c r="I37" s="275"/>
      <c r="J37" s="276"/>
      <c r="K37" s="277">
        <f>VLOOKUP(A37,EQUIPOS!A7:D164,4,FALSE)</f>
        <v>100000</v>
      </c>
      <c r="L37" s="278"/>
      <c r="M37" s="279">
        <v>15</v>
      </c>
      <c r="N37" s="280">
        <f>K37/M37</f>
        <v>6666.666666666667</v>
      </c>
    </row>
    <row r="38" spans="1:14">
      <c r="A38" t="s">
        <v>269</v>
      </c>
      <c r="B38" s="833" t="str">
        <f>VLOOKUP(A38,EQUIPOS!A8:D154,3,FALSE)</f>
        <v>Motoniveladora  potencia 215 HP, ancho de cuchilla 4,27 m, peso 18 ton.</v>
      </c>
      <c r="C38" s="834"/>
      <c r="D38" s="834"/>
      <c r="E38" s="834"/>
      <c r="F38" s="834"/>
      <c r="G38" s="834"/>
      <c r="H38" s="835"/>
      <c r="I38" s="275"/>
      <c r="J38" s="276"/>
      <c r="K38" s="277">
        <f>VLOOKUP(A38,EQUIPOS!A8:D165,4,FALSE)</f>
        <v>150000</v>
      </c>
      <c r="L38" s="278"/>
      <c r="M38" s="279">
        <v>15</v>
      </c>
      <c r="N38" s="280">
        <f>K38/M38</f>
        <v>10000</v>
      </c>
    </row>
    <row r="39" spans="1:14">
      <c r="A39" t="s">
        <v>299</v>
      </c>
      <c r="B39" s="833" t="str">
        <f>VLOOKUP(A39,EQUIPOS!A9:D154,3,FALSE)</f>
        <v xml:space="preserve">Recicladora, potencia 430HP </v>
      </c>
      <c r="C39" s="834"/>
      <c r="D39" s="834"/>
      <c r="E39" s="834"/>
      <c r="F39" s="834"/>
      <c r="G39" s="834"/>
      <c r="H39" s="835"/>
      <c r="I39" s="836"/>
      <c r="J39" s="817"/>
      <c r="K39" s="277">
        <f>VLOOKUP(A39,EQUIPOS!A9:D166,4,FALSE)</f>
        <v>319518.33267911419</v>
      </c>
      <c r="L39" s="837">
        <v>15</v>
      </c>
      <c r="M39" s="838"/>
      <c r="N39" s="280">
        <f>K39/L39</f>
        <v>21301.222178607612</v>
      </c>
    </row>
    <row r="40" spans="1:14">
      <c r="A40" t="s">
        <v>365</v>
      </c>
      <c r="B40" s="833" t="str">
        <f>VLOOKUP(A40,EQUIPOS!A10:D154,3,FALSE)</f>
        <v xml:space="preserve">Vibrocompatador, potencia 153 HP, peso 10 Ton. </v>
      </c>
      <c r="C40" s="834"/>
      <c r="D40" s="834"/>
      <c r="E40" s="834"/>
      <c r="F40" s="834"/>
      <c r="G40" s="834"/>
      <c r="H40" s="835"/>
      <c r="I40" s="42"/>
      <c r="J40" s="43"/>
      <c r="K40" s="277">
        <f>VLOOKUP(A40,EQUIPOS!A10:D167,4,FALSE)</f>
        <v>100000</v>
      </c>
      <c r="L40" s="284"/>
      <c r="M40" s="285">
        <v>15</v>
      </c>
      <c r="N40" s="280">
        <f>K40/M40</f>
        <v>6666.666666666667</v>
      </c>
    </row>
    <row r="41" spans="1:14">
      <c r="B41" s="328"/>
      <c r="C41" s="329"/>
      <c r="D41" s="329"/>
      <c r="E41" s="329"/>
      <c r="F41" s="331"/>
      <c r="G41" s="331"/>
      <c r="H41" s="131"/>
      <c r="I41" s="42"/>
      <c r="J41" s="43"/>
      <c r="K41" s="282"/>
      <c r="L41" s="284"/>
      <c r="M41" s="285"/>
      <c r="N41" s="286"/>
    </row>
    <row r="42" spans="1:14">
      <c r="B42" s="840" t="s">
        <v>1036</v>
      </c>
      <c r="C42" s="841"/>
      <c r="D42" s="841"/>
      <c r="E42" s="44"/>
      <c r="F42" s="45"/>
      <c r="G42" s="45"/>
      <c r="H42" s="46"/>
      <c r="I42" s="42"/>
      <c r="J42" s="43"/>
      <c r="K42" s="287"/>
      <c r="L42" s="284"/>
      <c r="M42" s="409">
        <v>0.01</v>
      </c>
      <c r="N42" s="352">
        <f>N76*M42</f>
        <v>34.044803470733335</v>
      </c>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2">
        <f>SUM(N36:N43)</f>
        <v>48835.266982078349</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583</v>
      </c>
      <c r="B49" s="49" t="str">
        <f>VLOOKUP(A49,MATERIALES!A4:D373,3,FALSE)</f>
        <v>Mezcla densa en Caliente MDC-25</v>
      </c>
      <c r="C49" s="289"/>
      <c r="D49" s="289"/>
      <c r="E49" s="289"/>
      <c r="F49" s="289"/>
      <c r="G49" s="289"/>
      <c r="H49" s="289"/>
      <c r="I49" s="276"/>
      <c r="J49" s="232" t="str">
        <f>VLOOKUP(A49,MATERIALES!A5:D641,2,FALSE)</f>
        <v>m3</v>
      </c>
      <c r="K49" s="290">
        <v>0.153</v>
      </c>
      <c r="L49" s="275"/>
      <c r="M49" s="410">
        <f>VLOOKUP(A49,MATERIALES!A5:D396,4,FALSE)</f>
        <v>333000</v>
      </c>
      <c r="N49" s="280">
        <f>K49*M49</f>
        <v>50949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SUM(N49:N53)</f>
        <v>50949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824">
        <f>VLOOKUP(A59,TRANSPORTE!A5:D117,4,FALSE)</f>
        <v>744.36377390598466</v>
      </c>
      <c r="M59" s="825"/>
      <c r="N59" s="295">
        <f>K59*L59</f>
        <v>113.88765740761565</v>
      </c>
    </row>
    <row r="60" spans="1:14">
      <c r="B60" s="52"/>
      <c r="C60" s="53"/>
      <c r="D60" s="53"/>
      <c r="E60" s="53"/>
      <c r="F60" s="53"/>
      <c r="G60" s="53"/>
      <c r="H60" s="319"/>
      <c r="I60" s="287"/>
      <c r="J60" s="294"/>
      <c r="K60" s="287"/>
      <c r="L60" s="824"/>
      <c r="M60" s="825"/>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113.88765740761565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3404.4803470733332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103302.63498655929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20660.526997311859</v>
      </c>
      <c r="M83" s="855"/>
      <c r="N83" s="57"/>
    </row>
    <row r="84" spans="1:14">
      <c r="B84" s="95" t="s">
        <v>1057</v>
      </c>
      <c r="C84" s="96"/>
      <c r="D84" s="96"/>
      <c r="E84" s="96"/>
      <c r="F84" s="96"/>
      <c r="G84" s="96"/>
      <c r="H84" s="96"/>
      <c r="I84" s="93"/>
      <c r="J84" s="94"/>
      <c r="K84" s="312">
        <v>0.05</v>
      </c>
      <c r="L84" s="854">
        <f>N78*K84</f>
        <v>5165.1317493279648</v>
      </c>
      <c r="M84" s="855"/>
      <c r="N84" s="57"/>
    </row>
    <row r="85" spans="1:14" ht="15" thickBot="1">
      <c r="B85" s="97" t="s">
        <v>1058</v>
      </c>
      <c r="C85" s="98"/>
      <c r="D85" s="98"/>
      <c r="E85" s="98"/>
      <c r="F85" s="98"/>
      <c r="G85" s="98"/>
      <c r="H85" s="98"/>
      <c r="I85" s="99"/>
      <c r="J85" s="100"/>
      <c r="K85" s="313">
        <v>0.05</v>
      </c>
      <c r="L85" s="856">
        <f>N78*K85</f>
        <v>5165.1317493279648</v>
      </c>
      <c r="M85" s="857"/>
      <c r="N85" s="57"/>
    </row>
    <row r="86" spans="1:14" ht="15" thickBot="1">
      <c r="B86" s="820" t="s">
        <v>1037</v>
      </c>
      <c r="C86" s="821"/>
      <c r="D86" s="821"/>
      <c r="E86" s="821"/>
      <c r="F86" s="821"/>
      <c r="G86" s="821"/>
      <c r="H86" s="821"/>
      <c r="I86" s="821"/>
      <c r="J86" s="821"/>
      <c r="K86" s="821"/>
      <c r="L86" s="821"/>
      <c r="M86" s="822"/>
      <c r="N86" s="58">
        <f>L83+L84+L85</f>
        <v>30990.790495967787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134293.42548252709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1685</v>
      </c>
      <c r="C31" s="87" t="s">
        <v>2190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279">
        <v>15</v>
      </c>
      <c r="N36" s="280">
        <f>K36/M36</f>
        <v>4166.666666666667</v>
      </c>
    </row>
    <row r="37" spans="1:14">
      <c r="A37" s="119" t="s">
        <v>154</v>
      </c>
      <c r="B37" s="833" t="str">
        <f>VLOOKUP(A37,EQUIPOS!A7:D154,3,FALSE)</f>
        <v>Carrotanque Irrigador de asfalto, 1000 GALONES DE CAPACIDAD</v>
      </c>
      <c r="C37" s="834"/>
      <c r="D37" s="834"/>
      <c r="E37" s="834"/>
      <c r="F37" s="834"/>
      <c r="G37" s="834"/>
      <c r="H37" s="835"/>
      <c r="I37" s="275"/>
      <c r="J37" s="276"/>
      <c r="K37" s="277">
        <f>VLOOKUP(A37,EQUIPOS!A7:D164,4,FALSE)</f>
        <v>100000</v>
      </c>
      <c r="L37" s="278"/>
      <c r="M37" s="279">
        <v>15</v>
      </c>
      <c r="N37" s="280">
        <f>K37/M37</f>
        <v>6666.666666666667</v>
      </c>
    </row>
    <row r="38" spans="1:14">
      <c r="A38" t="s">
        <v>269</v>
      </c>
      <c r="B38" s="833" t="str">
        <f>VLOOKUP(A38,EQUIPOS!A8:D154,3,FALSE)</f>
        <v>Motoniveladora  potencia 215 HP, ancho de cuchilla 4,27 m, peso 18 ton.</v>
      </c>
      <c r="C38" s="834"/>
      <c r="D38" s="834"/>
      <c r="E38" s="834"/>
      <c r="F38" s="834"/>
      <c r="G38" s="834"/>
      <c r="H38" s="835"/>
      <c r="I38" s="275"/>
      <c r="J38" s="276"/>
      <c r="K38" s="277">
        <f>VLOOKUP(A38,EQUIPOS!A8:D165,4,FALSE)</f>
        <v>150000</v>
      </c>
      <c r="L38" s="278"/>
      <c r="M38" s="279">
        <v>15</v>
      </c>
      <c r="N38" s="280">
        <f>K38/M38</f>
        <v>10000</v>
      </c>
    </row>
    <row r="39" spans="1:14">
      <c r="A39" t="s">
        <v>299</v>
      </c>
      <c r="B39" s="833" t="str">
        <f>VLOOKUP(A39,EQUIPOS!A9:D154,3,FALSE)</f>
        <v xml:space="preserve">Recicladora, potencia 430HP </v>
      </c>
      <c r="C39" s="834"/>
      <c r="D39" s="834"/>
      <c r="E39" s="834"/>
      <c r="F39" s="834"/>
      <c r="G39" s="834"/>
      <c r="H39" s="835"/>
      <c r="I39" s="836"/>
      <c r="J39" s="817"/>
      <c r="K39" s="277">
        <f>VLOOKUP(A39,EQUIPOS!A9:D166,4,FALSE)</f>
        <v>319518.33267911419</v>
      </c>
      <c r="L39" s="837">
        <v>15</v>
      </c>
      <c r="M39" s="838"/>
      <c r="N39" s="280">
        <f>K39/L39</f>
        <v>21301.222178607612</v>
      </c>
    </row>
    <row r="40" spans="1:14">
      <c r="A40" t="s">
        <v>365</v>
      </c>
      <c r="B40" s="833" t="str">
        <f>VLOOKUP(A40,EQUIPOS!A10:D154,3,FALSE)</f>
        <v xml:space="preserve">Vibrocompatador, potencia 153 HP, peso 10 Ton. </v>
      </c>
      <c r="C40" s="834"/>
      <c r="D40" s="834"/>
      <c r="E40" s="834"/>
      <c r="F40" s="834"/>
      <c r="G40" s="834"/>
      <c r="H40" s="835"/>
      <c r="I40" s="42"/>
      <c r="J40" s="43"/>
      <c r="K40" s="277">
        <f>VLOOKUP(A40,EQUIPOS!A10:D167,4,FALSE)</f>
        <v>100000</v>
      </c>
      <c r="L40" s="284"/>
      <c r="M40" s="285">
        <v>15</v>
      </c>
      <c r="N40" s="280">
        <f>K40/M40</f>
        <v>6666.666666666667</v>
      </c>
    </row>
    <row r="41" spans="1:14">
      <c r="B41" s="328"/>
      <c r="C41" s="329"/>
      <c r="D41" s="329"/>
      <c r="E41" s="329"/>
      <c r="F41" s="331"/>
      <c r="G41" s="331"/>
      <c r="H41" s="131"/>
      <c r="I41" s="42"/>
      <c r="J41" s="43"/>
      <c r="K41" s="282"/>
      <c r="L41" s="284"/>
      <c r="M41" s="285"/>
      <c r="N41" s="286"/>
    </row>
    <row r="42" spans="1:14">
      <c r="B42" s="840" t="s">
        <v>1036</v>
      </c>
      <c r="C42" s="841"/>
      <c r="D42" s="841"/>
      <c r="E42" s="44"/>
      <c r="F42" s="45"/>
      <c r="G42" s="45"/>
      <c r="H42" s="46"/>
      <c r="I42" s="42"/>
      <c r="J42" s="43"/>
      <c r="K42" s="287"/>
      <c r="L42" s="284"/>
      <c r="M42" s="409">
        <v>0.01</v>
      </c>
      <c r="N42" s="352">
        <f>N76*M42</f>
        <v>34.044803470733335</v>
      </c>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2">
        <f>SUM(N36:N43)</f>
        <v>48835.266982078349</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350000</v>
      </c>
      <c r="N49" s="280">
        <f>K49*M49</f>
        <v>53550</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SUM(N49:N53)</f>
        <v>53550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824">
        <f>VLOOKUP(A59,TRANSPORTE!A5:D117,4,FALSE)</f>
        <v>744.36377390598466</v>
      </c>
      <c r="M59" s="825"/>
      <c r="N59" s="295">
        <f>K59*L59</f>
        <v>113.88765740761565</v>
      </c>
    </row>
    <row r="60" spans="1:14">
      <c r="B60" s="52"/>
      <c r="C60" s="53"/>
      <c r="D60" s="53"/>
      <c r="E60" s="53"/>
      <c r="F60" s="53"/>
      <c r="G60" s="53"/>
      <c r="H60" s="319"/>
      <c r="I60" s="287"/>
      <c r="J60" s="294"/>
      <c r="K60" s="287"/>
      <c r="L60" s="824"/>
      <c r="M60" s="825"/>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113.88765740761565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3404.4803470733332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105903.63498655929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21180.72699731186</v>
      </c>
      <c r="M83" s="855"/>
      <c r="N83" s="57"/>
    </row>
    <row r="84" spans="1:14">
      <c r="B84" s="95" t="s">
        <v>1057</v>
      </c>
      <c r="C84" s="96"/>
      <c r="D84" s="96"/>
      <c r="E84" s="96"/>
      <c r="F84" s="96"/>
      <c r="G84" s="96"/>
      <c r="H84" s="96"/>
      <c r="I84" s="93"/>
      <c r="J84" s="94"/>
      <c r="K84" s="312">
        <v>0.05</v>
      </c>
      <c r="L84" s="854">
        <f>N78*K84</f>
        <v>5295.181749327965</v>
      </c>
      <c r="M84" s="855"/>
      <c r="N84" s="57"/>
    </row>
    <row r="85" spans="1:14" ht="15" thickBot="1">
      <c r="B85" s="97" t="s">
        <v>1058</v>
      </c>
      <c r="C85" s="98"/>
      <c r="D85" s="98"/>
      <c r="E85" s="98"/>
      <c r="F85" s="98"/>
      <c r="G85" s="98"/>
      <c r="H85" s="98"/>
      <c r="I85" s="99"/>
      <c r="J85" s="100"/>
      <c r="K85" s="313">
        <v>0.05</v>
      </c>
      <c r="L85" s="856">
        <f>N78*K85</f>
        <v>5295.181749327965</v>
      </c>
      <c r="M85" s="857"/>
      <c r="N85" s="57"/>
    </row>
    <row r="86" spans="1:14" ht="15" thickBot="1">
      <c r="B86" s="820" t="s">
        <v>1037</v>
      </c>
      <c r="C86" s="821"/>
      <c r="D86" s="821"/>
      <c r="E86" s="821"/>
      <c r="F86" s="821"/>
      <c r="G86" s="821"/>
      <c r="H86" s="821"/>
      <c r="I86" s="821"/>
      <c r="J86" s="821"/>
      <c r="K86" s="821"/>
      <c r="L86" s="821"/>
      <c r="M86" s="822"/>
      <c r="N86" s="58">
        <f>L83+L84+L85</f>
        <v>31771.090495967794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137674.72548252708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1172</v>
      </c>
      <c r="C31" s="87" t="s">
        <v>2191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4"/>
      <c r="F40" s="834"/>
      <c r="G40" s="834"/>
      <c r="H40" s="835"/>
      <c r="I40" s="42"/>
      <c r="J40" s="43"/>
      <c r="K40" s="277"/>
      <c r="L40" s="284"/>
      <c r="M40" s="285"/>
      <c r="N40" s="280"/>
    </row>
    <row r="41" spans="1:14">
      <c r="B41" s="328"/>
      <c r="C41" s="329"/>
      <c r="D41" s="329"/>
      <c r="E41" s="329"/>
      <c r="F41" s="331"/>
      <c r="G41" s="331"/>
      <c r="H41" s="131"/>
      <c r="I41" s="42"/>
      <c r="J41" s="43"/>
      <c r="K41" s="282"/>
      <c r="L41" s="284"/>
      <c r="M41" s="285"/>
      <c r="N41" s="286"/>
    </row>
    <row r="42" spans="1:14">
      <c r="B42" s="840" t="s">
        <v>1036</v>
      </c>
      <c r="C42" s="841"/>
      <c r="D42" s="841"/>
      <c r="E42" s="44"/>
      <c r="F42" s="45"/>
      <c r="G42" s="45"/>
      <c r="H42" s="46"/>
      <c r="I42" s="42"/>
      <c r="J42" s="43"/>
      <c r="K42" s="287"/>
      <c r="L42" s="284"/>
      <c r="M42" s="409">
        <v>0.01</v>
      </c>
      <c r="N42" s="352">
        <f>N76*M42</f>
        <v>4.0853764164879998</v>
      </c>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2">
        <f>SUM(N36:N43)</f>
        <v>4.0853764164879998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965</v>
      </c>
      <c r="B49" s="49" t="str">
        <f>VLOOKUP(A49,MATERIALES!A4:D373,3,FALSE)</f>
        <v>Geotextil Nt Repav 450 O Similar (Proveedores Pavco, Lafayet, Geomatrix, Tensar, Omnes U Otros)</v>
      </c>
      <c r="C49" s="289"/>
      <c r="D49" s="289"/>
      <c r="E49" s="289"/>
      <c r="F49" s="289"/>
      <c r="G49" s="289"/>
      <c r="H49" s="289"/>
      <c r="I49" s="276"/>
      <c r="J49" s="232" t="str">
        <f>VLOOKUP(A49,MATERIALES!A5:D641,2,FALSE)</f>
        <v>m2</v>
      </c>
      <c r="K49" s="290">
        <v>1.0549999999999999</v>
      </c>
      <c r="L49" s="275"/>
      <c r="M49" s="410">
        <f>VLOOKUP(A49,MATERIALES!A5:D396,4,FALSE)</f>
        <v>4109</v>
      </c>
      <c r="N49" s="280">
        <f>K49*M49</f>
        <v>4334.9949999999999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SUM(N49:N53)</f>
        <v>4334.9949999999999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319"/>
      <c r="I60" s="287"/>
      <c r="J60" s="294"/>
      <c r="K60" s="287"/>
      <c r="L60" s="824"/>
      <c r="M60" s="825"/>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1000</v>
      </c>
      <c r="N70" s="403">
        <f>K70/M70</f>
        <v>306.40323123659999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408.53764164879999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4747.6180180652873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949.5236036130575</v>
      </c>
      <c r="M83" s="855"/>
      <c r="N83" s="57"/>
    </row>
    <row r="84" spans="1:14">
      <c r="B84" s="95" t="s">
        <v>1057</v>
      </c>
      <c r="C84" s="96"/>
      <c r="D84" s="96"/>
      <c r="E84" s="96"/>
      <c r="F84" s="96"/>
      <c r="G84" s="96"/>
      <c r="H84" s="96"/>
      <c r="I84" s="93"/>
      <c r="J84" s="94"/>
      <c r="K84" s="312">
        <v>0.05</v>
      </c>
      <c r="L84" s="854">
        <f>N78*K84</f>
        <v>237.38090090326438</v>
      </c>
      <c r="M84" s="855"/>
      <c r="N84" s="57"/>
    </row>
    <row r="85" spans="1:14" ht="15" thickBot="1">
      <c r="B85" s="97" t="s">
        <v>1058</v>
      </c>
      <c r="C85" s="98"/>
      <c r="D85" s="98"/>
      <c r="E85" s="98"/>
      <c r="F85" s="98"/>
      <c r="G85" s="98"/>
      <c r="H85" s="98"/>
      <c r="I85" s="99"/>
      <c r="J85" s="100"/>
      <c r="K85" s="313">
        <v>0.05</v>
      </c>
      <c r="L85" s="856">
        <f>N78*K85</f>
        <v>237.38090090326438</v>
      </c>
      <c r="M85" s="857"/>
      <c r="N85" s="57"/>
    </row>
    <row r="86" spans="1:14" ht="15" thickBot="1">
      <c r="B86" s="820" t="s">
        <v>1037</v>
      </c>
      <c r="C86" s="821"/>
      <c r="D86" s="821"/>
      <c r="E86" s="821"/>
      <c r="F86" s="821"/>
      <c r="G86" s="821"/>
      <c r="H86" s="821"/>
      <c r="I86" s="821"/>
      <c r="J86" s="821"/>
      <c r="K86" s="821"/>
      <c r="L86" s="821"/>
      <c r="M86" s="822"/>
      <c r="N86" s="58">
        <f>L83+L84+L85</f>
        <v>1424.2854054195861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6171.9034234848732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69" t="s">
        <v>2327</v>
      </c>
      <c r="C119" s="401"/>
      <c r="D119" s="401"/>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1173</v>
      </c>
      <c r="C31" s="226" t="s">
        <v>2192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164</v>
      </c>
      <c r="B36" s="833" t="str">
        <f>VLOOKUP(A36,EQUIPOS!A6:D154,3,FALSE)</f>
        <v>Compactador manual de rodillo</v>
      </c>
      <c r="C36" s="834"/>
      <c r="D36" s="834"/>
      <c r="E36" s="834"/>
      <c r="F36" s="834"/>
      <c r="G36" s="834"/>
      <c r="H36" s="835"/>
      <c r="I36" s="275"/>
      <c r="J36" s="276"/>
      <c r="K36" s="277">
        <f>VLOOKUP(A36,EQUIPOS!A6:D163,4,FALSE)</f>
        <v>16118.863159198698</v>
      </c>
      <c r="L36" s="278"/>
      <c r="M36" s="279">
        <v>2</v>
      </c>
      <c r="N36" s="280">
        <f>K36/M36</f>
        <v>8059.4315795993489</v>
      </c>
    </row>
    <row r="37" spans="1:14">
      <c r="A37" s="119" t="s">
        <v>180</v>
      </c>
      <c r="B37" s="833" t="str">
        <f>VLOOKUP(A37,EQUIPOS!A7:D154,3,FALSE)</f>
        <v>Compresor 120 HP, con martillo.</v>
      </c>
      <c r="C37" s="834"/>
      <c r="D37" s="834"/>
      <c r="E37" s="834"/>
      <c r="F37" s="834"/>
      <c r="G37" s="834"/>
      <c r="H37" s="835"/>
      <c r="I37" s="275"/>
      <c r="J37" s="276"/>
      <c r="K37" s="277">
        <f>VLOOKUP(A37,EQUIPOS!A7:D164,4,FALSE)</f>
        <v>50000</v>
      </c>
      <c r="L37" s="278"/>
      <c r="M37" s="279">
        <v>4</v>
      </c>
      <c r="N37" s="280">
        <f>K37/M37</f>
        <v>12500</v>
      </c>
    </row>
    <row r="38" spans="1:14">
      <c r="A38" t="s">
        <v>184</v>
      </c>
      <c r="B38" s="833" t="str">
        <f>VLOOKUP(A38,EQUIPOS!A8:D154,3,FALSE)</f>
        <v>Cortadora de pavimento, Máxima profundidad de corte: 160 mm. Capacidad de disco: desde 12´´ hasta 18´´ de diámetro. Peso operacional: 135 kg, 13.5 hp de potencia</v>
      </c>
      <c r="C38" s="834"/>
      <c r="D38" s="834"/>
      <c r="E38" s="834"/>
      <c r="F38" s="834"/>
      <c r="G38" s="834"/>
      <c r="H38" s="835"/>
      <c r="I38" s="275"/>
      <c r="J38" s="276"/>
      <c r="K38" s="277">
        <f>VLOOKUP(A38,EQUIPOS!A8:D165,4,FALSE)</f>
        <v>12000</v>
      </c>
      <c r="L38" s="278"/>
      <c r="M38" s="279">
        <v>10</v>
      </c>
      <c r="N38" s="280">
        <f>K38/M38</f>
        <v>1200</v>
      </c>
    </row>
    <row r="39" spans="1:14">
      <c r="A39" t="s">
        <v>303</v>
      </c>
      <c r="B39" s="833" t="str">
        <f>VLOOKUP(A39,EQUIPOS!A9:D154,3,FALSE)</f>
        <v>Retrocargador, pala de 1,1 m3 de capacidad, profundidad de excavación de 4.400 mm y una altura de 5.680 mm</v>
      </c>
      <c r="C39" s="834"/>
      <c r="D39" s="834"/>
      <c r="E39" s="834"/>
      <c r="F39" s="834"/>
      <c r="G39" s="834"/>
      <c r="H39" s="835"/>
      <c r="I39" s="275"/>
      <c r="J39" s="276"/>
      <c r="K39" s="277">
        <f>VLOOKUP(A39,EQUIPOS!A9:D166,4,FALSE)</f>
        <v>80000</v>
      </c>
      <c r="L39" s="278"/>
      <c r="M39" s="279">
        <v>10</v>
      </c>
      <c r="N39" s="280">
        <f>K39/M39</f>
        <v>8000</v>
      </c>
    </row>
    <row r="40" spans="1:14">
      <c r="A40" t="s">
        <v>129</v>
      </c>
      <c r="B40" s="833" t="str">
        <f>VLOOKUP(A40,EQUIPOS!A10:D154,3,FALSE)</f>
        <v xml:space="preserve">Buldozer, Potencia al volante de 140 HP, motor de 2200 RPM, longitud de hoja 4,80m. </v>
      </c>
      <c r="C40" s="834"/>
      <c r="D40" s="834"/>
      <c r="E40" s="834"/>
      <c r="F40" s="834"/>
      <c r="G40" s="834"/>
      <c r="H40" s="835"/>
      <c r="I40" s="275"/>
      <c r="J40" s="276"/>
      <c r="K40" s="277">
        <f>VLOOKUP(A40,EQUIPOS!A10:D167,4,FALSE)</f>
        <v>130000</v>
      </c>
      <c r="L40" s="278"/>
      <c r="M40" s="279">
        <v>100</v>
      </c>
      <c r="N40" s="280">
        <f>K40/M40</f>
        <v>1300</v>
      </c>
    </row>
    <row r="41" spans="1:14">
      <c r="B41" s="833"/>
      <c r="C41" s="834"/>
      <c r="D41" s="834"/>
      <c r="E41" s="834"/>
      <c r="F41" s="834"/>
      <c r="G41" s="834"/>
      <c r="H41" s="835"/>
      <c r="I41" s="275"/>
      <c r="J41" s="276"/>
      <c r="K41" s="277"/>
      <c r="L41" s="278"/>
      <c r="M41" s="279"/>
      <c r="N41" s="280"/>
    </row>
    <row r="42" spans="1:14">
      <c r="B42" s="833"/>
      <c r="C42" s="834"/>
      <c r="D42" s="834"/>
      <c r="E42" s="834"/>
      <c r="F42" s="834"/>
      <c r="G42" s="834"/>
      <c r="H42" s="835"/>
      <c r="I42" s="275"/>
      <c r="J42" s="276"/>
      <c r="K42" s="277"/>
      <c r="L42" s="278"/>
      <c r="M42" s="279"/>
      <c r="N42" s="280"/>
    </row>
    <row r="43" spans="1:14">
      <c r="B43" s="833"/>
      <c r="C43" s="834"/>
      <c r="D43" s="834"/>
      <c r="E43" s="834"/>
      <c r="F43" s="834"/>
      <c r="G43" s="834"/>
      <c r="H43" s="835"/>
      <c r="I43" s="275"/>
      <c r="J43" s="276"/>
      <c r="K43" s="277"/>
      <c r="L43" s="278"/>
      <c r="M43" s="279"/>
      <c r="N43" s="280"/>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1276.6801301525002</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32336.111709751851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448</v>
      </c>
      <c r="B53" s="49" t="str">
        <f>VLOOKUP(A53,MATERIALES!A5:D373,3,FALSE)</f>
        <v xml:space="preserve">Derechos de explotación y/o disposición de materiales
</v>
      </c>
      <c r="C53" s="289"/>
      <c r="D53" s="289"/>
      <c r="E53" s="289"/>
      <c r="F53" s="289"/>
      <c r="G53" s="289"/>
      <c r="H53" s="289"/>
      <c r="I53" s="276"/>
      <c r="J53" s="232" t="str">
        <f>VLOOKUP(A53,MATERIALES!A7:D645,2,FALSE)</f>
        <v>m3</v>
      </c>
      <c r="K53" s="290">
        <v>1</v>
      </c>
      <c r="L53" s="275"/>
      <c r="M53" s="410">
        <f>VLOOKUP(A53,MATERIALES!A5:D396,4,FALSE)</f>
        <v>3018.7976236999011</v>
      </c>
      <c r="N53" s="280">
        <f>K53*M53</f>
        <v>3018.7976236999011</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f>SUM(N53:N57)</f>
        <v>3018.7976236999011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1340</v>
      </c>
      <c r="B63" s="52" t="str">
        <f>VLOOKUP(A63,TRANSPORTE!A5:D117,3,FALSE)</f>
        <v>Transporte de material de excavación</v>
      </c>
      <c r="C63" s="325"/>
      <c r="D63" s="325"/>
      <c r="E63" s="325"/>
      <c r="F63" s="325"/>
      <c r="G63" s="325"/>
      <c r="H63" s="319" t="s">
        <v>1552</v>
      </c>
      <c r="I63" s="287">
        <v>1.3</v>
      </c>
      <c r="J63" s="294">
        <v>1</v>
      </c>
      <c r="K63" s="287">
        <f>I63*J63</f>
        <v>1.3</v>
      </c>
      <c r="L63" s="824">
        <f>VLOOKUP(A63,TRANSPORTE!A5:D117,4,FALSE)</f>
        <v>800</v>
      </c>
      <c r="M63" s="825"/>
      <c r="N63" s="295">
        <f>K63*L63</f>
        <v>1040</v>
      </c>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1040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32</v>
      </c>
      <c r="N74" s="403">
        <f>K74/M74</f>
        <v>9575.100976143749</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32</v>
      </c>
      <c r="N75" s="403">
        <f>K75/M75</f>
        <v>3191.70032538125</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133"/>
    </row>
    <row r="80" spans="1:15" ht="15" thickBot="1">
      <c r="B80" s="826" t="s">
        <v>1037</v>
      </c>
      <c r="C80" s="827"/>
      <c r="D80" s="827"/>
      <c r="E80" s="827"/>
      <c r="F80" s="827"/>
      <c r="G80" s="827"/>
      <c r="H80" s="827"/>
      <c r="I80" s="827"/>
      <c r="J80" s="827"/>
      <c r="K80" s="827"/>
      <c r="L80" s="827"/>
      <c r="M80" s="828"/>
      <c r="N80" s="468">
        <f>SUM(N74:N79)</f>
        <v>12766.801301525</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49161.710634976756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9832.3421269953524</v>
      </c>
      <c r="M87" s="855"/>
      <c r="N87" s="57"/>
    </row>
    <row r="88" spans="1:14">
      <c r="B88" s="95" t="s">
        <v>1057</v>
      </c>
      <c r="C88" s="96"/>
      <c r="D88" s="96"/>
      <c r="E88" s="96"/>
      <c r="F88" s="96"/>
      <c r="G88" s="96"/>
      <c r="H88" s="96"/>
      <c r="I88" s="93"/>
      <c r="J88" s="94"/>
      <c r="K88" s="312">
        <v>0.05</v>
      </c>
      <c r="L88" s="854">
        <f>N82*K88</f>
        <v>2458.0855317488381</v>
      </c>
      <c r="M88" s="855"/>
      <c r="N88" s="57"/>
    </row>
    <row r="89" spans="1:14" ht="15" thickBot="1">
      <c r="B89" s="97" t="s">
        <v>1058</v>
      </c>
      <c r="C89" s="98"/>
      <c r="D89" s="98"/>
      <c r="E89" s="98"/>
      <c r="F89" s="98"/>
      <c r="G89" s="98"/>
      <c r="H89" s="98"/>
      <c r="I89" s="99"/>
      <c r="J89" s="100"/>
      <c r="K89" s="313">
        <v>0.05</v>
      </c>
      <c r="L89" s="856">
        <f>N82*K89</f>
        <v>2458.0855317488381</v>
      </c>
      <c r="M89" s="857"/>
      <c r="N89" s="57"/>
    </row>
    <row r="90" spans="1:14" ht="15" thickBot="1">
      <c r="B90" s="820" t="s">
        <v>1037</v>
      </c>
      <c r="C90" s="821"/>
      <c r="D90" s="821"/>
      <c r="E90" s="821"/>
      <c r="F90" s="821"/>
      <c r="G90" s="821"/>
      <c r="H90" s="821"/>
      <c r="I90" s="821"/>
      <c r="J90" s="821"/>
      <c r="K90" s="821"/>
      <c r="L90" s="821"/>
      <c r="M90" s="822"/>
      <c r="N90" s="58">
        <f>L87+L88+L89</f>
        <v>14748.513190493029</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63910.223825469788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1686</v>
      </c>
      <c r="C31" s="87" t="s">
        <v>2193</v>
      </c>
      <c r="D31" s="88"/>
      <c r="E31" s="88"/>
      <c r="F31" s="88"/>
      <c r="G31" s="88"/>
      <c r="H31" s="88"/>
      <c r="I31" s="88"/>
      <c r="J31" s="89"/>
      <c r="K31" s="316"/>
      <c r="L31" s="314" t="s">
        <v>388</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5"/>
      <c r="J36" s="276"/>
      <c r="K36" s="277">
        <f>VLOOKUP(A36,EQUIPOS!A6:D163,4,FALSE)</f>
        <v>5000</v>
      </c>
      <c r="L36" s="278"/>
      <c r="M36" s="279">
        <v>2</v>
      </c>
      <c r="N36" s="280">
        <f>K36/M36</f>
        <v>2500</v>
      </c>
    </row>
    <row r="37" spans="1:14">
      <c r="A37" s="119" t="s">
        <v>303</v>
      </c>
      <c r="B37" s="833" t="str">
        <f>VLOOKUP(A37,EQUIPOS!A7:D154,3,FALSE)</f>
        <v>Retrocargador, pala de 1,1 m3 de capacidad, profundidad de excavación de 4.400 mm y una altura de 5.680 mm</v>
      </c>
      <c r="C37" s="834"/>
      <c r="D37" s="834"/>
      <c r="E37" s="834"/>
      <c r="F37" s="834"/>
      <c r="G37" s="834"/>
      <c r="H37" s="835"/>
      <c r="I37" s="275"/>
      <c r="J37" s="276"/>
      <c r="K37" s="277">
        <f>VLOOKUP(A37,EQUIPOS!A7:D164,4,FALSE)</f>
        <v>80000</v>
      </c>
      <c r="L37" s="278"/>
      <c r="M37" s="279">
        <v>10</v>
      </c>
      <c r="N37" s="280">
        <f>K37/M37</f>
        <v>8000</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275"/>
      <c r="J39" s="276"/>
      <c r="K39" s="277"/>
      <c r="L39" s="278"/>
      <c r="M39" s="279"/>
      <c r="N39" s="280"/>
    </row>
    <row r="40" spans="1:14">
      <c r="B40" s="833"/>
      <c r="C40" s="834"/>
      <c r="D40" s="834"/>
      <c r="E40" s="834"/>
      <c r="F40" s="834"/>
      <c r="G40" s="834"/>
      <c r="H40" s="835"/>
      <c r="I40" s="275"/>
      <c r="J40" s="276"/>
      <c r="K40" s="277"/>
      <c r="L40" s="278"/>
      <c r="M40" s="279"/>
      <c r="N40" s="280"/>
    </row>
    <row r="41" spans="1:14">
      <c r="B41" s="833"/>
      <c r="C41" s="834"/>
      <c r="D41" s="834"/>
      <c r="E41" s="834"/>
      <c r="F41" s="834"/>
      <c r="G41" s="834"/>
      <c r="H41" s="835"/>
      <c r="I41" s="275"/>
      <c r="J41" s="276"/>
      <c r="K41" s="277"/>
      <c r="L41" s="278"/>
      <c r="M41" s="279"/>
      <c r="N41" s="280"/>
    </row>
    <row r="42" spans="1:14">
      <c r="B42" s="833"/>
      <c r="C42" s="834"/>
      <c r="D42" s="834"/>
      <c r="E42" s="834"/>
      <c r="F42" s="834"/>
      <c r="G42" s="834"/>
      <c r="H42" s="835"/>
      <c r="I42" s="275"/>
      <c r="J42" s="276"/>
      <c r="K42" s="277"/>
      <c r="L42" s="278"/>
      <c r="M42" s="279"/>
      <c r="N42" s="280"/>
    </row>
    <row r="43" spans="1:14">
      <c r="B43" s="833"/>
      <c r="C43" s="834"/>
      <c r="D43" s="834"/>
      <c r="E43" s="834"/>
      <c r="F43" s="834"/>
      <c r="G43" s="834"/>
      <c r="H43" s="835"/>
      <c r="I43" s="275"/>
      <c r="J43" s="276"/>
      <c r="K43" s="277"/>
      <c r="L43" s="278"/>
      <c r="M43" s="279"/>
      <c r="N43" s="280"/>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0.05</v>
      </c>
      <c r="N46" s="352">
        <f>N80*M46</f>
        <v>255.33602603049999</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10755.3360260305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B53" s="49"/>
      <c r="C53" s="289"/>
      <c r="D53" s="289"/>
      <c r="E53" s="289"/>
      <c r="F53" s="289"/>
      <c r="G53" s="289"/>
      <c r="H53" s="289"/>
      <c r="I53" s="276"/>
      <c r="J53" s="232"/>
      <c r="K53" s="290"/>
      <c r="L53" s="275"/>
      <c r="M53" s="410"/>
      <c r="N53" s="280"/>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B63" s="52"/>
      <c r="C63" s="325"/>
      <c r="D63" s="325"/>
      <c r="E63" s="325"/>
      <c r="F63" s="325"/>
      <c r="G63" s="325"/>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80</v>
      </c>
      <c r="N74" s="403">
        <f>K74/M74</f>
        <v>3830.0403904574996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09">
        <f>SUM(N74:N79)</f>
        <v>5106.7205206099998</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15862.056546640499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3172.4113093280998</v>
      </c>
      <c r="M87" s="855"/>
      <c r="N87" s="57"/>
    </row>
    <row r="88" spans="1:14">
      <c r="B88" s="95" t="s">
        <v>1057</v>
      </c>
      <c r="C88" s="96"/>
      <c r="D88" s="96"/>
      <c r="E88" s="96"/>
      <c r="F88" s="96"/>
      <c r="G88" s="96"/>
      <c r="H88" s="96"/>
      <c r="I88" s="93"/>
      <c r="J88" s="94"/>
      <c r="K88" s="312">
        <v>0.05</v>
      </c>
      <c r="L88" s="854">
        <f>N82*K88</f>
        <v>793.10282733202496</v>
      </c>
      <c r="M88" s="855"/>
      <c r="N88" s="57"/>
    </row>
    <row r="89" spans="1:14" ht="15" thickBot="1">
      <c r="B89" s="97" t="s">
        <v>1058</v>
      </c>
      <c r="C89" s="98"/>
      <c r="D89" s="98"/>
      <c r="E89" s="98"/>
      <c r="F89" s="98"/>
      <c r="G89" s="98"/>
      <c r="H89" s="98"/>
      <c r="I89" s="99"/>
      <c r="J89" s="100"/>
      <c r="K89" s="313">
        <v>0.05</v>
      </c>
      <c r="L89" s="856">
        <f>N82*K89</f>
        <v>793.10282733202496</v>
      </c>
      <c r="M89" s="857"/>
      <c r="N89" s="57"/>
    </row>
    <row r="90" spans="1:14" ht="15" thickBot="1">
      <c r="B90" s="820" t="s">
        <v>1037</v>
      </c>
      <c r="C90" s="821"/>
      <c r="D90" s="821"/>
      <c r="E90" s="821"/>
      <c r="F90" s="821"/>
      <c r="G90" s="821"/>
      <c r="H90" s="821"/>
      <c r="I90" s="821"/>
      <c r="J90" s="821"/>
      <c r="K90" s="821"/>
      <c r="L90" s="821"/>
      <c r="M90" s="822"/>
      <c r="N90" s="58">
        <f>L87+L88+L89</f>
        <v>4758.61696399215</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20620.673510632649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1174</v>
      </c>
      <c r="C31" s="87" t="s">
        <v>2144</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1687</v>
      </c>
      <c r="B36" s="833" t="str">
        <f>VLOOKUP(A36,EQUIPOS!A6:D154,3,FALSE)</f>
        <v>Derretidora de asfalto (crafco o similar)</v>
      </c>
      <c r="C36" s="834"/>
      <c r="D36" s="834"/>
      <c r="E36" s="834"/>
      <c r="F36" s="834"/>
      <c r="G36" s="834"/>
      <c r="H36" s="835"/>
      <c r="I36" s="275"/>
      <c r="J36" s="276"/>
      <c r="K36" s="277">
        <f>VLOOKUP(A36,EQUIPOS!A6:D163,4,FALSE)</f>
        <v>2350.4441148016767</v>
      </c>
      <c r="L36" s="278"/>
      <c r="M36" s="279">
        <v>60</v>
      </c>
      <c r="N36" s="280">
        <f>K36/M36</f>
        <v>39.174068580027942</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60</v>
      </c>
      <c r="N37" s="280">
        <f>K37/M37</f>
        <v>1032.9000000000001</v>
      </c>
    </row>
    <row r="38" spans="1:14">
      <c r="A38" t="s">
        <v>138</v>
      </c>
      <c r="B38" s="833" t="str">
        <f>VLOOKUP(A38,EQUIPOS!A8:D154,3,FALSE)</f>
        <v>Camioneta D-300</v>
      </c>
      <c r="C38" s="834"/>
      <c r="D38" s="834"/>
      <c r="E38" s="834"/>
      <c r="F38" s="834"/>
      <c r="G38" s="834"/>
      <c r="H38" s="835"/>
      <c r="I38" s="275"/>
      <c r="J38" s="276"/>
      <c r="K38" s="277">
        <f>VLOOKUP(A38,EQUIPOS!A8:D165,4,FALSE)</f>
        <v>32237.934904296912</v>
      </c>
      <c r="L38" s="278"/>
      <c r="M38" s="279">
        <v>60</v>
      </c>
      <c r="N38" s="280">
        <f>K38/M38</f>
        <v>537.29891507161517</v>
      </c>
    </row>
    <row r="39" spans="1:14">
      <c r="B39" s="833"/>
      <c r="C39" s="834"/>
      <c r="D39" s="834"/>
      <c r="E39" s="834"/>
      <c r="F39" s="834"/>
      <c r="G39" s="834"/>
      <c r="H39" s="835"/>
      <c r="I39" s="275"/>
      <c r="J39" s="276"/>
      <c r="K39" s="277"/>
      <c r="L39" s="278"/>
      <c r="M39" s="279"/>
      <c r="N39" s="280"/>
    </row>
    <row r="40" spans="1:14">
      <c r="B40" s="833"/>
      <c r="C40" s="834"/>
      <c r="D40" s="834"/>
      <c r="E40" s="834"/>
      <c r="F40" s="834"/>
      <c r="G40" s="834"/>
      <c r="H40" s="835"/>
      <c r="I40" s="275"/>
      <c r="J40" s="276"/>
      <c r="K40" s="277"/>
      <c r="L40" s="278"/>
      <c r="M40" s="279"/>
      <c r="N40" s="280"/>
    </row>
    <row r="41" spans="1:14">
      <c r="B41" s="833"/>
      <c r="C41" s="834"/>
      <c r="D41" s="834"/>
      <c r="E41" s="834"/>
      <c r="F41" s="834"/>
      <c r="G41" s="834"/>
      <c r="H41" s="835"/>
      <c r="I41" s="275"/>
      <c r="J41" s="276"/>
      <c r="K41" s="277"/>
      <c r="L41" s="278"/>
      <c r="M41" s="279"/>
      <c r="N41" s="280"/>
    </row>
    <row r="42" spans="1:14">
      <c r="B42" s="833"/>
      <c r="C42" s="834"/>
      <c r="D42" s="834"/>
      <c r="E42" s="834"/>
      <c r="F42" s="834"/>
      <c r="G42" s="834"/>
      <c r="H42" s="835"/>
      <c r="I42" s="275"/>
      <c r="J42" s="276"/>
      <c r="K42" s="277"/>
      <c r="L42" s="278"/>
      <c r="M42" s="279"/>
      <c r="N42" s="280"/>
    </row>
    <row r="43" spans="1:14">
      <c r="B43" s="833"/>
      <c r="C43" s="834"/>
      <c r="D43" s="834"/>
      <c r="E43" s="834"/>
      <c r="F43" s="834"/>
      <c r="G43" s="834"/>
      <c r="H43" s="835"/>
      <c r="I43" s="275"/>
      <c r="J43" s="276"/>
      <c r="K43" s="277"/>
      <c r="L43" s="278"/>
      <c r="M43" s="279"/>
      <c r="N43" s="280"/>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0.05</v>
      </c>
      <c r="N46" s="352">
        <f>N80*M46</f>
        <v>21.278002169208335</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1630.6509858208515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934</v>
      </c>
      <c r="B53" s="49" t="str">
        <f>VLOOKUP(A53,MATERIALES!A5:D373,3,FALSE)</f>
        <v>Emulsión CRR-2</v>
      </c>
      <c r="C53" s="289"/>
      <c r="D53" s="289"/>
      <c r="E53" s="289"/>
      <c r="F53" s="289"/>
      <c r="G53" s="289"/>
      <c r="H53" s="289"/>
      <c r="I53" s="276"/>
      <c r="J53" s="232" t="str">
        <f>VLOOKUP(A53,MATERIALES!A7:D645,2,FALSE)</f>
        <v>lt</v>
      </c>
      <c r="K53" s="290">
        <v>0.12</v>
      </c>
      <c r="L53" s="275"/>
      <c r="M53" s="410">
        <f>VLOOKUP(A53,MATERIALES!A5:D396,4,FALSE)</f>
        <v>990</v>
      </c>
      <c r="N53" s="280">
        <f>K53*M53</f>
        <v>118.8</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2">
        <f>SUM(N53:N57)</f>
        <v>118.8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B63" s="52"/>
      <c r="C63" s="325"/>
      <c r="D63" s="325"/>
      <c r="E63" s="325"/>
      <c r="F63" s="325"/>
      <c r="G63" s="325"/>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7</v>
      </c>
      <c r="B74" s="55" t="str">
        <f>VLOOKUP(A74,'MANO DE OBRA'!A8:D68,3,FALSE)</f>
        <v>Obrero (2)</v>
      </c>
      <c r="C74" s="53"/>
      <c r="D74" s="53"/>
      <c r="E74" s="53"/>
      <c r="F74" s="53"/>
      <c r="G74" s="53"/>
      <c r="H74" s="53"/>
      <c r="I74" s="300">
        <f>K74/J74*100</f>
        <v>55207.789411999998</v>
      </c>
      <c r="J74" s="301">
        <v>185</v>
      </c>
      <c r="K74" s="302">
        <f>VLOOKUP(A74,'MANO DE OBRA'!A8:D99,4,FALSE)</f>
        <v>102134.4104122</v>
      </c>
      <c r="L74" s="56"/>
      <c r="M74" s="303">
        <v>480</v>
      </c>
      <c r="N74" s="403">
        <f>K74/M74</f>
        <v>212.78002169208332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480</v>
      </c>
      <c r="N75" s="403">
        <f>K75/M75</f>
        <v>212.78002169208332</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09">
        <f>SUM(N74:N79)</f>
        <v>425.56004338416665</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2175.0110292050181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435.00220584100362</v>
      </c>
      <c r="M87" s="855"/>
      <c r="N87" s="57"/>
    </row>
    <row r="88" spans="1:14">
      <c r="B88" s="95" t="s">
        <v>1057</v>
      </c>
      <c r="C88" s="96"/>
      <c r="D88" s="96"/>
      <c r="E88" s="96"/>
      <c r="F88" s="96"/>
      <c r="G88" s="96"/>
      <c r="H88" s="96"/>
      <c r="I88" s="93"/>
      <c r="J88" s="94"/>
      <c r="K88" s="312">
        <v>0.05</v>
      </c>
      <c r="L88" s="854">
        <f>N82*K88</f>
        <v>108.7505514602509</v>
      </c>
      <c r="M88" s="855"/>
      <c r="N88" s="57"/>
    </row>
    <row r="89" spans="1:14" ht="15" thickBot="1">
      <c r="B89" s="97" t="s">
        <v>1058</v>
      </c>
      <c r="C89" s="98"/>
      <c r="D89" s="98"/>
      <c r="E89" s="98"/>
      <c r="F89" s="98"/>
      <c r="G89" s="98"/>
      <c r="H89" s="98"/>
      <c r="I89" s="99"/>
      <c r="J89" s="100"/>
      <c r="K89" s="313">
        <v>0.05</v>
      </c>
      <c r="L89" s="856">
        <f>N82*K89</f>
        <v>108.7505514602509</v>
      </c>
      <c r="M89" s="857"/>
      <c r="N89" s="57"/>
    </row>
    <row r="90" spans="1:14" ht="15" thickBot="1">
      <c r="B90" s="820" t="s">
        <v>1037</v>
      </c>
      <c r="C90" s="821"/>
      <c r="D90" s="821"/>
      <c r="E90" s="821"/>
      <c r="F90" s="821"/>
      <c r="G90" s="821"/>
      <c r="H90" s="821"/>
      <c r="I90" s="821"/>
      <c r="J90" s="821"/>
      <c r="K90" s="821"/>
      <c r="L90" s="821"/>
      <c r="M90" s="822"/>
      <c r="N90" s="58">
        <f>L87+L88+L89</f>
        <v>652.50330876150542</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5">
        <f>N82+N90</f>
        <v>2827.5143379665233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69" t="s">
        <v>2327</v>
      </c>
      <c r="C123" s="401"/>
      <c r="D123" s="401"/>
      <c r="E123" s="63"/>
      <c r="F123" s="63"/>
      <c r="G123" s="63"/>
      <c r="H123" s="63"/>
      <c r="I123" s="63"/>
      <c r="J123" s="799"/>
      <c r="K123" s="799"/>
      <c r="L123" s="799"/>
      <c r="M123" s="799"/>
      <c r="N123"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1175</v>
      </c>
      <c r="C31" s="87" t="s">
        <v>1689</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1687</v>
      </c>
      <c r="B36" s="833" t="str">
        <f>VLOOKUP(A36,EQUIPOS!A6:D154,3,FALSE)</f>
        <v>Derretidora de asfalto (crafco o similar)</v>
      </c>
      <c r="C36" s="834"/>
      <c r="D36" s="834"/>
      <c r="E36" s="834"/>
      <c r="F36" s="834"/>
      <c r="G36" s="834"/>
      <c r="H36" s="835"/>
      <c r="I36" s="275"/>
      <c r="J36" s="276"/>
      <c r="K36" s="277">
        <f>VLOOKUP(A36,EQUIPOS!A6:D163,4,FALSE)</f>
        <v>2350.4441148016767</v>
      </c>
      <c r="L36" s="278"/>
      <c r="M36" s="279">
        <v>60</v>
      </c>
      <c r="N36" s="280">
        <f t="shared" ref="N36:N39" si="0">K36/M36</f>
        <v>39.174068580027942</v>
      </c>
    </row>
    <row r="37" spans="1:14">
      <c r="A37" s="119" t="s">
        <v>324</v>
      </c>
      <c r="B37" s="833" t="str">
        <f>VLOOKUP(A37,EQUIPOS!A7:D154,3,FALSE)</f>
        <v xml:space="preserve">Ruteadora </v>
      </c>
      <c r="C37" s="834"/>
      <c r="D37" s="834"/>
      <c r="E37" s="834"/>
      <c r="F37" s="834"/>
      <c r="G37" s="834"/>
      <c r="H37" s="835"/>
      <c r="I37" s="275"/>
      <c r="J37" s="276"/>
      <c r="K37" s="277">
        <f>VLOOKUP(A37,EQUIPOS!A7:D164,4,FALSE)</f>
        <v>4017.1504378799204</v>
      </c>
      <c r="L37" s="278"/>
      <c r="M37" s="279">
        <v>60</v>
      </c>
      <c r="N37" s="280">
        <f t="shared" si="0"/>
        <v>66.952507297998679</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61974</v>
      </c>
      <c r="L38" s="278"/>
      <c r="M38" s="279">
        <v>60</v>
      </c>
      <c r="N38" s="280">
        <f t="shared" si="0"/>
        <v>1032.9000000000001</v>
      </c>
    </row>
    <row r="39" spans="1:14">
      <c r="A39" t="s">
        <v>138</v>
      </c>
      <c r="B39" s="833" t="str">
        <f>VLOOKUP(A39,EQUIPOS!A9:D154,3,FALSE)</f>
        <v>Camioneta D-300</v>
      </c>
      <c r="C39" s="834"/>
      <c r="D39" s="834"/>
      <c r="E39" s="834"/>
      <c r="F39" s="834"/>
      <c r="G39" s="834"/>
      <c r="H39" s="835"/>
      <c r="I39" s="275"/>
      <c r="J39" s="276"/>
      <c r="K39" s="277">
        <f>VLOOKUP(A39,EQUIPOS!A9:D166,4,FALSE)</f>
        <v>32237.934904296912</v>
      </c>
      <c r="L39" s="278"/>
      <c r="M39" s="279">
        <v>60</v>
      </c>
      <c r="N39" s="280">
        <f t="shared" si="0"/>
        <v>537.29891507161517</v>
      </c>
    </row>
    <row r="40" spans="1:14">
      <c r="B40" s="833"/>
      <c r="C40" s="834"/>
      <c r="D40" s="834"/>
      <c r="E40" s="834"/>
      <c r="F40" s="834"/>
      <c r="G40" s="834"/>
      <c r="H40" s="835"/>
      <c r="I40" s="275"/>
      <c r="J40" s="276"/>
      <c r="K40" s="277"/>
      <c r="L40" s="278"/>
      <c r="M40" s="279"/>
      <c r="N40" s="280"/>
    </row>
    <row r="41" spans="1:14">
      <c r="B41" s="833"/>
      <c r="C41" s="834"/>
      <c r="D41" s="834"/>
      <c r="E41" s="834"/>
      <c r="F41" s="834"/>
      <c r="G41" s="834"/>
      <c r="H41" s="835"/>
      <c r="I41" s="275"/>
      <c r="J41" s="276"/>
      <c r="K41" s="277"/>
      <c r="L41" s="278"/>
      <c r="M41" s="279"/>
      <c r="N41" s="280"/>
    </row>
    <row r="42" spans="1:14">
      <c r="B42" s="833"/>
      <c r="C42" s="834"/>
      <c r="D42" s="834"/>
      <c r="E42" s="834"/>
      <c r="F42" s="834"/>
      <c r="G42" s="834"/>
      <c r="H42" s="835"/>
      <c r="I42" s="275"/>
      <c r="J42" s="276"/>
      <c r="K42" s="277"/>
      <c r="L42" s="278"/>
      <c r="M42" s="279"/>
      <c r="N42" s="280"/>
    </row>
    <row r="43" spans="1:14">
      <c r="B43" s="833"/>
      <c r="C43" s="834"/>
      <c r="D43" s="834"/>
      <c r="E43" s="834"/>
      <c r="F43" s="834"/>
      <c r="G43" s="834"/>
      <c r="H43" s="835"/>
      <c r="I43" s="275"/>
      <c r="J43" s="276"/>
      <c r="K43" s="277"/>
      <c r="L43" s="278"/>
      <c r="M43" s="279"/>
      <c r="N43" s="280"/>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0.05</v>
      </c>
      <c r="N46" s="352">
        <f>N84*M46</f>
        <v>21.278002169208335</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1697.6034931188501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870</v>
      </c>
      <c r="B53" s="49" t="str">
        <f>VLOOKUP(A53,MATERIALES!A5:D373,3,FALSE)</f>
        <v>Arena de Trituración</v>
      </c>
      <c r="C53" s="289"/>
      <c r="D53" s="289"/>
      <c r="E53" s="289"/>
      <c r="F53" s="289"/>
      <c r="G53" s="289"/>
      <c r="H53" s="289"/>
      <c r="I53" s="276"/>
      <c r="J53" s="232" t="str">
        <f>VLOOKUP(A53,MATERIALES!A7:D645,2,FALSE)</f>
        <v>m3</v>
      </c>
      <c r="K53" s="290">
        <v>7.0000000000000001E-3</v>
      </c>
      <c r="L53" s="275"/>
      <c r="M53" s="410">
        <f>VLOOKUP(A53,MATERIALES!A5:D396,4,FALSE)</f>
        <v>40000</v>
      </c>
      <c r="N53" s="280">
        <f t="shared" ref="N53:N54" si="1">K53*M53</f>
        <v>280</v>
      </c>
    </row>
    <row r="54" spans="1:14">
      <c r="A54" s="122" t="s">
        <v>934</v>
      </c>
      <c r="B54" s="49" t="str">
        <f>VLOOKUP(A54,MATERIALES!A6:D373,3,FALSE)</f>
        <v>Emulsión CRR-2</v>
      </c>
      <c r="C54" s="289"/>
      <c r="D54" s="289"/>
      <c r="E54" s="289"/>
      <c r="F54" s="289"/>
      <c r="G54" s="289"/>
      <c r="H54" s="289"/>
      <c r="I54" s="276"/>
      <c r="J54" s="232" t="str">
        <f>VLOOKUP(A54,MATERIALES!A8:D646,2,FALSE)</f>
        <v>lt</v>
      </c>
      <c r="K54" s="290">
        <v>0.12</v>
      </c>
      <c r="L54" s="275"/>
      <c r="M54" s="410">
        <f>VLOOKUP(A54,MATERIALES!A6:D397,4,FALSE)</f>
        <v>990</v>
      </c>
      <c r="N54" s="280">
        <f t="shared" si="1"/>
        <v>118.8</v>
      </c>
    </row>
    <row r="55" spans="1:14">
      <c r="A55" s="122"/>
      <c r="B55" s="49"/>
      <c r="C55" s="289"/>
      <c r="D55" s="289"/>
      <c r="E55" s="289"/>
      <c r="F55" s="289"/>
      <c r="G55" s="289"/>
      <c r="H55" s="289"/>
      <c r="I55" s="276"/>
      <c r="J55" s="232"/>
      <c r="K55" s="290"/>
      <c r="L55" s="275"/>
      <c r="M55" s="410"/>
      <c r="N55" s="280"/>
    </row>
    <row r="56" spans="1:14">
      <c r="A56" s="122"/>
      <c r="B56" s="49"/>
      <c r="C56" s="289"/>
      <c r="D56" s="289"/>
      <c r="E56" s="289"/>
      <c r="F56" s="289"/>
      <c r="G56" s="289"/>
      <c r="H56" s="289"/>
      <c r="I56" s="276"/>
      <c r="J56" s="232"/>
      <c r="K56" s="290"/>
      <c r="L56" s="275"/>
      <c r="M56" s="410"/>
      <c r="N56" s="280"/>
    </row>
    <row r="57" spans="1:14">
      <c r="A57" s="122"/>
      <c r="B57" s="49"/>
      <c r="C57" s="289"/>
      <c r="D57" s="289"/>
      <c r="E57" s="289"/>
      <c r="F57" s="289"/>
      <c r="G57" s="289"/>
      <c r="H57" s="289"/>
      <c r="I57" s="276"/>
      <c r="J57" s="232"/>
      <c r="K57" s="290"/>
      <c r="L57" s="275"/>
      <c r="M57" s="410"/>
      <c r="N57" s="280"/>
    </row>
    <row r="58" spans="1:14">
      <c r="A58" s="122"/>
      <c r="B58" s="49"/>
      <c r="C58" s="289"/>
      <c r="D58" s="289"/>
      <c r="E58" s="289"/>
      <c r="F58" s="289"/>
      <c r="G58" s="289"/>
      <c r="H58" s="289"/>
      <c r="I58" s="276"/>
      <c r="J58" s="232"/>
      <c r="K58" s="290"/>
      <c r="L58" s="275"/>
      <c r="M58" s="410"/>
      <c r="N58" s="280"/>
    </row>
    <row r="59" spans="1:14">
      <c r="B59" s="49"/>
      <c r="C59" s="289"/>
      <c r="D59" s="289"/>
      <c r="E59" s="289"/>
      <c r="F59" s="289"/>
      <c r="G59" s="289"/>
      <c r="H59" s="289"/>
      <c r="I59" s="276"/>
      <c r="J59" s="232"/>
      <c r="K59" s="290"/>
      <c r="L59" s="275"/>
      <c r="M59" s="291"/>
      <c r="N59" s="292"/>
    </row>
    <row r="60" spans="1:14">
      <c r="B60" s="49"/>
      <c r="C60" s="289"/>
      <c r="D60" s="289"/>
      <c r="E60" s="289"/>
      <c r="F60" s="289"/>
      <c r="G60" s="289"/>
      <c r="H60" s="289"/>
      <c r="I60" s="276"/>
      <c r="J60" s="232"/>
      <c r="K60" s="290"/>
      <c r="L60" s="275"/>
      <c r="M60" s="291"/>
      <c r="N60" s="292"/>
    </row>
    <row r="61" spans="1:14" ht="15" thickBot="1">
      <c r="B61" s="815"/>
      <c r="C61" s="816"/>
      <c r="D61" s="816"/>
      <c r="E61" s="816"/>
      <c r="F61" s="816"/>
      <c r="G61" s="816"/>
      <c r="H61" s="816"/>
      <c r="I61" s="817"/>
      <c r="J61" s="48"/>
      <c r="K61" s="50"/>
      <c r="L61" s="818"/>
      <c r="M61" s="819"/>
      <c r="N61" s="51"/>
    </row>
    <row r="62" spans="1:14" ht="15" thickBot="1">
      <c r="B62" s="820" t="s">
        <v>1037</v>
      </c>
      <c r="C62" s="821"/>
      <c r="D62" s="821"/>
      <c r="E62" s="821"/>
      <c r="F62" s="821"/>
      <c r="G62" s="821"/>
      <c r="H62" s="821"/>
      <c r="I62" s="821"/>
      <c r="J62" s="821"/>
      <c r="K62" s="821"/>
      <c r="L62" s="821"/>
      <c r="M62" s="822"/>
      <c r="N62" s="402">
        <f>SUM(N53:N61)</f>
        <v>398.8</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1" t="s">
        <v>1041</v>
      </c>
      <c r="C66" s="322"/>
      <c r="D66" s="322"/>
      <c r="E66" s="322"/>
      <c r="F66" s="322"/>
      <c r="G66" s="322"/>
      <c r="H66" s="79" t="s">
        <v>1029</v>
      </c>
      <c r="I66" s="80" t="s">
        <v>1042</v>
      </c>
      <c r="J66" s="81" t="s">
        <v>1043</v>
      </c>
      <c r="K66" s="79" t="s">
        <v>1044</v>
      </c>
      <c r="L66" s="823" t="s">
        <v>1045</v>
      </c>
      <c r="M66" s="796"/>
      <c r="N66" s="82" t="s">
        <v>1035</v>
      </c>
    </row>
    <row r="67" spans="1:15">
      <c r="A67" t="s">
        <v>1311</v>
      </c>
      <c r="B67" s="52" t="str">
        <f>VLOOKUP(A67,TRANSPORTE!A5:D117,3,FALSE)</f>
        <v>Transporte de Arena</v>
      </c>
      <c r="C67" s="325"/>
      <c r="D67" s="325"/>
      <c r="E67" s="325"/>
      <c r="F67" s="325"/>
      <c r="G67" s="325"/>
      <c r="H67" s="319" t="s">
        <v>339</v>
      </c>
      <c r="I67" s="421">
        <v>7.0000000000000001E-3</v>
      </c>
      <c r="J67" s="294">
        <v>1</v>
      </c>
      <c r="K67" s="421">
        <f>I67*J67</f>
        <v>7.0000000000000001E-3</v>
      </c>
      <c r="L67" s="824">
        <f>VLOOKUP(A67,TRANSPORTE!A6:D120,4,FALSE)</f>
        <v>800</v>
      </c>
      <c r="M67" s="825"/>
      <c r="N67" s="295">
        <f>L67*K67</f>
        <v>5.6000000000000005</v>
      </c>
    </row>
    <row r="68" spans="1:15">
      <c r="B68" s="52"/>
      <c r="C68" s="53"/>
      <c r="D68" s="53"/>
      <c r="E68" s="53"/>
      <c r="F68" s="53"/>
      <c r="G68" s="53"/>
      <c r="H68" s="319"/>
      <c r="I68" s="287"/>
      <c r="J68" s="294"/>
      <c r="K68" s="287"/>
      <c r="L68" s="824"/>
      <c r="M68" s="825"/>
      <c r="N68" s="295"/>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c r="B71" s="52"/>
      <c r="C71" s="53"/>
      <c r="D71" s="53"/>
      <c r="E71" s="53"/>
      <c r="F71" s="53"/>
      <c r="G71" s="53"/>
      <c r="H71" s="296"/>
      <c r="I71" s="287"/>
      <c r="J71" s="287"/>
      <c r="K71" s="287"/>
      <c r="L71" s="297"/>
      <c r="M71" s="298"/>
      <c r="N71" s="299"/>
    </row>
    <row r="72" spans="1:15" ht="15" thickBot="1">
      <c r="B72" s="455"/>
      <c r="C72" s="456"/>
      <c r="D72" s="456"/>
      <c r="E72" s="456"/>
      <c r="F72" s="456"/>
      <c r="G72" s="456"/>
      <c r="H72" s="54"/>
      <c r="I72" s="132"/>
      <c r="J72" s="132"/>
      <c r="K72" s="132"/>
      <c r="L72" s="809"/>
      <c r="M72" s="810"/>
      <c r="N72" s="133"/>
    </row>
    <row r="73" spans="1:15" ht="15" thickBot="1">
      <c r="B73" s="826" t="s">
        <v>1037</v>
      </c>
      <c r="C73" s="827"/>
      <c r="D73" s="827"/>
      <c r="E73" s="827"/>
      <c r="F73" s="827"/>
      <c r="G73" s="827"/>
      <c r="H73" s="827"/>
      <c r="I73" s="827"/>
      <c r="J73" s="827"/>
      <c r="K73" s="827"/>
      <c r="L73" s="827"/>
      <c r="M73" s="828"/>
      <c r="N73" s="110">
        <f>N67+N68+N69+N70+N71</f>
        <v>5.6000000000000005</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46" t="s">
        <v>1047</v>
      </c>
      <c r="C77" s="847"/>
      <c r="D77" s="847"/>
      <c r="E77" s="847"/>
      <c r="F77" s="847"/>
      <c r="G77" s="847"/>
      <c r="H77" s="847"/>
      <c r="I77" s="79" t="s">
        <v>1048</v>
      </c>
      <c r="J77" s="81" t="s">
        <v>1494</v>
      </c>
      <c r="K77" s="80" t="s">
        <v>1050</v>
      </c>
      <c r="L77" s="848" t="s">
        <v>1034</v>
      </c>
      <c r="M77" s="849"/>
      <c r="N77" s="104" t="s">
        <v>1035</v>
      </c>
    </row>
    <row r="78" spans="1:15">
      <c r="A78" t="s">
        <v>7</v>
      </c>
      <c r="B78" s="55" t="str">
        <f>VLOOKUP(A78,'MANO DE OBRA'!A8:D68,3,FALSE)</f>
        <v>Obrero (2)</v>
      </c>
      <c r="C78" s="53"/>
      <c r="D78" s="53"/>
      <c r="E78" s="53"/>
      <c r="F78" s="53"/>
      <c r="G78" s="53"/>
      <c r="H78" s="53"/>
      <c r="I78" s="300">
        <f>K78/J78*100</f>
        <v>55207.789411999998</v>
      </c>
      <c r="J78" s="301">
        <v>185</v>
      </c>
      <c r="K78" s="302">
        <f>VLOOKUP(A78,'MANO DE OBRA'!A8:D99,4,FALSE)</f>
        <v>102134.4104122</v>
      </c>
      <c r="L78" s="56"/>
      <c r="M78" s="303">
        <v>480</v>
      </c>
      <c r="N78" s="403">
        <f>K78/M78</f>
        <v>212.78002169208332</v>
      </c>
      <c r="O78" s="112"/>
    </row>
    <row r="79" spans="1:15">
      <c r="A79" t="s">
        <v>30</v>
      </c>
      <c r="B79" s="55" t="str">
        <f>VLOOKUP(A79,'MANO DE OBRA'!A8:D69,3,FALSE)</f>
        <v>Oficial</v>
      </c>
      <c r="C79" s="53"/>
      <c r="D79" s="53"/>
      <c r="E79" s="53"/>
      <c r="F79" s="53"/>
      <c r="G79" s="53"/>
      <c r="H79" s="53"/>
      <c r="I79" s="300">
        <f>K79/J79*100</f>
        <v>55207.789411999998</v>
      </c>
      <c r="J79" s="301">
        <v>185</v>
      </c>
      <c r="K79" s="302">
        <f>VLOOKUP(A79,'MANO DE OBRA'!A8:D100,4,FALSE)</f>
        <v>102134.4104122</v>
      </c>
      <c r="L79" s="56"/>
      <c r="M79" s="307">
        <v>480</v>
      </c>
      <c r="N79" s="403">
        <f>K79/M79</f>
        <v>212.78002169208332</v>
      </c>
    </row>
    <row r="80" spans="1:15">
      <c r="B80" s="55"/>
      <c r="C80" s="53"/>
      <c r="D80" s="53"/>
      <c r="E80" s="53"/>
      <c r="F80" s="53"/>
      <c r="G80" s="53"/>
      <c r="H80" s="53"/>
      <c r="I80" s="300"/>
      <c r="J80" s="301"/>
      <c r="K80" s="302"/>
      <c r="L80" s="56"/>
      <c r="M80" s="308"/>
      <c r="N80" s="403"/>
    </row>
    <row r="81" spans="1:14">
      <c r="B81" s="55"/>
      <c r="C81" s="53"/>
      <c r="D81" s="53"/>
      <c r="E81" s="53"/>
      <c r="F81" s="53"/>
      <c r="G81" s="53"/>
      <c r="H81" s="53"/>
      <c r="I81" s="287"/>
      <c r="J81" s="305"/>
      <c r="K81" s="306"/>
      <c r="L81" s="326"/>
      <c r="M81" s="308"/>
      <c r="N81" s="304"/>
    </row>
    <row r="82" spans="1:14">
      <c r="B82" s="55"/>
      <c r="C82" s="53"/>
      <c r="D82" s="53"/>
      <c r="E82" s="53"/>
      <c r="F82" s="53"/>
      <c r="G82" s="53"/>
      <c r="H82" s="53"/>
      <c r="I82" s="287"/>
      <c r="J82" s="305"/>
      <c r="K82" s="306"/>
      <c r="L82" s="326"/>
      <c r="M82" s="308"/>
      <c r="N82" s="304"/>
    </row>
    <row r="83" spans="1:14" ht="15" thickBot="1">
      <c r="B83" s="807"/>
      <c r="C83" s="808"/>
      <c r="D83" s="808"/>
      <c r="E83" s="808"/>
      <c r="F83" s="808"/>
      <c r="G83" s="808"/>
      <c r="H83" s="808"/>
      <c r="I83" s="132"/>
      <c r="J83" s="132"/>
      <c r="K83" s="132"/>
      <c r="L83" s="908"/>
      <c r="M83" s="908"/>
      <c r="N83" s="51"/>
    </row>
    <row r="84" spans="1:14" ht="15" thickBot="1">
      <c r="B84" s="826" t="s">
        <v>1037</v>
      </c>
      <c r="C84" s="827"/>
      <c r="D84" s="827"/>
      <c r="E84" s="827"/>
      <c r="F84" s="827"/>
      <c r="G84" s="827"/>
      <c r="H84" s="827"/>
      <c r="I84" s="827"/>
      <c r="J84" s="827"/>
      <c r="K84" s="827"/>
      <c r="L84" s="827"/>
      <c r="M84" s="828"/>
      <c r="N84" s="309">
        <f>SUM(N78:N83)</f>
        <v>425.56004338416665</v>
      </c>
    </row>
    <row r="85" spans="1:14" ht="15" thickBot="1">
      <c r="B85" s="39"/>
      <c r="C85" s="40"/>
      <c r="D85" s="40"/>
      <c r="E85" s="40"/>
      <c r="F85" s="40"/>
      <c r="G85" s="40"/>
      <c r="H85" s="40"/>
      <c r="I85" s="40"/>
      <c r="J85" s="40"/>
      <c r="K85" s="40"/>
      <c r="L85" s="40"/>
      <c r="M85" s="40"/>
      <c r="N85" s="41"/>
    </row>
    <row r="86" spans="1:14" ht="15" thickBot="1">
      <c r="B86" s="820" t="s">
        <v>1051</v>
      </c>
      <c r="C86" s="821"/>
      <c r="D86" s="821"/>
      <c r="E86" s="821"/>
      <c r="F86" s="821"/>
      <c r="G86" s="821"/>
      <c r="H86" s="821"/>
      <c r="I86" s="821"/>
      <c r="J86" s="821"/>
      <c r="K86" s="821"/>
      <c r="L86" s="821"/>
      <c r="M86" s="822"/>
      <c r="N86" s="105">
        <f>N48+N62+N73+N84</f>
        <v>2527.5635365030166</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11" t="s">
        <v>1053</v>
      </c>
      <c r="C90" s="812"/>
      <c r="D90" s="812"/>
      <c r="E90" s="812"/>
      <c r="F90" s="812"/>
      <c r="G90" s="812"/>
      <c r="H90" s="812"/>
      <c r="I90" s="322"/>
      <c r="J90" s="342"/>
      <c r="K90" s="310" t="s">
        <v>1054</v>
      </c>
      <c r="L90" s="850" t="s">
        <v>1055</v>
      </c>
      <c r="M90" s="851"/>
      <c r="N90" s="311"/>
    </row>
    <row r="91" spans="1:14">
      <c r="B91" s="852" t="s">
        <v>1056</v>
      </c>
      <c r="C91" s="853"/>
      <c r="D91" s="853"/>
      <c r="E91" s="853"/>
      <c r="F91" s="853"/>
      <c r="G91" s="853"/>
      <c r="H91" s="853"/>
      <c r="I91" s="93"/>
      <c r="J91" s="94"/>
      <c r="K91" s="312">
        <v>0.2</v>
      </c>
      <c r="L91" s="854">
        <f>N86*K91</f>
        <v>505.51270730060332</v>
      </c>
      <c r="M91" s="855"/>
      <c r="N91" s="57"/>
    </row>
    <row r="92" spans="1:14">
      <c r="B92" s="95" t="s">
        <v>1057</v>
      </c>
      <c r="C92" s="96"/>
      <c r="D92" s="96"/>
      <c r="E92" s="96"/>
      <c r="F92" s="96"/>
      <c r="G92" s="96"/>
      <c r="H92" s="96"/>
      <c r="I92" s="93"/>
      <c r="J92" s="94"/>
      <c r="K92" s="312">
        <v>0.05</v>
      </c>
      <c r="L92" s="854">
        <f>N86*K92</f>
        <v>126.37817682515083</v>
      </c>
      <c r="M92" s="855"/>
      <c r="N92" s="57"/>
    </row>
    <row r="93" spans="1:14" ht="15" thickBot="1">
      <c r="B93" s="97" t="s">
        <v>1058</v>
      </c>
      <c r="C93" s="98"/>
      <c r="D93" s="98"/>
      <c r="E93" s="98"/>
      <c r="F93" s="98"/>
      <c r="G93" s="98"/>
      <c r="H93" s="98"/>
      <c r="I93" s="99"/>
      <c r="J93" s="100"/>
      <c r="K93" s="313">
        <v>0.05</v>
      </c>
      <c r="L93" s="856">
        <f>N86*K93</f>
        <v>126.37817682515083</v>
      </c>
      <c r="M93" s="857"/>
      <c r="N93" s="57"/>
    </row>
    <row r="94" spans="1:14" ht="15" thickBot="1">
      <c r="B94" s="820" t="s">
        <v>1037</v>
      </c>
      <c r="C94" s="821"/>
      <c r="D94" s="821"/>
      <c r="E94" s="821"/>
      <c r="F94" s="821"/>
      <c r="G94" s="821"/>
      <c r="H94" s="821"/>
      <c r="I94" s="821"/>
      <c r="J94" s="821"/>
      <c r="K94" s="821"/>
      <c r="L94" s="821"/>
      <c r="M94" s="822"/>
      <c r="N94" s="58">
        <f>L91+L92+L93</f>
        <v>758.26906095090499</v>
      </c>
    </row>
    <row r="95" spans="1:14" ht="15" thickBot="1">
      <c r="B95" s="39"/>
      <c r="C95" s="40"/>
      <c r="D95" s="40"/>
      <c r="E95" s="40"/>
      <c r="F95" s="40"/>
      <c r="G95" s="40"/>
      <c r="H95" s="40"/>
      <c r="I95" s="40"/>
      <c r="J95" s="40"/>
      <c r="K95" s="40"/>
      <c r="L95" s="40"/>
      <c r="M95" s="40"/>
      <c r="N95" s="41"/>
    </row>
    <row r="96" spans="1:14" ht="15" thickBot="1">
      <c r="A96" t="s">
        <v>2122</v>
      </c>
      <c r="B96" s="820" t="s">
        <v>1059</v>
      </c>
      <c r="C96" s="821"/>
      <c r="D96" s="821"/>
      <c r="E96" s="821"/>
      <c r="F96" s="821"/>
      <c r="G96" s="821"/>
      <c r="H96" s="821"/>
      <c r="I96" s="821"/>
      <c r="J96" s="821"/>
      <c r="K96" s="821"/>
      <c r="L96" s="821"/>
      <c r="M96" s="822"/>
      <c r="N96" s="195">
        <f>N86+N94</f>
        <v>3285.8325974539216</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5" t="s">
        <v>2322</v>
      </c>
      <c r="C106" s="236"/>
      <c r="D106" s="236"/>
      <c r="E106" s="236"/>
      <c r="F106" s="236"/>
      <c r="G106" s="236"/>
      <c r="H106" s="236"/>
      <c r="I106" s="236"/>
      <c r="J106" s="236"/>
      <c r="K106" s="236"/>
      <c r="L106" s="236"/>
      <c r="M106" s="236"/>
      <c r="N106" s="237"/>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c r="B109" s="238"/>
      <c r="C109" s="239"/>
      <c r="D109" s="239"/>
      <c r="E109" s="239"/>
      <c r="F109" s="239"/>
      <c r="G109" s="239"/>
      <c r="H109" s="239"/>
      <c r="I109" s="239"/>
      <c r="J109" s="239"/>
      <c r="K109" s="239"/>
      <c r="L109" s="239"/>
      <c r="M109" s="239"/>
      <c r="N109" s="240"/>
    </row>
    <row r="110" spans="2:14" ht="15" thickBot="1">
      <c r="B110" s="241"/>
      <c r="C110" s="242"/>
      <c r="D110" s="242"/>
      <c r="E110" s="242"/>
      <c r="F110" s="242"/>
      <c r="G110" s="242"/>
      <c r="H110" s="242"/>
      <c r="I110" s="242"/>
      <c r="J110" s="242"/>
      <c r="K110" s="242"/>
      <c r="L110" s="242"/>
      <c r="M110" s="242"/>
      <c r="N110" s="243"/>
    </row>
    <row r="111" spans="2:14">
      <c r="B111" s="244"/>
      <c r="C111" s="245"/>
      <c r="D111" s="245"/>
      <c r="E111" s="245"/>
      <c r="F111" s="245"/>
      <c r="G111" s="245"/>
      <c r="H111" s="245"/>
      <c r="I111" s="245"/>
      <c r="J111" s="245"/>
      <c r="K111" s="245"/>
      <c r="L111" s="245"/>
      <c r="M111" s="245"/>
      <c r="N111" s="246"/>
    </row>
    <row r="112" spans="2:14">
      <c r="B112" s="230" t="s">
        <v>2323</v>
      </c>
      <c r="C112" s="37"/>
      <c r="D112" s="37"/>
      <c r="E112" s="37"/>
      <c r="F112" s="37"/>
      <c r="G112" s="37"/>
      <c r="H112" s="37"/>
      <c r="I112" s="37"/>
      <c r="J112" s="37"/>
      <c r="K112" s="37"/>
      <c r="L112" s="37"/>
      <c r="M112" s="37"/>
      <c r="N112" s="38"/>
    </row>
    <row r="113" spans="2:14" ht="15" customHeight="1">
      <c r="B113" s="858" t="s">
        <v>2324</v>
      </c>
      <c r="C113" s="859"/>
      <c r="D113" s="859"/>
      <c r="E113" s="859"/>
      <c r="F113" s="859"/>
      <c r="G113" s="859"/>
      <c r="H113" s="859"/>
      <c r="I113" s="859"/>
      <c r="J113" s="859"/>
      <c r="K113" s="859"/>
      <c r="L113" s="859"/>
      <c r="M113" s="859"/>
      <c r="N113" s="860"/>
    </row>
    <row r="114" spans="2:14" ht="15" customHeight="1">
      <c r="B114" s="858"/>
      <c r="C114" s="859"/>
      <c r="D114" s="859"/>
      <c r="E114" s="859"/>
      <c r="F114" s="859"/>
      <c r="G114" s="859"/>
      <c r="H114" s="859"/>
      <c r="I114" s="859"/>
      <c r="J114" s="859"/>
      <c r="K114" s="859"/>
      <c r="L114" s="859"/>
      <c r="M114" s="859"/>
      <c r="N114" s="860"/>
    </row>
    <row r="115" spans="2:14" ht="30" customHeight="1">
      <c r="B115" s="861" t="s">
        <v>2325</v>
      </c>
      <c r="C115" s="862"/>
      <c r="D115" s="862"/>
      <c r="E115" s="862"/>
      <c r="F115" s="862"/>
      <c r="G115" s="862"/>
      <c r="H115" s="862"/>
      <c r="I115" s="862"/>
      <c r="J115" s="862"/>
      <c r="K115" s="862"/>
      <c r="L115" s="862"/>
      <c r="M115" s="862"/>
      <c r="N115" s="863"/>
    </row>
    <row r="116" spans="2:14">
      <c r="B116" s="861"/>
      <c r="C116" s="862"/>
      <c r="D116" s="862"/>
      <c r="E116" s="862"/>
      <c r="F116" s="862"/>
      <c r="G116" s="862"/>
      <c r="H116" s="862"/>
      <c r="I116" s="862"/>
      <c r="J116" s="862"/>
      <c r="K116" s="862"/>
      <c r="L116" s="862"/>
      <c r="M116" s="862"/>
      <c r="N116" s="863"/>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339"/>
      <c r="C119" s="340"/>
      <c r="D119" s="340"/>
      <c r="E119" s="340"/>
      <c r="F119" s="340"/>
      <c r="G119" s="340"/>
      <c r="H119" s="340"/>
      <c r="I119" s="340"/>
      <c r="J119" s="340"/>
      <c r="K119" s="340"/>
      <c r="L119" s="340"/>
      <c r="M119" s="340"/>
      <c r="N119" s="341"/>
    </row>
    <row r="120" spans="2:14">
      <c r="B120" s="230"/>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7"/>
      <c r="K126" s="797"/>
      <c r="L126" s="797"/>
      <c r="M126" s="797"/>
      <c r="N126" s="798"/>
    </row>
    <row r="127" spans="2:14" ht="15" thickBot="1">
      <c r="B127" s="269" t="s">
        <v>2327</v>
      </c>
      <c r="C127" s="401"/>
      <c r="D127" s="401"/>
      <c r="E127" s="63"/>
      <c r="F127" s="63"/>
      <c r="G127" s="63"/>
      <c r="H127" s="63"/>
      <c r="I127" s="63"/>
      <c r="J127" s="799"/>
      <c r="K127" s="799"/>
      <c r="L127" s="799"/>
      <c r="M127" s="799"/>
      <c r="N127"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1176</v>
      </c>
      <c r="C31" s="87" t="s">
        <v>2145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5"/>
      <c r="J36" s="276"/>
      <c r="K36" s="277">
        <f>VLOOKUP(A36,EQUIPOS!A6:D163,4,FALSE)</f>
        <v>20000</v>
      </c>
      <c r="L36" s="278"/>
      <c r="M36" s="279">
        <v>6.25</v>
      </c>
      <c r="N36" s="280">
        <f t="shared" ref="N36:N41" si="0">K36/M36</f>
        <v>3200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50</v>
      </c>
      <c r="N37" s="280">
        <f t="shared" si="0"/>
        <v>1239.48</v>
      </c>
    </row>
    <row r="38" spans="1:14">
      <c r="A38" t="s">
        <v>184</v>
      </c>
      <c r="B38" s="833" t="str">
        <f>VLOOKUP(A38,EQUIPOS!A8:D154,3,FALSE)</f>
        <v>Cortadora de pavimento, Máxima profundidad de corte: 160 mm. Capacidad de disco: desde 12´´ hasta 18´´ de diámetro. Peso operacional: 135 kg, 13.5 hp de potencia</v>
      </c>
      <c r="C38" s="834"/>
      <c r="D38" s="834"/>
      <c r="E38" s="834"/>
      <c r="F38" s="834"/>
      <c r="G38" s="834"/>
      <c r="H38" s="835"/>
      <c r="I38" s="275"/>
      <c r="J38" s="276"/>
      <c r="K38" s="277">
        <f>VLOOKUP(A38,EQUIPOS!A8:D165,4,FALSE)</f>
        <v>12000</v>
      </c>
      <c r="L38" s="278"/>
      <c r="M38" s="279">
        <v>3.75</v>
      </c>
      <c r="N38" s="280">
        <f t="shared" si="0"/>
        <v>3200</v>
      </c>
    </row>
    <row r="39" spans="1:14">
      <c r="A39" t="s">
        <v>228</v>
      </c>
      <c r="B39" s="833" t="str">
        <f>VLOOKUP(A39,EQUIPOS!A9:D154,3,FALSE)</f>
        <v xml:space="preserve">Formaleta metálica (concreto hidráulico)
</v>
      </c>
      <c r="C39" s="834"/>
      <c r="D39" s="834"/>
      <c r="E39" s="834"/>
      <c r="F39" s="834"/>
      <c r="G39" s="834"/>
      <c r="H39" s="835"/>
      <c r="I39" s="275"/>
      <c r="J39" s="276"/>
      <c r="K39" s="277">
        <f>VLOOKUP(A39,EQUIPOS!A9:D166,4,FALSE)</f>
        <v>2732.3120280402409</v>
      </c>
      <c r="L39" s="278"/>
      <c r="M39" s="279">
        <v>6.25</v>
      </c>
      <c r="N39" s="280">
        <f t="shared" si="0"/>
        <v>437.16992448643856</v>
      </c>
    </row>
    <row r="40" spans="1:14">
      <c r="A40" t="s">
        <v>301</v>
      </c>
      <c r="B40" s="833" t="str">
        <f>VLOOKUP(A40,EQUIPOS!A10:D154,3,FALSE)</f>
        <v>Regla vibratoria, de longitud de 3 a 5 m, motor de 3600 rpm, potencia 6 HP</v>
      </c>
      <c r="C40" s="834"/>
      <c r="D40" s="834"/>
      <c r="E40" s="834"/>
      <c r="F40" s="834"/>
      <c r="G40" s="834"/>
      <c r="H40" s="835"/>
      <c r="I40" s="275"/>
      <c r="J40" s="276"/>
      <c r="K40" s="277">
        <f>VLOOKUP(A40,EQUIPOS!A10:D167,4,FALSE)</f>
        <v>7306.7114223669914</v>
      </c>
      <c r="L40" s="278"/>
      <c r="M40" s="279">
        <v>6.25</v>
      </c>
      <c r="N40" s="280">
        <f t="shared" si="0"/>
        <v>1169.0738275787187</v>
      </c>
    </row>
    <row r="41" spans="1:14">
      <c r="A41" t="s">
        <v>363</v>
      </c>
      <c r="B41" s="833" t="str">
        <f>VLOOKUP(A41,EQUIPOS!A11:D155,3,FALSE)</f>
        <v>Vibrador de concreto, Motor de 3 hp a 18.000 rpm Mangueras de 4 mt</v>
      </c>
      <c r="C41" s="834"/>
      <c r="D41" s="834"/>
      <c r="E41" s="834"/>
      <c r="F41" s="834"/>
      <c r="G41" s="834"/>
      <c r="H41" s="835"/>
      <c r="I41" s="275"/>
      <c r="J41" s="276"/>
      <c r="K41" s="277">
        <f>VLOOKUP(A41,EQUIPOS!A11:D168,4,FALSE)</f>
        <v>5219.0795874049936</v>
      </c>
      <c r="L41" s="278"/>
      <c r="M41" s="279">
        <v>6.25</v>
      </c>
      <c r="N41" s="280">
        <f t="shared" si="0"/>
        <v>835.05273398479903</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N83*M46</f>
        <v>919.20969370980004</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10999.986179759755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s="150" t="s">
        <v>383</v>
      </c>
      <c r="B53" s="49" t="str">
        <f>VLOOKUP(A53,MATERIALES!A5:D373,3,FALSE)</f>
        <v>Barras de transferencia de carga (1'')</v>
      </c>
      <c r="C53" s="289"/>
      <c r="D53" s="289"/>
      <c r="E53" s="289"/>
      <c r="F53" s="289"/>
      <c r="G53" s="289"/>
      <c r="H53" s="289"/>
      <c r="I53" s="276"/>
      <c r="J53" s="232" t="str">
        <f>VLOOKUP(A53,MATERIALES!A7:D645,2,FALSE)</f>
        <v>kg</v>
      </c>
      <c r="K53" s="415">
        <v>6.1342592592592586</v>
      </c>
      <c r="L53" s="275"/>
      <c r="M53" s="410">
        <f>VLOOKUP(A53,MATERIALES!A5:D396,4,FALSE)</f>
        <v>13519</v>
      </c>
      <c r="N53" s="280">
        <f>K53*M53</f>
        <v>82929.050925925912</v>
      </c>
    </row>
    <row r="54" spans="1:14">
      <c r="A54" s="150" t="s">
        <v>385</v>
      </c>
      <c r="B54" s="49" t="str">
        <f>VLOOKUP(A54,MATERIALES!A6:D373,3,FALSE)</f>
        <v>Barras de unión de 1/2´´</v>
      </c>
      <c r="C54" s="289"/>
      <c r="D54" s="289"/>
      <c r="E54" s="289"/>
      <c r="F54" s="289"/>
      <c r="G54" s="289"/>
      <c r="H54" s="289"/>
      <c r="I54" s="276"/>
      <c r="J54" s="232" t="str">
        <f>VLOOKUP(A54,MATERIALES!A8:D646,2,FALSE)</f>
        <v>kg</v>
      </c>
      <c r="K54" s="290">
        <v>0.37037037037037041</v>
      </c>
      <c r="L54" s="275"/>
      <c r="M54" s="410">
        <f>VLOOKUP(A54,MATERIALES!A6:D397,4,FALSE)</f>
        <v>3230</v>
      </c>
      <c r="N54" s="280">
        <f>K54*M54</f>
        <v>1196.2962962962963</v>
      </c>
    </row>
    <row r="55" spans="1:14">
      <c r="A55" s="150" t="s">
        <v>420</v>
      </c>
      <c r="B55" s="49" t="str">
        <f>VLOOKUP(A55,MATERIALES!A6:D373,3,FALSE)</f>
        <v>Cintilla De Poliuretano (Sikarod) (Pavimentos De Concreto Hidráulico)</v>
      </c>
      <c r="C55" s="289"/>
      <c r="D55" s="289"/>
      <c r="E55" s="289"/>
      <c r="F55" s="289"/>
      <c r="G55" s="289"/>
      <c r="H55" s="289"/>
      <c r="I55" s="276"/>
      <c r="J55" s="232" t="str">
        <f>VLOOKUP(A55,MATERIALES!A9:D647,2,FALSE)</f>
        <v>m</v>
      </c>
      <c r="K55" s="290">
        <v>1.1111111111111112</v>
      </c>
      <c r="L55" s="275"/>
      <c r="M55" s="410">
        <f>VLOOKUP(A55,MATERIALES!A6:D398,4,FALSE)</f>
        <v>916</v>
      </c>
      <c r="N55" s="280">
        <f>K55*M55</f>
        <v>1017.7777777777778</v>
      </c>
    </row>
    <row r="56" spans="1:14">
      <c r="A56" s="150" t="s">
        <v>684</v>
      </c>
      <c r="B56" s="49" t="str">
        <f>VLOOKUP(A56,MATERIALES!A6:D373,3,FALSE)</f>
        <v>Sello de silicona o sellador autonivelante</v>
      </c>
      <c r="C56" s="289"/>
      <c r="D56" s="289"/>
      <c r="E56" s="289"/>
      <c r="F56" s="289"/>
      <c r="G56" s="289"/>
      <c r="H56" s="289"/>
      <c r="I56" s="276"/>
      <c r="J56" s="232" t="str">
        <f>VLOOKUP(A56,MATERIALES!A10:D648,2,FALSE)</f>
        <v>m</v>
      </c>
      <c r="K56" s="290">
        <v>1.1111111111111112</v>
      </c>
      <c r="L56" s="275"/>
      <c r="M56" s="410">
        <f>VLOOKUP(A56,MATERIALES!A6:D399,4,FALSE)</f>
        <v>5327.8339411365832</v>
      </c>
      <c r="N56" s="280">
        <f>K56*M56</f>
        <v>5919.8154901517591</v>
      </c>
    </row>
    <row r="57" spans="1:14">
      <c r="A57" s="150" t="s">
        <v>849</v>
      </c>
      <c r="B57" s="815" t="str">
        <f>VLOOKUP(A57,MATERIALES!A7:D373,3,FALSE)</f>
        <v>Antisol blanco (presentación 20 kg)</v>
      </c>
      <c r="C57" s="816" t="e">
        <f>VLOOKUP(B57,MATERIALES!B7:E373,3,FALSE)</f>
        <v>#N/A</v>
      </c>
      <c r="D57" s="816" t="e">
        <f>VLOOKUP(C57,MATERIALES!C7:F373,3,FALSE)</f>
        <v>#N/A</v>
      </c>
      <c r="E57" s="816" t="e">
        <f>VLOOKUP(D57,MATERIALES!D7:G373,3,FALSE)</f>
        <v>#N/A</v>
      </c>
      <c r="F57" s="816" t="e">
        <f>VLOOKUP(E57,MATERIALES!E7:H373,3,FALSE)</f>
        <v>#N/A</v>
      </c>
      <c r="G57" s="816" t="e">
        <f>VLOOKUP(F57,MATERIALES!F7:I373,3,FALSE)</f>
        <v>#N/A</v>
      </c>
      <c r="H57" s="816" t="e">
        <f>VLOOKUP(G57,MATERIALES!G7:J373,3,FALSE)</f>
        <v>#N/A</v>
      </c>
      <c r="I57" s="816" t="e">
        <f>VLOOKUP(H57,MATERIALES!H7:K373,3,FALSE)</f>
        <v>#N/A</v>
      </c>
      <c r="J57" s="319" t="str">
        <f>VLOOKUP(A57,MATERIALES!A11:D649,2,FALSE)</f>
        <v>kg</v>
      </c>
      <c r="K57" s="50">
        <v>1.1200000000000001</v>
      </c>
      <c r="L57" s="824">
        <f>VLOOKUP(A57,MATERIALES!A4:D373,4,FALSE)</f>
        <v>5254</v>
      </c>
      <c r="M57" s="825"/>
      <c r="N57" s="280">
        <f>K57*L57</f>
        <v>5884.4800000000005</v>
      </c>
    </row>
    <row r="58" spans="1:14">
      <c r="A58" s="150" t="s">
        <v>910</v>
      </c>
      <c r="B58" s="324" t="str">
        <f>VLOOKUP(A58,MATERIALES!A8:D373,3,FALSE)</f>
        <v xml:space="preserve">Concreto hidráulico para pavimento MR-43
</v>
      </c>
      <c r="C58" s="325"/>
      <c r="D58" s="325"/>
      <c r="E58" s="325"/>
      <c r="F58" s="325"/>
      <c r="G58" s="325"/>
      <c r="H58" s="325"/>
      <c r="I58" s="325"/>
      <c r="J58" s="319" t="str">
        <f>VLOOKUP(A58,MATERIALES!A11:D650,2,FALSE)</f>
        <v>m3</v>
      </c>
      <c r="K58" s="50">
        <v>1.01</v>
      </c>
      <c r="L58" s="326"/>
      <c r="M58" s="422">
        <f>VLOOKUP(A58,MATERIALES!A8:D401,4,FALSE)</f>
        <v>415914.51999999996</v>
      </c>
      <c r="N58" s="280">
        <f>K58*M58</f>
        <v>420073.66519999999</v>
      </c>
    </row>
    <row r="59" spans="1:14">
      <c r="B59" s="324"/>
      <c r="C59" s="325"/>
      <c r="D59" s="325"/>
      <c r="E59" s="325"/>
      <c r="F59" s="325"/>
      <c r="G59" s="325"/>
      <c r="H59" s="325"/>
      <c r="I59" s="325"/>
      <c r="J59" s="50"/>
      <c r="K59" s="50"/>
      <c r="L59" s="326"/>
      <c r="M59" s="327"/>
      <c r="N59" s="51"/>
    </row>
    <row r="60" spans="1:14" ht="15" thickBot="1">
      <c r="B60" s="317"/>
      <c r="C60" s="318"/>
      <c r="D60" s="318"/>
      <c r="E60" s="318"/>
      <c r="F60" s="318"/>
      <c r="G60" s="318"/>
      <c r="H60" s="318"/>
      <c r="I60" s="318"/>
      <c r="J60" s="132"/>
      <c r="K60" s="132"/>
      <c r="L60" s="333"/>
      <c r="M60" s="332"/>
      <c r="N60" s="133"/>
    </row>
    <row r="61" spans="1:14" ht="15" thickBot="1">
      <c r="B61" s="820" t="s">
        <v>1037</v>
      </c>
      <c r="C61" s="821"/>
      <c r="D61" s="821"/>
      <c r="E61" s="821"/>
      <c r="F61" s="821"/>
      <c r="G61" s="821"/>
      <c r="H61" s="821"/>
      <c r="I61" s="821"/>
      <c r="J61" s="821"/>
      <c r="K61" s="821"/>
      <c r="L61" s="821"/>
      <c r="M61" s="822"/>
      <c r="N61" s="402">
        <f>SUM(N53:N60)</f>
        <v>517021.08569015173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1" t="s">
        <v>1041</v>
      </c>
      <c r="C65" s="322"/>
      <c r="D65" s="322"/>
      <c r="E65" s="322"/>
      <c r="F65" s="322"/>
      <c r="G65" s="322"/>
      <c r="H65" s="79" t="s">
        <v>1029</v>
      </c>
      <c r="I65" s="80" t="s">
        <v>1042</v>
      </c>
      <c r="J65" s="81" t="s">
        <v>1043</v>
      </c>
      <c r="K65" s="79" t="s">
        <v>1044</v>
      </c>
      <c r="L65" s="823" t="s">
        <v>1045</v>
      </c>
      <c r="M65" s="796"/>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824">
        <f>VLOOKUP(A66,TRANSPORTE!A5:D117,4,FALSE)</f>
        <v>1549.35</v>
      </c>
      <c r="M66" s="825"/>
      <c r="N66" s="295">
        <f>K66*L66</f>
        <v>1564.8434999999999</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 thickBot="1">
      <c r="B71" s="455"/>
      <c r="C71" s="456"/>
      <c r="D71" s="456"/>
      <c r="E71" s="456"/>
      <c r="F71" s="456"/>
      <c r="G71" s="456"/>
      <c r="H71" s="54"/>
      <c r="I71" s="132"/>
      <c r="J71" s="132"/>
      <c r="K71" s="132"/>
      <c r="L71" s="809"/>
      <c r="M71" s="810"/>
      <c r="N71" s="133"/>
    </row>
    <row r="72" spans="1:15" ht="15" thickBot="1">
      <c r="B72" s="826" t="s">
        <v>1037</v>
      </c>
      <c r="C72" s="827"/>
      <c r="D72" s="827"/>
      <c r="E72" s="827"/>
      <c r="F72" s="827"/>
      <c r="G72" s="827"/>
      <c r="H72" s="827"/>
      <c r="I72" s="827"/>
      <c r="J72" s="827"/>
      <c r="K72" s="827"/>
      <c r="L72" s="827"/>
      <c r="M72" s="828"/>
      <c r="N72" s="110">
        <f>N66+N67+N68+N69+N70</f>
        <v>1564.8434999999999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6" t="s">
        <v>1047</v>
      </c>
      <c r="C76" s="847"/>
      <c r="D76" s="847"/>
      <c r="E76" s="847"/>
      <c r="F76" s="847"/>
      <c r="G76" s="847"/>
      <c r="H76" s="847"/>
      <c r="I76" s="79" t="s">
        <v>1048</v>
      </c>
      <c r="J76" s="81" t="s">
        <v>1494</v>
      </c>
      <c r="K76" s="80" t="s">
        <v>1050</v>
      </c>
      <c r="L76" s="848" t="s">
        <v>1034</v>
      </c>
      <c r="M76" s="849"/>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 thickBot="1">
      <c r="B82" s="807"/>
      <c r="C82" s="808"/>
      <c r="D82" s="808"/>
      <c r="E82" s="808"/>
      <c r="F82" s="808"/>
      <c r="G82" s="808"/>
      <c r="H82" s="808"/>
      <c r="I82" s="132"/>
      <c r="J82" s="132"/>
      <c r="K82" s="132"/>
      <c r="L82" s="908"/>
      <c r="M82" s="908"/>
      <c r="N82" s="133"/>
    </row>
    <row r="83" spans="1:14" ht="15" thickBot="1">
      <c r="B83" s="826" t="s">
        <v>1037</v>
      </c>
      <c r="C83" s="827"/>
      <c r="D83" s="827"/>
      <c r="E83" s="827"/>
      <c r="F83" s="827"/>
      <c r="G83" s="827"/>
      <c r="H83" s="827"/>
      <c r="I83" s="827"/>
      <c r="J83" s="827"/>
      <c r="K83" s="827"/>
      <c r="L83" s="827"/>
      <c r="M83" s="828"/>
      <c r="N83" s="468">
        <f>SUM(N77:N82)</f>
        <v>9192.0969370980001</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538778.01230700943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2"/>
      <c r="J89" s="342"/>
      <c r="K89" s="310" t="s">
        <v>1054</v>
      </c>
      <c r="L89" s="850" t="s">
        <v>1055</v>
      </c>
      <c r="M89" s="851"/>
      <c r="N89" s="311"/>
    </row>
    <row r="90" spans="1:14">
      <c r="B90" s="852" t="s">
        <v>1056</v>
      </c>
      <c r="C90" s="853"/>
      <c r="D90" s="853"/>
      <c r="E90" s="853"/>
      <c r="F90" s="853"/>
      <c r="G90" s="853"/>
      <c r="H90" s="853"/>
      <c r="I90" s="93"/>
      <c r="J90" s="94"/>
      <c r="K90" s="312">
        <v>0.2</v>
      </c>
      <c r="L90" s="854">
        <f>N85*K90</f>
        <v>107755.6024614019</v>
      </c>
      <c r="M90" s="855"/>
      <c r="N90" s="57"/>
    </row>
    <row r="91" spans="1:14">
      <c r="B91" s="95" t="s">
        <v>1057</v>
      </c>
      <c r="C91" s="96"/>
      <c r="D91" s="96"/>
      <c r="E91" s="96"/>
      <c r="F91" s="96"/>
      <c r="G91" s="96"/>
      <c r="H91" s="96"/>
      <c r="I91" s="93"/>
      <c r="J91" s="94"/>
      <c r="K91" s="312">
        <v>0.05</v>
      </c>
      <c r="L91" s="854">
        <f>N85*K91</f>
        <v>26938.900615350474</v>
      </c>
      <c r="M91" s="855"/>
      <c r="N91" s="57"/>
    </row>
    <row r="92" spans="1:14" ht="15" thickBot="1">
      <c r="B92" s="97" t="s">
        <v>1058</v>
      </c>
      <c r="C92" s="98"/>
      <c r="D92" s="98"/>
      <c r="E92" s="98"/>
      <c r="F92" s="98"/>
      <c r="G92" s="98"/>
      <c r="H92" s="98"/>
      <c r="I92" s="99"/>
      <c r="J92" s="100"/>
      <c r="K92" s="313">
        <v>0.05</v>
      </c>
      <c r="L92" s="856">
        <f>N85*K92</f>
        <v>26938.900615350474</v>
      </c>
      <c r="M92" s="857"/>
      <c r="N92" s="57"/>
    </row>
    <row r="93" spans="1:14" ht="15" thickBot="1">
      <c r="B93" s="820" t="s">
        <v>1037</v>
      </c>
      <c r="C93" s="821"/>
      <c r="D93" s="821"/>
      <c r="E93" s="821"/>
      <c r="F93" s="821"/>
      <c r="G93" s="821"/>
      <c r="H93" s="821"/>
      <c r="I93" s="821"/>
      <c r="J93" s="821"/>
      <c r="K93" s="821"/>
      <c r="L93" s="821"/>
      <c r="M93" s="822"/>
      <c r="N93" s="58">
        <f>L90+L91+L92</f>
        <v>161633.40369210282</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5">
        <f>N85+N93</f>
        <v>700411.41599911219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8" t="s">
        <v>2324</v>
      </c>
      <c r="C112" s="859"/>
      <c r="D112" s="859"/>
      <c r="E112" s="859"/>
      <c r="F112" s="859"/>
      <c r="G112" s="859"/>
      <c r="H112" s="859"/>
      <c r="I112" s="859"/>
      <c r="J112" s="859"/>
      <c r="K112" s="859"/>
      <c r="L112" s="859"/>
      <c r="M112" s="859"/>
      <c r="N112" s="860"/>
    </row>
    <row r="113" spans="2:14" ht="15" customHeight="1">
      <c r="B113" s="858"/>
      <c r="C113" s="859"/>
      <c r="D113" s="859"/>
      <c r="E113" s="859"/>
      <c r="F113" s="859"/>
      <c r="G113" s="859"/>
      <c r="H113" s="859"/>
      <c r="I113" s="859"/>
      <c r="J113" s="859"/>
      <c r="K113" s="859"/>
      <c r="L113" s="859"/>
      <c r="M113" s="859"/>
      <c r="N113" s="860"/>
    </row>
    <row r="114" spans="2:14" ht="30" customHeight="1">
      <c r="B114" s="861" t="s">
        <v>2325</v>
      </c>
      <c r="C114" s="862"/>
      <c r="D114" s="862"/>
      <c r="E114" s="862"/>
      <c r="F114" s="862"/>
      <c r="G114" s="862"/>
      <c r="H114" s="862"/>
      <c r="I114" s="862"/>
      <c r="J114" s="862"/>
      <c r="K114" s="862"/>
      <c r="L114" s="862"/>
      <c r="M114" s="862"/>
      <c r="N114" s="863"/>
    </row>
    <row r="115" spans="2:14">
      <c r="B115" s="861"/>
      <c r="C115" s="862"/>
      <c r="D115" s="862"/>
      <c r="E115" s="862"/>
      <c r="F115" s="862"/>
      <c r="G115" s="862"/>
      <c r="H115" s="862"/>
      <c r="I115" s="862"/>
      <c r="J115" s="862"/>
      <c r="K115" s="862"/>
      <c r="L115" s="862"/>
      <c r="M115" s="862"/>
      <c r="N115" s="86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7"/>
      <c r="K125" s="797"/>
      <c r="L125" s="797"/>
      <c r="M125" s="797"/>
      <c r="N125" s="798"/>
    </row>
    <row r="126" spans="2:14" ht="15.75" customHeight="1" thickBot="1">
      <c r="B126" s="269" t="s">
        <v>2327</v>
      </c>
      <c r="C126" s="401"/>
      <c r="D126" s="401"/>
      <c r="E126" s="63"/>
      <c r="F126" s="63"/>
      <c r="G126" s="63"/>
      <c r="H126" s="63"/>
      <c r="I126" s="63"/>
      <c r="J126" s="799"/>
      <c r="K126" s="799"/>
      <c r="L126" s="799"/>
      <c r="M126" s="799"/>
      <c r="N126" s="800"/>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5" hidden="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1708</v>
      </c>
      <c r="C31" s="87" t="s">
        <v>1707</v>
      </c>
      <c r="D31" s="88"/>
      <c r="E31" s="88"/>
      <c r="F31" s="88"/>
      <c r="G31" s="88"/>
      <c r="H31" s="88"/>
      <c r="I31" s="88"/>
      <c r="J31" s="89"/>
      <c r="K31" s="316"/>
      <c r="L31" s="314" t="s">
        <v>388</v>
      </c>
      <c r="M31" s="211"/>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5"/>
      <c r="J36" s="276"/>
      <c r="K36" s="277">
        <f>VLOOKUP(A36,EQUIPOS!A6:D163,4,FALSE)</f>
        <v>20000</v>
      </c>
      <c r="L36" s="278"/>
      <c r="M36" s="279">
        <v>6.25</v>
      </c>
      <c r="N36" s="280">
        <f t="shared" ref="N36:N41" si="0">K36/M36</f>
        <v>3200</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61974</v>
      </c>
      <c r="L37" s="278"/>
      <c r="M37" s="279">
        <v>50</v>
      </c>
      <c r="N37" s="280">
        <f t="shared" si="0"/>
        <v>1239.48</v>
      </c>
    </row>
    <row r="38" spans="1:14">
      <c r="A38" t="s">
        <v>184</v>
      </c>
      <c r="B38" s="833" t="str">
        <f>VLOOKUP(A38,EQUIPOS!A8:D154,3,FALSE)</f>
        <v>Cortadora de pavimento, Máxima profundidad de corte: 160 mm. Capacidad de disco: desde 12´´ hasta 18´´ de diámetro. Peso operacional: 135 kg, 13.5 hp de potencia</v>
      </c>
      <c r="C38" s="834"/>
      <c r="D38" s="834"/>
      <c r="E38" s="834"/>
      <c r="F38" s="834"/>
      <c r="G38" s="834"/>
      <c r="H38" s="835"/>
      <c r="I38" s="275"/>
      <c r="J38" s="276"/>
      <c r="K38" s="277">
        <f>VLOOKUP(A38,EQUIPOS!A8:D165,4,FALSE)</f>
        <v>12000</v>
      </c>
      <c r="L38" s="278"/>
      <c r="M38" s="279">
        <v>3.75</v>
      </c>
      <c r="N38" s="280">
        <f t="shared" si="0"/>
        <v>3200</v>
      </c>
    </row>
    <row r="39" spans="1:14">
      <c r="A39" t="s">
        <v>228</v>
      </c>
      <c r="B39" s="833" t="str">
        <f>VLOOKUP(A39,EQUIPOS!A9:D154,3,FALSE)</f>
        <v xml:space="preserve">Formaleta metálica (concreto hidráulico)
</v>
      </c>
      <c r="C39" s="834"/>
      <c r="D39" s="834"/>
      <c r="E39" s="834"/>
      <c r="F39" s="834"/>
      <c r="G39" s="834"/>
      <c r="H39" s="835"/>
      <c r="I39" s="275"/>
      <c r="J39" s="276"/>
      <c r="K39" s="277">
        <f>VLOOKUP(A39,EQUIPOS!A9:D166,4,FALSE)</f>
        <v>2732.3120280402409</v>
      </c>
      <c r="L39" s="278"/>
      <c r="M39" s="279">
        <v>6.25</v>
      </c>
      <c r="N39" s="280">
        <f t="shared" si="0"/>
        <v>437.16992448643856</v>
      </c>
    </row>
    <row r="40" spans="1:14">
      <c r="A40" t="s">
        <v>301</v>
      </c>
      <c r="B40" s="833" t="str">
        <f>VLOOKUP(A40,EQUIPOS!A10:D154,3,FALSE)</f>
        <v>Regla vibratoria, de longitud de 3 a 5 m, motor de 3600 rpm, potencia 6 HP</v>
      </c>
      <c r="C40" s="834"/>
      <c r="D40" s="834"/>
      <c r="E40" s="834"/>
      <c r="F40" s="834"/>
      <c r="G40" s="834"/>
      <c r="H40" s="835"/>
      <c r="I40" s="275"/>
      <c r="J40" s="276"/>
      <c r="K40" s="277">
        <f>VLOOKUP(A40,EQUIPOS!A10:D167,4,FALSE)</f>
        <v>7306.7114223669914</v>
      </c>
      <c r="L40" s="278"/>
      <c r="M40" s="279">
        <v>6.25</v>
      </c>
      <c r="N40" s="280">
        <f t="shared" si="0"/>
        <v>1169.0738275787187</v>
      </c>
    </row>
    <row r="41" spans="1:14">
      <c r="A41" t="s">
        <v>363</v>
      </c>
      <c r="B41" s="833" t="str">
        <f>VLOOKUP(A41,EQUIPOS!A11:D155,3,FALSE)</f>
        <v>Vibrador de concreto, Motor de 3 hp a 18.000 rpm Mangueras de 4 mt</v>
      </c>
      <c r="C41" s="834"/>
      <c r="D41" s="834"/>
      <c r="E41" s="834"/>
      <c r="F41" s="834"/>
      <c r="G41" s="834"/>
      <c r="H41" s="835"/>
      <c r="I41" s="275"/>
      <c r="J41" s="276"/>
      <c r="K41" s="277">
        <f>VLOOKUP(A41,EQUIPOS!A11:D168,4,FALSE)</f>
        <v>5219.0795874049936</v>
      </c>
      <c r="L41" s="278"/>
      <c r="M41" s="279">
        <v>6.25</v>
      </c>
      <c r="N41" s="280">
        <f t="shared" si="0"/>
        <v>835.05273398479903</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N83*M46</f>
        <v>919.20969370980004</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SUM(N36:N47)</f>
        <v>10999.986179759755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s="150" t="s">
        <v>383</v>
      </c>
      <c r="B53" s="49" t="str">
        <f>VLOOKUP(A53,MATERIALES!A5:D373,3,FALSE)</f>
        <v>Barras de transferencia de carga (1'')</v>
      </c>
      <c r="C53" s="289"/>
      <c r="D53" s="289"/>
      <c r="E53" s="289"/>
      <c r="F53" s="289"/>
      <c r="G53" s="289"/>
      <c r="H53" s="289"/>
      <c r="I53" s="276"/>
      <c r="J53" s="232" t="s">
        <v>377</v>
      </c>
      <c r="K53" s="290">
        <v>6.1342592592592586</v>
      </c>
      <c r="L53" s="275"/>
      <c r="M53" s="410">
        <f>VLOOKUP(A53,MATERIALES!A5:D396,4,FALSE)</f>
        <v>13519</v>
      </c>
      <c r="N53" s="280">
        <f>K53*M53</f>
        <v>82929.050925925912</v>
      </c>
    </row>
    <row r="54" spans="1:14">
      <c r="A54" s="150" t="s">
        <v>818</v>
      </c>
      <c r="B54" s="49" t="str">
        <f>VLOOKUP(A54,MATERIALES!A6:D373,3,FALSE)</f>
        <v>Aditivo Acelerante de Fraguado</v>
      </c>
      <c r="C54" s="289"/>
      <c r="D54" s="289"/>
      <c r="E54" s="289"/>
      <c r="F54" s="289"/>
      <c r="G54" s="289"/>
      <c r="H54" s="289"/>
      <c r="I54" s="276"/>
      <c r="J54" s="232" t="s">
        <v>377</v>
      </c>
      <c r="K54" s="290">
        <v>1.1200000000000001</v>
      </c>
      <c r="L54" s="275"/>
      <c r="M54" s="410">
        <f>VLOOKUP(A54,MATERIALES!A6:D397,4,FALSE)</f>
        <v>5605</v>
      </c>
      <c r="N54" s="280">
        <f>K54*M54</f>
        <v>6277.6</v>
      </c>
    </row>
    <row r="55" spans="1:14">
      <c r="A55" s="150" t="s">
        <v>385</v>
      </c>
      <c r="B55" s="49" t="str">
        <f>VLOOKUP(A55,MATERIALES!A6:D373,3,FALSE)</f>
        <v>Barras de unión de 1/2´´</v>
      </c>
      <c r="C55" s="289"/>
      <c r="D55" s="289"/>
      <c r="E55" s="289"/>
      <c r="F55" s="289"/>
      <c r="G55" s="289"/>
      <c r="H55" s="289"/>
      <c r="I55" s="276"/>
      <c r="J55" s="232" t="s">
        <v>377</v>
      </c>
      <c r="K55" s="290">
        <v>0.37037037037037041</v>
      </c>
      <c r="L55" s="275"/>
      <c r="M55" s="410">
        <f>VLOOKUP(A55,MATERIALES!A6:D398,4,FALSE)</f>
        <v>3230</v>
      </c>
      <c r="N55" s="280">
        <f>K55*M55</f>
        <v>1196.2962962962963</v>
      </c>
    </row>
    <row r="56" spans="1:14">
      <c r="A56" s="150" t="s">
        <v>420</v>
      </c>
      <c r="B56" s="49" t="str">
        <f>VLOOKUP(A56,MATERIALES!A6:D373,3,FALSE)</f>
        <v>Cintilla De Poliuretano (Sikarod) (Pavimentos De Concreto Hidráulico)</v>
      </c>
      <c r="C56" s="289"/>
      <c r="D56" s="289"/>
      <c r="E56" s="289"/>
      <c r="F56" s="289"/>
      <c r="G56" s="289"/>
      <c r="H56" s="289"/>
      <c r="I56" s="276"/>
      <c r="J56" s="232" t="s">
        <v>144</v>
      </c>
      <c r="K56" s="290">
        <v>1.1111111111111112</v>
      </c>
      <c r="L56" s="275"/>
      <c r="M56" s="410">
        <f>VLOOKUP(A56,MATERIALES!A6:D399,4,FALSE)</f>
        <v>916</v>
      </c>
      <c r="N56" s="280">
        <f>K56*M56</f>
        <v>1017.7777777777778</v>
      </c>
    </row>
    <row r="57" spans="1:14">
      <c r="A57" s="150" t="s">
        <v>684</v>
      </c>
      <c r="B57" s="815" t="str">
        <f>VLOOKUP(A57,MATERIALES!A7:D373,3,FALSE)</f>
        <v>Sello de silicona o sellador autonivelante</v>
      </c>
      <c r="C57" s="816" t="e">
        <f>VLOOKUP(B57,MATERIALES!B7:E373,3,FALSE)</f>
        <v>#N/A</v>
      </c>
      <c r="D57" s="816" t="e">
        <f>VLOOKUP(C57,MATERIALES!C7:F373,3,FALSE)</f>
        <v>#N/A</v>
      </c>
      <c r="E57" s="816" t="e">
        <f>VLOOKUP(D57,MATERIALES!D7:G373,3,FALSE)</f>
        <v>#N/A</v>
      </c>
      <c r="F57" s="816" t="e">
        <f>VLOOKUP(E57,MATERIALES!E7:H373,3,FALSE)</f>
        <v>#N/A</v>
      </c>
      <c r="G57" s="816" t="e">
        <f>VLOOKUP(F57,MATERIALES!F7:I373,3,FALSE)</f>
        <v>#N/A</v>
      </c>
      <c r="H57" s="816" t="e">
        <f>VLOOKUP(G57,MATERIALES!G7:J373,3,FALSE)</f>
        <v>#N/A</v>
      </c>
      <c r="I57" s="816" t="e">
        <f>VLOOKUP(H57,MATERIALES!H7:K373,3,FALSE)</f>
        <v>#N/A</v>
      </c>
      <c r="J57" s="319" t="s">
        <v>144</v>
      </c>
      <c r="K57" s="50">
        <v>1.1111111111111112</v>
      </c>
      <c r="L57" s="824">
        <f>VLOOKUP(A57,MATERIALES!A4:D373,4,FALSE)</f>
        <v>5327.8339411365832</v>
      </c>
      <c r="M57" s="825"/>
      <c r="N57" s="280">
        <f>K57*L57</f>
        <v>5919.8154901517591</v>
      </c>
    </row>
    <row r="58" spans="1:14">
      <c r="A58" s="150" t="s">
        <v>849</v>
      </c>
      <c r="B58" s="324" t="str">
        <f>VLOOKUP(A58,MATERIALES!A8:D373,3,FALSE)</f>
        <v>Antisol blanco (presentación 20 kg)</v>
      </c>
      <c r="C58" s="325"/>
      <c r="D58" s="325"/>
      <c r="E58" s="325"/>
      <c r="F58" s="325"/>
      <c r="G58" s="325"/>
      <c r="H58" s="325"/>
      <c r="I58" s="325"/>
      <c r="J58" s="319" t="s">
        <v>377</v>
      </c>
      <c r="K58" s="50">
        <v>1.1200000000000001</v>
      </c>
      <c r="L58" s="423"/>
      <c r="M58" s="422">
        <f>VLOOKUP(A58,MATERIALES!A8:D401,4,FALSE)</f>
        <v>5254</v>
      </c>
      <c r="N58" s="280">
        <f>K58*M58</f>
        <v>5884.4800000000005</v>
      </c>
    </row>
    <row r="59" spans="1:14">
      <c r="A59" t="s">
        <v>910</v>
      </c>
      <c r="B59" s="324" t="str">
        <f>VLOOKUP(A59,MATERIALES!A9:D373,3,FALSE)</f>
        <v xml:space="preserve">Concreto hidráulico para pavimento MR-43
</v>
      </c>
      <c r="C59" s="325"/>
      <c r="D59" s="325"/>
      <c r="E59" s="325"/>
      <c r="F59" s="325"/>
      <c r="G59" s="325"/>
      <c r="H59" s="325"/>
      <c r="I59" s="325"/>
      <c r="J59" s="319" t="s">
        <v>388</v>
      </c>
      <c r="K59" s="50">
        <v>1.01</v>
      </c>
      <c r="L59" s="423"/>
      <c r="M59" s="422">
        <f>VLOOKUP(A59,MATERIALES!A9:D402,4,FALSE)</f>
        <v>415914.51999999996</v>
      </c>
      <c r="N59" s="280">
        <f>K59*M59</f>
        <v>420073.66519999999</v>
      </c>
    </row>
    <row r="60" spans="1:14" ht="15" thickBot="1">
      <c r="B60" s="317"/>
      <c r="C60" s="318"/>
      <c r="D60" s="318"/>
      <c r="E60" s="318"/>
      <c r="F60" s="318"/>
      <c r="G60" s="318"/>
      <c r="H60" s="318"/>
      <c r="I60" s="318"/>
      <c r="J60" s="132"/>
      <c r="K60" s="132"/>
      <c r="L60" s="333"/>
      <c r="M60" s="332"/>
      <c r="N60" s="133"/>
    </row>
    <row r="61" spans="1:14" ht="15" thickBot="1">
      <c r="B61" s="820" t="s">
        <v>1037</v>
      </c>
      <c r="C61" s="821"/>
      <c r="D61" s="821"/>
      <c r="E61" s="821"/>
      <c r="F61" s="821"/>
      <c r="G61" s="821"/>
      <c r="H61" s="821"/>
      <c r="I61" s="821"/>
      <c r="J61" s="821"/>
      <c r="K61" s="821"/>
      <c r="L61" s="821"/>
      <c r="M61" s="822"/>
      <c r="N61" s="402">
        <f>SUM(N53:N60)</f>
        <v>523298.68569015176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1" t="s">
        <v>1041</v>
      </c>
      <c r="C65" s="322"/>
      <c r="D65" s="322"/>
      <c r="E65" s="322"/>
      <c r="F65" s="322"/>
      <c r="G65" s="322"/>
      <c r="H65" s="79" t="s">
        <v>1029</v>
      </c>
      <c r="I65" s="80" t="s">
        <v>1042</v>
      </c>
      <c r="J65" s="81" t="s">
        <v>1043</v>
      </c>
      <c r="K65" s="79" t="s">
        <v>1044</v>
      </c>
      <c r="L65" s="823" t="s">
        <v>1045</v>
      </c>
      <c r="M65" s="796"/>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824">
        <f>VLOOKUP(A66,TRANSPORTE!A5:D117,4,FALSE)</f>
        <v>1549.35</v>
      </c>
      <c r="M66" s="825"/>
      <c r="N66" s="295">
        <f>K66*L66</f>
        <v>1564.8434999999999</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 thickBot="1">
      <c r="B71" s="317"/>
      <c r="C71" s="318"/>
      <c r="D71" s="318"/>
      <c r="E71" s="318"/>
      <c r="F71" s="318"/>
      <c r="G71" s="318"/>
      <c r="H71" s="54"/>
      <c r="I71" s="132"/>
      <c r="J71" s="132"/>
      <c r="K71" s="132"/>
      <c r="L71" s="809"/>
      <c r="M71" s="810"/>
      <c r="N71" s="133"/>
    </row>
    <row r="72" spans="1:15" ht="15" thickBot="1">
      <c r="B72" s="826" t="s">
        <v>1037</v>
      </c>
      <c r="C72" s="827"/>
      <c r="D72" s="827"/>
      <c r="E72" s="827"/>
      <c r="F72" s="827"/>
      <c r="G72" s="827"/>
      <c r="H72" s="827"/>
      <c r="I72" s="827"/>
      <c r="J72" s="827"/>
      <c r="K72" s="827"/>
      <c r="L72" s="827"/>
      <c r="M72" s="828"/>
      <c r="N72" s="110">
        <f>N66+N67+N68+N69+N70</f>
        <v>1564.8434999999999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6" t="s">
        <v>1047</v>
      </c>
      <c r="C76" s="847"/>
      <c r="D76" s="847"/>
      <c r="E76" s="847"/>
      <c r="F76" s="847"/>
      <c r="G76" s="847"/>
      <c r="H76" s="847"/>
      <c r="I76" s="79" t="s">
        <v>1048</v>
      </c>
      <c r="J76" s="81" t="s">
        <v>1494</v>
      </c>
      <c r="K76" s="80" t="s">
        <v>1050</v>
      </c>
      <c r="L76" s="848" t="s">
        <v>1034</v>
      </c>
      <c r="M76" s="849"/>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 thickBot="1">
      <c r="B82" s="807"/>
      <c r="C82" s="808"/>
      <c r="D82" s="808"/>
      <c r="E82" s="808"/>
      <c r="F82" s="808"/>
      <c r="G82" s="808"/>
      <c r="H82" s="808"/>
      <c r="I82" s="132"/>
      <c r="J82" s="132"/>
      <c r="K82" s="132"/>
      <c r="L82" s="908"/>
      <c r="M82" s="908"/>
      <c r="N82" s="51"/>
    </row>
    <row r="83" spans="1:14" ht="15" thickBot="1">
      <c r="B83" s="826" t="s">
        <v>1037</v>
      </c>
      <c r="C83" s="827"/>
      <c r="D83" s="827"/>
      <c r="E83" s="827"/>
      <c r="F83" s="827"/>
      <c r="G83" s="827"/>
      <c r="H83" s="827"/>
      <c r="I83" s="827"/>
      <c r="J83" s="827"/>
      <c r="K83" s="827"/>
      <c r="L83" s="827"/>
      <c r="M83" s="828"/>
      <c r="N83" s="309">
        <f>SUM(N77:N82)</f>
        <v>9192.0969370980001</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545055.6123070094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2"/>
      <c r="J89" s="342"/>
      <c r="K89" s="310" t="s">
        <v>1054</v>
      </c>
      <c r="L89" s="850" t="s">
        <v>1055</v>
      </c>
      <c r="M89" s="851"/>
      <c r="N89" s="311"/>
    </row>
    <row r="90" spans="1:14">
      <c r="B90" s="852" t="s">
        <v>1056</v>
      </c>
      <c r="C90" s="853"/>
      <c r="D90" s="853"/>
      <c r="E90" s="853"/>
      <c r="F90" s="853"/>
      <c r="G90" s="853"/>
      <c r="H90" s="853"/>
      <c r="I90" s="93"/>
      <c r="J90" s="94"/>
      <c r="K90" s="312">
        <v>0.2</v>
      </c>
      <c r="L90" s="854">
        <f>N85*K90</f>
        <v>109011.12246140189</v>
      </c>
      <c r="M90" s="855"/>
      <c r="N90" s="57"/>
    </row>
    <row r="91" spans="1:14">
      <c r="B91" s="95" t="s">
        <v>1057</v>
      </c>
      <c r="C91" s="96"/>
      <c r="D91" s="96"/>
      <c r="E91" s="96"/>
      <c r="F91" s="96"/>
      <c r="G91" s="96"/>
      <c r="H91" s="96"/>
      <c r="I91" s="93"/>
      <c r="J91" s="94"/>
      <c r="K91" s="312">
        <v>0.05</v>
      </c>
      <c r="L91" s="854">
        <f>N85*K91</f>
        <v>27252.780615350472</v>
      </c>
      <c r="M91" s="855"/>
      <c r="N91" s="57"/>
    </row>
    <row r="92" spans="1:14" ht="15" thickBot="1">
      <c r="B92" s="97" t="s">
        <v>1058</v>
      </c>
      <c r="C92" s="98"/>
      <c r="D92" s="98"/>
      <c r="E92" s="98"/>
      <c r="F92" s="98"/>
      <c r="G92" s="98"/>
      <c r="H92" s="98"/>
      <c r="I92" s="99"/>
      <c r="J92" s="100"/>
      <c r="K92" s="313">
        <v>0.05</v>
      </c>
      <c r="L92" s="856">
        <f>N85*K92</f>
        <v>27252.780615350472</v>
      </c>
      <c r="M92" s="857"/>
      <c r="N92" s="57"/>
    </row>
    <row r="93" spans="1:14" ht="15" thickBot="1">
      <c r="B93" s="820" t="s">
        <v>1037</v>
      </c>
      <c r="C93" s="821"/>
      <c r="D93" s="821"/>
      <c r="E93" s="821"/>
      <c r="F93" s="821"/>
      <c r="G93" s="821"/>
      <c r="H93" s="821"/>
      <c r="I93" s="821"/>
      <c r="J93" s="821"/>
      <c r="K93" s="821"/>
      <c r="L93" s="821"/>
      <c r="M93" s="822"/>
      <c r="N93" s="58">
        <f>L90+L91+L92</f>
        <v>163516.68369210282</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5">
        <f>N85+N93</f>
        <v>708572.29599911219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8" t="s">
        <v>2324</v>
      </c>
      <c r="C112" s="859"/>
      <c r="D112" s="859"/>
      <c r="E112" s="859"/>
      <c r="F112" s="859"/>
      <c r="G112" s="859"/>
      <c r="H112" s="859"/>
      <c r="I112" s="859"/>
      <c r="J112" s="859"/>
      <c r="K112" s="859"/>
      <c r="L112" s="859"/>
      <c r="M112" s="859"/>
      <c r="N112" s="860"/>
    </row>
    <row r="113" spans="2:14" ht="15" customHeight="1">
      <c r="B113" s="858"/>
      <c r="C113" s="859"/>
      <c r="D113" s="859"/>
      <c r="E113" s="859"/>
      <c r="F113" s="859"/>
      <c r="G113" s="859"/>
      <c r="H113" s="859"/>
      <c r="I113" s="859"/>
      <c r="J113" s="859"/>
      <c r="K113" s="859"/>
      <c r="L113" s="859"/>
      <c r="M113" s="859"/>
      <c r="N113" s="860"/>
    </row>
    <row r="114" spans="2:14" ht="30" customHeight="1">
      <c r="B114" s="861" t="s">
        <v>2325</v>
      </c>
      <c r="C114" s="862"/>
      <c r="D114" s="862"/>
      <c r="E114" s="862"/>
      <c r="F114" s="862"/>
      <c r="G114" s="862"/>
      <c r="H114" s="862"/>
      <c r="I114" s="862"/>
      <c r="J114" s="862"/>
      <c r="K114" s="862"/>
      <c r="L114" s="862"/>
      <c r="M114" s="862"/>
      <c r="N114" s="863"/>
    </row>
    <row r="115" spans="2:14">
      <c r="B115" s="861"/>
      <c r="C115" s="862"/>
      <c r="D115" s="862"/>
      <c r="E115" s="862"/>
      <c r="F115" s="862"/>
      <c r="G115" s="862"/>
      <c r="H115" s="862"/>
      <c r="I115" s="862"/>
      <c r="J115" s="862"/>
      <c r="K115" s="862"/>
      <c r="L115" s="862"/>
      <c r="M115" s="862"/>
      <c r="N115" s="86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7"/>
      <c r="K125" s="797"/>
      <c r="L125" s="797"/>
      <c r="M125" s="797"/>
      <c r="N125" s="798"/>
    </row>
    <row r="126" spans="2:14" ht="15.75" customHeight="1" thickBot="1">
      <c r="B126" s="269" t="s">
        <v>2327</v>
      </c>
      <c r="C126" s="401"/>
      <c r="D126" s="401"/>
      <c r="E126" s="63"/>
      <c r="F126" s="63"/>
      <c r="G126" s="63"/>
      <c r="H126" s="63"/>
      <c r="I126" s="63"/>
      <c r="J126" s="799"/>
      <c r="K126" s="799"/>
      <c r="L126" s="799"/>
      <c r="M126" s="799"/>
      <c r="N126" s="800"/>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29.25" customHeight="1" thickBot="1">
      <c r="A31" s="163" t="s">
        <v>1929</v>
      </c>
      <c r="B31" s="86" t="s">
        <v>1177</v>
      </c>
      <c r="C31" s="960" t="s">
        <v>1709</v>
      </c>
      <c r="D31" s="961"/>
      <c r="E31" s="961"/>
      <c r="F31" s="961"/>
      <c r="G31" s="961"/>
      <c r="H31" s="961"/>
      <c r="I31" s="961"/>
      <c r="J31" s="961"/>
      <c r="K31" s="476"/>
      <c r="L31" s="314" t="s">
        <v>377</v>
      </c>
      <c r="M31" s="211"/>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4"/>
      <c r="F40" s="834"/>
      <c r="G40" s="834"/>
      <c r="H40" s="835"/>
      <c r="I40" s="42"/>
      <c r="J40" s="43"/>
      <c r="K40" s="277"/>
      <c r="L40" s="284"/>
      <c r="M40" s="285"/>
      <c r="N40" s="280"/>
    </row>
    <row r="41" spans="1:14">
      <c r="B41" s="328"/>
      <c r="C41" s="329"/>
      <c r="D41" s="329"/>
      <c r="E41" s="329"/>
      <c r="F41" s="331"/>
      <c r="G41" s="331"/>
      <c r="H41" s="131"/>
      <c r="I41" s="42"/>
      <c r="J41" s="43"/>
      <c r="K41" s="282"/>
      <c r="L41" s="284"/>
      <c r="M41" s="285"/>
      <c r="N41" s="286"/>
    </row>
    <row r="42" spans="1:14">
      <c r="B42" s="840"/>
      <c r="C42" s="841"/>
      <c r="D42" s="841"/>
      <c r="E42" s="44"/>
      <c r="F42" s="45"/>
      <c r="G42" s="45"/>
      <c r="H42" s="46"/>
      <c r="I42" s="42"/>
      <c r="J42" s="43"/>
      <c r="K42" s="287"/>
      <c r="L42" s="284"/>
      <c r="M42" s="409"/>
      <c r="N42" s="352"/>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896</v>
      </c>
      <c r="B49" s="49" t="str">
        <f>VLOOKUP(A49,MATERIALES!A4:D373,3,FALSE)</f>
        <v>Cemento Porthland Norma ASTM C150 Tipo _______</v>
      </c>
      <c r="C49" s="289"/>
      <c r="D49" s="289"/>
      <c r="E49" s="289"/>
      <c r="F49" s="289"/>
      <c r="G49" s="289"/>
      <c r="H49" s="289"/>
      <c r="I49" s="276"/>
      <c r="J49" s="424" t="str">
        <f>VLOOKUP(A49,MATERIALES!A5:D641,2,FALSE)</f>
        <v>kg</v>
      </c>
      <c r="K49" s="290">
        <v>1</v>
      </c>
      <c r="L49" s="275"/>
      <c r="M49" s="410">
        <f>VLOOKUP(A49,MATERIALES!A5:D396,4,FALSE)</f>
        <v>440.07705200759051</v>
      </c>
      <c r="N49" s="280">
        <f>K49*M49</f>
        <v>440.07705200759051</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SUM(N49:N53)</f>
        <v>440.07705200759051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319"/>
      <c r="I60" s="287"/>
      <c r="J60" s="294"/>
      <c r="K60" s="287"/>
      <c r="L60" s="824"/>
      <c r="M60" s="825"/>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440.07705200759051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88.01541040151811</v>
      </c>
      <c r="M83" s="855"/>
      <c r="N83" s="57"/>
    </row>
    <row r="84" spans="1:14">
      <c r="B84" s="95" t="s">
        <v>1057</v>
      </c>
      <c r="C84" s="96"/>
      <c r="D84" s="96"/>
      <c r="E84" s="96"/>
      <c r="F84" s="96"/>
      <c r="G84" s="96"/>
      <c r="H84" s="96"/>
      <c r="I84" s="93"/>
      <c r="J84" s="94"/>
      <c r="K84" s="312">
        <v>0.05</v>
      </c>
      <c r="L84" s="854">
        <f>N78*K84</f>
        <v>22.003852600379528</v>
      </c>
      <c r="M84" s="855"/>
      <c r="N84" s="57"/>
    </row>
    <row r="85" spans="1:14" ht="15" thickBot="1">
      <c r="B85" s="97" t="s">
        <v>1058</v>
      </c>
      <c r="C85" s="98"/>
      <c r="D85" s="98"/>
      <c r="E85" s="98"/>
      <c r="F85" s="98"/>
      <c r="G85" s="98"/>
      <c r="H85" s="98"/>
      <c r="I85" s="99"/>
      <c r="J85" s="100"/>
      <c r="K85" s="313">
        <v>0.05</v>
      </c>
      <c r="L85" s="856">
        <f>N78*K85</f>
        <v>22.003852600379528</v>
      </c>
      <c r="M85" s="857"/>
      <c r="N85" s="57"/>
    </row>
    <row r="86" spans="1:14" ht="15" thickBot="1">
      <c r="B86" s="820" t="s">
        <v>1037</v>
      </c>
      <c r="C86" s="821"/>
      <c r="D86" s="821"/>
      <c r="E86" s="821"/>
      <c r="F86" s="821"/>
      <c r="G86" s="821"/>
      <c r="H86" s="821"/>
      <c r="I86" s="821"/>
      <c r="J86" s="821"/>
      <c r="K86" s="821"/>
      <c r="L86" s="821"/>
      <c r="M86" s="822"/>
      <c r="N86" s="58">
        <f>L83+L84+L85</f>
        <v>132.02311560227716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572.10016760986764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9.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69" t="s">
        <v>2327</v>
      </c>
      <c r="C119" s="401"/>
      <c r="D119" s="401"/>
      <c r="E119" s="63"/>
      <c r="F119" s="63"/>
      <c r="G119" s="63"/>
      <c r="H119" s="63"/>
      <c r="I119" s="63"/>
      <c r="J119" s="799"/>
      <c r="K119" s="799"/>
      <c r="L119" s="799"/>
      <c r="M119" s="799"/>
      <c r="N119" s="800"/>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29.25" customHeight="1" thickBot="1">
      <c r="A31" t="s">
        <v>1929</v>
      </c>
      <c r="B31" s="86" t="s">
        <v>1710</v>
      </c>
      <c r="C31" s="960" t="s">
        <v>2146</v>
      </c>
      <c r="D31" s="961"/>
      <c r="E31" s="961"/>
      <c r="F31" s="961"/>
      <c r="G31" s="961"/>
      <c r="H31" s="961"/>
      <c r="I31" s="961"/>
      <c r="J31" s="961"/>
      <c r="K31" s="47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4"/>
      <c r="F40" s="834"/>
      <c r="G40" s="834"/>
      <c r="H40" s="835"/>
      <c r="I40" s="42"/>
      <c r="J40" s="43"/>
      <c r="K40" s="277"/>
      <c r="L40" s="284"/>
      <c r="M40" s="285"/>
      <c r="N40" s="280"/>
    </row>
    <row r="41" spans="1:14">
      <c r="B41" s="328"/>
      <c r="C41" s="329"/>
      <c r="D41" s="329"/>
      <c r="E41" s="329"/>
      <c r="F41" s="331"/>
      <c r="G41" s="331"/>
      <c r="H41" s="131"/>
      <c r="I41" s="42"/>
      <c r="J41" s="43"/>
      <c r="K41" s="282"/>
      <c r="L41" s="284"/>
      <c r="M41" s="285"/>
      <c r="N41" s="286"/>
    </row>
    <row r="42" spans="1:14">
      <c r="B42" s="840"/>
      <c r="C42" s="841"/>
      <c r="D42" s="841"/>
      <c r="E42" s="44"/>
      <c r="F42" s="45"/>
      <c r="G42" s="45"/>
      <c r="H42" s="46"/>
      <c r="I42" s="42"/>
      <c r="J42" s="43"/>
      <c r="K42" s="287"/>
      <c r="L42" s="284"/>
      <c r="M42" s="409"/>
      <c r="N42" s="352"/>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898</v>
      </c>
      <c r="B49" s="49" t="str">
        <f>VLOOKUP(A49,MATERIALES!A4:D373,3,FALSE)</f>
        <v>Cemento Hidráulico adicionado, Norma ASTM C595 Tipo _______</v>
      </c>
      <c r="C49" s="289"/>
      <c r="D49" s="289"/>
      <c r="E49" s="289"/>
      <c r="F49" s="289"/>
      <c r="G49" s="289"/>
      <c r="H49" s="289"/>
      <c r="I49" s="276"/>
      <c r="J49" s="424" t="str">
        <f>VLOOKUP(A49,MATERIALES!A5:D641,2,FALSE)</f>
        <v>kg</v>
      </c>
      <c r="K49" s="290">
        <v>1</v>
      </c>
      <c r="L49" s="275"/>
      <c r="M49" s="410">
        <f>VLOOKUP(A49,MATERIALES!A5:D396,4,FALSE)</f>
        <v>505.86684233528945</v>
      </c>
      <c r="N49" s="280">
        <f>K49*M49</f>
        <v>505.86684233528945</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SUM(N49:N53)</f>
        <v>505.86684233528945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319"/>
      <c r="I60" s="287"/>
      <c r="J60" s="294"/>
      <c r="K60" s="287"/>
      <c r="L60" s="824"/>
      <c r="M60" s="825"/>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505.86684233528945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101.1733684670579</v>
      </c>
      <c r="M83" s="855"/>
      <c r="N83" s="57"/>
    </row>
    <row r="84" spans="1:14">
      <c r="B84" s="95" t="s">
        <v>1057</v>
      </c>
      <c r="C84" s="96"/>
      <c r="D84" s="96"/>
      <c r="E84" s="96"/>
      <c r="F84" s="96"/>
      <c r="G84" s="96"/>
      <c r="H84" s="96"/>
      <c r="I84" s="93"/>
      <c r="J84" s="94"/>
      <c r="K84" s="312">
        <v>0.05</v>
      </c>
      <c r="L84" s="854">
        <f>N78*K84</f>
        <v>25.293342116764475</v>
      </c>
      <c r="M84" s="855"/>
      <c r="N84" s="57"/>
    </row>
    <row r="85" spans="1:14" ht="15" thickBot="1">
      <c r="B85" s="97" t="s">
        <v>1058</v>
      </c>
      <c r="C85" s="98"/>
      <c r="D85" s="98"/>
      <c r="E85" s="98"/>
      <c r="F85" s="98"/>
      <c r="G85" s="98"/>
      <c r="H85" s="98"/>
      <c r="I85" s="99"/>
      <c r="J85" s="100"/>
      <c r="K85" s="313">
        <v>0.05</v>
      </c>
      <c r="L85" s="856">
        <f>N78*K85</f>
        <v>25.293342116764475</v>
      </c>
      <c r="M85" s="857"/>
      <c r="N85" s="57"/>
    </row>
    <row r="86" spans="1:14" ht="15" thickBot="1">
      <c r="B86" s="820" t="s">
        <v>1037</v>
      </c>
      <c r="C86" s="821"/>
      <c r="D86" s="821"/>
      <c r="E86" s="821"/>
      <c r="F86" s="821"/>
      <c r="G86" s="821"/>
      <c r="H86" s="821"/>
      <c r="I86" s="821"/>
      <c r="J86" s="821"/>
      <c r="K86" s="821"/>
      <c r="L86" s="821"/>
      <c r="M86" s="822"/>
      <c r="N86" s="58">
        <f>L83+L84+L85</f>
        <v>151.76005270058684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657.62689503587626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 thickBot="1">
      <c r="B119" s="427" t="s">
        <v>2327</v>
      </c>
      <c r="C119" s="428"/>
      <c r="D119" s="428"/>
      <c r="E119" s="267"/>
      <c r="F119" s="267"/>
      <c r="G119" s="267"/>
      <c r="H119" s="267"/>
      <c r="I119" s="267"/>
      <c r="J119" s="970"/>
      <c r="K119" s="970"/>
      <c r="L119" s="970"/>
      <c r="M119" s="970"/>
      <c r="N119" s="971"/>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41.25" customHeight="1" thickBot="1">
      <c r="A31" t="s">
        <v>1929</v>
      </c>
      <c r="B31" s="86" t="s">
        <v>1711</v>
      </c>
      <c r="C31" s="960" t="s">
        <v>2147</v>
      </c>
      <c r="D31" s="961"/>
      <c r="E31" s="961"/>
      <c r="F31" s="961"/>
      <c r="G31" s="961"/>
      <c r="H31" s="961"/>
      <c r="I31" s="961"/>
      <c r="J31" s="961"/>
      <c r="K31" s="476"/>
      <c r="L31" s="314" t="s">
        <v>377</v>
      </c>
      <c r="M31" s="211"/>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4"/>
      <c r="F40" s="834"/>
      <c r="G40" s="834"/>
      <c r="H40" s="835"/>
      <c r="I40" s="42"/>
      <c r="J40" s="43"/>
      <c r="K40" s="277"/>
      <c r="L40" s="284"/>
      <c r="M40" s="285"/>
      <c r="N40" s="280"/>
    </row>
    <row r="41" spans="1:14">
      <c r="B41" s="328"/>
      <c r="C41" s="329"/>
      <c r="D41" s="329"/>
      <c r="E41" s="329"/>
      <c r="F41" s="331"/>
      <c r="G41" s="331"/>
      <c r="H41" s="131"/>
      <c r="I41" s="42"/>
      <c r="J41" s="43"/>
      <c r="K41" s="282"/>
      <c r="L41" s="284"/>
      <c r="M41" s="285"/>
      <c r="N41" s="286"/>
    </row>
    <row r="42" spans="1:14">
      <c r="B42" s="840"/>
      <c r="C42" s="841"/>
      <c r="D42" s="841"/>
      <c r="E42" s="44"/>
      <c r="F42" s="45"/>
      <c r="G42" s="45"/>
      <c r="H42" s="46"/>
      <c r="I42" s="42"/>
      <c r="J42" s="43"/>
      <c r="K42" s="287"/>
      <c r="L42" s="284"/>
      <c r="M42" s="409"/>
      <c r="N42" s="352"/>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875</v>
      </c>
      <c r="B49" s="49" t="str">
        <f>VLOOKUP(A49,MATERIALES!A4:D373,3,FALSE)</f>
        <v xml:space="preserve">Cemento gris
</v>
      </c>
      <c r="C49" s="289"/>
      <c r="D49" s="289"/>
      <c r="E49" s="289"/>
      <c r="F49" s="289"/>
      <c r="G49" s="289"/>
      <c r="H49" s="289"/>
      <c r="I49" s="276"/>
      <c r="J49" s="424" t="str">
        <f>VLOOKUP(A49,MATERIALES!A5:D641,2,FALSE)</f>
        <v>kg</v>
      </c>
      <c r="K49" s="290">
        <v>1</v>
      </c>
      <c r="L49" s="275"/>
      <c r="M49" s="410">
        <f>VLOOKUP(A49,MATERIALES!A5:D396,4,FALSE)</f>
        <v>470</v>
      </c>
      <c r="N49" s="280">
        <f>K49*M49</f>
        <v>470</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2">
        <f>SUM(N49:N53)</f>
        <v>470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319"/>
      <c r="I60" s="287"/>
      <c r="J60" s="294"/>
      <c r="K60" s="287"/>
      <c r="L60" s="824"/>
      <c r="M60" s="825"/>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470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94</v>
      </c>
      <c r="M83" s="855"/>
      <c r="N83" s="57"/>
    </row>
    <row r="84" spans="1:14">
      <c r="B84" s="95" t="s">
        <v>1057</v>
      </c>
      <c r="C84" s="96"/>
      <c r="D84" s="96"/>
      <c r="E84" s="96"/>
      <c r="F84" s="96"/>
      <c r="G84" s="96"/>
      <c r="H84" s="96"/>
      <c r="I84" s="93"/>
      <c r="J84" s="94"/>
      <c r="K84" s="312">
        <v>0.05</v>
      </c>
      <c r="L84" s="854">
        <f>N78*K84</f>
        <v>23.5</v>
      </c>
      <c r="M84" s="855"/>
      <c r="N84" s="57"/>
    </row>
    <row r="85" spans="1:14" ht="15" thickBot="1">
      <c r="B85" s="97" t="s">
        <v>1058</v>
      </c>
      <c r="C85" s="98"/>
      <c r="D85" s="98"/>
      <c r="E85" s="98"/>
      <c r="F85" s="98"/>
      <c r="G85" s="98"/>
      <c r="H85" s="98"/>
      <c r="I85" s="99"/>
      <c r="J85" s="100"/>
      <c r="K85" s="313">
        <v>0.05</v>
      </c>
      <c r="L85" s="856">
        <f>N78*K85</f>
        <v>23.5</v>
      </c>
      <c r="M85" s="857"/>
      <c r="N85" s="57"/>
    </row>
    <row r="86" spans="1:14" ht="15" thickBot="1">
      <c r="B86" s="820" t="s">
        <v>1037</v>
      </c>
      <c r="C86" s="821"/>
      <c r="D86" s="821"/>
      <c r="E86" s="821"/>
      <c r="F86" s="821"/>
      <c r="G86" s="821"/>
      <c r="H86" s="821"/>
      <c r="I86" s="821"/>
      <c r="J86" s="821"/>
      <c r="K86" s="821"/>
      <c r="L86" s="821"/>
      <c r="M86" s="822"/>
      <c r="N86" s="58">
        <f>L83+L84+L85</f>
        <v>141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611</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 thickBot="1">
      <c r="B119" s="427" t="s">
        <v>2327</v>
      </c>
      <c r="C119" s="428"/>
      <c r="D119" s="428"/>
      <c r="E119" s="267"/>
      <c r="F119" s="267"/>
      <c r="G119" s="267"/>
      <c r="H119" s="267"/>
      <c r="I119" s="267"/>
      <c r="J119" s="970"/>
      <c r="K119" s="970"/>
      <c r="L119" s="970"/>
      <c r="M119" s="970"/>
      <c r="N119"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86" t="s">
        <v>1712</v>
      </c>
      <c r="C31" s="87" t="s">
        <v>1713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5"/>
      <c r="J36" s="276"/>
      <c r="K36" s="277">
        <f>VLOOKUP(A36,EQUIPOS!A6:D163,4,FALSE)</f>
        <v>20000</v>
      </c>
      <c r="L36" s="278"/>
      <c r="M36" s="279">
        <v>30</v>
      </c>
      <c r="N36" s="280">
        <f>K36/M36</f>
        <v>666.66666666666663</v>
      </c>
    </row>
    <row r="37" spans="1:14">
      <c r="A37" t="s">
        <v>363</v>
      </c>
      <c r="B37" s="833" t="str">
        <f>VLOOKUP(A37,EQUIPOS!A7:D154,3,FALSE)</f>
        <v>Vibrador de concreto, Motor de 3 hp a 18.000 rpm Mangueras de 4 mt</v>
      </c>
      <c r="C37" s="834"/>
      <c r="D37" s="834"/>
      <c r="E37" s="834"/>
      <c r="F37" s="834"/>
      <c r="G37" s="834"/>
      <c r="H37" s="835"/>
      <c r="I37" s="275"/>
      <c r="J37" s="276"/>
      <c r="K37" s="277">
        <f>VLOOKUP(A37,EQUIPOS!A7:D164,4,FALSE)</f>
        <v>5219.0795874049936</v>
      </c>
      <c r="L37" s="278"/>
      <c r="M37" s="279">
        <v>30</v>
      </c>
      <c r="N37" s="280">
        <f>K37/M37</f>
        <v>173.96931958016646</v>
      </c>
    </row>
    <row r="38" spans="1:14">
      <c r="A38" t="s">
        <v>228</v>
      </c>
      <c r="B38" s="833" t="str">
        <f>VLOOKUP(A38,EQUIPOS!A8:D154,3,FALSE)</f>
        <v xml:space="preserve">Formaleta metálica (concreto hidráulico)
</v>
      </c>
      <c r="C38" s="834"/>
      <c r="D38" s="834"/>
      <c r="E38" s="834"/>
      <c r="F38" s="834"/>
      <c r="G38" s="834"/>
      <c r="H38" s="835"/>
      <c r="I38" s="836"/>
      <c r="J38" s="817"/>
      <c r="K38" s="277">
        <f>VLOOKUP(A38,EQUIPOS!A8:D165,4,FALSE)</f>
        <v>2732.3120280402409</v>
      </c>
      <c r="L38" s="837">
        <v>0.33329999999999999</v>
      </c>
      <c r="M38" s="838"/>
      <c r="N38" s="280">
        <f>K38/L38</f>
        <v>8197.7558597066945</v>
      </c>
    </row>
    <row r="39" spans="1:14">
      <c r="B39" s="833"/>
      <c r="C39" s="834"/>
      <c r="D39" s="834"/>
      <c r="E39" s="834"/>
      <c r="F39" s="834"/>
      <c r="G39" s="834"/>
      <c r="H39" s="835"/>
      <c r="I39" s="42"/>
      <c r="J39" s="43"/>
      <c r="K39" s="277"/>
      <c r="L39" s="284"/>
      <c r="M39" s="285"/>
      <c r="N39" s="280"/>
    </row>
    <row r="40" spans="1:14">
      <c r="B40" s="328"/>
      <c r="C40" s="329"/>
      <c r="D40" s="329"/>
      <c r="E40" s="331"/>
      <c r="F40" s="331"/>
      <c r="G40" s="331"/>
      <c r="H40" s="131"/>
      <c r="I40" s="42"/>
      <c r="J40" s="43"/>
      <c r="K40" s="282"/>
      <c r="L40" s="284"/>
      <c r="M40" s="285"/>
      <c r="N40" s="286"/>
    </row>
    <row r="41" spans="1:14">
      <c r="B41" s="840" t="s">
        <v>1036</v>
      </c>
      <c r="C41" s="841"/>
      <c r="D41" s="841"/>
      <c r="E41" s="44"/>
      <c r="F41" s="45"/>
      <c r="G41" s="45"/>
      <c r="H41" s="46"/>
      <c r="I41" s="42"/>
      <c r="J41" s="43"/>
      <c r="K41" s="287"/>
      <c r="L41" s="284"/>
      <c r="M41" s="409">
        <v>0.1</v>
      </c>
      <c r="N41" s="352">
        <f>N72*M41</f>
        <v>212.78002169208332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9251.1718676456112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910</v>
      </c>
      <c r="B48" s="49" t="str">
        <f>VLOOKUP(A48,MATERIALES!A5:D373,3,FALSE)</f>
        <v xml:space="preserve">Concreto hidráulico para pavimento MR-43
</v>
      </c>
      <c r="C48" s="289"/>
      <c r="D48" s="289"/>
      <c r="E48" s="289"/>
      <c r="F48" s="289"/>
      <c r="G48" s="289"/>
      <c r="H48" s="289"/>
      <c r="I48" s="276"/>
      <c r="J48" s="232" t="str">
        <f>VLOOKUP(A48,MATERIALES!A4:D640,2,FALSE)</f>
        <v>m3</v>
      </c>
      <c r="K48" s="290">
        <v>1.01</v>
      </c>
      <c r="L48" s="275"/>
      <c r="M48" s="410">
        <f>VLOOKUP(A48,MATERIALES!A5:D396,4,FALSE)</f>
        <v>415914.51999999996</v>
      </c>
      <c r="N48" s="280">
        <f>K48*M48</f>
        <v>420073.66519999999</v>
      </c>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ht="15" thickBot="1">
      <c r="B51" s="815"/>
      <c r="C51" s="816"/>
      <c r="D51" s="816"/>
      <c r="E51" s="816"/>
      <c r="F51" s="816"/>
      <c r="G51" s="816"/>
      <c r="H51" s="816"/>
      <c r="I51" s="817"/>
      <c r="J51" s="48"/>
      <c r="K51" s="50"/>
      <c r="L51" s="818"/>
      <c r="M51" s="819"/>
      <c r="N51" s="51"/>
    </row>
    <row r="52" spans="1:14" ht="15" thickBot="1">
      <c r="B52" s="820" t="s">
        <v>1037</v>
      </c>
      <c r="C52" s="821"/>
      <c r="D52" s="821"/>
      <c r="E52" s="821"/>
      <c r="F52" s="821"/>
      <c r="G52" s="821"/>
      <c r="H52" s="821"/>
      <c r="I52" s="821"/>
      <c r="J52" s="821"/>
      <c r="K52" s="821"/>
      <c r="L52" s="821"/>
      <c r="M52" s="822"/>
      <c r="N52" s="402">
        <f>SUM(N48:N51)</f>
        <v>420073.66519999999</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1" t="s">
        <v>1041</v>
      </c>
      <c r="C56" s="322"/>
      <c r="D56" s="322"/>
      <c r="E56" s="322"/>
      <c r="F56" s="322"/>
      <c r="G56" s="322"/>
      <c r="H56" s="79" t="s">
        <v>1029</v>
      </c>
      <c r="I56" s="80" t="s">
        <v>1042</v>
      </c>
      <c r="J56" s="81" t="s">
        <v>1043</v>
      </c>
      <c r="K56" s="79" t="s">
        <v>1044</v>
      </c>
      <c r="L56" s="823" t="s">
        <v>1045</v>
      </c>
      <c r="M56" s="796"/>
      <c r="N56" s="82" t="s">
        <v>1035</v>
      </c>
    </row>
    <row r="57" spans="1:14">
      <c r="A57" t="s">
        <v>1474</v>
      </c>
      <c r="B57" s="52" t="str">
        <f>VLOOKUP(A57,TRANSPORTE!A5:D117,3,FALSE)</f>
        <v xml:space="preserve">Transporte de Concreto </v>
      </c>
      <c r="C57" s="325"/>
      <c r="D57" s="325"/>
      <c r="E57" s="325"/>
      <c r="F57" s="325"/>
      <c r="G57" s="325"/>
      <c r="H57" s="319" t="s">
        <v>1552</v>
      </c>
      <c r="I57" s="287">
        <v>1.01</v>
      </c>
      <c r="J57" s="294">
        <v>1</v>
      </c>
      <c r="K57" s="287">
        <f>I57*J57</f>
        <v>1.01</v>
      </c>
      <c r="L57" s="824">
        <f>VLOOKUP(A57,TRANSPORTE!A5:D117,4,FALSE)</f>
        <v>1549.35</v>
      </c>
      <c r="M57" s="825"/>
      <c r="N57" s="295">
        <f>K57*L57</f>
        <v>1564.8434999999999</v>
      </c>
    </row>
    <row r="58" spans="1:14">
      <c r="B58" s="52"/>
      <c r="C58" s="53"/>
      <c r="D58" s="53"/>
      <c r="E58" s="53"/>
      <c r="F58" s="53"/>
      <c r="G58" s="53"/>
      <c r="H58" s="296"/>
      <c r="I58" s="287"/>
      <c r="J58" s="287"/>
      <c r="K58" s="287"/>
      <c r="L58" s="297"/>
      <c r="M58" s="298"/>
      <c r="N58" s="299"/>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ht="15" thickBot="1">
      <c r="B61" s="455"/>
      <c r="C61" s="456"/>
      <c r="D61" s="456"/>
      <c r="E61" s="456"/>
      <c r="F61" s="456"/>
      <c r="G61" s="456"/>
      <c r="H61" s="54"/>
      <c r="I61" s="132"/>
      <c r="J61" s="132"/>
      <c r="K61" s="132"/>
      <c r="L61" s="809"/>
      <c r="M61" s="810"/>
      <c r="N61" s="133"/>
    </row>
    <row r="62" spans="1:14" ht="15" thickBot="1">
      <c r="B62" s="826" t="s">
        <v>1037</v>
      </c>
      <c r="C62" s="827"/>
      <c r="D62" s="827"/>
      <c r="E62" s="827"/>
      <c r="F62" s="827"/>
      <c r="G62" s="827"/>
      <c r="H62" s="827"/>
      <c r="I62" s="827"/>
      <c r="J62" s="827"/>
      <c r="K62" s="827"/>
      <c r="L62" s="827"/>
      <c r="M62" s="828"/>
      <c r="N62" s="110">
        <f>SUM(N57:N61)</f>
        <v>1564.8434999999999</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46" t="s">
        <v>1047</v>
      </c>
      <c r="C66" s="847"/>
      <c r="D66" s="847"/>
      <c r="E66" s="847"/>
      <c r="F66" s="847"/>
      <c r="G66" s="847"/>
      <c r="H66" s="847"/>
      <c r="I66" s="79" t="s">
        <v>1048</v>
      </c>
      <c r="J66" s="81" t="s">
        <v>1494</v>
      </c>
      <c r="K66" s="80" t="s">
        <v>1050</v>
      </c>
      <c r="L66" s="848" t="s">
        <v>1034</v>
      </c>
      <c r="M66" s="849"/>
      <c r="N66" s="104" t="s">
        <v>1035</v>
      </c>
    </row>
    <row r="67" spans="1:15">
      <c r="A67" t="s">
        <v>19</v>
      </c>
      <c r="B67" s="55" t="str">
        <f>VLOOKUP(A67,'MANO DE OBRA'!A8:D68,3,FALSE)</f>
        <v>Obrero (8)</v>
      </c>
      <c r="C67" s="53"/>
      <c r="D67" s="53"/>
      <c r="E67" s="53"/>
      <c r="F67" s="53"/>
      <c r="G67" s="53"/>
      <c r="H67" s="53"/>
      <c r="I67" s="300">
        <f>K67/J67*100</f>
        <v>220831.15764799999</v>
      </c>
      <c r="J67" s="301">
        <v>185</v>
      </c>
      <c r="K67" s="302">
        <f>VLOOKUP(A67,'MANO DE OBRA'!A8:D99,4,FALSE)</f>
        <v>408537.6416488</v>
      </c>
      <c r="L67" s="56"/>
      <c r="M67" s="303">
        <v>240</v>
      </c>
      <c r="N67" s="403">
        <f>K67/M67</f>
        <v>1702.2401735366666</v>
      </c>
      <c r="O67" s="112"/>
    </row>
    <row r="68" spans="1:15">
      <c r="A68"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307">
        <v>240</v>
      </c>
      <c r="N68" s="403">
        <f>K68/M68</f>
        <v>425.56004338416665</v>
      </c>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 thickBot="1">
      <c r="B71" s="807"/>
      <c r="C71" s="808"/>
      <c r="D71" s="808"/>
      <c r="E71" s="808"/>
      <c r="F71" s="808"/>
      <c r="G71" s="808"/>
      <c r="H71" s="808"/>
      <c r="I71" s="132"/>
      <c r="J71" s="132"/>
      <c r="K71" s="132"/>
      <c r="L71" s="908"/>
      <c r="M71" s="908"/>
      <c r="N71" s="51"/>
    </row>
    <row r="72" spans="1:15" ht="15" thickBot="1">
      <c r="B72" s="826" t="s">
        <v>1037</v>
      </c>
      <c r="C72" s="827"/>
      <c r="D72" s="827"/>
      <c r="E72" s="827"/>
      <c r="F72" s="827"/>
      <c r="G72" s="827"/>
      <c r="H72" s="827"/>
      <c r="I72" s="827"/>
      <c r="J72" s="827"/>
      <c r="K72" s="827"/>
      <c r="L72" s="827"/>
      <c r="M72" s="828"/>
      <c r="N72" s="309">
        <f>SUM(N67:N71)</f>
        <v>2127.800216920833</v>
      </c>
    </row>
    <row r="73" spans="1:15" ht="15" thickBot="1">
      <c r="B73" s="39"/>
      <c r="C73" s="40"/>
      <c r="D73" s="40"/>
      <c r="E73" s="40"/>
      <c r="F73" s="40"/>
      <c r="G73" s="40"/>
      <c r="H73" s="40"/>
      <c r="I73" s="40"/>
      <c r="J73" s="40"/>
      <c r="K73" s="40"/>
      <c r="L73" s="40"/>
      <c r="M73" s="40"/>
      <c r="N73" s="41"/>
    </row>
    <row r="74" spans="1:15" ht="15" thickBot="1">
      <c r="B74" s="820" t="s">
        <v>1051</v>
      </c>
      <c r="C74" s="821"/>
      <c r="D74" s="821"/>
      <c r="E74" s="821"/>
      <c r="F74" s="821"/>
      <c r="G74" s="821"/>
      <c r="H74" s="821"/>
      <c r="I74" s="821"/>
      <c r="J74" s="821"/>
      <c r="K74" s="821"/>
      <c r="L74" s="821"/>
      <c r="M74" s="822"/>
      <c r="N74" s="105">
        <f>N43+N52+N62+N72</f>
        <v>433017.48078456649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11" t="s">
        <v>1053</v>
      </c>
      <c r="C78" s="812"/>
      <c r="D78" s="812"/>
      <c r="E78" s="812"/>
      <c r="F78" s="812"/>
      <c r="G78" s="812"/>
      <c r="H78" s="812"/>
      <c r="I78" s="322"/>
      <c r="J78" s="342"/>
      <c r="K78" s="310" t="s">
        <v>1054</v>
      </c>
      <c r="L78" s="850" t="s">
        <v>1055</v>
      </c>
      <c r="M78" s="851"/>
      <c r="N78" s="311"/>
    </row>
    <row r="79" spans="1:15">
      <c r="B79" s="852" t="s">
        <v>1056</v>
      </c>
      <c r="C79" s="853"/>
      <c r="D79" s="853"/>
      <c r="E79" s="853"/>
      <c r="F79" s="853"/>
      <c r="G79" s="853"/>
      <c r="H79" s="853"/>
      <c r="I79" s="93"/>
      <c r="J79" s="94"/>
      <c r="K79" s="312">
        <v>0.2</v>
      </c>
      <c r="L79" s="854">
        <f>N74*K79</f>
        <v>86603.496156913301</v>
      </c>
      <c r="M79" s="855"/>
      <c r="N79" s="57"/>
    </row>
    <row r="80" spans="1:15">
      <c r="B80" s="95" t="s">
        <v>1057</v>
      </c>
      <c r="C80" s="96"/>
      <c r="D80" s="96"/>
      <c r="E80" s="96"/>
      <c r="F80" s="96"/>
      <c r="G80" s="96"/>
      <c r="H80" s="96"/>
      <c r="I80" s="93"/>
      <c r="J80" s="94"/>
      <c r="K80" s="312">
        <v>0.05</v>
      </c>
      <c r="L80" s="854">
        <f>N74*K80</f>
        <v>21650.874039228325</v>
      </c>
      <c r="M80" s="855"/>
      <c r="N80" s="57"/>
    </row>
    <row r="81" spans="1:14" ht="15" thickBot="1">
      <c r="B81" s="97" t="s">
        <v>1058</v>
      </c>
      <c r="C81" s="98"/>
      <c r="D81" s="98"/>
      <c r="E81" s="98"/>
      <c r="F81" s="98"/>
      <c r="G81" s="98"/>
      <c r="H81" s="98"/>
      <c r="I81" s="99"/>
      <c r="J81" s="100"/>
      <c r="K81" s="313">
        <v>0.05</v>
      </c>
      <c r="L81" s="856">
        <f>N74*K81</f>
        <v>21650.874039228325</v>
      </c>
      <c r="M81" s="857"/>
      <c r="N81" s="57"/>
    </row>
    <row r="82" spans="1:14" ht="15" thickBot="1">
      <c r="B82" s="820" t="s">
        <v>1037</v>
      </c>
      <c r="C82" s="821"/>
      <c r="D82" s="821"/>
      <c r="E82" s="821"/>
      <c r="F82" s="821"/>
      <c r="G82" s="821"/>
      <c r="H82" s="821"/>
      <c r="I82" s="821"/>
      <c r="J82" s="821"/>
      <c r="K82" s="821"/>
      <c r="L82" s="821"/>
      <c r="M82" s="822"/>
      <c r="N82" s="58">
        <f>L79+L80+L81</f>
        <v>129905.24423536994</v>
      </c>
    </row>
    <row r="83" spans="1:14" ht="15" thickBot="1">
      <c r="B83" s="39"/>
      <c r="C83" s="40"/>
      <c r="D83" s="40"/>
      <c r="E83" s="40"/>
      <c r="F83" s="40"/>
      <c r="G83" s="40"/>
      <c r="H83" s="40"/>
      <c r="I83" s="40"/>
      <c r="J83" s="40"/>
      <c r="K83" s="40"/>
      <c r="L83" s="40"/>
      <c r="M83" s="40"/>
      <c r="N83" s="41"/>
    </row>
    <row r="84" spans="1:14" ht="15" thickBot="1">
      <c r="A84" t="s">
        <v>2122</v>
      </c>
      <c r="B84" s="820" t="s">
        <v>1059</v>
      </c>
      <c r="C84" s="821"/>
      <c r="D84" s="821"/>
      <c r="E84" s="821"/>
      <c r="F84" s="821"/>
      <c r="G84" s="821"/>
      <c r="H84" s="821"/>
      <c r="I84" s="821"/>
      <c r="J84" s="821"/>
      <c r="K84" s="821"/>
      <c r="L84" s="821"/>
      <c r="M84" s="822"/>
      <c r="N84" s="195">
        <f>N74+N82</f>
        <v>562922.72501993645</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62" t="s">
        <v>2324</v>
      </c>
      <c r="C101" s="963"/>
      <c r="D101" s="963"/>
      <c r="E101" s="963"/>
      <c r="F101" s="963"/>
      <c r="G101" s="963"/>
      <c r="H101" s="963"/>
      <c r="I101" s="963"/>
      <c r="J101" s="963"/>
      <c r="K101" s="963"/>
      <c r="L101" s="963"/>
      <c r="M101" s="963"/>
      <c r="N101" s="964"/>
    </row>
    <row r="102" spans="2:14" ht="15" customHeight="1">
      <c r="B102" s="962"/>
      <c r="C102" s="963"/>
      <c r="D102" s="963"/>
      <c r="E102" s="963"/>
      <c r="F102" s="963"/>
      <c r="G102" s="963"/>
      <c r="H102" s="963"/>
      <c r="I102" s="963"/>
      <c r="J102" s="963"/>
      <c r="K102" s="963"/>
      <c r="L102" s="963"/>
      <c r="M102" s="963"/>
      <c r="N102" s="964"/>
    </row>
    <row r="103" spans="2:14" ht="30" customHeight="1">
      <c r="B103" s="965" t="s">
        <v>2325</v>
      </c>
      <c r="C103" s="966"/>
      <c r="D103" s="966"/>
      <c r="E103" s="966"/>
      <c r="F103" s="966"/>
      <c r="G103" s="966"/>
      <c r="H103" s="966"/>
      <c r="I103" s="966"/>
      <c r="J103" s="966"/>
      <c r="K103" s="966"/>
      <c r="L103" s="966"/>
      <c r="M103" s="966"/>
      <c r="N103" s="967"/>
    </row>
    <row r="104" spans="2:14">
      <c r="B104" s="965"/>
      <c r="C104" s="966"/>
      <c r="D104" s="966"/>
      <c r="E104" s="966"/>
      <c r="F104" s="966"/>
      <c r="G104" s="966"/>
      <c r="H104" s="966"/>
      <c r="I104" s="966"/>
      <c r="J104" s="966"/>
      <c r="K104" s="966"/>
      <c r="L104" s="966"/>
      <c r="M104" s="966"/>
      <c r="N104" s="967"/>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8"/>
      <c r="K114" s="968"/>
      <c r="L114" s="968"/>
      <c r="M114" s="968"/>
      <c r="N114" s="969"/>
    </row>
    <row r="115" spans="2:14" ht="15" thickBot="1">
      <c r="B115" s="427" t="s">
        <v>2327</v>
      </c>
      <c r="C115" s="428"/>
      <c r="D115" s="428"/>
      <c r="E115" s="267"/>
      <c r="F115" s="267"/>
      <c r="G115" s="267"/>
      <c r="H115" s="267"/>
      <c r="I115" s="267"/>
      <c r="J115" s="970"/>
      <c r="K115" s="970"/>
      <c r="L115" s="970"/>
      <c r="M115" s="970"/>
      <c r="N115" s="971"/>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1178</v>
      </c>
      <c r="C31" s="87" t="s">
        <v>1714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5"/>
      <c r="J36" s="276"/>
      <c r="K36" s="277">
        <f>VLOOKUP(A36,EQUIPOS!A6:D163,4,FALSE)</f>
        <v>5000</v>
      </c>
      <c r="L36" s="278"/>
      <c r="M36" s="279">
        <v>37.5</v>
      </c>
      <c r="N36" s="280">
        <f>K36/M36</f>
        <v>133.33333333333334</v>
      </c>
    </row>
    <row r="37" spans="1:14">
      <c r="B37" s="833"/>
      <c r="C37" s="834"/>
      <c r="D37" s="834"/>
      <c r="E37" s="839"/>
      <c r="F37" s="834"/>
      <c r="G37" s="834"/>
      <c r="H37" s="835"/>
      <c r="I37" s="42"/>
      <c r="J37" s="43"/>
      <c r="K37" s="282"/>
      <c r="L37" s="284"/>
      <c r="M37" s="285"/>
      <c r="N37" s="286"/>
    </row>
    <row r="38" spans="1:14">
      <c r="B38" s="840" t="s">
        <v>1036</v>
      </c>
      <c r="C38" s="841"/>
      <c r="D38" s="841"/>
      <c r="E38" s="44"/>
      <c r="F38" s="45"/>
      <c r="G38" s="45"/>
      <c r="H38" s="46"/>
      <c r="I38" s="42"/>
      <c r="J38" s="43"/>
      <c r="K38" s="287"/>
      <c r="L38" s="284"/>
      <c r="M38" s="477">
        <v>0.1</v>
      </c>
      <c r="N38" s="352">
        <f>N72*M38</f>
        <v>1021.344104122</v>
      </c>
    </row>
    <row r="39" spans="1:14" ht="15" thickBot="1">
      <c r="B39" s="833"/>
      <c r="C39" s="834"/>
      <c r="D39" s="834"/>
      <c r="E39" s="834"/>
      <c r="F39" s="834"/>
      <c r="G39" s="834"/>
      <c r="H39" s="835"/>
      <c r="I39" s="842"/>
      <c r="J39" s="843"/>
      <c r="K39" s="47"/>
      <c r="L39" s="844"/>
      <c r="M39" s="845"/>
      <c r="N39" s="111"/>
    </row>
    <row r="40" spans="1:14" ht="15" thickBot="1">
      <c r="B40" s="820" t="s">
        <v>1037</v>
      </c>
      <c r="C40" s="821"/>
      <c r="D40" s="821"/>
      <c r="E40" s="821"/>
      <c r="F40" s="821"/>
      <c r="G40" s="821"/>
      <c r="H40" s="821"/>
      <c r="I40" s="821"/>
      <c r="J40" s="821"/>
      <c r="K40" s="821"/>
      <c r="L40" s="821"/>
      <c r="M40" s="822"/>
      <c r="N40" s="402">
        <f>SUM(N36:N39)</f>
        <v>1154.6774374553333</v>
      </c>
    </row>
    <row r="41" spans="1:14">
      <c r="B41" s="288"/>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11" t="s">
        <v>1028</v>
      </c>
      <c r="C44" s="812"/>
      <c r="D44" s="812"/>
      <c r="E44" s="812"/>
      <c r="F44" s="812"/>
      <c r="G44" s="812"/>
      <c r="H44" s="812"/>
      <c r="I44" s="813"/>
      <c r="J44" s="323" t="s">
        <v>1029</v>
      </c>
      <c r="K44" s="91" t="s">
        <v>1030</v>
      </c>
      <c r="L44" s="814" t="s">
        <v>1039</v>
      </c>
      <c r="M44" s="813"/>
      <c r="N44" s="92" t="s">
        <v>1035</v>
      </c>
    </row>
    <row r="45" spans="1:14">
      <c r="A45" s="150" t="s">
        <v>822</v>
      </c>
      <c r="B45" s="49" t="str">
        <f>VLOOKUP(A45,MATERIALES!A5:D373,3,FALSE)</f>
        <v>Adoquín e=8cm</v>
      </c>
      <c r="C45" s="289"/>
      <c r="D45" s="289"/>
      <c r="E45" s="289"/>
      <c r="F45" s="289"/>
      <c r="G45" s="289"/>
      <c r="H45" s="289"/>
      <c r="I45" s="276"/>
      <c r="J45" s="232" t="str">
        <f>VLOOKUP(A45,MATERIALES!A1:D637,2,FALSE)</f>
        <v>m2</v>
      </c>
      <c r="K45" s="290">
        <v>1.03</v>
      </c>
      <c r="L45" s="275"/>
      <c r="M45" s="410">
        <f>VLOOKUP(A45,MATERIALES!A5:D396,4,FALSE)</f>
        <v>41000</v>
      </c>
      <c r="N45" s="280">
        <f>K45*M45</f>
        <v>42230</v>
      </c>
    </row>
    <row r="46" spans="1:14">
      <c r="A46" s="150" t="s">
        <v>868</v>
      </c>
      <c r="B46" s="49" t="str">
        <f>VLOOKUP(A46,MATERIALES!A6:D373,3,FALSE)</f>
        <v>Arena de sello (fina)</v>
      </c>
      <c r="C46" s="289"/>
      <c r="D46" s="289"/>
      <c r="E46" s="289"/>
      <c r="F46" s="289"/>
      <c r="G46" s="289"/>
      <c r="H46" s="289"/>
      <c r="I46" s="276"/>
      <c r="J46" s="232" t="str">
        <f>VLOOKUP(A46,MATERIALES!A2:D638,2,FALSE)</f>
        <v>m3</v>
      </c>
      <c r="K46" s="290">
        <v>0.01</v>
      </c>
      <c r="L46" s="275"/>
      <c r="M46" s="410">
        <f>VLOOKUP(A46,MATERIALES!A6:D397,4,FALSE)</f>
        <v>40000</v>
      </c>
      <c r="N46" s="280">
        <f>K46*M46</f>
        <v>400</v>
      </c>
    </row>
    <row r="47" spans="1:14">
      <c r="A47" s="150" t="s">
        <v>871</v>
      </c>
      <c r="B47" s="49" t="str">
        <f>VLOOKUP(A47,MATERIALES!A6:D373,3,FALSE)</f>
        <v>Arena de soporte (media)</v>
      </c>
      <c r="C47" s="289"/>
      <c r="D47" s="289"/>
      <c r="E47" s="289"/>
      <c r="F47" s="289"/>
      <c r="G47" s="289"/>
      <c r="H47" s="289"/>
      <c r="I47" s="276"/>
      <c r="J47" s="232" t="str">
        <f>VLOOKUP(A47,MATERIALES!A3:D639,2,FALSE)</f>
        <v>m3</v>
      </c>
      <c r="K47" s="290">
        <v>0.05</v>
      </c>
      <c r="L47" s="275"/>
      <c r="M47" s="410">
        <f>VLOOKUP(A47,MATERIALES!A6:D398,4,FALSE)</f>
        <v>50000</v>
      </c>
      <c r="N47" s="280">
        <f>K47*M47</f>
        <v>2500</v>
      </c>
    </row>
    <row r="48" spans="1:14">
      <c r="A48" t="s">
        <v>904</v>
      </c>
      <c r="B48" s="49" t="str">
        <f>VLOOKUP(A48,MATERIALES!A6:D373,3,FALSE)</f>
        <v>Concreto Resistencia  21 (Mpa)</v>
      </c>
      <c r="C48" s="325"/>
      <c r="D48" s="325"/>
      <c r="E48" s="325"/>
      <c r="F48" s="325"/>
      <c r="G48" s="325"/>
      <c r="H48" s="325"/>
      <c r="I48" s="325"/>
      <c r="J48" s="319" t="str">
        <f>VLOOKUP(A48,MATERIALES!A4:D640,2,FALSE)</f>
        <v>m3</v>
      </c>
      <c r="K48" s="50">
        <v>0.01</v>
      </c>
      <c r="L48" s="326"/>
      <c r="M48" s="410">
        <f>VLOOKUP(A48,MATERIALES!A6:D399,4,FALSE)</f>
        <v>331177</v>
      </c>
      <c r="N48" s="280">
        <f>K48*M48</f>
        <v>3311.77</v>
      </c>
    </row>
    <row r="49" spans="1:14" ht="15" thickBot="1">
      <c r="B49" s="317"/>
      <c r="C49" s="318"/>
      <c r="D49" s="318"/>
      <c r="E49" s="318"/>
      <c r="F49" s="318"/>
      <c r="G49" s="318"/>
      <c r="H49" s="318"/>
      <c r="I49" s="318"/>
      <c r="J49" s="132"/>
      <c r="K49" s="132"/>
      <c r="L49" s="333"/>
      <c r="M49" s="332"/>
      <c r="N49" s="133"/>
    </row>
    <row r="50" spans="1:14" ht="15" thickBot="1">
      <c r="B50" s="820" t="s">
        <v>1037</v>
      </c>
      <c r="C50" s="821"/>
      <c r="D50" s="821"/>
      <c r="E50" s="821"/>
      <c r="F50" s="821"/>
      <c r="G50" s="821"/>
      <c r="H50" s="821"/>
      <c r="I50" s="821"/>
      <c r="J50" s="821"/>
      <c r="K50" s="821"/>
      <c r="L50" s="821"/>
      <c r="M50" s="822"/>
      <c r="N50" s="402">
        <f>SUM(N45:N49)</f>
        <v>48441.77</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1" t="s">
        <v>1041</v>
      </c>
      <c r="C54" s="322"/>
      <c r="D54" s="322"/>
      <c r="E54" s="322"/>
      <c r="F54" s="322"/>
      <c r="G54" s="322"/>
      <c r="H54" s="79" t="s">
        <v>1029</v>
      </c>
      <c r="I54" s="80" t="s">
        <v>1042</v>
      </c>
      <c r="J54" s="81" t="s">
        <v>1043</v>
      </c>
      <c r="K54" s="79" t="s">
        <v>1044</v>
      </c>
      <c r="L54" s="823" t="s">
        <v>1045</v>
      </c>
      <c r="M54" s="796"/>
      <c r="N54" s="82" t="s">
        <v>1035</v>
      </c>
    </row>
    <row r="55" spans="1:14">
      <c r="A55" t="s">
        <v>1715</v>
      </c>
      <c r="B55" s="52" t="str">
        <f>VLOOKUP(A55,TRANSPORTE!A5:D117,3,FALSE)</f>
        <v>Transporte de Adoquín e=8cm</v>
      </c>
      <c r="C55" s="325"/>
      <c r="D55" s="325"/>
      <c r="E55" s="325"/>
      <c r="F55" s="325"/>
      <c r="G55" s="325"/>
      <c r="H55" s="319" t="s">
        <v>1552</v>
      </c>
      <c r="I55" s="287">
        <v>0.92</v>
      </c>
      <c r="J55" s="294">
        <v>1</v>
      </c>
      <c r="K55" s="287">
        <f>I55*J55</f>
        <v>0.92</v>
      </c>
      <c r="L55" s="824">
        <f>VLOOKUP(A55,TRANSPORTE!A5:D117,4,FALSE)</f>
        <v>1465.8900522766876</v>
      </c>
      <c r="M55" s="825"/>
      <c r="N55" s="295">
        <f>K55*L55</f>
        <v>1348.6188480945527</v>
      </c>
    </row>
    <row r="56" spans="1:14">
      <c r="A56" t="s">
        <v>1311</v>
      </c>
      <c r="B56" s="52" t="str">
        <f>VLOOKUP(A56,TRANSPORTE!A6:D117,3,FALSE)</f>
        <v>Transporte de Arena</v>
      </c>
      <c r="C56" s="53"/>
      <c r="D56" s="53"/>
      <c r="E56" s="53"/>
      <c r="F56" s="53"/>
      <c r="G56" s="53"/>
      <c r="H56" s="319" t="s">
        <v>1552</v>
      </c>
      <c r="I56" s="287">
        <v>0.01</v>
      </c>
      <c r="J56" s="294">
        <v>1</v>
      </c>
      <c r="K56" s="287">
        <f>I56*J56</f>
        <v>0.01</v>
      </c>
      <c r="L56" s="824">
        <f>VLOOKUP(A56,TRANSPORTE!A6:D117,4,FALSE)</f>
        <v>800</v>
      </c>
      <c r="M56" s="825"/>
      <c r="N56" s="295">
        <f>K56*L56</f>
        <v>8</v>
      </c>
    </row>
    <row r="57" spans="1:14">
      <c r="A57" t="s">
        <v>1311</v>
      </c>
      <c r="B57" s="52" t="str">
        <f>VLOOKUP(A57,TRANSPORTE!A6:D117,3,FALSE)</f>
        <v>Transporte de Arena</v>
      </c>
      <c r="C57" s="53"/>
      <c r="D57" s="53"/>
      <c r="E57" s="53"/>
      <c r="F57" s="53"/>
      <c r="G57" s="53"/>
      <c r="H57" s="319" t="s">
        <v>1552</v>
      </c>
      <c r="I57" s="287">
        <v>0.05</v>
      </c>
      <c r="J57" s="294">
        <v>1</v>
      </c>
      <c r="K57" s="287">
        <f>I57*J57</f>
        <v>0.05</v>
      </c>
      <c r="L57" s="824">
        <f>VLOOKUP(A57,TRANSPORTE!A6:D118,4,FALSE)</f>
        <v>800</v>
      </c>
      <c r="M57" s="825"/>
      <c r="N57" s="295">
        <f>K57*L57</f>
        <v>40</v>
      </c>
    </row>
    <row r="58" spans="1:14">
      <c r="B58" s="52"/>
      <c r="C58" s="53"/>
      <c r="D58" s="53"/>
      <c r="E58" s="53"/>
      <c r="F58" s="53"/>
      <c r="G58" s="53"/>
      <c r="H58" s="319"/>
      <c r="I58" s="287"/>
      <c r="J58" s="294"/>
      <c r="K58" s="287"/>
      <c r="L58" s="824"/>
      <c r="M58" s="825"/>
      <c r="N58" s="295"/>
    </row>
    <row r="59" spans="1:14">
      <c r="B59" s="52"/>
      <c r="C59" s="53"/>
      <c r="D59" s="53"/>
      <c r="E59" s="53"/>
      <c r="F59" s="53"/>
      <c r="G59" s="53"/>
      <c r="H59" s="296"/>
      <c r="I59" s="287"/>
      <c r="J59" s="287"/>
      <c r="K59" s="287"/>
      <c r="L59" s="297"/>
      <c r="M59" s="298"/>
      <c r="N59" s="299"/>
    </row>
    <row r="60" spans="1:14" ht="15" thickBot="1">
      <c r="B60" s="317"/>
      <c r="C60" s="318"/>
      <c r="D60" s="318"/>
      <c r="E60" s="318"/>
      <c r="F60" s="318"/>
      <c r="G60" s="318"/>
      <c r="H60" s="54"/>
      <c r="I60" s="132"/>
      <c r="J60" s="132"/>
      <c r="K60" s="132"/>
      <c r="L60" s="809"/>
      <c r="M60" s="810"/>
      <c r="N60" s="133"/>
    </row>
    <row r="61" spans="1:14" ht="15" thickBot="1">
      <c r="B61" s="826" t="s">
        <v>1037</v>
      </c>
      <c r="C61" s="827"/>
      <c r="D61" s="827"/>
      <c r="E61" s="827"/>
      <c r="F61" s="827"/>
      <c r="G61" s="827"/>
      <c r="H61" s="827"/>
      <c r="I61" s="827"/>
      <c r="J61" s="827"/>
      <c r="K61" s="827"/>
      <c r="L61" s="827"/>
      <c r="M61" s="828"/>
      <c r="N61" s="110">
        <f>N55+N56+N57+N58+N59</f>
        <v>1396.6188480945527</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46" t="s">
        <v>1047</v>
      </c>
      <c r="C65" s="847"/>
      <c r="D65" s="847"/>
      <c r="E65" s="847"/>
      <c r="F65" s="847"/>
      <c r="G65" s="847"/>
      <c r="H65" s="847"/>
      <c r="I65" s="79" t="s">
        <v>1048</v>
      </c>
      <c r="J65" s="81" t="s">
        <v>1494</v>
      </c>
      <c r="K65" s="80" t="s">
        <v>1050</v>
      </c>
      <c r="L65" s="848" t="s">
        <v>1034</v>
      </c>
      <c r="M65" s="849"/>
      <c r="N65" s="104" t="s">
        <v>1035</v>
      </c>
    </row>
    <row r="66" spans="1:15">
      <c r="A66" s="151" t="s">
        <v>19</v>
      </c>
      <c r="B66" s="55" t="str">
        <f>VLOOKUP(A66,'MANO DE OBRA'!A8:D68,3,FALSE)</f>
        <v>Obrero (8)</v>
      </c>
      <c r="C66" s="53"/>
      <c r="D66" s="53"/>
      <c r="E66" s="53"/>
      <c r="F66" s="53"/>
      <c r="G66" s="53"/>
      <c r="H66" s="53"/>
      <c r="I66" s="300">
        <f>K66/J66*100</f>
        <v>220831.15764799999</v>
      </c>
      <c r="J66" s="301">
        <v>185</v>
      </c>
      <c r="K66" s="302">
        <f>VLOOKUP(A66,'MANO DE OBRA'!A8:D99,4,FALSE)</f>
        <v>408537.6416488</v>
      </c>
      <c r="L66" s="56"/>
      <c r="M66" s="303">
        <v>50</v>
      </c>
      <c r="N66" s="403">
        <f>K66/M66</f>
        <v>8170.7528329759998</v>
      </c>
      <c r="O66" s="112"/>
    </row>
    <row r="67" spans="1:15">
      <c r="A67" s="151" t="s">
        <v>30</v>
      </c>
      <c r="B67" s="55" t="str">
        <f>VLOOKUP(A67,'MANO DE OBRA'!A8:D69,3,FALSE)</f>
        <v>Oficial</v>
      </c>
      <c r="C67" s="53"/>
      <c r="D67" s="53"/>
      <c r="E67" s="53"/>
      <c r="F67" s="53"/>
      <c r="G67" s="53"/>
      <c r="H67" s="53"/>
      <c r="I67" s="300">
        <f>K67/J67*100</f>
        <v>55207.789411999998</v>
      </c>
      <c r="J67" s="301">
        <v>185</v>
      </c>
      <c r="K67" s="302">
        <f>VLOOKUP(A67,'MANO DE OBRA'!A8:D100,4,FALSE)</f>
        <v>102134.4104122</v>
      </c>
      <c r="L67" s="56"/>
      <c r="M67" s="307">
        <v>50</v>
      </c>
      <c r="N67" s="403">
        <f>K67/M67</f>
        <v>2042.688208244</v>
      </c>
    </row>
    <row r="68" spans="1:15">
      <c r="B68" s="55"/>
      <c r="C68" s="53"/>
      <c r="D68" s="53"/>
      <c r="E68" s="53"/>
      <c r="F68" s="53"/>
      <c r="G68" s="53"/>
      <c r="H68" s="53"/>
      <c r="I68" s="287"/>
      <c r="J68" s="305"/>
      <c r="K68" s="306"/>
      <c r="L68" s="56"/>
      <c r="M68" s="308"/>
      <c r="N68" s="304"/>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 thickBot="1">
      <c r="B71" s="807"/>
      <c r="C71" s="808"/>
      <c r="D71" s="808"/>
      <c r="E71" s="808"/>
      <c r="F71" s="808"/>
      <c r="G71" s="808"/>
      <c r="H71" s="808"/>
      <c r="I71" s="132"/>
      <c r="J71" s="132"/>
      <c r="K71" s="132"/>
      <c r="L71" s="908"/>
      <c r="M71" s="908"/>
      <c r="N71" s="51"/>
    </row>
    <row r="72" spans="1:15" ht="15" thickBot="1">
      <c r="B72" s="826" t="s">
        <v>1037</v>
      </c>
      <c r="C72" s="827"/>
      <c r="D72" s="827"/>
      <c r="E72" s="827"/>
      <c r="F72" s="827"/>
      <c r="G72" s="827"/>
      <c r="H72" s="827"/>
      <c r="I72" s="827"/>
      <c r="J72" s="827"/>
      <c r="K72" s="827"/>
      <c r="L72" s="827"/>
      <c r="M72" s="828"/>
      <c r="N72" s="309">
        <f>SUM(N66:N71)</f>
        <v>10213.44104122</v>
      </c>
    </row>
    <row r="73" spans="1:15" ht="15" thickBot="1">
      <c r="B73" s="39"/>
      <c r="C73" s="40"/>
      <c r="D73" s="40"/>
      <c r="E73" s="40"/>
      <c r="F73" s="40"/>
      <c r="G73" s="40"/>
      <c r="H73" s="40"/>
      <c r="I73" s="40"/>
      <c r="J73" s="40"/>
      <c r="K73" s="40"/>
      <c r="L73" s="40"/>
      <c r="M73" s="40"/>
      <c r="N73" s="41"/>
    </row>
    <row r="74" spans="1:15" ht="15" thickBot="1">
      <c r="B74" s="820" t="s">
        <v>1051</v>
      </c>
      <c r="C74" s="821"/>
      <c r="D74" s="821"/>
      <c r="E74" s="821"/>
      <c r="F74" s="821"/>
      <c r="G74" s="821"/>
      <c r="H74" s="821"/>
      <c r="I74" s="821"/>
      <c r="J74" s="821"/>
      <c r="K74" s="821"/>
      <c r="L74" s="821"/>
      <c r="M74" s="822"/>
      <c r="N74" s="105">
        <f>N40+N50+N61+N72</f>
        <v>61206.507326769883</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11" t="s">
        <v>1053</v>
      </c>
      <c r="C78" s="812"/>
      <c r="D78" s="812"/>
      <c r="E78" s="812"/>
      <c r="F78" s="812"/>
      <c r="G78" s="812"/>
      <c r="H78" s="812"/>
      <c r="I78" s="322"/>
      <c r="J78" s="342"/>
      <c r="K78" s="310" t="s">
        <v>1054</v>
      </c>
      <c r="L78" s="850" t="s">
        <v>1055</v>
      </c>
      <c r="M78" s="851"/>
      <c r="N78" s="311"/>
    </row>
    <row r="79" spans="1:15">
      <c r="B79" s="852" t="s">
        <v>1056</v>
      </c>
      <c r="C79" s="853"/>
      <c r="D79" s="853"/>
      <c r="E79" s="853"/>
      <c r="F79" s="853"/>
      <c r="G79" s="853"/>
      <c r="H79" s="853"/>
      <c r="I79" s="93"/>
      <c r="J79" s="94"/>
      <c r="K79" s="312">
        <v>0.2</v>
      </c>
      <c r="L79" s="854">
        <f>N74*K79</f>
        <v>12241.301465353978</v>
      </c>
      <c r="M79" s="855"/>
      <c r="N79" s="57"/>
    </row>
    <row r="80" spans="1:15">
      <c r="B80" s="95" t="s">
        <v>1057</v>
      </c>
      <c r="C80" s="96"/>
      <c r="D80" s="96"/>
      <c r="E80" s="96"/>
      <c r="F80" s="96"/>
      <c r="G80" s="96"/>
      <c r="H80" s="96"/>
      <c r="I80" s="93"/>
      <c r="J80" s="94"/>
      <c r="K80" s="312">
        <v>0.05</v>
      </c>
      <c r="L80" s="854">
        <f>N74*K80</f>
        <v>3060.3253663384944</v>
      </c>
      <c r="M80" s="855"/>
      <c r="N80" s="57"/>
    </row>
    <row r="81" spans="1:14" ht="15" thickBot="1">
      <c r="B81" s="97" t="s">
        <v>1058</v>
      </c>
      <c r="C81" s="98"/>
      <c r="D81" s="98"/>
      <c r="E81" s="98"/>
      <c r="F81" s="98"/>
      <c r="G81" s="98"/>
      <c r="H81" s="98"/>
      <c r="I81" s="99"/>
      <c r="J81" s="100"/>
      <c r="K81" s="313">
        <v>0.05</v>
      </c>
      <c r="L81" s="856">
        <f>N74*K81</f>
        <v>3060.3253663384944</v>
      </c>
      <c r="M81" s="857"/>
      <c r="N81" s="57"/>
    </row>
    <row r="82" spans="1:14" ht="15" thickBot="1">
      <c r="B82" s="820" t="s">
        <v>1037</v>
      </c>
      <c r="C82" s="821"/>
      <c r="D82" s="821"/>
      <c r="E82" s="821"/>
      <c r="F82" s="821"/>
      <c r="G82" s="821"/>
      <c r="H82" s="821"/>
      <c r="I82" s="821"/>
      <c r="J82" s="821"/>
      <c r="K82" s="821"/>
      <c r="L82" s="821"/>
      <c r="M82" s="822"/>
      <c r="N82" s="58">
        <f>L79+L80+L81</f>
        <v>18361.952198030966</v>
      </c>
    </row>
    <row r="83" spans="1:14" ht="15" thickBot="1">
      <c r="B83" s="39"/>
      <c r="C83" s="40"/>
      <c r="D83" s="40"/>
      <c r="E83" s="40"/>
      <c r="F83" s="40"/>
      <c r="G83" s="40"/>
      <c r="H83" s="40"/>
      <c r="I83" s="40"/>
      <c r="J83" s="40"/>
      <c r="K83" s="40"/>
      <c r="L83" s="40"/>
      <c r="M83" s="40"/>
      <c r="N83" s="41"/>
    </row>
    <row r="84" spans="1:14" ht="15" thickBot="1">
      <c r="A84" t="s">
        <v>2122</v>
      </c>
      <c r="B84" s="820" t="s">
        <v>1059</v>
      </c>
      <c r="C84" s="821"/>
      <c r="D84" s="821"/>
      <c r="E84" s="821"/>
      <c r="F84" s="821"/>
      <c r="G84" s="821"/>
      <c r="H84" s="821"/>
      <c r="I84" s="821"/>
      <c r="J84" s="821"/>
      <c r="K84" s="821"/>
      <c r="L84" s="821"/>
      <c r="M84" s="822"/>
      <c r="N84" s="195">
        <f>N74+N82</f>
        <v>79568.459524800855</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62" t="s">
        <v>2324</v>
      </c>
      <c r="C101" s="963"/>
      <c r="D101" s="963"/>
      <c r="E101" s="963"/>
      <c r="F101" s="963"/>
      <c r="G101" s="963"/>
      <c r="H101" s="963"/>
      <c r="I101" s="963"/>
      <c r="J101" s="963"/>
      <c r="K101" s="963"/>
      <c r="L101" s="963"/>
      <c r="M101" s="963"/>
      <c r="N101" s="964"/>
    </row>
    <row r="102" spans="2:14" ht="15" customHeight="1">
      <c r="B102" s="962"/>
      <c r="C102" s="963"/>
      <c r="D102" s="963"/>
      <c r="E102" s="963"/>
      <c r="F102" s="963"/>
      <c r="G102" s="963"/>
      <c r="H102" s="963"/>
      <c r="I102" s="963"/>
      <c r="J102" s="963"/>
      <c r="K102" s="963"/>
      <c r="L102" s="963"/>
      <c r="M102" s="963"/>
      <c r="N102" s="964"/>
    </row>
    <row r="103" spans="2:14" ht="30" customHeight="1">
      <c r="B103" s="965" t="s">
        <v>2325</v>
      </c>
      <c r="C103" s="966"/>
      <c r="D103" s="966"/>
      <c r="E103" s="966"/>
      <c r="F103" s="966"/>
      <c r="G103" s="966"/>
      <c r="H103" s="966"/>
      <c r="I103" s="966"/>
      <c r="J103" s="966"/>
      <c r="K103" s="966"/>
      <c r="L103" s="966"/>
      <c r="M103" s="966"/>
      <c r="N103" s="967"/>
    </row>
    <row r="104" spans="2:14">
      <c r="B104" s="965"/>
      <c r="C104" s="966"/>
      <c r="D104" s="966"/>
      <c r="E104" s="966"/>
      <c r="F104" s="966"/>
      <c r="G104" s="966"/>
      <c r="H104" s="966"/>
      <c r="I104" s="966"/>
      <c r="J104" s="966"/>
      <c r="K104" s="966"/>
      <c r="L104" s="966"/>
      <c r="M104" s="966"/>
      <c r="N104" s="967"/>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8"/>
      <c r="K114" s="968"/>
      <c r="L114" s="968"/>
      <c r="M114" s="968"/>
      <c r="N114" s="969"/>
    </row>
    <row r="115" spans="2:14" ht="15" thickBot="1">
      <c r="B115" s="427" t="s">
        <v>2327</v>
      </c>
      <c r="C115" s="428"/>
      <c r="D115" s="428"/>
      <c r="E115" s="267"/>
      <c r="F115" s="267"/>
      <c r="G115" s="267"/>
      <c r="H115" s="267"/>
      <c r="I115" s="267"/>
      <c r="J115" s="970"/>
      <c r="K115" s="970"/>
      <c r="L115" s="970"/>
      <c r="M115" s="970"/>
      <c r="N115" s="971"/>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1716</v>
      </c>
      <c r="C31" s="87" t="s">
        <v>2194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5"/>
      <c r="J36" s="276"/>
      <c r="K36" s="277">
        <f>VLOOKUP(A36,EQUIPOS!A6:D163,4,FALSE)</f>
        <v>50000</v>
      </c>
      <c r="L36" s="278"/>
      <c r="M36" s="279">
        <v>35</v>
      </c>
      <c r="N36" s="280">
        <f>K36/M36</f>
        <v>1428.5714285714287</v>
      </c>
    </row>
    <row r="37" spans="1:14">
      <c r="A37" s="119" t="s">
        <v>312</v>
      </c>
      <c r="B37" s="833" t="str">
        <f>VLOOKUP(A37,EQUIPOS!A7:D154,3,FALSE)</f>
        <v>Retroexcavadora sobre oruga, potencia 138 HP, balde de 1,5 m3.</v>
      </c>
      <c r="C37" s="834"/>
      <c r="D37" s="834"/>
      <c r="E37" s="834"/>
      <c r="F37" s="834"/>
      <c r="G37" s="834"/>
      <c r="H37" s="835"/>
      <c r="I37" s="429"/>
      <c r="J37" s="430"/>
      <c r="K37" s="277">
        <f>VLOOKUP(A37,EQUIPOS!A7:D164,4,FALSE)</f>
        <v>120000</v>
      </c>
      <c r="L37" s="343"/>
      <c r="M37" s="344">
        <v>35</v>
      </c>
      <c r="N37" s="280">
        <f>K37/M37</f>
        <v>3428.5714285714284</v>
      </c>
    </row>
    <row r="38" spans="1:14">
      <c r="A38" s="119"/>
      <c r="B38" s="328"/>
      <c r="C38" s="329"/>
      <c r="D38" s="329"/>
      <c r="E38" s="331"/>
      <c r="F38" s="329"/>
      <c r="G38" s="329"/>
      <c r="H38" s="330"/>
      <c r="I38" s="336"/>
      <c r="J38" s="338"/>
      <c r="K38" s="277"/>
      <c r="L38" s="431"/>
      <c r="M38" s="432"/>
      <c r="N38" s="280"/>
    </row>
    <row r="39" spans="1:14">
      <c r="B39" s="833"/>
      <c r="C39" s="834"/>
      <c r="D39" s="834"/>
      <c r="E39" s="839"/>
      <c r="F39" s="834"/>
      <c r="G39" s="834"/>
      <c r="H39" s="835"/>
      <c r="I39" s="42"/>
      <c r="J39" s="43"/>
      <c r="K39" s="282"/>
      <c r="L39" s="284"/>
      <c r="M39" s="285"/>
      <c r="N39" s="286"/>
    </row>
    <row r="40" spans="1:14">
      <c r="B40" s="840" t="s">
        <v>1036</v>
      </c>
      <c r="C40" s="841"/>
      <c r="D40" s="841"/>
      <c r="E40" s="44"/>
      <c r="F40" s="45"/>
      <c r="G40" s="45"/>
      <c r="H40" s="46"/>
      <c r="I40" s="42"/>
      <c r="J40" s="43"/>
      <c r="K40" s="287"/>
      <c r="L40" s="284"/>
      <c r="M40" s="409">
        <v>0.01</v>
      </c>
      <c r="N40" s="352">
        <f>N73*M40</f>
        <v>7.2953150294428575</v>
      </c>
    </row>
    <row r="41" spans="1:14" ht="15" thickBot="1">
      <c r="B41" s="833"/>
      <c r="C41" s="834"/>
      <c r="D41" s="834"/>
      <c r="E41" s="834"/>
      <c r="F41" s="834"/>
      <c r="G41" s="834"/>
      <c r="H41" s="835"/>
      <c r="I41" s="842"/>
      <c r="J41" s="843"/>
      <c r="K41" s="47"/>
      <c r="L41" s="844"/>
      <c r="M41" s="845"/>
      <c r="N41" s="111"/>
    </row>
    <row r="42" spans="1:14" ht="15" thickBot="1">
      <c r="B42" s="820" t="s">
        <v>1037</v>
      </c>
      <c r="C42" s="821"/>
      <c r="D42" s="821"/>
      <c r="E42" s="821"/>
      <c r="F42" s="821"/>
      <c r="G42" s="821"/>
      <c r="H42" s="821"/>
      <c r="I42" s="821"/>
      <c r="J42" s="821"/>
      <c r="K42" s="821"/>
      <c r="L42" s="821"/>
      <c r="M42" s="822"/>
      <c r="N42" s="402">
        <f>SUM(N36:N41)</f>
        <v>4864.4381721722993</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3" t="s">
        <v>1029</v>
      </c>
      <c r="K46" s="91" t="s">
        <v>1030</v>
      </c>
      <c r="L46" s="814" t="s">
        <v>1039</v>
      </c>
      <c r="M46" s="813"/>
      <c r="N46" s="92" t="s">
        <v>1035</v>
      </c>
    </row>
    <row r="47" spans="1:14">
      <c r="A47" s="150" t="s">
        <v>448</v>
      </c>
      <c r="B47" s="49" t="str">
        <f>VLOOKUP(A47,MATERIALES!A5:D373,3,FALSE)</f>
        <v xml:space="preserve">Derechos de explotación y/o disposición de materiales
</v>
      </c>
      <c r="C47" s="289"/>
      <c r="D47" s="289"/>
      <c r="E47" s="289"/>
      <c r="F47" s="289"/>
      <c r="G47" s="289"/>
      <c r="H47" s="289"/>
      <c r="I47" s="276"/>
      <c r="J47" s="232" t="str">
        <f>VLOOKUP(A47,MATERIALES!A3:D639,2,FALSE)</f>
        <v>m3</v>
      </c>
      <c r="K47" s="290">
        <v>1.3</v>
      </c>
      <c r="L47" s="275"/>
      <c r="M47" s="410">
        <f>VLOOKUP(A47,MATERIALES!A5:D396,4,FALSE)</f>
        <v>3018.7976236999011</v>
      </c>
      <c r="N47" s="280">
        <f>K47*M47</f>
        <v>3924.4369108098717</v>
      </c>
    </row>
    <row r="48" spans="1:14">
      <c r="A48" s="213"/>
      <c r="B48" s="328"/>
      <c r="C48" s="433"/>
      <c r="D48" s="433"/>
      <c r="E48" s="433"/>
      <c r="F48" s="433"/>
      <c r="G48" s="433"/>
      <c r="H48" s="433"/>
      <c r="I48" s="430"/>
      <c r="J48" s="319"/>
      <c r="K48" s="405"/>
      <c r="L48" s="429"/>
      <c r="M48" s="434"/>
      <c r="N48" s="281"/>
    </row>
    <row r="49" spans="1:14">
      <c r="A49" s="213"/>
      <c r="B49" s="174"/>
      <c r="C49" s="337"/>
      <c r="D49" s="337"/>
      <c r="E49" s="337"/>
      <c r="F49" s="337"/>
      <c r="G49" s="337"/>
      <c r="H49" s="337"/>
      <c r="I49" s="430"/>
      <c r="J49" s="435"/>
      <c r="K49" s="436"/>
      <c r="L49" s="336"/>
      <c r="M49" s="437"/>
      <c r="N49" s="438"/>
    </row>
    <row r="50" spans="1:14" ht="15" thickBot="1">
      <c r="B50" s="317"/>
      <c r="C50" s="318"/>
      <c r="D50" s="318"/>
      <c r="E50" s="318"/>
      <c r="F50" s="318"/>
      <c r="G50" s="318"/>
      <c r="H50" s="318"/>
      <c r="I50" s="318"/>
      <c r="J50" s="132"/>
      <c r="K50" s="132"/>
      <c r="L50" s="333"/>
      <c r="M50" s="332"/>
      <c r="N50" s="133"/>
    </row>
    <row r="51" spans="1:14" ht="15" thickBot="1">
      <c r="B51" s="820" t="s">
        <v>1037</v>
      </c>
      <c r="C51" s="821"/>
      <c r="D51" s="821"/>
      <c r="E51" s="821"/>
      <c r="F51" s="821"/>
      <c r="G51" s="821"/>
      <c r="H51" s="821"/>
      <c r="I51" s="821"/>
      <c r="J51" s="821"/>
      <c r="K51" s="821"/>
      <c r="L51" s="821"/>
      <c r="M51" s="822"/>
      <c r="N51" s="402">
        <f>SUM(N47:N50)</f>
        <v>3924.4369108098717</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1" t="s">
        <v>1041</v>
      </c>
      <c r="C55" s="322"/>
      <c r="D55" s="322"/>
      <c r="E55" s="322"/>
      <c r="F55" s="322"/>
      <c r="G55" s="322"/>
      <c r="H55" s="79" t="s">
        <v>1029</v>
      </c>
      <c r="I55" s="80" t="s">
        <v>1042</v>
      </c>
      <c r="J55" s="81" t="s">
        <v>1043</v>
      </c>
      <c r="K55" s="79" t="s">
        <v>1044</v>
      </c>
      <c r="L55" s="823" t="s">
        <v>1045</v>
      </c>
      <c r="M55" s="796"/>
      <c r="N55" s="82" t="s">
        <v>1035</v>
      </c>
    </row>
    <row r="56" spans="1:14">
      <c r="A56" t="s">
        <v>1340</v>
      </c>
      <c r="B56" s="52" t="str">
        <f>VLOOKUP(A56,TRANSPORTE!A5:D117,3,FALSE)</f>
        <v>Transporte de material de excavación</v>
      </c>
      <c r="C56" s="325"/>
      <c r="D56" s="325"/>
      <c r="E56" s="325"/>
      <c r="F56" s="325"/>
      <c r="G56" s="325"/>
      <c r="H56" s="319" t="s">
        <v>1552</v>
      </c>
      <c r="I56" s="287">
        <v>1.3</v>
      </c>
      <c r="J56" s="294">
        <v>1</v>
      </c>
      <c r="K56" s="287">
        <f>I56*J56</f>
        <v>1.3</v>
      </c>
      <c r="L56" s="824">
        <f>VLOOKUP(A56,TRANSPORTE!A5:D117,4,FALSE)</f>
        <v>800</v>
      </c>
      <c r="M56" s="825"/>
      <c r="N56" s="295">
        <f>K56*L56</f>
        <v>1040</v>
      </c>
    </row>
    <row r="57" spans="1:14">
      <c r="B57" s="52"/>
      <c r="C57" s="53"/>
      <c r="D57" s="53"/>
      <c r="E57" s="53"/>
      <c r="F57" s="53"/>
      <c r="G57" s="53"/>
      <c r="H57" s="319"/>
      <c r="I57" s="287"/>
      <c r="J57" s="294"/>
      <c r="K57" s="287"/>
      <c r="L57" s="824"/>
      <c r="M57" s="825"/>
      <c r="N57" s="295"/>
    </row>
    <row r="58" spans="1:14">
      <c r="B58" s="52"/>
      <c r="C58" s="53"/>
      <c r="D58" s="53"/>
      <c r="E58" s="53"/>
      <c r="F58" s="53"/>
      <c r="G58" s="53"/>
      <c r="H58" s="319"/>
      <c r="I58" s="287"/>
      <c r="J58" s="294"/>
      <c r="K58" s="287"/>
      <c r="L58" s="824"/>
      <c r="M58" s="825"/>
      <c r="N58" s="295"/>
    </row>
    <row r="59" spans="1:14">
      <c r="B59" s="52"/>
      <c r="C59" s="53"/>
      <c r="D59" s="53"/>
      <c r="E59" s="53"/>
      <c r="F59" s="53"/>
      <c r="G59" s="53"/>
      <c r="H59" s="319"/>
      <c r="I59" s="287"/>
      <c r="J59" s="294"/>
      <c r="K59" s="287"/>
      <c r="L59" s="824"/>
      <c r="M59" s="825"/>
      <c r="N59" s="295"/>
    </row>
    <row r="60" spans="1:14">
      <c r="B60" s="52"/>
      <c r="C60" s="53"/>
      <c r="D60" s="53"/>
      <c r="E60" s="53"/>
      <c r="F60" s="53"/>
      <c r="G60" s="53"/>
      <c r="H60" s="296"/>
      <c r="I60" s="287"/>
      <c r="J60" s="287"/>
      <c r="K60" s="287"/>
      <c r="L60" s="297"/>
      <c r="M60" s="298"/>
      <c r="N60" s="299"/>
    </row>
    <row r="61" spans="1:14" ht="15" thickBot="1">
      <c r="B61" s="455"/>
      <c r="C61" s="456"/>
      <c r="D61" s="456"/>
      <c r="E61" s="456"/>
      <c r="F61" s="456"/>
      <c r="G61" s="456"/>
      <c r="H61" s="54"/>
      <c r="I61" s="132"/>
      <c r="J61" s="132"/>
      <c r="K61" s="132"/>
      <c r="L61" s="809"/>
      <c r="M61" s="810"/>
      <c r="N61" s="133"/>
    </row>
    <row r="62" spans="1:14" ht="15" thickBot="1">
      <c r="B62" s="826" t="s">
        <v>1037</v>
      </c>
      <c r="C62" s="827"/>
      <c r="D62" s="827"/>
      <c r="E62" s="827"/>
      <c r="F62" s="827"/>
      <c r="G62" s="827"/>
      <c r="H62" s="827"/>
      <c r="I62" s="827"/>
      <c r="J62" s="827"/>
      <c r="K62" s="827"/>
      <c r="L62" s="827"/>
      <c r="M62" s="828"/>
      <c r="N62" s="110">
        <f>N56+N57+N58+N59+N60</f>
        <v>1040</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46" t="s">
        <v>1047</v>
      </c>
      <c r="C66" s="847"/>
      <c r="D66" s="847"/>
      <c r="E66" s="847"/>
      <c r="F66" s="847"/>
      <c r="G66" s="847"/>
      <c r="H66" s="847"/>
      <c r="I66" s="79" t="s">
        <v>1048</v>
      </c>
      <c r="J66" s="81" t="s">
        <v>1494</v>
      </c>
      <c r="K66" s="80" t="s">
        <v>1050</v>
      </c>
      <c r="L66" s="848" t="s">
        <v>1034</v>
      </c>
      <c r="M66" s="849"/>
      <c r="N66" s="104" t="s">
        <v>1035</v>
      </c>
    </row>
    <row r="67" spans="1:15">
      <c r="A67" s="151" t="s">
        <v>7</v>
      </c>
      <c r="B67" s="55" t="str">
        <f>VLOOKUP(A67,'MANO DE OBRA'!A8:D68,3,FALSE)</f>
        <v>Obrero (2)</v>
      </c>
      <c r="C67" s="53"/>
      <c r="D67" s="53"/>
      <c r="E67" s="53"/>
      <c r="F67" s="53"/>
      <c r="G67" s="53"/>
      <c r="H67" s="53"/>
      <c r="I67" s="300">
        <f>K67/J67*100</f>
        <v>55207.789411999998</v>
      </c>
      <c r="J67" s="301">
        <v>185</v>
      </c>
      <c r="K67" s="302">
        <f>VLOOKUP(A67,'MANO DE OBRA'!A8:D99,4,FALSE)</f>
        <v>102134.4104122</v>
      </c>
      <c r="L67" s="56"/>
      <c r="M67" s="439">
        <v>280</v>
      </c>
      <c r="N67" s="403">
        <f>K67/M67</f>
        <v>364.76575147214288</v>
      </c>
      <c r="O67" s="112"/>
    </row>
    <row r="68" spans="1:15">
      <c r="A68" s="151"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440">
        <v>280</v>
      </c>
      <c r="N68" s="403">
        <f>K68/M68</f>
        <v>364.76575147214288</v>
      </c>
    </row>
    <row r="69" spans="1:15">
      <c r="B69" s="55"/>
      <c r="C69" s="53"/>
      <c r="D69" s="53"/>
      <c r="E69" s="53"/>
      <c r="F69" s="53"/>
      <c r="G69" s="53"/>
      <c r="H69" s="53"/>
      <c r="I69" s="287"/>
      <c r="J69" s="305"/>
      <c r="K69" s="306"/>
      <c r="L69" s="56"/>
      <c r="M69" s="308"/>
      <c r="N69" s="304"/>
    </row>
    <row r="70" spans="1:15">
      <c r="B70" s="55"/>
      <c r="C70" s="53"/>
      <c r="D70" s="53"/>
      <c r="E70" s="53"/>
      <c r="F70" s="53"/>
      <c r="G70" s="53"/>
      <c r="H70" s="53"/>
      <c r="I70" s="287"/>
      <c r="J70" s="305"/>
      <c r="K70" s="306"/>
      <c r="L70" s="326"/>
      <c r="M70" s="308"/>
      <c r="N70" s="304"/>
    </row>
    <row r="71" spans="1:15">
      <c r="B71" s="55"/>
      <c r="C71" s="53"/>
      <c r="D71" s="53"/>
      <c r="E71" s="53"/>
      <c r="F71" s="53"/>
      <c r="G71" s="53"/>
      <c r="H71" s="53"/>
      <c r="I71" s="287"/>
      <c r="J71" s="305"/>
      <c r="K71" s="306"/>
      <c r="L71" s="326"/>
      <c r="M71" s="308"/>
      <c r="N71" s="304"/>
    </row>
    <row r="72" spans="1:15" ht="15" thickBot="1">
      <c r="B72" s="807"/>
      <c r="C72" s="808"/>
      <c r="D72" s="808"/>
      <c r="E72" s="808"/>
      <c r="F72" s="808"/>
      <c r="G72" s="808"/>
      <c r="H72" s="808"/>
      <c r="I72" s="132"/>
      <c r="J72" s="132"/>
      <c r="K72" s="132"/>
      <c r="L72" s="908"/>
      <c r="M72" s="908"/>
      <c r="N72" s="51"/>
    </row>
    <row r="73" spans="1:15" ht="15" thickBot="1">
      <c r="B73" s="826" t="s">
        <v>1037</v>
      </c>
      <c r="C73" s="827"/>
      <c r="D73" s="827"/>
      <c r="E73" s="827"/>
      <c r="F73" s="827"/>
      <c r="G73" s="827"/>
      <c r="H73" s="827"/>
      <c r="I73" s="827"/>
      <c r="J73" s="827"/>
      <c r="K73" s="827"/>
      <c r="L73" s="827"/>
      <c r="M73" s="828"/>
      <c r="N73" s="309">
        <f>SUM(N67:N72)</f>
        <v>729.53150294428576</v>
      </c>
    </row>
    <row r="74" spans="1:15" ht="15" thickBot="1">
      <c r="B74" s="39"/>
      <c r="C74" s="40"/>
      <c r="D74" s="40"/>
      <c r="E74" s="40"/>
      <c r="F74" s="40"/>
      <c r="G74" s="40"/>
      <c r="H74" s="40"/>
      <c r="I74" s="40"/>
      <c r="J74" s="40"/>
      <c r="K74" s="40"/>
      <c r="L74" s="40"/>
      <c r="M74" s="40"/>
      <c r="N74" s="41"/>
    </row>
    <row r="75" spans="1:15" ht="15" thickBot="1">
      <c r="B75" s="820" t="s">
        <v>1051</v>
      </c>
      <c r="C75" s="821"/>
      <c r="D75" s="821"/>
      <c r="E75" s="821"/>
      <c r="F75" s="821"/>
      <c r="G75" s="821"/>
      <c r="H75" s="821"/>
      <c r="I75" s="821"/>
      <c r="J75" s="821"/>
      <c r="K75" s="821"/>
      <c r="L75" s="821"/>
      <c r="M75" s="822"/>
      <c r="N75" s="105">
        <f>N42+N51+N62+N73</f>
        <v>10558.406585926457</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11" t="s">
        <v>1053</v>
      </c>
      <c r="C79" s="812"/>
      <c r="D79" s="812"/>
      <c r="E79" s="812"/>
      <c r="F79" s="812"/>
      <c r="G79" s="812"/>
      <c r="H79" s="812"/>
      <c r="I79" s="322"/>
      <c r="J79" s="342"/>
      <c r="K79" s="310" t="s">
        <v>1054</v>
      </c>
      <c r="L79" s="850" t="s">
        <v>1055</v>
      </c>
      <c r="M79" s="851"/>
      <c r="N79" s="311"/>
    </row>
    <row r="80" spans="1:15">
      <c r="B80" s="852" t="s">
        <v>1056</v>
      </c>
      <c r="C80" s="853"/>
      <c r="D80" s="853"/>
      <c r="E80" s="853"/>
      <c r="F80" s="853"/>
      <c r="G80" s="853"/>
      <c r="H80" s="853"/>
      <c r="I80" s="93"/>
      <c r="J80" s="94"/>
      <c r="K80" s="312">
        <v>0.2</v>
      </c>
      <c r="L80" s="854">
        <f>N75*K80</f>
        <v>2111.6813171852914</v>
      </c>
      <c r="M80" s="855"/>
      <c r="N80" s="57"/>
    </row>
    <row r="81" spans="1:14">
      <c r="B81" s="95" t="s">
        <v>1057</v>
      </c>
      <c r="C81" s="96"/>
      <c r="D81" s="96"/>
      <c r="E81" s="96"/>
      <c r="F81" s="96"/>
      <c r="G81" s="96"/>
      <c r="H81" s="96"/>
      <c r="I81" s="93"/>
      <c r="J81" s="94"/>
      <c r="K81" s="312">
        <v>0.05</v>
      </c>
      <c r="L81" s="854">
        <f>N75*K81</f>
        <v>527.92032929632285</v>
      </c>
      <c r="M81" s="855"/>
      <c r="N81" s="57"/>
    </row>
    <row r="82" spans="1:14" ht="15" thickBot="1">
      <c r="B82" s="97" t="s">
        <v>1058</v>
      </c>
      <c r="C82" s="98"/>
      <c r="D82" s="98"/>
      <c r="E82" s="98"/>
      <c r="F82" s="98"/>
      <c r="G82" s="98"/>
      <c r="H82" s="98"/>
      <c r="I82" s="99"/>
      <c r="J82" s="100"/>
      <c r="K82" s="313">
        <v>0.05</v>
      </c>
      <c r="L82" s="856">
        <f>N75*K82</f>
        <v>527.92032929632285</v>
      </c>
      <c r="M82" s="857"/>
      <c r="N82" s="57"/>
    </row>
    <row r="83" spans="1:14" ht="15" thickBot="1">
      <c r="B83" s="820" t="s">
        <v>1037</v>
      </c>
      <c r="C83" s="821"/>
      <c r="D83" s="821"/>
      <c r="E83" s="821"/>
      <c r="F83" s="821"/>
      <c r="G83" s="821"/>
      <c r="H83" s="821"/>
      <c r="I83" s="821"/>
      <c r="J83" s="821"/>
      <c r="K83" s="821"/>
      <c r="L83" s="821"/>
      <c r="M83" s="822"/>
      <c r="N83" s="58">
        <f>L80+L81+L82</f>
        <v>3167.5219757779373</v>
      </c>
    </row>
    <row r="84" spans="1:14" ht="15" thickBot="1">
      <c r="B84" s="39"/>
      <c r="C84" s="40"/>
      <c r="D84" s="40"/>
      <c r="E84" s="40"/>
      <c r="F84" s="40"/>
      <c r="G84" s="40"/>
      <c r="H84" s="40"/>
      <c r="I84" s="40"/>
      <c r="J84" s="40"/>
      <c r="K84" s="40"/>
      <c r="L84" s="40"/>
      <c r="M84" s="40"/>
      <c r="N84" s="41"/>
    </row>
    <row r="85" spans="1:14" ht="15" thickBot="1">
      <c r="A85" t="s">
        <v>2122</v>
      </c>
      <c r="B85" s="820" t="s">
        <v>1059</v>
      </c>
      <c r="C85" s="821"/>
      <c r="D85" s="821"/>
      <c r="E85" s="821"/>
      <c r="F85" s="821"/>
      <c r="G85" s="821"/>
      <c r="H85" s="821"/>
      <c r="I85" s="821"/>
      <c r="J85" s="821"/>
      <c r="K85" s="821"/>
      <c r="L85" s="821"/>
      <c r="M85" s="822"/>
      <c r="N85" s="195">
        <f>N75+N83</f>
        <v>13725.928561704395</v>
      </c>
    </row>
    <row r="86" spans="1:14">
      <c r="B86" s="247"/>
      <c r="C86" s="248"/>
      <c r="D86" s="248"/>
      <c r="E86" s="248"/>
      <c r="F86" s="248"/>
      <c r="G86" s="248"/>
      <c r="H86" s="248"/>
      <c r="I86" s="248"/>
      <c r="J86" s="248"/>
      <c r="K86" s="248"/>
      <c r="L86" s="248"/>
      <c r="M86" s="248"/>
      <c r="N86" s="249"/>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251"/>
      <c r="F89" s="251"/>
      <c r="G89" s="251"/>
      <c r="H89" s="251"/>
      <c r="I89" s="251"/>
      <c r="J89" s="251"/>
      <c r="K89" s="251"/>
      <c r="L89" s="251"/>
      <c r="M89" s="251"/>
      <c r="N89" s="252"/>
    </row>
    <row r="90" spans="1:14">
      <c r="B90" s="250"/>
      <c r="C90" s="251"/>
      <c r="D90" s="251"/>
      <c r="E90" s="425" t="s">
        <v>1060</v>
      </c>
      <c r="F90" s="425"/>
      <c r="G90" s="425"/>
      <c r="H90" s="425"/>
      <c r="I90" s="425"/>
      <c r="J90" s="425"/>
      <c r="K90" s="251"/>
      <c r="L90" s="251"/>
      <c r="M90" s="251"/>
      <c r="N90" s="252"/>
    </row>
    <row r="91" spans="1:14">
      <c r="B91" s="250"/>
      <c r="C91" s="251"/>
      <c r="D91" s="251"/>
      <c r="E91" s="251" t="s">
        <v>1061</v>
      </c>
      <c r="F91" s="251"/>
      <c r="G91" s="251"/>
      <c r="H91" s="251"/>
      <c r="I91" s="251"/>
      <c r="J91" s="251"/>
      <c r="K91" s="251"/>
      <c r="L91" s="251"/>
      <c r="M91" s="251"/>
      <c r="N91" s="252"/>
    </row>
    <row r="92" spans="1:14">
      <c r="B92" s="250"/>
      <c r="C92" s="251"/>
      <c r="D92" s="251"/>
      <c r="E92" s="251" t="s">
        <v>1062</v>
      </c>
      <c r="F92" s="251"/>
      <c r="G92" s="251"/>
      <c r="H92" s="251"/>
      <c r="I92" s="251"/>
      <c r="J92" s="251"/>
      <c r="K92" s="251"/>
      <c r="L92" s="251"/>
      <c r="M92" s="251"/>
      <c r="N92" s="252"/>
    </row>
    <row r="93" spans="1:14">
      <c r="B93" s="250"/>
      <c r="C93" s="251"/>
      <c r="D93" s="251"/>
      <c r="E93" s="251" t="s">
        <v>1063</v>
      </c>
      <c r="F93" s="251"/>
      <c r="G93" s="251"/>
      <c r="H93" s="251"/>
      <c r="I93" s="251"/>
      <c r="J93" s="251"/>
      <c r="K93" s="251"/>
      <c r="L93" s="251"/>
      <c r="M93" s="251"/>
      <c r="N93" s="252"/>
    </row>
    <row r="94" spans="1:14" ht="15" thickBot="1">
      <c r="B94" s="250"/>
      <c r="C94" s="251"/>
      <c r="D94" s="251"/>
      <c r="E94" s="251"/>
      <c r="F94" s="251" t="s">
        <v>1064</v>
      </c>
      <c r="G94" s="251"/>
      <c r="H94" s="251"/>
      <c r="I94" s="251"/>
      <c r="J94" s="251"/>
      <c r="K94" s="251"/>
      <c r="L94" s="251"/>
      <c r="M94" s="251"/>
      <c r="N94" s="252"/>
    </row>
    <row r="95" spans="1:14">
      <c r="B95" s="235" t="s">
        <v>2322</v>
      </c>
      <c r="C95" s="236"/>
      <c r="D95" s="236"/>
      <c r="E95" s="236"/>
      <c r="F95" s="236"/>
      <c r="G95" s="236"/>
      <c r="H95" s="236"/>
      <c r="I95" s="236"/>
      <c r="J95" s="236"/>
      <c r="K95" s="236"/>
      <c r="L95" s="236"/>
      <c r="M95" s="236"/>
      <c r="N95" s="237"/>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c r="B98" s="253"/>
      <c r="C98" s="254"/>
      <c r="D98" s="254"/>
      <c r="E98" s="254"/>
      <c r="F98" s="254"/>
      <c r="G98" s="254"/>
      <c r="H98" s="254"/>
      <c r="I98" s="254"/>
      <c r="J98" s="254"/>
      <c r="K98" s="254"/>
      <c r="L98" s="254"/>
      <c r="M98" s="254"/>
      <c r="N98" s="255"/>
    </row>
    <row r="99" spans="2:14" ht="15" thickBot="1">
      <c r="B99" s="256"/>
      <c r="C99" s="257"/>
      <c r="D99" s="257"/>
      <c r="E99" s="257"/>
      <c r="F99" s="257"/>
      <c r="G99" s="257"/>
      <c r="H99" s="257"/>
      <c r="I99" s="257"/>
      <c r="J99" s="257"/>
      <c r="K99" s="257"/>
      <c r="L99" s="257"/>
      <c r="M99" s="257"/>
      <c r="N99" s="258"/>
    </row>
    <row r="100" spans="2:14">
      <c r="B100" s="259"/>
      <c r="C100" s="260"/>
      <c r="D100" s="260"/>
      <c r="E100" s="260"/>
      <c r="F100" s="260"/>
      <c r="G100" s="260"/>
      <c r="H100" s="260"/>
      <c r="I100" s="260"/>
      <c r="J100" s="260"/>
      <c r="K100" s="260"/>
      <c r="L100" s="260"/>
      <c r="M100" s="260"/>
      <c r="N100" s="261"/>
    </row>
    <row r="101" spans="2:14">
      <c r="B101" s="262" t="s">
        <v>2323</v>
      </c>
      <c r="C101" s="263"/>
      <c r="D101" s="263"/>
      <c r="E101" s="263"/>
      <c r="F101" s="263"/>
      <c r="G101" s="263"/>
      <c r="H101" s="263"/>
      <c r="I101" s="263"/>
      <c r="J101" s="263"/>
      <c r="K101" s="263"/>
      <c r="L101" s="263"/>
      <c r="M101" s="263"/>
      <c r="N101" s="264"/>
    </row>
    <row r="102" spans="2:14" ht="15" customHeight="1">
      <c r="B102" s="962" t="s">
        <v>2324</v>
      </c>
      <c r="C102" s="963"/>
      <c r="D102" s="963"/>
      <c r="E102" s="963"/>
      <c r="F102" s="963"/>
      <c r="G102" s="963"/>
      <c r="H102" s="963"/>
      <c r="I102" s="963"/>
      <c r="J102" s="963"/>
      <c r="K102" s="963"/>
      <c r="L102" s="963"/>
      <c r="M102" s="963"/>
      <c r="N102" s="964"/>
    </row>
    <row r="103" spans="2:14" ht="15" customHeight="1">
      <c r="B103" s="962"/>
      <c r="C103" s="963"/>
      <c r="D103" s="963"/>
      <c r="E103" s="963"/>
      <c r="F103" s="963"/>
      <c r="G103" s="963"/>
      <c r="H103" s="963"/>
      <c r="I103" s="963"/>
      <c r="J103" s="963"/>
      <c r="K103" s="963"/>
      <c r="L103" s="963"/>
      <c r="M103" s="963"/>
      <c r="N103" s="964"/>
    </row>
    <row r="104" spans="2:14" ht="30" customHeight="1">
      <c r="B104" s="965" t="s">
        <v>2325</v>
      </c>
      <c r="C104" s="966"/>
      <c r="D104" s="966"/>
      <c r="E104" s="966"/>
      <c r="F104" s="966"/>
      <c r="G104" s="966"/>
      <c r="H104" s="966"/>
      <c r="I104" s="966"/>
      <c r="J104" s="966"/>
      <c r="K104" s="966"/>
      <c r="L104" s="966"/>
      <c r="M104" s="966"/>
      <c r="N104" s="967"/>
    </row>
    <row r="105" spans="2:14">
      <c r="B105" s="965"/>
      <c r="C105" s="966"/>
      <c r="D105" s="966"/>
      <c r="E105" s="966"/>
      <c r="F105" s="966"/>
      <c r="G105" s="966"/>
      <c r="H105" s="966"/>
      <c r="I105" s="966"/>
      <c r="J105" s="966"/>
      <c r="K105" s="966"/>
      <c r="L105" s="966"/>
      <c r="M105" s="966"/>
      <c r="N105" s="967"/>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347"/>
      <c r="C108" s="348"/>
      <c r="D108" s="348"/>
      <c r="E108" s="348"/>
      <c r="F108" s="348"/>
      <c r="G108" s="348"/>
      <c r="H108" s="348"/>
      <c r="I108" s="348"/>
      <c r="J108" s="348"/>
      <c r="K108" s="348"/>
      <c r="L108" s="348"/>
      <c r="M108" s="348"/>
      <c r="N108" s="349"/>
    </row>
    <row r="109" spans="2:14">
      <c r="B109" s="262"/>
      <c r="C109" s="263"/>
      <c r="D109" s="263"/>
      <c r="E109" s="263"/>
      <c r="F109" s="263"/>
      <c r="G109" s="263"/>
      <c r="H109" s="263"/>
      <c r="I109" s="263"/>
      <c r="J109" s="263"/>
      <c r="K109" s="263"/>
      <c r="L109" s="263"/>
      <c r="M109" s="263"/>
      <c r="N109" s="264"/>
    </row>
    <row r="110" spans="2:14">
      <c r="B110" s="250"/>
      <c r="C110" s="251"/>
      <c r="D110" s="251"/>
      <c r="E110" s="251" t="s">
        <v>1060</v>
      </c>
      <c r="F110" s="425"/>
      <c r="G110" s="425"/>
      <c r="H110" s="251"/>
      <c r="I110" s="251"/>
      <c r="J110" s="251"/>
      <c r="K110" s="251"/>
      <c r="L110" s="251"/>
      <c r="M110" s="251"/>
      <c r="N110" s="252"/>
    </row>
    <row r="111" spans="2:14">
      <c r="B111" s="250"/>
      <c r="C111" s="251"/>
      <c r="D111" s="251"/>
      <c r="E111" s="426" t="s">
        <v>1061</v>
      </c>
      <c r="F111" s="251"/>
      <c r="G111" s="251"/>
      <c r="H111" s="426"/>
      <c r="I111" s="426"/>
      <c r="J111" s="426"/>
      <c r="K111" s="251"/>
      <c r="L111" s="251"/>
      <c r="M111" s="251"/>
      <c r="N111" s="252"/>
    </row>
    <row r="112" spans="2:14">
      <c r="B112" s="250"/>
      <c r="C112" s="251"/>
      <c r="D112" s="251"/>
      <c r="E112" s="265" t="s">
        <v>1065</v>
      </c>
      <c r="F112" s="251"/>
      <c r="G112" s="251"/>
      <c r="H112" s="265"/>
      <c r="I112" s="265"/>
      <c r="J112" s="265"/>
      <c r="K112" s="251"/>
      <c r="L112" s="251"/>
      <c r="M112" s="251"/>
      <c r="N112" s="252"/>
    </row>
    <row r="113" spans="2:14">
      <c r="B113" s="266"/>
      <c r="C113" s="263"/>
      <c r="D113" s="263"/>
      <c r="E113" s="251" t="s">
        <v>1063</v>
      </c>
      <c r="F113" s="251"/>
      <c r="G113" s="251"/>
      <c r="H113" s="251"/>
      <c r="I113" s="251"/>
      <c r="J113" s="251"/>
      <c r="K113" s="263"/>
      <c r="L113" s="263"/>
      <c r="M113" s="263"/>
      <c r="N113" s="264"/>
    </row>
    <row r="114" spans="2:14">
      <c r="B114" s="266"/>
      <c r="C114" s="263"/>
      <c r="D114" s="263"/>
      <c r="E114" s="263"/>
      <c r="F114" s="251"/>
      <c r="G114" s="251"/>
      <c r="H114" s="251"/>
      <c r="I114" s="251"/>
      <c r="J114" s="251"/>
      <c r="K114" s="263"/>
      <c r="L114" s="263"/>
      <c r="M114" s="263"/>
      <c r="N114" s="264"/>
    </row>
    <row r="115" spans="2:14">
      <c r="B115" s="266" t="s">
        <v>2326</v>
      </c>
      <c r="C115" s="265"/>
      <c r="D115" s="265"/>
      <c r="E115" s="251"/>
      <c r="F115" s="251"/>
      <c r="G115" s="251"/>
      <c r="H115" s="251"/>
      <c r="I115" s="251"/>
      <c r="J115" s="968"/>
      <c r="K115" s="968"/>
      <c r="L115" s="968"/>
      <c r="M115" s="968"/>
      <c r="N115" s="969"/>
    </row>
    <row r="116" spans="2:14" ht="15" thickBot="1">
      <c r="B116" s="427" t="s">
        <v>2327</v>
      </c>
      <c r="C116" s="428"/>
      <c r="D116" s="428"/>
      <c r="E116" s="267"/>
      <c r="F116" s="267"/>
      <c r="G116" s="267"/>
      <c r="H116" s="267"/>
      <c r="I116" s="267"/>
      <c r="J116" s="970"/>
      <c r="K116" s="970"/>
      <c r="L116" s="970"/>
      <c r="M116" s="970"/>
      <c r="N116" s="971"/>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1717</v>
      </c>
      <c r="C31" s="87" t="s">
        <v>2195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5"/>
      <c r="J36" s="276"/>
      <c r="K36" s="277">
        <f>VLOOKUP(A36,EQUIPOS!A6:D163,4,FALSE)</f>
        <v>50000</v>
      </c>
      <c r="L36" s="278"/>
      <c r="M36" s="279">
        <v>2.5</v>
      </c>
      <c r="N36" s="280">
        <f>K36/M36</f>
        <v>20000</v>
      </c>
    </row>
    <row r="37" spans="1:14">
      <c r="A37" s="119" t="s">
        <v>129</v>
      </c>
      <c r="B37" s="833" t="str">
        <f>VLOOKUP(A37,EQUIPOS!A7:D154,3,FALSE)</f>
        <v xml:space="preserve">Buldozer, Potencia al volante de 140 HP, motor de 2200 RPM, longitud de hoja 4,80m. </v>
      </c>
      <c r="C37" s="834"/>
      <c r="D37" s="834"/>
      <c r="E37" s="834"/>
      <c r="F37" s="834"/>
      <c r="G37" s="834"/>
      <c r="H37" s="835"/>
      <c r="I37" s="429"/>
      <c r="J37" s="430"/>
      <c r="K37" s="277">
        <f>VLOOKUP(A37,EQUIPOS!A7:D164,4,FALSE)</f>
        <v>130000</v>
      </c>
      <c r="L37" s="343"/>
      <c r="M37" s="344">
        <v>100</v>
      </c>
      <c r="N37" s="280">
        <f>K37/M37</f>
        <v>1300</v>
      </c>
    </row>
    <row r="38" spans="1:14">
      <c r="A38" s="119" t="s">
        <v>312</v>
      </c>
      <c r="B38" s="833" t="str">
        <f>VLOOKUP(A38,EQUIPOS!A8:D154,3,FALSE)</f>
        <v>Retroexcavadora sobre oruga, potencia 138 HP, balde de 1,5 m3.</v>
      </c>
      <c r="C38" s="834"/>
      <c r="D38" s="834"/>
      <c r="E38" s="834"/>
      <c r="F38" s="834"/>
      <c r="G38" s="834"/>
      <c r="H38" s="835"/>
      <c r="I38" s="336"/>
      <c r="J38" s="338"/>
      <c r="K38" s="277">
        <f>VLOOKUP(A38,EQUIPOS!A8:D165,4,FALSE)</f>
        <v>120000</v>
      </c>
      <c r="L38" s="431"/>
      <c r="M38" s="432">
        <v>16</v>
      </c>
      <c r="N38" s="280">
        <f>K38/M38</f>
        <v>7500</v>
      </c>
    </row>
    <row r="39" spans="1:14">
      <c r="B39" s="833"/>
      <c r="C39" s="834"/>
      <c r="D39" s="834"/>
      <c r="E39" s="839"/>
      <c r="F39" s="834"/>
      <c r="G39" s="834"/>
      <c r="H39" s="835"/>
      <c r="I39" s="42"/>
      <c r="J39" s="43"/>
      <c r="K39" s="282"/>
      <c r="L39" s="284"/>
      <c r="M39" s="285"/>
      <c r="N39" s="286"/>
    </row>
    <row r="40" spans="1:14">
      <c r="B40" s="840" t="s">
        <v>1036</v>
      </c>
      <c r="C40" s="841"/>
      <c r="D40" s="841"/>
      <c r="E40" s="44"/>
      <c r="F40" s="45"/>
      <c r="G40" s="45"/>
      <c r="H40" s="46"/>
      <c r="I40" s="42"/>
      <c r="J40" s="43"/>
      <c r="K40" s="287"/>
      <c r="L40" s="284"/>
      <c r="M40" s="409">
        <v>0.01</v>
      </c>
      <c r="N40" s="352">
        <f>N76*M40</f>
        <v>23.937752440359372</v>
      </c>
    </row>
    <row r="41" spans="1:14" ht="15" thickBot="1">
      <c r="B41" s="833"/>
      <c r="C41" s="834"/>
      <c r="D41" s="834"/>
      <c r="E41" s="834"/>
      <c r="F41" s="834"/>
      <c r="G41" s="834"/>
      <c r="H41" s="835"/>
      <c r="I41" s="842"/>
      <c r="J41" s="843"/>
      <c r="K41" s="47"/>
      <c r="L41" s="844"/>
      <c r="M41" s="845"/>
      <c r="N41" s="111"/>
    </row>
    <row r="42" spans="1:14" ht="15" thickBot="1">
      <c r="B42" s="820" t="s">
        <v>1037</v>
      </c>
      <c r="C42" s="821"/>
      <c r="D42" s="821"/>
      <c r="E42" s="821"/>
      <c r="F42" s="821"/>
      <c r="G42" s="821"/>
      <c r="H42" s="821"/>
      <c r="I42" s="821"/>
      <c r="J42" s="821"/>
      <c r="K42" s="821"/>
      <c r="L42" s="821"/>
      <c r="M42" s="822"/>
      <c r="N42" s="402">
        <f>SUM(N36:N41)</f>
        <v>28823.937752440361</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3" t="s">
        <v>1029</v>
      </c>
      <c r="K46" s="91" t="s">
        <v>1030</v>
      </c>
      <c r="L46" s="814" t="s">
        <v>1039</v>
      </c>
      <c r="M46" s="813"/>
      <c r="N46" s="92" t="s">
        <v>1035</v>
      </c>
    </row>
    <row r="47" spans="1:14">
      <c r="A47" s="152" t="s">
        <v>376</v>
      </c>
      <c r="B47" s="49" t="str">
        <f>VLOOKUP(A47,MATERIALES!A5:D373,3,FALSE)</f>
        <v>Anfo</v>
      </c>
      <c r="C47" s="289"/>
      <c r="D47" s="289"/>
      <c r="E47" s="289"/>
      <c r="F47" s="289"/>
      <c r="G47" s="289"/>
      <c r="H47" s="289"/>
      <c r="I47" s="276"/>
      <c r="J47" s="232" t="str">
        <f>VLOOKUP(A47,MATERIALES!A3:D639,2,FALSE)</f>
        <v>kg</v>
      </c>
      <c r="K47" s="290">
        <v>0.3</v>
      </c>
      <c r="L47" s="275"/>
      <c r="M47" s="410">
        <f>VLOOKUP(A47,MATERIALES!A5:D396,4,FALSE)</f>
        <v>6844.4</v>
      </c>
      <c r="N47" s="280">
        <f>K47*M47</f>
        <v>2053.3199999999997</v>
      </c>
    </row>
    <row r="48" spans="1:14">
      <c r="A48" s="152" t="s">
        <v>427</v>
      </c>
      <c r="B48" s="49" t="str">
        <f>VLOOKUP(A48,MATERIALES!A6:D373,3,FALSE)</f>
        <v>Cordón detonante</v>
      </c>
      <c r="C48" s="433"/>
      <c r="D48" s="433"/>
      <c r="E48" s="433"/>
      <c r="F48" s="433"/>
      <c r="G48" s="433"/>
      <c r="H48" s="433"/>
      <c r="I48" s="433"/>
      <c r="J48" s="319" t="str">
        <f>VLOOKUP(A48,MATERIALES!A4:D640,2,FALSE)</f>
        <v>m</v>
      </c>
      <c r="K48" s="405">
        <v>3</v>
      </c>
      <c r="L48" s="429"/>
      <c r="M48" s="410">
        <f>VLOOKUP(A48,MATERIALES!A6:D397,4,FALSE)</f>
        <v>1743.76</v>
      </c>
      <c r="N48" s="280">
        <f t="shared" ref="N48:N53" si="0">K48*M48</f>
        <v>5231.28</v>
      </c>
    </row>
    <row r="49" spans="1:14">
      <c r="A49" s="152" t="s">
        <v>462</v>
      </c>
      <c r="B49" s="49" t="str">
        <f>VLOOKUP(A49,MATERIALES!A6:D373,3,FALSE)</f>
        <v>Explosivos  75% (INDUGEL)</v>
      </c>
      <c r="C49" s="433"/>
      <c r="D49" s="433"/>
      <c r="E49" s="433"/>
      <c r="F49" s="433"/>
      <c r="G49" s="433"/>
      <c r="H49" s="433"/>
      <c r="I49" s="433"/>
      <c r="J49" s="320" t="str">
        <f>VLOOKUP(A49,MATERIALES!A5:D641,2,FALSE)</f>
        <v>lb</v>
      </c>
      <c r="K49" s="405">
        <v>0.25</v>
      </c>
      <c r="L49" s="429"/>
      <c r="M49" s="410">
        <f>VLOOKUP(A49,MATERIALES!A6:D398,4,FALSE)</f>
        <v>8348.89</v>
      </c>
      <c r="N49" s="280">
        <f t="shared" si="0"/>
        <v>2087.2224999999999</v>
      </c>
    </row>
    <row r="50" spans="1:14">
      <c r="A50" s="152" t="s">
        <v>467</v>
      </c>
      <c r="B50" s="49" t="str">
        <f>VLOOKUP(A50,MATERIALES!A6:D373,3,FALSE)</f>
        <v>Fulminantes</v>
      </c>
      <c r="C50" s="433"/>
      <c r="D50" s="433"/>
      <c r="E50" s="433"/>
      <c r="F50" s="433"/>
      <c r="G50" s="433"/>
      <c r="H50" s="433"/>
      <c r="I50" s="433"/>
      <c r="J50" s="320" t="str">
        <f>VLOOKUP(A50,MATERIALES!A6:D642,2,FALSE)</f>
        <v>u</v>
      </c>
      <c r="K50" s="405">
        <v>1</v>
      </c>
      <c r="L50" s="429"/>
      <c r="M50" s="410">
        <f>VLOOKUP(A50,MATERIALES!A6:D399,4,FALSE)</f>
        <v>1141.6799999999998</v>
      </c>
      <c r="N50" s="280">
        <f t="shared" si="0"/>
        <v>1141.6799999999998</v>
      </c>
    </row>
    <row r="51" spans="1:14">
      <c r="A51" s="152" t="s">
        <v>567</v>
      </c>
      <c r="B51" s="49" t="str">
        <f>VLOOKUP(A51,MATERIALES!A7:D373,3,FALSE)</f>
        <v>Mecha Lenta</v>
      </c>
      <c r="C51" s="433"/>
      <c r="D51" s="433"/>
      <c r="E51" s="433"/>
      <c r="F51" s="433"/>
      <c r="G51" s="433"/>
      <c r="H51" s="433"/>
      <c r="I51" s="433"/>
      <c r="J51" s="320" t="str">
        <f>VLOOKUP(A51,MATERIALES!A6:D643,2,FALSE)</f>
        <v>m</v>
      </c>
      <c r="K51" s="405">
        <v>1</v>
      </c>
      <c r="L51" s="429"/>
      <c r="M51" s="410">
        <f>VLOOKUP(A51,MATERIALES!A7:D400,4,FALSE)</f>
        <v>1039.44</v>
      </c>
      <c r="N51" s="280">
        <f t="shared" si="0"/>
        <v>1039.44</v>
      </c>
    </row>
    <row r="52" spans="1:14">
      <c r="A52" s="152" t="s">
        <v>918</v>
      </c>
      <c r="B52" s="49" t="str">
        <f>VLOOKUP(A52,MATERIALES!A8:D373,3,FALSE)</f>
        <v xml:space="preserve">Escolta y transporte (una tarifa por cada m3 escoltado y transportado)
</v>
      </c>
      <c r="C52" s="433"/>
      <c r="D52" s="433"/>
      <c r="E52" s="433"/>
      <c r="F52" s="433"/>
      <c r="G52" s="433"/>
      <c r="H52" s="433"/>
      <c r="I52" s="433"/>
      <c r="J52" s="320" t="str">
        <f>VLOOKUP(A52,MATERIALES!A6:D644,2,FALSE)</f>
        <v>kg</v>
      </c>
      <c r="K52" s="405">
        <v>0.45800000000000002</v>
      </c>
      <c r="L52" s="429"/>
      <c r="M52" s="410">
        <f>VLOOKUP(A52,MATERIALES!A8:D401,4,FALSE)</f>
        <v>5155.3193613701769</v>
      </c>
      <c r="N52" s="280">
        <f t="shared" si="0"/>
        <v>2361.1362675075411</v>
      </c>
    </row>
    <row r="53" spans="1:14" ht="15" thickBot="1">
      <c r="A53" t="s">
        <v>448</v>
      </c>
      <c r="B53" s="49" t="str">
        <f>VLOOKUP(A53,MATERIALES!A9:D373,3,FALSE)</f>
        <v xml:space="preserve">Derechos de explotación y/o disposición de materiales
</v>
      </c>
      <c r="C53" s="318"/>
      <c r="D53" s="318"/>
      <c r="E53" s="318"/>
      <c r="F53" s="318"/>
      <c r="G53" s="318"/>
      <c r="H53" s="318"/>
      <c r="I53" s="318"/>
      <c r="J53" s="441" t="str">
        <f>VLOOKUP(A53,MATERIALES!A7:D645,2,FALSE)</f>
        <v>m3</v>
      </c>
      <c r="K53" s="132">
        <v>1.3</v>
      </c>
      <c r="L53" s="333"/>
      <c r="M53" s="410">
        <f>VLOOKUP(A53,MATERIALES!A9:D402,4,FALSE)</f>
        <v>3018.7976236999011</v>
      </c>
      <c r="N53" s="280">
        <f t="shared" si="0"/>
        <v>3924.4369108098717</v>
      </c>
    </row>
    <row r="54" spans="1:14" ht="15" thickBot="1">
      <c r="B54" s="820" t="s">
        <v>1037</v>
      </c>
      <c r="C54" s="821"/>
      <c r="D54" s="821"/>
      <c r="E54" s="821"/>
      <c r="F54" s="821"/>
      <c r="G54" s="821"/>
      <c r="H54" s="821"/>
      <c r="I54" s="821"/>
      <c r="J54" s="821"/>
      <c r="K54" s="821"/>
      <c r="L54" s="821"/>
      <c r="M54" s="822"/>
      <c r="N54" s="402">
        <f>SUM(N47:N53)</f>
        <v>17838.515678317413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824">
        <f>VLOOKUP(A59,TRANSPORTE!A5:D117,4,FALSE)</f>
        <v>800</v>
      </c>
      <c r="M59" s="825"/>
      <c r="N59" s="295">
        <f>K59*L59</f>
        <v>1040</v>
      </c>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53"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42">
        <v>128</v>
      </c>
      <c r="N70" s="403">
        <f>K70/M70</f>
        <v>1595.850162690625</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128</v>
      </c>
      <c r="N71" s="403">
        <f>K71/M71</f>
        <v>797.92508134531249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09">
        <f>SUM(N70:N75)</f>
        <v>2393.7752440359372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50096.228674793711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10019.245734958742</v>
      </c>
      <c r="M83" s="855"/>
      <c r="N83" s="57"/>
    </row>
    <row r="84" spans="1:14">
      <c r="B84" s="95" t="s">
        <v>1057</v>
      </c>
      <c r="C84" s="96"/>
      <c r="D84" s="96"/>
      <c r="E84" s="96"/>
      <c r="F84" s="96"/>
      <c r="G84" s="96"/>
      <c r="H84" s="96"/>
      <c r="I84" s="93"/>
      <c r="J84" s="94"/>
      <c r="K84" s="312">
        <v>0.05</v>
      </c>
      <c r="L84" s="854">
        <f>N78*K84</f>
        <v>2504.8114337396855</v>
      </c>
      <c r="M84" s="855"/>
      <c r="N84" s="57"/>
    </row>
    <row r="85" spans="1:14" ht="15" thickBot="1">
      <c r="B85" s="97" t="s">
        <v>1058</v>
      </c>
      <c r="C85" s="98"/>
      <c r="D85" s="98"/>
      <c r="E85" s="98"/>
      <c r="F85" s="98"/>
      <c r="G85" s="98"/>
      <c r="H85" s="98"/>
      <c r="I85" s="99"/>
      <c r="J85" s="100"/>
      <c r="K85" s="313">
        <v>0.05</v>
      </c>
      <c r="L85" s="856">
        <f>N78*K85</f>
        <v>2504.8114337396855</v>
      </c>
      <c r="M85" s="857"/>
      <c r="N85" s="57"/>
    </row>
    <row r="86" spans="1:14" ht="15" thickBot="1">
      <c r="B86" s="820" t="s">
        <v>1037</v>
      </c>
      <c r="C86" s="821"/>
      <c r="D86" s="821"/>
      <c r="E86" s="821"/>
      <c r="F86" s="821"/>
      <c r="G86" s="821"/>
      <c r="H86" s="821"/>
      <c r="I86" s="821"/>
      <c r="J86" s="821"/>
      <c r="K86" s="821"/>
      <c r="L86" s="821"/>
      <c r="M86" s="822"/>
      <c r="N86" s="58">
        <f>L83+L84+L85</f>
        <v>15028.868602438113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65125.09727723182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 thickBot="1">
      <c r="B119" s="427" t="s">
        <v>2327</v>
      </c>
      <c r="C119" s="428"/>
      <c r="D119" s="428"/>
      <c r="E119" s="267"/>
      <c r="F119" s="267"/>
      <c r="G119" s="267"/>
      <c r="H119" s="267"/>
      <c r="I119" s="267"/>
      <c r="J119" s="970"/>
      <c r="K119" s="970"/>
      <c r="L119" s="970"/>
      <c r="M119" s="970"/>
      <c r="N119" s="971"/>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1718</v>
      </c>
      <c r="C31" s="87" t="s">
        <v>2196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5"/>
      <c r="J36" s="276"/>
      <c r="K36" s="277">
        <f>VLOOKUP(A36,EQUIPOS!A6:D163,4,FALSE)</f>
        <v>50000</v>
      </c>
      <c r="L36" s="278"/>
      <c r="M36" s="344">
        <v>2.5</v>
      </c>
      <c r="N36" s="280">
        <f>K36/M36</f>
        <v>20000</v>
      </c>
    </row>
    <row r="37" spans="1:14">
      <c r="A37" s="119" t="s">
        <v>129</v>
      </c>
      <c r="B37" s="833" t="str">
        <f>VLOOKUP(A37,EQUIPOS!A7:D154,3,FALSE)</f>
        <v xml:space="preserve">Buldozer, Potencia al volante de 140 HP, motor de 2200 RPM, longitud de hoja 4,80m. </v>
      </c>
      <c r="C37" s="834"/>
      <c r="D37" s="834"/>
      <c r="E37" s="834"/>
      <c r="F37" s="834"/>
      <c r="G37" s="834"/>
      <c r="H37" s="835"/>
      <c r="I37" s="429"/>
      <c r="J37" s="430"/>
      <c r="K37" s="277">
        <f>VLOOKUP(A37,EQUIPOS!A7:D164,4,FALSE)</f>
        <v>130000</v>
      </c>
      <c r="L37" s="343"/>
      <c r="M37" s="344">
        <v>100</v>
      </c>
      <c r="N37" s="280">
        <f>K37/M37</f>
        <v>1300</v>
      </c>
    </row>
    <row r="38" spans="1:14">
      <c r="A38" s="119" t="s">
        <v>261</v>
      </c>
      <c r="B38" s="833" t="str">
        <f>VLOOKUP(A38,EQUIPOS!A8:D154,3,FALSE)</f>
        <v xml:space="preserve">Motobomba 3 PULGADAS (incluye operario)
</v>
      </c>
      <c r="C38" s="834"/>
      <c r="D38" s="834"/>
      <c r="E38" s="834"/>
      <c r="F38" s="834"/>
      <c r="G38" s="834"/>
      <c r="H38" s="835"/>
      <c r="I38" s="336"/>
      <c r="J38" s="338"/>
      <c r="K38" s="277">
        <f>VLOOKUP(A38,EQUIPOS!A8:D165,4,FALSE)</f>
        <v>10758.375</v>
      </c>
      <c r="L38" s="431"/>
      <c r="M38" s="432">
        <v>8</v>
      </c>
      <c r="N38" s="280">
        <f>K38/M38</f>
        <v>1344.796875</v>
      </c>
    </row>
    <row r="39" spans="1:14">
      <c r="A39" t="s">
        <v>312</v>
      </c>
      <c r="B39" s="833" t="str">
        <f>VLOOKUP(A39,EQUIPOS!A9:D154,3,FALSE)</f>
        <v>Retroexcavadora sobre oruga, potencia 138 HP, balde de 1,5 m3.</v>
      </c>
      <c r="C39" s="834"/>
      <c r="D39" s="834"/>
      <c r="E39" s="834"/>
      <c r="F39" s="834"/>
      <c r="G39" s="834"/>
      <c r="H39" s="835"/>
      <c r="I39" s="42"/>
      <c r="J39" s="43"/>
      <c r="K39" s="277">
        <f>VLOOKUP(A39,EQUIPOS!A9:D166,4,FALSE)</f>
        <v>120000</v>
      </c>
      <c r="L39" s="284"/>
      <c r="M39" s="344">
        <v>8</v>
      </c>
      <c r="N39" s="280">
        <f>K39/M39</f>
        <v>15000</v>
      </c>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N78*M41</f>
        <v>204.2688208244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37849.0656958244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52" t="s">
        <v>376</v>
      </c>
      <c r="B48" s="49" t="str">
        <f>VLOOKUP(A48,MATERIALES!A5:D373,3,FALSE)</f>
        <v>Anfo</v>
      </c>
      <c r="C48" s="289"/>
      <c r="D48" s="289"/>
      <c r="E48" s="289"/>
      <c r="F48" s="289"/>
      <c r="G48" s="289"/>
      <c r="H48" s="289"/>
      <c r="I48" s="276"/>
      <c r="J48" s="232" t="str">
        <f>VLOOKUP(A48,MATERIALES!A4:D640,2,FALSE)</f>
        <v>kg</v>
      </c>
      <c r="K48" s="290">
        <v>0.3</v>
      </c>
      <c r="L48" s="275"/>
      <c r="M48" s="410">
        <f>VLOOKUP(A48,MATERIALES!A5:D396,4,FALSE)</f>
        <v>6844.4</v>
      </c>
      <c r="N48" s="280">
        <f>K48*M48</f>
        <v>2053.3199999999997</v>
      </c>
    </row>
    <row r="49" spans="1:14">
      <c r="A49" s="152" t="s">
        <v>427</v>
      </c>
      <c r="B49" s="49" t="str">
        <f>VLOOKUP(A49,MATERIALES!A6:D373,3,FALSE)</f>
        <v>Cordón detonante</v>
      </c>
      <c r="C49" s="433"/>
      <c r="D49" s="433"/>
      <c r="E49" s="433"/>
      <c r="F49" s="433"/>
      <c r="G49" s="433"/>
      <c r="H49" s="433"/>
      <c r="I49" s="433"/>
      <c r="J49" s="319" t="str">
        <f>VLOOKUP(A49,MATERIALES!A5:D641,2,FALSE)</f>
        <v>m</v>
      </c>
      <c r="K49" s="405">
        <v>3</v>
      </c>
      <c r="L49" s="429"/>
      <c r="M49" s="410">
        <f>VLOOKUP(A49,MATERIALES!A6:D397,4,FALSE)</f>
        <v>1743.76</v>
      </c>
      <c r="N49" s="280">
        <f t="shared" ref="N49:N54" si="0">K49*M49</f>
        <v>5231.28</v>
      </c>
    </row>
    <row r="50" spans="1:14">
      <c r="A50" s="152" t="s">
        <v>462</v>
      </c>
      <c r="B50" s="49" t="str">
        <f>VLOOKUP(A50,MATERIALES!A6:D373,3,FALSE)</f>
        <v>Explosivos  75% (INDUGEL)</v>
      </c>
      <c r="C50" s="433"/>
      <c r="D50" s="433"/>
      <c r="E50" s="433"/>
      <c r="F50" s="433"/>
      <c r="G50" s="433"/>
      <c r="H50" s="433"/>
      <c r="I50" s="433"/>
      <c r="J50" s="320" t="str">
        <f>VLOOKUP(A50,MATERIALES!A6:D642,2,FALSE)</f>
        <v>lb</v>
      </c>
      <c r="K50" s="405">
        <v>0.25</v>
      </c>
      <c r="L50" s="429"/>
      <c r="M50" s="410">
        <f>VLOOKUP(A50,MATERIALES!A6:D398,4,FALSE)</f>
        <v>8348.89</v>
      </c>
      <c r="N50" s="280">
        <f t="shared" si="0"/>
        <v>2087.2224999999999</v>
      </c>
    </row>
    <row r="51" spans="1:14">
      <c r="A51" s="152"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VLOOKUP(A51,MATERIALES!A6:D399,4,FALSE)</f>
        <v>1141.6799999999998</v>
      </c>
      <c r="N51" s="280">
        <f t="shared" si="0"/>
        <v>1141.6799999999998</v>
      </c>
    </row>
    <row r="52" spans="1:14">
      <c r="A52" s="152" t="s">
        <v>567</v>
      </c>
      <c r="B52" s="49" t="str">
        <f>VLOOKUP(A52,MATERIALES!A7:D373,3,FALSE)</f>
        <v>Mecha Lenta</v>
      </c>
      <c r="C52" s="433"/>
      <c r="D52" s="433"/>
      <c r="E52" s="433"/>
      <c r="F52" s="433"/>
      <c r="G52" s="433"/>
      <c r="H52" s="433"/>
      <c r="I52" s="433"/>
      <c r="J52" s="320" t="str">
        <f>VLOOKUP(A52,MATERIALES!A6:D644,2,FALSE)</f>
        <v>m</v>
      </c>
      <c r="K52" s="405">
        <v>1</v>
      </c>
      <c r="L52" s="429"/>
      <c r="M52" s="410">
        <f>VLOOKUP(A52,MATERIALES!A7:D400,4,FALSE)</f>
        <v>1039.44</v>
      </c>
      <c r="N52" s="280">
        <f t="shared" si="0"/>
        <v>1039.44</v>
      </c>
    </row>
    <row r="53" spans="1:14">
      <c r="A53" s="213" t="s">
        <v>918</v>
      </c>
      <c r="B53" s="49" t="str">
        <f>VLOOKUP(A53,MATERIALES!A7:D373,3,FALSE)</f>
        <v xml:space="preserve">Escolta y transporte (una tarifa por cada m3 escoltado y transportado)
</v>
      </c>
      <c r="C53" s="433"/>
      <c r="D53" s="433"/>
      <c r="E53" s="433"/>
      <c r="F53" s="433"/>
      <c r="G53" s="433"/>
      <c r="H53" s="433"/>
      <c r="I53" s="433"/>
      <c r="J53" s="320" t="str">
        <f>VLOOKUP(A53,MATERIALES!A6:D644,2,FALSE)</f>
        <v>kg</v>
      </c>
      <c r="K53" s="405">
        <v>0.45800000000000002</v>
      </c>
      <c r="L53" s="429"/>
      <c r="M53" s="410">
        <f>VLOOKUP(A53,MATERIALES!A7:D400,4,FALSE)</f>
        <v>5155.3193613701769</v>
      </c>
      <c r="N53" s="280">
        <f>K53*M53</f>
        <v>2361.1362675075411</v>
      </c>
    </row>
    <row r="54" spans="1:14">
      <c r="A54" s="152" t="s">
        <v>448</v>
      </c>
      <c r="B54" s="49" t="str">
        <f>VLOOKUP(A54,MATERIALES!A8:D373,3,FALSE)</f>
        <v xml:space="preserve">Derechos de explotación y/o disposición de materiales
</v>
      </c>
      <c r="C54" s="433"/>
      <c r="D54" s="433"/>
      <c r="E54" s="433"/>
      <c r="F54" s="433"/>
      <c r="G54" s="433"/>
      <c r="H54" s="433"/>
      <c r="I54" s="433"/>
      <c r="J54" s="320" t="str">
        <f>VLOOKUP(A54,MATERIALES!A7:D645,2,FALSE)</f>
        <v>m3</v>
      </c>
      <c r="K54" s="405">
        <v>1.3</v>
      </c>
      <c r="L54" s="429"/>
      <c r="M54" s="410">
        <f>VLOOKUP(A54,MATERIALES!A8:D401,4,FALSE)</f>
        <v>3018.7976236999011</v>
      </c>
      <c r="N54" s="280">
        <f t="shared" si="0"/>
        <v>3924.4369108098717</v>
      </c>
    </row>
    <row r="55" spans="1:14" ht="15" thickBot="1">
      <c r="B55" s="49"/>
      <c r="C55" s="318"/>
      <c r="D55" s="318"/>
      <c r="E55" s="318"/>
      <c r="F55" s="318"/>
      <c r="G55" s="318"/>
      <c r="H55" s="318"/>
      <c r="I55" s="318"/>
      <c r="J55" s="443"/>
      <c r="K55" s="132"/>
      <c r="L55" s="333"/>
      <c r="M55" s="410"/>
      <c r="N55" s="280"/>
    </row>
    <row r="56" spans="1:14" ht="15" thickBot="1">
      <c r="B56" s="820" t="s">
        <v>1037</v>
      </c>
      <c r="C56" s="821"/>
      <c r="D56" s="821"/>
      <c r="E56" s="821"/>
      <c r="F56" s="821"/>
      <c r="G56" s="821"/>
      <c r="H56" s="821"/>
      <c r="I56" s="821"/>
      <c r="J56" s="821"/>
      <c r="K56" s="821"/>
      <c r="L56" s="821"/>
      <c r="M56" s="822"/>
      <c r="N56" s="402">
        <f>SUM(N48:N55)</f>
        <v>17838.515678317413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23" t="s">
        <v>1045</v>
      </c>
      <c r="M60" s="796"/>
      <c r="N60" s="82" t="s">
        <v>1035</v>
      </c>
    </row>
    <row r="61" spans="1:14">
      <c r="A61" t="s">
        <v>1340</v>
      </c>
      <c r="B61" s="52" t="str">
        <f>VLOOKUP(A61,TRANSPORTE!A5:D117,3,FALSE)</f>
        <v>Transporte de material de excavación</v>
      </c>
      <c r="C61" s="325"/>
      <c r="D61" s="325"/>
      <c r="E61" s="325"/>
      <c r="F61" s="325"/>
      <c r="G61" s="325"/>
      <c r="H61" s="319" t="s">
        <v>1552</v>
      </c>
      <c r="I61" s="287">
        <v>1.3</v>
      </c>
      <c r="J61" s="294">
        <v>1</v>
      </c>
      <c r="K61" s="287">
        <f>I61*J61</f>
        <v>1.3</v>
      </c>
      <c r="L61" s="824">
        <f>VLOOKUP(A61,TRANSPORTE!A5:D117,4,FALSE)</f>
        <v>800</v>
      </c>
      <c r="M61" s="825"/>
      <c r="N61" s="295">
        <f>K61*L61</f>
        <v>1040</v>
      </c>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f>N61+N62+N63+N64+N65</f>
        <v>1040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s="153" t="s">
        <v>15</v>
      </c>
      <c r="B72" s="55" t="str">
        <f>VLOOKUP(A72,'MANO DE OBRA'!A8:D68,3,FALSE)</f>
        <v>Obrero (6)</v>
      </c>
      <c r="C72" s="53"/>
      <c r="D72" s="53"/>
      <c r="E72" s="53"/>
      <c r="F72" s="53"/>
      <c r="G72" s="53"/>
      <c r="H72" s="53"/>
      <c r="I72" s="300">
        <f>K72/J72*100</f>
        <v>165623.36823599998</v>
      </c>
      <c r="J72" s="301">
        <v>185</v>
      </c>
      <c r="K72" s="302">
        <f>VLOOKUP(A72,'MANO DE OBRA'!A8:D99,4,FALSE)</f>
        <v>306403.23123659997</v>
      </c>
      <c r="L72" s="56"/>
      <c r="M72" s="442">
        <v>20</v>
      </c>
      <c r="N72" s="403">
        <f>K72/M72</f>
        <v>15320.161561829998</v>
      </c>
      <c r="O72" s="112"/>
    </row>
    <row r="73" spans="1:15">
      <c r="A73" s="15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0">
        <v>20</v>
      </c>
      <c r="N73" s="403">
        <f>K73/M73</f>
        <v>5106.7205206099998</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7"/>
      <c r="C77" s="808"/>
      <c r="D77" s="808"/>
      <c r="E77" s="808"/>
      <c r="F77" s="808"/>
      <c r="G77" s="808"/>
      <c r="H77" s="808"/>
      <c r="I77" s="132"/>
      <c r="J77" s="132"/>
      <c r="K77" s="132"/>
      <c r="L77" s="908"/>
      <c r="M77" s="908"/>
      <c r="N77" s="51"/>
    </row>
    <row r="78" spans="1:15" ht="15" thickBot="1">
      <c r="B78" s="826" t="s">
        <v>1037</v>
      </c>
      <c r="C78" s="827"/>
      <c r="D78" s="827"/>
      <c r="E78" s="827"/>
      <c r="F78" s="827"/>
      <c r="G78" s="827"/>
      <c r="H78" s="827"/>
      <c r="I78" s="827"/>
      <c r="J78" s="827"/>
      <c r="K78" s="827"/>
      <c r="L78" s="827"/>
      <c r="M78" s="828"/>
      <c r="N78" s="309">
        <f>SUM(N72:N77)</f>
        <v>20426.882082439999</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77154.463456581812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15430.892691316363</v>
      </c>
      <c r="M85" s="855"/>
      <c r="N85" s="57"/>
    </row>
    <row r="86" spans="1:14">
      <c r="B86" s="95" t="s">
        <v>1057</v>
      </c>
      <c r="C86" s="96"/>
      <c r="D86" s="96"/>
      <c r="E86" s="96"/>
      <c r="F86" s="96"/>
      <c r="G86" s="96"/>
      <c r="H86" s="96"/>
      <c r="I86" s="93"/>
      <c r="J86" s="94"/>
      <c r="K86" s="312">
        <v>0.05</v>
      </c>
      <c r="L86" s="854">
        <f>N80*K86</f>
        <v>3857.7231728290908</v>
      </c>
      <c r="M86" s="855"/>
      <c r="N86" s="57"/>
    </row>
    <row r="87" spans="1:14" ht="15" thickBot="1">
      <c r="B87" s="97" t="s">
        <v>1058</v>
      </c>
      <c r="C87" s="98"/>
      <c r="D87" s="98"/>
      <c r="E87" s="98"/>
      <c r="F87" s="98"/>
      <c r="G87" s="98"/>
      <c r="H87" s="98"/>
      <c r="I87" s="99"/>
      <c r="J87" s="100"/>
      <c r="K87" s="313">
        <v>0.05</v>
      </c>
      <c r="L87" s="856">
        <f>N80*K87</f>
        <v>3857.7231728290908</v>
      </c>
      <c r="M87" s="857"/>
      <c r="N87" s="57"/>
    </row>
    <row r="88" spans="1:14" ht="15" thickBot="1">
      <c r="B88" s="820" t="s">
        <v>1037</v>
      </c>
      <c r="C88" s="821"/>
      <c r="D88" s="821"/>
      <c r="E88" s="821"/>
      <c r="F88" s="821"/>
      <c r="G88" s="821"/>
      <c r="H88" s="821"/>
      <c r="I88" s="821"/>
      <c r="J88" s="821"/>
      <c r="K88" s="821"/>
      <c r="L88" s="821"/>
      <c r="M88" s="822"/>
      <c r="N88" s="58">
        <f>L85+L86+L87</f>
        <v>23146.339036974543</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5">
        <f>N80+N88</f>
        <v>100300.80249355636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 thickBot="1">
      <c r="B121" s="427" t="s">
        <v>2327</v>
      </c>
      <c r="C121" s="428"/>
      <c r="D121" s="428"/>
      <c r="E121" s="267"/>
      <c r="F121" s="267"/>
      <c r="G121" s="267"/>
      <c r="H121" s="267"/>
      <c r="I121" s="267"/>
      <c r="J121" s="970"/>
      <c r="K121" s="970"/>
      <c r="L121" s="970"/>
      <c r="M121" s="970"/>
      <c r="N121" s="971"/>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2.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1719</v>
      </c>
      <c r="C31" s="87" t="s">
        <v>2197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129</v>
      </c>
      <c r="B36" s="833" t="str">
        <f>VLOOKUP(A36,EQUIPOS!A6:D154,3,FALSE)</f>
        <v xml:space="preserve">Buldozer, Potencia al volante de 140 HP, motor de 2200 RPM, longitud de hoja 4,80m. </v>
      </c>
      <c r="C36" s="834"/>
      <c r="D36" s="834"/>
      <c r="E36" s="834"/>
      <c r="F36" s="834"/>
      <c r="G36" s="834"/>
      <c r="H36" s="835"/>
      <c r="I36" s="275"/>
      <c r="J36" s="276"/>
      <c r="K36" s="277">
        <f>VLOOKUP(A36,EQUIPOS!A6:D163,4,FALSE)</f>
        <v>130000</v>
      </c>
      <c r="L36" s="278"/>
      <c r="M36" s="344">
        <v>100</v>
      </c>
      <c r="N36" s="280">
        <f>K36/M36</f>
        <v>1300</v>
      </c>
    </row>
    <row r="37" spans="1:14">
      <c r="A37" s="119" t="s">
        <v>312</v>
      </c>
      <c r="B37" s="833" t="str">
        <f>VLOOKUP(A37,EQUIPOS!A7:D154,3,FALSE)</f>
        <v>Retroexcavadora sobre oruga, potencia 138 HP, balde de 1,5 m3.</v>
      </c>
      <c r="C37" s="834"/>
      <c r="D37" s="834"/>
      <c r="E37" s="834"/>
      <c r="F37" s="834"/>
      <c r="G37" s="834"/>
      <c r="H37" s="835"/>
      <c r="I37" s="429"/>
      <c r="J37" s="430"/>
      <c r="K37" s="277">
        <f>VLOOKUP(A37,EQUIPOS!A7:D164,4,FALSE)</f>
        <v>120000</v>
      </c>
      <c r="L37" s="343"/>
      <c r="M37" s="344">
        <v>35</v>
      </c>
      <c r="N37" s="280">
        <f>K37/M37</f>
        <v>3428.5714285714284</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7.2953150294428575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4735.8667436008709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52" t="s">
        <v>448</v>
      </c>
      <c r="B48" s="49" t="str">
        <f>VLOOKUP(A48,MATERIALES!A5:D373,3,FALSE)</f>
        <v xml:space="preserve">Derechos de explotación y/o disposición de materiales
</v>
      </c>
      <c r="C48" s="289"/>
      <c r="D48" s="289"/>
      <c r="E48" s="289"/>
      <c r="F48" s="289"/>
      <c r="G48" s="289"/>
      <c r="H48" s="289"/>
      <c r="I48" s="276"/>
      <c r="J48" s="232" t="str">
        <f>VLOOKUP(A48,MATERIALES!A4:D640,2,FALSE)</f>
        <v>m3</v>
      </c>
      <c r="K48" s="290">
        <v>1.3</v>
      </c>
      <c r="L48" s="275"/>
      <c r="M48" s="410">
        <f>VLOOKUP(A48,MATERIALES!A5:D396,4,FALSE)</f>
        <v>3018.7976236999011</v>
      </c>
      <c r="N48" s="280">
        <f>K48*M48</f>
        <v>3924.4369108098717</v>
      </c>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c r="A53" s="152"/>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f>K54*M54</f>
        <v>0</v>
      </c>
    </row>
    <row r="55" spans="1:14" ht="15" thickBot="1">
      <c r="B55" s="820" t="s">
        <v>1037</v>
      </c>
      <c r="C55" s="821"/>
      <c r="D55" s="821"/>
      <c r="E55" s="821"/>
      <c r="F55" s="821"/>
      <c r="G55" s="821"/>
      <c r="H55" s="821"/>
      <c r="I55" s="821"/>
      <c r="J55" s="821"/>
      <c r="K55" s="821"/>
      <c r="L55" s="821"/>
      <c r="M55" s="822"/>
      <c r="N55" s="402">
        <f>SUM(N48:N54)</f>
        <v>3924.4369108098717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1340</v>
      </c>
      <c r="B60" s="52" t="str">
        <f>VLOOKUP(A60,TRANSPORTE!A5:D117,3,FALSE)</f>
        <v>Transporte de material de excavación</v>
      </c>
      <c r="C60" s="325"/>
      <c r="D60" s="325"/>
      <c r="E60" s="325"/>
      <c r="F60" s="325"/>
      <c r="G60" s="325"/>
      <c r="H60" s="319" t="s">
        <v>1552</v>
      </c>
      <c r="I60" s="287">
        <v>1.3</v>
      </c>
      <c r="J60" s="294">
        <v>1</v>
      </c>
      <c r="K60" s="287">
        <f>I60*J60</f>
        <v>1.3</v>
      </c>
      <c r="L60" s="824">
        <f>VLOOKUP(A60,TRANSPORTE!A5:D117,4,FALSE)</f>
        <v>800</v>
      </c>
      <c r="M60" s="825"/>
      <c r="N60" s="295">
        <f>K60*L60</f>
        <v>1040</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5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280</v>
      </c>
      <c r="N71" s="403">
        <f>K71/M71</f>
        <v>364.76575147214288</v>
      </c>
      <c r="O71" s="112"/>
    </row>
    <row r="72" spans="1:15">
      <c r="A72" s="15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0">
        <v>280</v>
      </c>
      <c r="N72" s="403">
        <f>K72/M72</f>
        <v>364.76575147214288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68">
        <f>SUM(N71:N76)</f>
        <v>729.53150294428576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10429.835157355028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2085.9670314710056</v>
      </c>
      <c r="M84" s="855"/>
      <c r="N84" s="57"/>
    </row>
    <row r="85" spans="1:14">
      <c r="B85" s="95" t="s">
        <v>1057</v>
      </c>
      <c r="C85" s="96"/>
      <c r="D85" s="96"/>
      <c r="E85" s="96"/>
      <c r="F85" s="96"/>
      <c r="G85" s="96"/>
      <c r="H85" s="96"/>
      <c r="I85" s="93"/>
      <c r="J85" s="94"/>
      <c r="K85" s="312">
        <v>0.05</v>
      </c>
      <c r="L85" s="854">
        <f>N79*K85</f>
        <v>521.4917578677514</v>
      </c>
      <c r="M85" s="855"/>
      <c r="N85" s="57"/>
    </row>
    <row r="86" spans="1:14" ht="15" thickBot="1">
      <c r="B86" s="97" t="s">
        <v>1058</v>
      </c>
      <c r="C86" s="98"/>
      <c r="D86" s="98"/>
      <c r="E86" s="98"/>
      <c r="F86" s="98"/>
      <c r="G86" s="98"/>
      <c r="H86" s="98"/>
      <c r="I86" s="99"/>
      <c r="J86" s="100"/>
      <c r="K86" s="313">
        <v>0.05</v>
      </c>
      <c r="L86" s="856">
        <f>N79*K86</f>
        <v>521.4917578677514</v>
      </c>
      <c r="M86" s="857"/>
      <c r="N86" s="57"/>
    </row>
    <row r="87" spans="1:14" ht="15" thickBot="1">
      <c r="B87" s="820" t="s">
        <v>1037</v>
      </c>
      <c r="C87" s="821"/>
      <c r="D87" s="821"/>
      <c r="E87" s="821"/>
      <c r="F87" s="821"/>
      <c r="G87" s="821"/>
      <c r="H87" s="821"/>
      <c r="I87" s="821"/>
      <c r="J87" s="821"/>
      <c r="K87" s="821"/>
      <c r="L87" s="821"/>
      <c r="M87" s="822"/>
      <c r="N87" s="58">
        <f>L84+L85+L86</f>
        <v>3128.9505472065084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13558.785704561536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75" customHeight="1" thickBot="1">
      <c r="B29" s="77" t="s">
        <v>1027</v>
      </c>
      <c r="C29" s="829" t="s">
        <v>1028</v>
      </c>
      <c r="D29" s="830"/>
      <c r="E29" s="830"/>
      <c r="F29" s="830"/>
      <c r="G29" s="830"/>
      <c r="H29" s="830"/>
      <c r="I29" s="830"/>
      <c r="J29" s="78"/>
      <c r="K29" s="350" t="s">
        <v>2321</v>
      </c>
      <c r="L29" s="831" t="s">
        <v>1029</v>
      </c>
      <c r="M29" s="832"/>
      <c r="N29" s="77" t="s">
        <v>1030</v>
      </c>
    </row>
    <row r="30" spans="1:14" ht="15.75" customHeight="1" thickBot="1">
      <c r="A30" t="s">
        <v>1929</v>
      </c>
      <c r="B30" s="86" t="s">
        <v>1720</v>
      </c>
      <c r="C30" s="87" t="s">
        <v>2198</v>
      </c>
      <c r="D30" s="88"/>
      <c r="E30" s="88"/>
      <c r="F30" s="88"/>
      <c r="G30" s="88"/>
      <c r="H30" s="88"/>
      <c r="I30" s="88"/>
      <c r="J30" s="88"/>
      <c r="K30" s="461"/>
      <c r="L30" s="314" t="s">
        <v>388</v>
      </c>
      <c r="M30" s="211"/>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4"/>
      <c r="C33" s="67"/>
      <c r="D33" s="67"/>
      <c r="E33" s="67"/>
      <c r="F33" s="67"/>
      <c r="G33" s="67"/>
      <c r="H33" s="67"/>
      <c r="I33" s="68"/>
      <c r="J33" s="68"/>
      <c r="K33" s="67"/>
      <c r="L33" s="67"/>
      <c r="M33" s="67"/>
      <c r="N33" s="69"/>
    </row>
    <row r="34" spans="1:14">
      <c r="B34" s="801" t="s">
        <v>1028</v>
      </c>
      <c r="C34" s="802"/>
      <c r="D34" s="802"/>
      <c r="E34" s="802"/>
      <c r="F34" s="802"/>
      <c r="G34" s="802"/>
      <c r="H34" s="803"/>
      <c r="I34" s="804" t="s">
        <v>1032</v>
      </c>
      <c r="J34" s="805"/>
      <c r="K34" s="75" t="s">
        <v>1033</v>
      </c>
      <c r="L34" s="806" t="s">
        <v>1034</v>
      </c>
      <c r="M34" s="803"/>
      <c r="N34" s="76" t="s">
        <v>1035</v>
      </c>
    </row>
    <row r="35" spans="1:14">
      <c r="A35" s="119" t="s">
        <v>263</v>
      </c>
      <c r="B35" s="833" t="str">
        <f>VLOOKUP(A35,EQUIPOS!A6:D154,3,FALSE)</f>
        <v xml:space="preserve">Motobomba 4 pulgadas
</v>
      </c>
      <c r="C35" s="834"/>
      <c r="D35" s="834"/>
      <c r="E35" s="834"/>
      <c r="F35" s="834"/>
      <c r="G35" s="834"/>
      <c r="H35" s="835"/>
      <c r="I35" s="275"/>
      <c r="J35" s="276"/>
      <c r="K35" s="277">
        <f>VLOOKUP(A35,EQUIPOS!A6:D163,4,FALSE)</f>
        <v>4375</v>
      </c>
      <c r="L35" s="278"/>
      <c r="M35" s="344">
        <v>21</v>
      </c>
      <c r="N35" s="280">
        <f>K35/M35</f>
        <v>208.33333333333334</v>
      </c>
    </row>
    <row r="36" spans="1:14">
      <c r="A36" s="119" t="s">
        <v>129</v>
      </c>
      <c r="B36" s="833" t="str">
        <f>VLOOKUP(A36,EQUIPOS!A7:D154,3,FALSE)</f>
        <v xml:space="preserve">Buldozer, Potencia al volante de 140 HP, motor de 2200 RPM, longitud de hoja 4,80m. </v>
      </c>
      <c r="C36" s="834"/>
      <c r="D36" s="834"/>
      <c r="E36" s="834"/>
      <c r="F36" s="834"/>
      <c r="G36" s="834"/>
      <c r="H36" s="835"/>
      <c r="I36" s="429"/>
      <c r="J36" s="430"/>
      <c r="K36" s="277">
        <f>VLOOKUP(A36,EQUIPOS!A7:D164,4,FALSE)</f>
        <v>130000</v>
      </c>
      <c r="L36" s="343"/>
      <c r="M36" s="344">
        <v>100</v>
      </c>
      <c r="N36" s="280">
        <f>K36/M36</f>
        <v>1300</v>
      </c>
    </row>
    <row r="37" spans="1:14">
      <c r="A37" s="119" t="s">
        <v>312</v>
      </c>
      <c r="B37" s="833" t="str">
        <f>VLOOKUP(A37,EQUIPOS!A8:D154,3,FALSE)</f>
        <v>Retroexcavadora sobre oruga, potencia 138 HP, balde de 1,5 m3.</v>
      </c>
      <c r="C37" s="834"/>
      <c r="D37" s="834"/>
      <c r="E37" s="834"/>
      <c r="F37" s="834"/>
      <c r="G37" s="834"/>
      <c r="H37" s="835"/>
      <c r="I37" s="336"/>
      <c r="J37" s="338"/>
      <c r="K37" s="277">
        <f>VLOOKUP(A37,EQUIPOS!A8:D165,4,FALSE)</f>
        <v>120000</v>
      </c>
      <c r="L37" s="431"/>
      <c r="M37" s="432">
        <v>21</v>
      </c>
      <c r="N37" s="280">
        <f>K37/M37</f>
        <v>5714.2857142857147</v>
      </c>
    </row>
    <row r="38" spans="1:14">
      <c r="B38" s="833"/>
      <c r="C38" s="834"/>
      <c r="D38" s="834"/>
      <c r="E38" s="834"/>
      <c r="F38" s="834"/>
      <c r="G38" s="834"/>
      <c r="H38" s="835"/>
      <c r="I38" s="42"/>
      <c r="J38" s="43"/>
      <c r="K38" s="277"/>
      <c r="L38" s="284"/>
      <c r="M38" s="344"/>
      <c r="N38" s="280"/>
    </row>
    <row r="39" spans="1:14">
      <c r="B39" s="328"/>
      <c r="C39" s="329"/>
      <c r="D39" s="329"/>
      <c r="E39" s="329"/>
      <c r="F39" s="331"/>
      <c r="G39" s="331"/>
      <c r="H39" s="131"/>
      <c r="I39" s="42"/>
      <c r="J39" s="43"/>
      <c r="K39" s="277"/>
      <c r="L39" s="284"/>
      <c r="M39" s="285"/>
      <c r="N39" s="281"/>
    </row>
    <row r="40" spans="1:14">
      <c r="B40" s="840" t="s">
        <v>1036</v>
      </c>
      <c r="C40" s="841"/>
      <c r="D40" s="841"/>
      <c r="E40" s="44"/>
      <c r="F40" s="45"/>
      <c r="G40" s="45"/>
      <c r="H40" s="46"/>
      <c r="I40" s="42"/>
      <c r="J40" s="43"/>
      <c r="K40" s="287"/>
      <c r="L40" s="284"/>
      <c r="M40" s="409">
        <v>0.01</v>
      </c>
      <c r="N40" s="352">
        <f>N76*M40</f>
        <v>12.158858382404762</v>
      </c>
    </row>
    <row r="41" spans="1:14" ht="15" thickBot="1">
      <c r="B41" s="833"/>
      <c r="C41" s="834"/>
      <c r="D41" s="834"/>
      <c r="E41" s="834"/>
      <c r="F41" s="834"/>
      <c r="G41" s="834"/>
      <c r="H41" s="835"/>
      <c r="I41" s="842"/>
      <c r="J41" s="843"/>
      <c r="K41" s="47"/>
      <c r="L41" s="844"/>
      <c r="M41" s="845"/>
      <c r="N41" s="111"/>
    </row>
    <row r="42" spans="1:14" ht="15" thickBot="1">
      <c r="B42" s="820" t="s">
        <v>1037</v>
      </c>
      <c r="C42" s="821"/>
      <c r="D42" s="821"/>
      <c r="E42" s="821"/>
      <c r="F42" s="821"/>
      <c r="G42" s="821"/>
      <c r="H42" s="821"/>
      <c r="I42" s="821"/>
      <c r="J42" s="821"/>
      <c r="K42" s="821"/>
      <c r="L42" s="821"/>
      <c r="M42" s="822"/>
      <c r="N42" s="402">
        <f>SUM(N35:N41)</f>
        <v>7234.7779060014527</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3" t="s">
        <v>1029</v>
      </c>
      <c r="K46" s="91" t="s">
        <v>1030</v>
      </c>
      <c r="L46" s="814" t="s">
        <v>1039</v>
      </c>
      <c r="M46" s="813"/>
      <c r="N46" s="92" t="s">
        <v>1035</v>
      </c>
    </row>
    <row r="47" spans="1:14">
      <c r="A47" s="152" t="s">
        <v>448</v>
      </c>
      <c r="B47" s="49" t="str">
        <f>VLOOKUP(A47,MATERIALES!A5:D373,3,FALSE)</f>
        <v xml:space="preserve">Derechos de explotación y/o disposición de materiales
</v>
      </c>
      <c r="C47" s="289"/>
      <c r="D47" s="289"/>
      <c r="E47" s="289"/>
      <c r="F47" s="289"/>
      <c r="G47" s="289"/>
      <c r="H47" s="289"/>
      <c r="I47" s="276"/>
      <c r="J47" s="232" t="str">
        <f>VLOOKUP(A47,MATERIALES!A4:D640,2,FALSE)</f>
        <v>m3</v>
      </c>
      <c r="K47" s="290">
        <v>1.3</v>
      </c>
      <c r="L47" s="275"/>
      <c r="M47" s="410">
        <f>VLOOKUP(A47,MATERIALES!A5:D396,4,FALSE)</f>
        <v>3018.7976236999011</v>
      </c>
      <c r="N47" s="280">
        <f>K47*M47</f>
        <v>3924.4369108098717</v>
      </c>
    </row>
    <row r="48" spans="1:14">
      <c r="A48" s="152"/>
      <c r="B48" s="49"/>
      <c r="C48" s="433"/>
      <c r="D48" s="433"/>
      <c r="E48" s="433"/>
      <c r="F48" s="433"/>
      <c r="G48" s="433"/>
      <c r="H48" s="433"/>
      <c r="I48" s="433"/>
      <c r="J48" s="319"/>
      <c r="K48" s="405"/>
      <c r="L48" s="429"/>
      <c r="M48" s="410"/>
      <c r="N48" s="280"/>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ht="15" thickBot="1">
      <c r="B53" s="49"/>
      <c r="C53" s="318"/>
      <c r="D53" s="318"/>
      <c r="E53" s="318"/>
      <c r="F53" s="318"/>
      <c r="G53" s="318"/>
      <c r="H53" s="318"/>
      <c r="I53" s="318"/>
      <c r="J53" s="443"/>
      <c r="K53" s="132"/>
      <c r="L53" s="333"/>
      <c r="M53" s="410"/>
      <c r="N53" s="280"/>
    </row>
    <row r="54" spans="1:14" ht="15" thickBot="1">
      <c r="B54" s="820" t="s">
        <v>1037</v>
      </c>
      <c r="C54" s="821"/>
      <c r="D54" s="821"/>
      <c r="E54" s="821"/>
      <c r="F54" s="821"/>
      <c r="G54" s="821"/>
      <c r="H54" s="821"/>
      <c r="I54" s="821"/>
      <c r="J54" s="821"/>
      <c r="K54" s="821"/>
      <c r="L54" s="821"/>
      <c r="M54" s="822"/>
      <c r="N54" s="402">
        <f>SUM(N47:N53)</f>
        <v>3924.4369108098717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824">
        <f>VLOOKUP(A59,TRANSPORTE!A5:D117,4,FALSE)</f>
        <v>800</v>
      </c>
      <c r="M59" s="825"/>
      <c r="N59" s="295">
        <f>K59*L59</f>
        <v>1040</v>
      </c>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53"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168</v>
      </c>
      <c r="N70" s="403">
        <f>K70/M70</f>
        <v>607.94291912023812</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168</v>
      </c>
      <c r="N71" s="403">
        <f>K71/M71</f>
        <v>607.94291912023812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68">
        <f>SUM(N70:N75)</f>
        <v>1215.8858382404762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13415.1006550518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2683.0201310103603</v>
      </c>
      <c r="M83" s="855"/>
      <c r="N83" s="57"/>
    </row>
    <row r="84" spans="1:14">
      <c r="B84" s="95" t="s">
        <v>1057</v>
      </c>
      <c r="C84" s="96"/>
      <c r="D84" s="96"/>
      <c r="E84" s="96"/>
      <c r="F84" s="96"/>
      <c r="G84" s="96"/>
      <c r="H84" s="96"/>
      <c r="I84" s="93"/>
      <c r="J84" s="94"/>
      <c r="K84" s="312">
        <v>0.05</v>
      </c>
      <c r="L84" s="854">
        <f>N78*K84</f>
        <v>670.75503275259007</v>
      </c>
      <c r="M84" s="855"/>
      <c r="N84" s="57"/>
    </row>
    <row r="85" spans="1:14" ht="15" thickBot="1">
      <c r="B85" s="97" t="s">
        <v>1058</v>
      </c>
      <c r="C85" s="98"/>
      <c r="D85" s="98"/>
      <c r="E85" s="98"/>
      <c r="F85" s="98"/>
      <c r="G85" s="98"/>
      <c r="H85" s="98"/>
      <c r="I85" s="99"/>
      <c r="J85" s="100"/>
      <c r="K85" s="313">
        <v>0.05</v>
      </c>
      <c r="L85" s="856">
        <f>N78*K85</f>
        <v>670.75503275259007</v>
      </c>
      <c r="M85" s="857"/>
      <c r="N85" s="57"/>
    </row>
    <row r="86" spans="1:14" ht="15" thickBot="1">
      <c r="B86" s="820" t="s">
        <v>1037</v>
      </c>
      <c r="C86" s="821"/>
      <c r="D86" s="821"/>
      <c r="E86" s="821"/>
      <c r="F86" s="821"/>
      <c r="G86" s="821"/>
      <c r="H86" s="821"/>
      <c r="I86" s="821"/>
      <c r="J86" s="821"/>
      <c r="K86" s="821"/>
      <c r="L86" s="821"/>
      <c r="M86" s="822"/>
      <c r="N86" s="58">
        <f>L83+L84+L85</f>
        <v>4024.5301965155404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17439.630851567341</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 thickBot="1">
      <c r="B119" s="427" t="s">
        <v>2327</v>
      </c>
      <c r="C119" s="428"/>
      <c r="D119" s="428"/>
      <c r="E119" s="267"/>
      <c r="F119" s="267"/>
      <c r="G119" s="267"/>
      <c r="H119" s="267"/>
      <c r="I119" s="267"/>
      <c r="J119" s="970"/>
      <c r="K119" s="970"/>
      <c r="L119" s="970"/>
      <c r="M119" s="970"/>
      <c r="N119" s="971"/>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1179</v>
      </c>
      <c r="C31" s="87" t="s">
        <v>2199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7437.5</v>
      </c>
      <c r="L36" s="278"/>
      <c r="M36" s="344">
        <v>2.5</v>
      </c>
      <c r="N36" s="280">
        <f>K36/M36</f>
        <v>2975</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383.00403904575001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3358.0040390457498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4"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25000</v>
      </c>
      <c r="N48" s="280">
        <f>K48*M48</f>
        <v>32500</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42</v>
      </c>
      <c r="N49" s="280">
        <f>K49*M49</f>
        <v>1260</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33760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4">
        <f>VLOOKUP(A60,TRANSPORTE!A5:D117,4,FALSE)</f>
        <v>800</v>
      </c>
      <c r="M60" s="825"/>
      <c r="N60" s="295">
        <f>K60*L60</f>
        <v>1040</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45818.08481996075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9163.61696399215</v>
      </c>
      <c r="M84" s="855"/>
      <c r="N84" s="57"/>
    </row>
    <row r="85" spans="1:14">
      <c r="B85" s="95" t="s">
        <v>1057</v>
      </c>
      <c r="C85" s="96"/>
      <c r="D85" s="96"/>
      <c r="E85" s="96"/>
      <c r="F85" s="96"/>
      <c r="G85" s="96"/>
      <c r="H85" s="96"/>
      <c r="I85" s="93"/>
      <c r="J85" s="94"/>
      <c r="K85" s="312">
        <v>0.05</v>
      </c>
      <c r="L85" s="854">
        <f>N79*K85</f>
        <v>2290.9042409980375</v>
      </c>
      <c r="M85" s="855"/>
      <c r="N85" s="57"/>
    </row>
    <row r="86" spans="1:14" ht="15" thickBot="1">
      <c r="B86" s="97" t="s">
        <v>1058</v>
      </c>
      <c r="C86" s="98"/>
      <c r="D86" s="98"/>
      <c r="E86" s="98"/>
      <c r="F86" s="98"/>
      <c r="G86" s="98"/>
      <c r="H86" s="98"/>
      <c r="I86" s="99"/>
      <c r="J86" s="100"/>
      <c r="K86" s="313">
        <v>0.05</v>
      </c>
      <c r="L86" s="856">
        <f>N79*K86</f>
        <v>2290.9042409980375</v>
      </c>
      <c r="M86" s="857"/>
      <c r="N86" s="57"/>
    </row>
    <row r="87" spans="1:14" ht="15" thickBot="1">
      <c r="B87" s="820" t="s">
        <v>1037</v>
      </c>
      <c r="C87" s="821"/>
      <c r="D87" s="821"/>
      <c r="E87" s="821"/>
      <c r="F87" s="821"/>
      <c r="G87" s="821"/>
      <c r="H87" s="821"/>
      <c r="I87" s="821"/>
      <c r="J87" s="821"/>
      <c r="K87" s="821"/>
      <c r="L87" s="821"/>
      <c r="M87" s="822"/>
      <c r="N87" s="58">
        <f>L84+L85+L86</f>
        <v>13745.425445988225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59563.510265948978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1180</v>
      </c>
      <c r="C31" s="87" t="s">
        <v>1721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7437.5</v>
      </c>
      <c r="L36" s="278"/>
      <c r="M36" s="344">
        <v>2.5</v>
      </c>
      <c r="N36" s="280">
        <f>K36/M36</f>
        <v>2975</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383.00403904575001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3358.0040390457498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4" t="s">
        <v>554</v>
      </c>
      <c r="B48" s="49" t="str">
        <f>VLOOKUP(A48,MATERIALES!A5:D373,3,FALSE)</f>
        <v>Material de Recebo Para Relleno</v>
      </c>
      <c r="C48" s="289"/>
      <c r="D48" s="289"/>
      <c r="E48" s="289"/>
      <c r="F48" s="289"/>
      <c r="G48" s="289"/>
      <c r="H48" s="289"/>
      <c r="I48" s="276"/>
      <c r="J48" s="232" t="str">
        <f>VLOOKUP(A48,MATERIALES!A4:D640,2,FALSE)</f>
        <v>m3</v>
      </c>
      <c r="K48" s="290">
        <v>1.3</v>
      </c>
      <c r="L48" s="275"/>
      <c r="M48" s="410">
        <f>VLOOKUP(A48,MATERIALES!A5:D396,4,FALSE)</f>
        <v>25000</v>
      </c>
      <c r="N48" s="280">
        <f>K48*M48</f>
        <v>32500</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42</v>
      </c>
      <c r="N49" s="280">
        <f>K49*M49</f>
        <v>1260</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33760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4">
        <f>VLOOKUP(A60,TRANSPORTE!A5:D117,4,FALSE)</f>
        <v>800</v>
      </c>
      <c r="M60" s="825"/>
      <c r="N60" s="295">
        <f>K60*L60</f>
        <v>1040</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51"/>
    </row>
    <row r="66" spans="1:15" ht="15" thickBot="1">
      <c r="B66" s="826" t="s">
        <v>1037</v>
      </c>
      <c r="C66" s="827"/>
      <c r="D66" s="827"/>
      <c r="E66" s="827"/>
      <c r="F66" s="827"/>
      <c r="G66" s="827"/>
      <c r="H66" s="827"/>
      <c r="I66" s="827"/>
      <c r="J66" s="827"/>
      <c r="K66" s="827"/>
      <c r="L66" s="827"/>
      <c r="M66" s="828"/>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45818.08481996075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9163.61696399215</v>
      </c>
      <c r="M84" s="855"/>
      <c r="N84" s="57"/>
    </row>
    <row r="85" spans="1:14">
      <c r="B85" s="95" t="s">
        <v>1057</v>
      </c>
      <c r="C85" s="96"/>
      <c r="D85" s="96"/>
      <c r="E85" s="96"/>
      <c r="F85" s="96"/>
      <c r="G85" s="96"/>
      <c r="H85" s="96"/>
      <c r="I85" s="93"/>
      <c r="J85" s="94"/>
      <c r="K85" s="312">
        <v>0.05</v>
      </c>
      <c r="L85" s="854">
        <f>N79*K85</f>
        <v>2290.9042409980375</v>
      </c>
      <c r="M85" s="855"/>
      <c r="N85" s="57"/>
    </row>
    <row r="86" spans="1:14" ht="15" thickBot="1">
      <c r="B86" s="97" t="s">
        <v>1058</v>
      </c>
      <c r="C86" s="98"/>
      <c r="D86" s="98"/>
      <c r="E86" s="98"/>
      <c r="F86" s="98"/>
      <c r="G86" s="98"/>
      <c r="H86" s="98"/>
      <c r="I86" s="99"/>
      <c r="J86" s="100"/>
      <c r="K86" s="313">
        <v>0.05</v>
      </c>
      <c r="L86" s="856">
        <f>N79*K86</f>
        <v>2290.9042409980375</v>
      </c>
      <c r="M86" s="857"/>
      <c r="N86" s="57"/>
    </row>
    <row r="87" spans="1:14" ht="15" thickBot="1">
      <c r="B87" s="820" t="s">
        <v>1037</v>
      </c>
      <c r="C87" s="821"/>
      <c r="D87" s="821"/>
      <c r="E87" s="821"/>
      <c r="F87" s="821"/>
      <c r="G87" s="821"/>
      <c r="H87" s="821"/>
      <c r="I87" s="821"/>
      <c r="J87" s="821"/>
      <c r="K87" s="821"/>
      <c r="L87" s="821"/>
      <c r="M87" s="822"/>
      <c r="N87" s="58">
        <f>L84+L85+L86</f>
        <v>13745.425445988225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59563.510265948978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1722</v>
      </c>
      <c r="C31" s="87" t="s">
        <v>1723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7437.5</v>
      </c>
      <c r="L36" s="278"/>
      <c r="M36" s="344">
        <v>2.5</v>
      </c>
      <c r="N36" s="280">
        <f>K36/M36</f>
        <v>2975</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383.00403904575001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3358.0040390457498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4" t="s">
        <v>525</v>
      </c>
      <c r="B48" s="49" t="str">
        <f>VLOOKUP(A48,MATERIALES!A5:D373,3,FALSE)</f>
        <v>Material  Granular Tipo SBG</v>
      </c>
      <c r="C48" s="289"/>
      <c r="D48" s="289"/>
      <c r="E48" s="289"/>
      <c r="F48" s="289"/>
      <c r="G48" s="289"/>
      <c r="H48" s="289"/>
      <c r="I48" s="276"/>
      <c r="J48" s="232" t="str">
        <f>VLOOKUP(A48,MATERIALES!A4:D640,2,FALSE)</f>
        <v>m3</v>
      </c>
      <c r="K48" s="290">
        <v>1.3</v>
      </c>
      <c r="L48" s="275"/>
      <c r="M48" s="410">
        <f>VLOOKUP(A48,MATERIALES!A5:D396,4,FALSE)</f>
        <v>38000</v>
      </c>
      <c r="N48" s="280">
        <f>K48*M48</f>
        <v>49400</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42</v>
      </c>
      <c r="N49" s="280">
        <f>K49*M49</f>
        <v>1260</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50660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4">
        <f>VLOOKUP(A60,TRANSPORTE!A5:D117,4,FALSE)</f>
        <v>800</v>
      </c>
      <c r="M60" s="825"/>
      <c r="N60" s="295">
        <f>K60*L60</f>
        <v>1040</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68">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62718.08481996075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12543.61696399215</v>
      </c>
      <c r="M84" s="855"/>
      <c r="N84" s="57"/>
    </row>
    <row r="85" spans="1:14">
      <c r="B85" s="95" t="s">
        <v>1057</v>
      </c>
      <c r="C85" s="96"/>
      <c r="D85" s="96"/>
      <c r="E85" s="96"/>
      <c r="F85" s="96"/>
      <c r="G85" s="96"/>
      <c r="H85" s="96"/>
      <c r="I85" s="93"/>
      <c r="J85" s="94"/>
      <c r="K85" s="312">
        <v>0.05</v>
      </c>
      <c r="L85" s="854">
        <f>N79*K85</f>
        <v>3135.9042409980375</v>
      </c>
      <c r="M85" s="855"/>
      <c r="N85" s="57"/>
    </row>
    <row r="86" spans="1:14" ht="15" thickBot="1">
      <c r="B86" s="97" t="s">
        <v>1058</v>
      </c>
      <c r="C86" s="98"/>
      <c r="D86" s="98"/>
      <c r="E86" s="98"/>
      <c r="F86" s="98"/>
      <c r="G86" s="98"/>
      <c r="H86" s="98"/>
      <c r="I86" s="99"/>
      <c r="J86" s="100"/>
      <c r="K86" s="313">
        <v>0.05</v>
      </c>
      <c r="L86" s="856">
        <f>N79*K86</f>
        <v>3135.9042409980375</v>
      </c>
      <c r="M86" s="857"/>
      <c r="N86" s="57"/>
    </row>
    <row r="87" spans="1:14" ht="15" thickBot="1">
      <c r="B87" s="820" t="s">
        <v>1037</v>
      </c>
      <c r="C87" s="821"/>
      <c r="D87" s="821"/>
      <c r="E87" s="821"/>
      <c r="F87" s="821"/>
      <c r="G87" s="821"/>
      <c r="H87" s="821"/>
      <c r="I87" s="821"/>
      <c r="J87" s="821"/>
      <c r="K87" s="821"/>
      <c r="L87" s="821"/>
      <c r="M87" s="822"/>
      <c r="N87" s="58">
        <f>L84+L85+L86</f>
        <v>18815.425445988225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81533.510265948978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8.75" customHeight="1" thickBot="1">
      <c r="A31" t="s">
        <v>1929</v>
      </c>
      <c r="B31" s="86" t="s">
        <v>1724</v>
      </c>
      <c r="C31" s="87" t="s">
        <v>1725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7437.5</v>
      </c>
      <c r="L36" s="278"/>
      <c r="M36" s="344">
        <v>2.5</v>
      </c>
      <c r="N36" s="280">
        <f>K36/M36</f>
        <v>2975</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383.00403904575001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3358.0040390457498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4" t="s">
        <v>527</v>
      </c>
      <c r="B48" s="49" t="str">
        <f>VLOOKUP(A48,MATERIALES!A5:D373,3,FALSE)</f>
        <v>Material Granular Tipo  BG</v>
      </c>
      <c r="C48" s="289"/>
      <c r="D48" s="289"/>
      <c r="E48" s="289"/>
      <c r="F48" s="289"/>
      <c r="G48" s="289"/>
      <c r="H48" s="289"/>
      <c r="I48" s="276"/>
      <c r="J48" s="232" t="str">
        <f>VLOOKUP(A48,MATERIALES!A4:D640,2,FALSE)</f>
        <v>m3</v>
      </c>
      <c r="K48" s="290">
        <v>1.3</v>
      </c>
      <c r="L48" s="275"/>
      <c r="M48" s="410">
        <f>VLOOKUP(A48,MATERIALES!A5:D396,4,FALSE)</f>
        <v>47600</v>
      </c>
      <c r="N48" s="280">
        <f>K48*M48</f>
        <v>61880</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42</v>
      </c>
      <c r="N49" s="280">
        <f>K49*M49</f>
        <v>1260</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63140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4">
        <f>VLOOKUP(A60,TRANSPORTE!A5:D117,4,FALSE)</f>
        <v>800</v>
      </c>
      <c r="M60" s="825"/>
      <c r="N60" s="295">
        <f>K60*L60</f>
        <v>1040</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68">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75198.084819960743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15039.61696399215</v>
      </c>
      <c r="M84" s="855"/>
      <c r="N84" s="57"/>
    </row>
    <row r="85" spans="1:14">
      <c r="B85" s="95" t="s">
        <v>1057</v>
      </c>
      <c r="C85" s="96"/>
      <c r="D85" s="96"/>
      <c r="E85" s="96"/>
      <c r="F85" s="96"/>
      <c r="G85" s="96"/>
      <c r="H85" s="96"/>
      <c r="I85" s="93"/>
      <c r="J85" s="94"/>
      <c r="K85" s="312">
        <v>0.05</v>
      </c>
      <c r="L85" s="854">
        <f>N79*K85</f>
        <v>3759.9042409980375</v>
      </c>
      <c r="M85" s="855"/>
      <c r="N85" s="57"/>
    </row>
    <row r="86" spans="1:14" ht="15" thickBot="1">
      <c r="B86" s="97" t="s">
        <v>1058</v>
      </c>
      <c r="C86" s="98"/>
      <c r="D86" s="98"/>
      <c r="E86" s="98"/>
      <c r="F86" s="98"/>
      <c r="G86" s="98"/>
      <c r="H86" s="98"/>
      <c r="I86" s="99"/>
      <c r="J86" s="100"/>
      <c r="K86" s="313">
        <v>0.05</v>
      </c>
      <c r="L86" s="856">
        <f>N79*K86</f>
        <v>3759.9042409980375</v>
      </c>
      <c r="M86" s="857"/>
      <c r="N86" s="57"/>
    </row>
    <row r="87" spans="1:14" ht="15" thickBot="1">
      <c r="B87" s="820" t="s">
        <v>1037</v>
      </c>
      <c r="C87" s="821"/>
      <c r="D87" s="821"/>
      <c r="E87" s="821"/>
      <c r="F87" s="821"/>
      <c r="G87" s="821"/>
      <c r="H87" s="821"/>
      <c r="I87" s="821"/>
      <c r="J87" s="821"/>
      <c r="K87" s="821"/>
      <c r="L87" s="821"/>
      <c r="M87" s="822"/>
      <c r="N87" s="58">
        <f>L84+L85+L86</f>
        <v>22559.425445988229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97757.510265948978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8.75" customHeight="1" thickBot="1">
      <c r="A31" t="s">
        <v>1929</v>
      </c>
      <c r="B31" s="86" t="s">
        <v>1726</v>
      </c>
      <c r="C31" s="87" t="s">
        <v>1727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4"/>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c r="B36" s="833"/>
      <c r="C36" s="834"/>
      <c r="D36" s="834"/>
      <c r="E36" s="834"/>
      <c r="F36" s="834"/>
      <c r="G36" s="834"/>
      <c r="H36" s="835"/>
      <c r="I36" s="275"/>
      <c r="J36" s="276"/>
      <c r="K36" s="277"/>
      <c r="L36" s="278"/>
      <c r="M36" s="344"/>
      <c r="N36" s="280"/>
      <c r="P36" s="112"/>
    </row>
    <row r="37" spans="1:16">
      <c r="A37" s="119"/>
      <c r="B37" s="833"/>
      <c r="C37" s="834"/>
      <c r="D37" s="834"/>
      <c r="E37" s="834"/>
      <c r="F37" s="834"/>
      <c r="G37" s="834"/>
      <c r="H37" s="835"/>
      <c r="I37" s="429"/>
      <c r="J37" s="430"/>
      <c r="K37" s="277"/>
      <c r="L37" s="343"/>
      <c r="M37" s="344"/>
      <c r="N37" s="280"/>
      <c r="P37" s="109"/>
    </row>
    <row r="38" spans="1:16">
      <c r="A38" s="119"/>
      <c r="B38" s="833"/>
      <c r="C38" s="834"/>
      <c r="D38" s="834"/>
      <c r="E38" s="834"/>
      <c r="F38" s="834"/>
      <c r="G38" s="834"/>
      <c r="H38" s="835"/>
      <c r="I38" s="336"/>
      <c r="J38" s="338"/>
      <c r="K38" s="277"/>
      <c r="L38" s="431"/>
      <c r="M38" s="432"/>
      <c r="N38" s="280"/>
      <c r="P38" s="112"/>
    </row>
    <row r="39" spans="1:16">
      <c r="B39" s="833"/>
      <c r="C39" s="834"/>
      <c r="D39" s="834"/>
      <c r="E39" s="834"/>
      <c r="F39" s="834"/>
      <c r="G39" s="834"/>
      <c r="H39" s="835"/>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40" t="s">
        <v>1036</v>
      </c>
      <c r="C41" s="841"/>
      <c r="D41" s="841"/>
      <c r="E41" s="44"/>
      <c r="F41" s="45"/>
      <c r="G41" s="45"/>
      <c r="H41" s="46"/>
      <c r="I41" s="42"/>
      <c r="J41" s="43"/>
      <c r="K41" s="287"/>
      <c r="L41" s="284"/>
      <c r="M41" s="409">
        <v>0.05</v>
      </c>
      <c r="N41" s="352">
        <f>N77*M41</f>
        <v>383.00403904575001</v>
      </c>
      <c r="P41" s="112"/>
    </row>
    <row r="42" spans="1:16" ht="15" thickBot="1">
      <c r="B42" s="833"/>
      <c r="C42" s="834"/>
      <c r="D42" s="834"/>
      <c r="E42" s="834"/>
      <c r="F42" s="834"/>
      <c r="G42" s="834"/>
      <c r="H42" s="835"/>
      <c r="I42" s="842"/>
      <c r="J42" s="843"/>
      <c r="K42" s="47"/>
      <c r="L42" s="844"/>
      <c r="M42" s="845"/>
      <c r="N42" s="111"/>
    </row>
    <row r="43" spans="1:16" ht="15" thickBot="1">
      <c r="B43" s="820" t="s">
        <v>1037</v>
      </c>
      <c r="C43" s="821"/>
      <c r="D43" s="821"/>
      <c r="E43" s="821"/>
      <c r="F43" s="821"/>
      <c r="G43" s="821"/>
      <c r="H43" s="821"/>
      <c r="I43" s="821"/>
      <c r="J43" s="821"/>
      <c r="K43" s="821"/>
      <c r="L43" s="821"/>
      <c r="M43" s="822"/>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1" t="s">
        <v>1028</v>
      </c>
      <c r="C47" s="812"/>
      <c r="D47" s="812"/>
      <c r="E47" s="812"/>
      <c r="F47" s="812"/>
      <c r="G47" s="812"/>
      <c r="H47" s="812"/>
      <c r="I47" s="813"/>
      <c r="J47" s="323" t="s">
        <v>1029</v>
      </c>
      <c r="K47" s="91" t="s">
        <v>1030</v>
      </c>
      <c r="L47" s="814" t="s">
        <v>1039</v>
      </c>
      <c r="M47" s="813"/>
      <c r="N47" s="92" t="s">
        <v>1035</v>
      </c>
    </row>
    <row r="48" spans="1:16">
      <c r="A48" s="164" t="s">
        <v>558</v>
      </c>
      <c r="B48" s="49" t="str">
        <f>VLOOKUP(A48,MATERIALES!A5:D373,3,FALSE)</f>
        <v>Material filtrante (6´´)</v>
      </c>
      <c r="C48" s="289"/>
      <c r="D48" s="289"/>
      <c r="E48" s="289"/>
      <c r="F48" s="289"/>
      <c r="G48" s="289"/>
      <c r="H48" s="289"/>
      <c r="I48" s="276"/>
      <c r="J48" s="232" t="str">
        <f>VLOOKUP(A48,MATERIALES!A4:D640,2,FALSE)</f>
        <v>m3</v>
      </c>
      <c r="K48" s="290">
        <v>1.3</v>
      </c>
      <c r="L48" s="275"/>
      <c r="M48" s="410">
        <f>VLOOKUP(A48,MATERIALES!A5:D396,4,FALSE)</f>
        <v>45000</v>
      </c>
      <c r="N48" s="280">
        <f>K48*M48</f>
        <v>58500</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58500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4">
        <f>VLOOKUP(A60,TRANSPORTE!A5:D117,4,FALSE)</f>
        <v>800</v>
      </c>
      <c r="M60" s="825"/>
      <c r="N60" s="295">
        <f>K60*L60</f>
        <v>1040</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67583.084819960757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13516.616963992152</v>
      </c>
      <c r="M84" s="855"/>
      <c r="N84" s="57"/>
    </row>
    <row r="85" spans="1:14">
      <c r="B85" s="95" t="s">
        <v>1057</v>
      </c>
      <c r="C85" s="96"/>
      <c r="D85" s="96"/>
      <c r="E85" s="96"/>
      <c r="F85" s="96"/>
      <c r="G85" s="96"/>
      <c r="H85" s="96"/>
      <c r="I85" s="93"/>
      <c r="J85" s="94"/>
      <c r="K85" s="312">
        <v>0.05</v>
      </c>
      <c r="L85" s="854">
        <f>N79*K85</f>
        <v>3379.1542409980379</v>
      </c>
      <c r="M85" s="855"/>
      <c r="N85" s="57"/>
    </row>
    <row r="86" spans="1:14" ht="15" thickBot="1">
      <c r="B86" s="97" t="s">
        <v>1058</v>
      </c>
      <c r="C86" s="98"/>
      <c r="D86" s="98"/>
      <c r="E86" s="98"/>
      <c r="F86" s="98"/>
      <c r="G86" s="98"/>
      <c r="H86" s="98"/>
      <c r="I86" s="99"/>
      <c r="J86" s="100"/>
      <c r="K86" s="313">
        <v>0.05</v>
      </c>
      <c r="L86" s="856">
        <f>N79*K86</f>
        <v>3379.1542409980379</v>
      </c>
      <c r="M86" s="857"/>
      <c r="N86" s="57"/>
    </row>
    <row r="87" spans="1:14" ht="15" thickBot="1">
      <c r="B87" s="820" t="s">
        <v>1037</v>
      </c>
      <c r="C87" s="821"/>
      <c r="D87" s="821"/>
      <c r="E87" s="821"/>
      <c r="F87" s="821"/>
      <c r="G87" s="821"/>
      <c r="H87" s="821"/>
      <c r="I87" s="821"/>
      <c r="J87" s="821"/>
      <c r="K87" s="821"/>
      <c r="L87" s="821"/>
      <c r="M87" s="822"/>
      <c r="N87" s="58">
        <f>L84+L85+L86</f>
        <v>20274.925445988229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87858.010265948978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1728</v>
      </c>
      <c r="C31" s="87" t="s">
        <v>1729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4"/>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c r="B36" s="833"/>
      <c r="C36" s="834"/>
      <c r="D36" s="834"/>
      <c r="E36" s="834"/>
      <c r="F36" s="834"/>
      <c r="G36" s="834"/>
      <c r="H36" s="835"/>
      <c r="I36" s="275"/>
      <c r="J36" s="276"/>
      <c r="K36" s="277"/>
      <c r="L36" s="278"/>
      <c r="M36" s="344"/>
      <c r="N36" s="280"/>
      <c r="P36" s="112"/>
    </row>
    <row r="37" spans="1:16">
      <c r="A37" s="119"/>
      <c r="B37" s="833"/>
      <c r="C37" s="834"/>
      <c r="D37" s="834"/>
      <c r="E37" s="834"/>
      <c r="F37" s="834"/>
      <c r="G37" s="834"/>
      <c r="H37" s="835"/>
      <c r="I37" s="429"/>
      <c r="J37" s="430"/>
      <c r="K37" s="277"/>
      <c r="L37" s="343"/>
      <c r="M37" s="344"/>
      <c r="N37" s="280"/>
      <c r="P37" s="109"/>
    </row>
    <row r="38" spans="1:16">
      <c r="A38" s="119"/>
      <c r="B38" s="833"/>
      <c r="C38" s="834"/>
      <c r="D38" s="834"/>
      <c r="E38" s="834"/>
      <c r="F38" s="834"/>
      <c r="G38" s="834"/>
      <c r="H38" s="835"/>
      <c r="I38" s="336"/>
      <c r="J38" s="338"/>
      <c r="K38" s="277"/>
      <c r="L38" s="431"/>
      <c r="M38" s="432"/>
      <c r="N38" s="280"/>
      <c r="P38" s="112"/>
    </row>
    <row r="39" spans="1:16">
      <c r="B39" s="833"/>
      <c r="C39" s="834"/>
      <c r="D39" s="834"/>
      <c r="E39" s="834"/>
      <c r="F39" s="834"/>
      <c r="G39" s="834"/>
      <c r="H39" s="835"/>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40" t="s">
        <v>1036</v>
      </c>
      <c r="C41" s="841"/>
      <c r="D41" s="841"/>
      <c r="E41" s="44"/>
      <c r="F41" s="45"/>
      <c r="G41" s="45"/>
      <c r="H41" s="46"/>
      <c r="I41" s="42"/>
      <c r="J41" s="43"/>
      <c r="K41" s="287"/>
      <c r="L41" s="284"/>
      <c r="M41" s="409">
        <v>0.05</v>
      </c>
      <c r="N41" s="352">
        <f>N77*M41</f>
        <v>383.00403904575001</v>
      </c>
      <c r="P41" s="112"/>
    </row>
    <row r="42" spans="1:16" ht="15" thickBot="1">
      <c r="B42" s="833"/>
      <c r="C42" s="834"/>
      <c r="D42" s="834"/>
      <c r="E42" s="834"/>
      <c r="F42" s="834"/>
      <c r="G42" s="834"/>
      <c r="H42" s="835"/>
      <c r="I42" s="842"/>
      <c r="J42" s="843"/>
      <c r="K42" s="47"/>
      <c r="L42" s="844"/>
      <c r="M42" s="845"/>
      <c r="N42" s="111"/>
    </row>
    <row r="43" spans="1:16" ht="15" thickBot="1">
      <c r="B43" s="820" t="s">
        <v>1037</v>
      </c>
      <c r="C43" s="821"/>
      <c r="D43" s="821"/>
      <c r="E43" s="821"/>
      <c r="F43" s="821"/>
      <c r="G43" s="821"/>
      <c r="H43" s="821"/>
      <c r="I43" s="821"/>
      <c r="J43" s="821"/>
      <c r="K43" s="821"/>
      <c r="L43" s="821"/>
      <c r="M43" s="822"/>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1" t="s">
        <v>1028</v>
      </c>
      <c r="C47" s="812"/>
      <c r="D47" s="812"/>
      <c r="E47" s="812"/>
      <c r="F47" s="812"/>
      <c r="G47" s="812"/>
      <c r="H47" s="812"/>
      <c r="I47" s="813"/>
      <c r="J47" s="323" t="s">
        <v>1029</v>
      </c>
      <c r="K47" s="91" t="s">
        <v>1030</v>
      </c>
      <c r="L47" s="814" t="s">
        <v>1039</v>
      </c>
      <c r="M47" s="813"/>
      <c r="N47" s="92" t="s">
        <v>1035</v>
      </c>
    </row>
    <row r="48" spans="1:16">
      <c r="A48" s="164" t="s">
        <v>483</v>
      </c>
      <c r="B48" s="49" t="str">
        <f>VLOOKUP(A48,MATERIALES!A5:D373,3,FALSE)</f>
        <v>Gravilla</v>
      </c>
      <c r="C48" s="289"/>
      <c r="D48" s="289"/>
      <c r="E48" s="289"/>
      <c r="F48" s="289"/>
      <c r="G48" s="289"/>
      <c r="H48" s="289"/>
      <c r="I48" s="276"/>
      <c r="J48" s="232" t="str">
        <f>VLOOKUP(A48,MATERIALES!A4:D640,2,FALSE)</f>
        <v>m3</v>
      </c>
      <c r="K48" s="290">
        <v>1.3</v>
      </c>
      <c r="L48" s="275"/>
      <c r="M48" s="410">
        <f>VLOOKUP(A48,MATERIALES!A5:D396,4,FALSE)</f>
        <v>70000</v>
      </c>
      <c r="N48" s="280">
        <f>K48*M48</f>
        <v>91000</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91000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4">
        <f>VLOOKUP(A60,TRANSPORTE!A5:D117,4,FALSE)</f>
        <v>800</v>
      </c>
      <c r="M60" s="825"/>
      <c r="N60" s="295">
        <f>K60*L60</f>
        <v>1040</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68">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100083.08481996074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20016.61696399215</v>
      </c>
      <c r="M84" s="855"/>
      <c r="N84" s="57"/>
    </row>
    <row r="85" spans="1:14">
      <c r="B85" s="95" t="s">
        <v>1057</v>
      </c>
      <c r="C85" s="96"/>
      <c r="D85" s="96"/>
      <c r="E85" s="96"/>
      <c r="F85" s="96"/>
      <c r="G85" s="96"/>
      <c r="H85" s="96"/>
      <c r="I85" s="93"/>
      <c r="J85" s="94"/>
      <c r="K85" s="312">
        <v>0.05</v>
      </c>
      <c r="L85" s="854">
        <f>N79*K85</f>
        <v>5004.1542409980375</v>
      </c>
      <c r="M85" s="855"/>
      <c r="N85" s="57"/>
    </row>
    <row r="86" spans="1:14" ht="15" thickBot="1">
      <c r="B86" s="97" t="s">
        <v>1058</v>
      </c>
      <c r="C86" s="98"/>
      <c r="D86" s="98"/>
      <c r="E86" s="98"/>
      <c r="F86" s="98"/>
      <c r="G86" s="98"/>
      <c r="H86" s="98"/>
      <c r="I86" s="99"/>
      <c r="J86" s="100"/>
      <c r="K86" s="313">
        <v>0.05</v>
      </c>
      <c r="L86" s="856">
        <f>N79*K86</f>
        <v>5004.1542409980375</v>
      </c>
      <c r="M86" s="857"/>
      <c r="N86" s="57"/>
    </row>
    <row r="87" spans="1:14" ht="15" thickBot="1">
      <c r="B87" s="820" t="s">
        <v>1037</v>
      </c>
      <c r="C87" s="821"/>
      <c r="D87" s="821"/>
      <c r="E87" s="821"/>
      <c r="F87" s="821"/>
      <c r="G87" s="821"/>
      <c r="H87" s="821"/>
      <c r="I87" s="821"/>
      <c r="J87" s="821"/>
      <c r="K87" s="821"/>
      <c r="L87" s="821"/>
      <c r="M87" s="822"/>
      <c r="N87" s="58">
        <f>L84+L85+L86</f>
        <v>30024.925445988229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130108.01026594898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1730</v>
      </c>
      <c r="C31" s="87" t="s">
        <v>1731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4"/>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c r="B36" s="833"/>
      <c r="C36" s="834"/>
      <c r="D36" s="834"/>
      <c r="E36" s="834"/>
      <c r="F36" s="834"/>
      <c r="G36" s="834"/>
      <c r="H36" s="835"/>
      <c r="I36" s="275"/>
      <c r="J36" s="276"/>
      <c r="K36" s="277"/>
      <c r="L36" s="278"/>
      <c r="M36" s="344"/>
      <c r="N36" s="280"/>
      <c r="P36" s="112"/>
    </row>
    <row r="37" spans="1:16">
      <c r="A37" s="119"/>
      <c r="B37" s="833"/>
      <c r="C37" s="834"/>
      <c r="D37" s="834"/>
      <c r="E37" s="834"/>
      <c r="F37" s="834"/>
      <c r="G37" s="834"/>
      <c r="H37" s="835"/>
      <c r="I37" s="429"/>
      <c r="J37" s="430"/>
      <c r="K37" s="277"/>
      <c r="L37" s="343"/>
      <c r="M37" s="344"/>
      <c r="N37" s="280"/>
      <c r="P37" s="109"/>
    </row>
    <row r="38" spans="1:16">
      <c r="A38" s="119"/>
      <c r="B38" s="833"/>
      <c r="C38" s="834"/>
      <c r="D38" s="834"/>
      <c r="E38" s="834"/>
      <c r="F38" s="834"/>
      <c r="G38" s="834"/>
      <c r="H38" s="835"/>
      <c r="I38" s="336"/>
      <c r="J38" s="338"/>
      <c r="K38" s="277"/>
      <c r="L38" s="431"/>
      <c r="M38" s="432"/>
      <c r="N38" s="280"/>
      <c r="P38" s="112"/>
    </row>
    <row r="39" spans="1:16">
      <c r="B39" s="833"/>
      <c r="C39" s="834"/>
      <c r="D39" s="834"/>
      <c r="E39" s="834"/>
      <c r="F39" s="834"/>
      <c r="G39" s="834"/>
      <c r="H39" s="835"/>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40" t="s">
        <v>1036</v>
      </c>
      <c r="C41" s="841"/>
      <c r="D41" s="841"/>
      <c r="E41" s="44"/>
      <c r="F41" s="45"/>
      <c r="G41" s="45"/>
      <c r="H41" s="46"/>
      <c r="I41" s="42"/>
      <c r="J41" s="43"/>
      <c r="K41" s="287"/>
      <c r="L41" s="284"/>
      <c r="M41" s="409">
        <v>0.05</v>
      </c>
      <c r="N41" s="352">
        <f>N77*M41</f>
        <v>255.33602603049999</v>
      </c>
      <c r="P41" s="112"/>
    </row>
    <row r="42" spans="1:16" ht="15" thickBot="1">
      <c r="B42" s="833"/>
      <c r="C42" s="834"/>
      <c r="D42" s="834"/>
      <c r="E42" s="834"/>
      <c r="F42" s="834"/>
      <c r="G42" s="834"/>
      <c r="H42" s="835"/>
      <c r="I42" s="842"/>
      <c r="J42" s="843"/>
      <c r="K42" s="47"/>
      <c r="L42" s="844"/>
      <c r="M42" s="845"/>
      <c r="N42" s="111"/>
    </row>
    <row r="43" spans="1:16" ht="15" thickBot="1">
      <c r="B43" s="820" t="s">
        <v>1037</v>
      </c>
      <c r="C43" s="821"/>
      <c r="D43" s="821"/>
      <c r="E43" s="821"/>
      <c r="F43" s="821"/>
      <c r="G43" s="821"/>
      <c r="H43" s="821"/>
      <c r="I43" s="821"/>
      <c r="J43" s="821"/>
      <c r="K43" s="821"/>
      <c r="L43" s="821"/>
      <c r="M43" s="822"/>
      <c r="N43" s="402">
        <f>SUM(N36:N42)</f>
        <v>255.33602603049999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1" t="s">
        <v>1028</v>
      </c>
      <c r="C47" s="812"/>
      <c r="D47" s="812"/>
      <c r="E47" s="812"/>
      <c r="F47" s="812"/>
      <c r="G47" s="812"/>
      <c r="H47" s="812"/>
      <c r="I47" s="813"/>
      <c r="J47" s="323" t="s">
        <v>1029</v>
      </c>
      <c r="K47" s="91" t="s">
        <v>1030</v>
      </c>
      <c r="L47" s="814" t="s">
        <v>1039</v>
      </c>
      <c r="M47" s="813"/>
      <c r="N47" s="92" t="s">
        <v>1035</v>
      </c>
    </row>
    <row r="48" spans="1:16">
      <c r="A48" s="167" t="s">
        <v>873</v>
      </c>
      <c r="B48" s="49" t="str">
        <f>VLOOKUP(A48,MATERIALES!A5:D373,3,FALSE)</f>
        <v>Arena lavada</v>
      </c>
      <c r="C48" s="289"/>
      <c r="D48" s="289"/>
      <c r="E48" s="289"/>
      <c r="F48" s="289"/>
      <c r="G48" s="289"/>
      <c r="H48" s="289"/>
      <c r="I48" s="276"/>
      <c r="J48" s="232" t="str">
        <f>VLOOKUP(A48,MATERIALES!A4:D640,2,FALSE)</f>
        <v>m3</v>
      </c>
      <c r="K48" s="290">
        <v>1.3</v>
      </c>
      <c r="L48" s="275"/>
      <c r="M48" s="410">
        <f>VLOOKUP(A48,MATERIALES!A5:D396,4,FALSE)</f>
        <v>45220</v>
      </c>
      <c r="N48" s="280">
        <f>K48*M48</f>
        <v>58786</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58786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4">
        <f>VLOOKUP(A60,TRANSPORTE!A5:D117,4,FALSE)</f>
        <v>800</v>
      </c>
      <c r="M60" s="825"/>
      <c r="N60" s="295">
        <f>K60*L60</f>
        <v>1040</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5106.7205206099998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65188.056546640495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13037.6113093281</v>
      </c>
      <c r="M84" s="855"/>
      <c r="N84" s="57"/>
    </row>
    <row r="85" spans="1:14">
      <c r="B85" s="95" t="s">
        <v>1057</v>
      </c>
      <c r="C85" s="96"/>
      <c r="D85" s="96"/>
      <c r="E85" s="96"/>
      <c r="F85" s="96"/>
      <c r="G85" s="96"/>
      <c r="H85" s="96"/>
      <c r="I85" s="93"/>
      <c r="J85" s="94"/>
      <c r="K85" s="312">
        <v>0.05</v>
      </c>
      <c r="L85" s="854">
        <f>N79*K85</f>
        <v>3259.402827332025</v>
      </c>
      <c r="M85" s="855"/>
      <c r="N85" s="57"/>
    </row>
    <row r="86" spans="1:14" ht="15" thickBot="1">
      <c r="B86" s="97" t="s">
        <v>1058</v>
      </c>
      <c r="C86" s="98"/>
      <c r="D86" s="98"/>
      <c r="E86" s="98"/>
      <c r="F86" s="98"/>
      <c r="G86" s="98"/>
      <c r="H86" s="98"/>
      <c r="I86" s="99"/>
      <c r="J86" s="100"/>
      <c r="K86" s="313">
        <v>0.05</v>
      </c>
      <c r="L86" s="856">
        <f>N79*K86</f>
        <v>3259.402827332025</v>
      </c>
      <c r="M86" s="857"/>
      <c r="N86" s="57"/>
    </row>
    <row r="87" spans="1:14" ht="15" thickBot="1">
      <c r="B87" s="820" t="s">
        <v>1037</v>
      </c>
      <c r="C87" s="821"/>
      <c r="D87" s="821"/>
      <c r="E87" s="821"/>
      <c r="F87" s="821"/>
      <c r="G87" s="821"/>
      <c r="H87" s="821"/>
      <c r="I87" s="821"/>
      <c r="J87" s="821"/>
      <c r="K87" s="821"/>
      <c r="L87" s="821"/>
      <c r="M87" s="822"/>
      <c r="N87" s="58">
        <f>L84+L85+L86</f>
        <v>19556.416963992149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84744.473510632641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1181</v>
      </c>
      <c r="C31" s="87" t="s">
        <v>2201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228</v>
      </c>
      <c r="B36" s="833" t="str">
        <f>VLOOKUP(A36,EQUIPOS!A6:D154,3,FALSE)</f>
        <v xml:space="preserve">Formaleta metálica (concreto hidráulico)
</v>
      </c>
      <c r="C36" s="834"/>
      <c r="D36" s="834"/>
      <c r="E36" s="834"/>
      <c r="F36" s="834"/>
      <c r="G36" s="834"/>
      <c r="H36" s="835"/>
      <c r="I36" s="275"/>
      <c r="J36" s="276"/>
      <c r="K36" s="277">
        <f>VLOOKUP(A36,EQUIPOS!A6:D163,4,FALSE)</f>
        <v>2732.3120280402409</v>
      </c>
      <c r="L36" s="278"/>
      <c r="M36" s="279">
        <v>2</v>
      </c>
      <c r="N36" s="280">
        <f>K36/M36</f>
        <v>1366.1560140201204</v>
      </c>
    </row>
    <row r="37" spans="1:14">
      <c r="A37" s="119" t="s">
        <v>282</v>
      </c>
      <c r="B37" s="833" t="str">
        <f>VLOOKUP(A37,EQUIPOS!A7:D154,3,FALSE)</f>
        <v>Piloteadora potencia 250KW, RPM 1800, fuerza elevadora 200KN</v>
      </c>
      <c r="C37" s="834"/>
      <c r="D37" s="834"/>
      <c r="E37" s="834"/>
      <c r="F37" s="834"/>
      <c r="G37" s="834"/>
      <c r="H37" s="835"/>
      <c r="I37" s="429"/>
      <c r="J37" s="430"/>
      <c r="K37" s="277">
        <f>VLOOKUP(A37,EQUIPOS!A7:D164,4,FALSE)</f>
        <v>576159.55541069969</v>
      </c>
      <c r="L37" s="343"/>
      <c r="M37" s="344">
        <v>4</v>
      </c>
      <c r="N37" s="280">
        <f>K37/M37</f>
        <v>144039.88885267492</v>
      </c>
    </row>
    <row r="38" spans="1:14">
      <c r="A38" s="119" t="s">
        <v>363</v>
      </c>
      <c r="B38" s="833" t="str">
        <f>VLOOKUP(A38,EQUIPOS!A8:D154,3,FALSE)</f>
        <v>Vibrador de concreto, Motor de 3 hp a 18.000 rpm Mangueras de 4 mt</v>
      </c>
      <c r="C38" s="834"/>
      <c r="D38" s="834"/>
      <c r="E38" s="834"/>
      <c r="F38" s="834"/>
      <c r="G38" s="834"/>
      <c r="H38" s="835"/>
      <c r="I38" s="336"/>
      <c r="J38" s="338"/>
      <c r="K38" s="277">
        <f>VLOOKUP(A38,EQUIPOS!A8:D165,4,FALSE)</f>
        <v>5219.0795874049936</v>
      </c>
      <c r="L38" s="431"/>
      <c r="M38" s="432">
        <v>2</v>
      </c>
      <c r="N38" s="280">
        <f>K38/M38</f>
        <v>2609.5397937024968</v>
      </c>
    </row>
    <row r="39" spans="1:14">
      <c r="B39" s="833"/>
      <c r="C39" s="834"/>
      <c r="D39" s="834"/>
      <c r="E39" s="839"/>
      <c r="F39" s="834"/>
      <c r="G39" s="834"/>
      <c r="H39" s="835"/>
      <c r="I39" s="42"/>
      <c r="J39" s="43"/>
      <c r="K39" s="282"/>
      <c r="L39" s="284"/>
      <c r="M39" s="285"/>
      <c r="N39" s="286"/>
    </row>
    <row r="40" spans="1:14">
      <c r="B40" s="840" t="s">
        <v>1036</v>
      </c>
      <c r="C40" s="841"/>
      <c r="D40" s="841"/>
      <c r="E40" s="44"/>
      <c r="F40" s="45"/>
      <c r="G40" s="45"/>
      <c r="H40" s="46"/>
      <c r="I40" s="42"/>
      <c r="J40" s="43"/>
      <c r="K40" s="287"/>
      <c r="L40" s="284"/>
      <c r="M40" s="409">
        <v>0.1</v>
      </c>
      <c r="N40" s="352">
        <f>N76*M40</f>
        <v>1174.5457360179728</v>
      </c>
    </row>
    <row r="41" spans="1:14" ht="15" thickBot="1">
      <c r="B41" s="833"/>
      <c r="C41" s="834"/>
      <c r="D41" s="834"/>
      <c r="E41" s="834"/>
      <c r="F41" s="834"/>
      <c r="G41" s="834"/>
      <c r="H41" s="835"/>
      <c r="I41" s="842"/>
      <c r="J41" s="843"/>
      <c r="K41" s="47"/>
      <c r="L41" s="844"/>
      <c r="M41" s="845"/>
      <c r="N41" s="111"/>
    </row>
    <row r="42" spans="1:14" ht="15" thickBot="1">
      <c r="B42" s="820" t="s">
        <v>1037</v>
      </c>
      <c r="C42" s="821"/>
      <c r="D42" s="821"/>
      <c r="E42" s="821"/>
      <c r="F42" s="821"/>
      <c r="G42" s="821"/>
      <c r="H42" s="821"/>
      <c r="I42" s="821"/>
      <c r="J42" s="821"/>
      <c r="K42" s="821"/>
      <c r="L42" s="821"/>
      <c r="M42" s="822"/>
      <c r="N42" s="402">
        <f>SUM(N36:N41)</f>
        <v>149190.13039641551</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3" t="s">
        <v>1029</v>
      </c>
      <c r="K46" s="91" t="s">
        <v>1030</v>
      </c>
      <c r="L46" s="814" t="s">
        <v>1039</v>
      </c>
      <c r="M46" s="813"/>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2887.9884000000002</v>
      </c>
      <c r="N47" s="280">
        <f>K47*M47</f>
        <v>34295.498273329809</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4550</v>
      </c>
      <c r="N48" s="280">
        <f>K48*M48</f>
        <v>2275</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5355</v>
      </c>
      <c r="N49" s="280">
        <f>K49*M49</f>
        <v>2677.5</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356904.8</v>
      </c>
      <c r="N50" s="280">
        <f>K50*M50</f>
        <v>47092.478903859243</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 thickBot="1">
      <c r="B53" s="49"/>
      <c r="C53" s="318"/>
      <c r="D53" s="318"/>
      <c r="E53" s="318"/>
      <c r="F53" s="318"/>
      <c r="G53" s="318"/>
      <c r="H53" s="318"/>
      <c r="I53" s="318"/>
      <c r="J53" s="443"/>
      <c r="K53" s="132"/>
      <c r="L53" s="333"/>
      <c r="M53" s="410"/>
      <c r="N53" s="280"/>
    </row>
    <row r="54" spans="1:14" ht="15" thickBot="1">
      <c r="B54" s="820" t="s">
        <v>1037</v>
      </c>
      <c r="C54" s="821"/>
      <c r="D54" s="821"/>
      <c r="E54" s="821"/>
      <c r="F54" s="821"/>
      <c r="G54" s="821"/>
      <c r="H54" s="821"/>
      <c r="I54" s="821"/>
      <c r="J54" s="821"/>
      <c r="K54" s="821"/>
      <c r="L54" s="821"/>
      <c r="M54" s="822"/>
      <c r="N54" s="402">
        <f>SUM(N47:N53)</f>
        <v>86340.477177189052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824">
        <f>VLOOKUP(A59,TRANSPORTE!A5:D117,4,FALSE)</f>
        <v>40.119988470383788</v>
      </c>
      <c r="M59" s="825"/>
      <c r="N59" s="295">
        <f>K59*L59</f>
        <v>2.0059994235191896</v>
      </c>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2.0059994235191896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11745.457360179727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247278.07093320778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49455.614186641556</v>
      </c>
      <c r="M83" s="855"/>
      <c r="N83" s="57"/>
    </row>
    <row r="84" spans="1:14">
      <c r="B84" s="95" t="s">
        <v>1057</v>
      </c>
      <c r="C84" s="96"/>
      <c r="D84" s="96"/>
      <c r="E84" s="96"/>
      <c r="F84" s="96"/>
      <c r="G84" s="96"/>
      <c r="H84" s="96"/>
      <c r="I84" s="93"/>
      <c r="J84" s="94"/>
      <c r="K84" s="312">
        <v>0.05</v>
      </c>
      <c r="L84" s="854">
        <f>N78*K84</f>
        <v>12363.903546660389</v>
      </c>
      <c r="M84" s="855"/>
      <c r="N84" s="57"/>
    </row>
    <row r="85" spans="1:14" ht="15" thickBot="1">
      <c r="B85" s="97" t="s">
        <v>1058</v>
      </c>
      <c r="C85" s="98"/>
      <c r="D85" s="98"/>
      <c r="E85" s="98"/>
      <c r="F85" s="98"/>
      <c r="G85" s="98"/>
      <c r="H85" s="98"/>
      <c r="I85" s="99"/>
      <c r="J85" s="100"/>
      <c r="K85" s="313">
        <v>0.05</v>
      </c>
      <c r="L85" s="856">
        <f>N78*K85</f>
        <v>12363.903546660389</v>
      </c>
      <c r="M85" s="857"/>
      <c r="N85" s="57"/>
    </row>
    <row r="86" spans="1:14" ht="15" thickBot="1">
      <c r="B86" s="820" t="s">
        <v>1037</v>
      </c>
      <c r="C86" s="821"/>
      <c r="D86" s="821"/>
      <c r="E86" s="821"/>
      <c r="F86" s="821"/>
      <c r="G86" s="821"/>
      <c r="H86" s="821"/>
      <c r="I86" s="821"/>
      <c r="J86" s="821"/>
      <c r="K86" s="821"/>
      <c r="L86" s="821"/>
      <c r="M86" s="822"/>
      <c r="N86" s="58">
        <f>L83+L84+L85</f>
        <v>74183.421279962335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321461.4922131701</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15" customHeight="1">
      <c r="B107" s="965" t="s">
        <v>2325</v>
      </c>
      <c r="C107" s="966"/>
      <c r="D107" s="966"/>
      <c r="E107" s="966"/>
      <c r="F107" s="966"/>
      <c r="G107" s="966"/>
      <c r="H107" s="966"/>
      <c r="I107" s="966"/>
      <c r="J107" s="966"/>
      <c r="K107" s="966"/>
      <c r="L107" s="966"/>
      <c r="M107" s="966"/>
      <c r="N107" s="967"/>
    </row>
    <row r="108" spans="2:14" ht="30.75" customHeight="1">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 thickBot="1">
      <c r="B119" s="427" t="s">
        <v>2327</v>
      </c>
      <c r="C119" s="428"/>
      <c r="D119" s="428"/>
      <c r="E119" s="267"/>
      <c r="F119" s="267"/>
      <c r="G119" s="267"/>
      <c r="H119" s="267"/>
      <c r="I119" s="267"/>
      <c r="J119" s="970"/>
      <c r="K119" s="970"/>
      <c r="L119" s="970"/>
      <c r="M119" s="970"/>
      <c r="N119"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1182</v>
      </c>
      <c r="C31" s="87" t="s">
        <v>1963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228</v>
      </c>
      <c r="B36" s="833" t="str">
        <f>VLOOKUP(A36,EQUIPOS!A6:D154,3,FALSE)</f>
        <v xml:space="preserve">Formaleta metálica (concreto hidráulico)
</v>
      </c>
      <c r="C36" s="834"/>
      <c r="D36" s="834"/>
      <c r="E36" s="834"/>
      <c r="F36" s="834"/>
      <c r="G36" s="834"/>
      <c r="H36" s="835"/>
      <c r="I36" s="275"/>
      <c r="J36" s="276"/>
      <c r="K36" s="277">
        <f>VLOOKUP(A36,EQUIPOS!A6:D163,4,FALSE)</f>
        <v>2732.3120280402409</v>
      </c>
      <c r="L36" s="278"/>
      <c r="M36" s="279">
        <v>2</v>
      </c>
      <c r="N36" s="280">
        <f>K36/M36</f>
        <v>1366.1560140201204</v>
      </c>
    </row>
    <row r="37" spans="1:14">
      <c r="A37" s="119" t="s">
        <v>282</v>
      </c>
      <c r="B37" s="833" t="str">
        <f>VLOOKUP(A37,EQUIPOS!A7:D154,3,FALSE)</f>
        <v>Piloteadora potencia 250KW, RPM 1800, fuerza elevadora 200KN</v>
      </c>
      <c r="C37" s="834"/>
      <c r="D37" s="834"/>
      <c r="E37" s="834"/>
      <c r="F37" s="834"/>
      <c r="G37" s="834"/>
      <c r="H37" s="835"/>
      <c r="I37" s="429"/>
      <c r="J37" s="430"/>
      <c r="K37" s="277">
        <f>VLOOKUP(A37,EQUIPOS!A7:D164,4,FALSE)</f>
        <v>576159.55541069969</v>
      </c>
      <c r="L37" s="343"/>
      <c r="M37" s="344">
        <v>4</v>
      </c>
      <c r="N37" s="280">
        <f>K37/M37</f>
        <v>144039.88885267492</v>
      </c>
    </row>
    <row r="38" spans="1:14">
      <c r="A38" s="119" t="s">
        <v>363</v>
      </c>
      <c r="B38" s="833" t="str">
        <f>VLOOKUP(A38,EQUIPOS!A8:D154,3,FALSE)</f>
        <v>Vibrador de concreto, Motor de 3 hp a 18.000 rpm Mangueras de 4 mt</v>
      </c>
      <c r="C38" s="834"/>
      <c r="D38" s="834"/>
      <c r="E38" s="834"/>
      <c r="F38" s="834"/>
      <c r="G38" s="834"/>
      <c r="H38" s="835"/>
      <c r="I38" s="336"/>
      <c r="J38" s="338"/>
      <c r="K38" s="277">
        <f>VLOOKUP(A38,EQUIPOS!A8:D165,4,FALSE)</f>
        <v>5219.0795874049936</v>
      </c>
      <c r="L38" s="431"/>
      <c r="M38" s="432">
        <v>2</v>
      </c>
      <c r="N38" s="280">
        <f>K38/M38</f>
        <v>2609.5397937024968</v>
      </c>
    </row>
    <row r="39" spans="1:14">
      <c r="B39" s="833"/>
      <c r="C39" s="834"/>
      <c r="D39" s="834"/>
      <c r="E39" s="839"/>
      <c r="F39" s="834"/>
      <c r="G39" s="834"/>
      <c r="H39" s="835"/>
      <c r="I39" s="42"/>
      <c r="J39" s="43"/>
      <c r="K39" s="282"/>
      <c r="L39" s="284"/>
      <c r="M39" s="285"/>
      <c r="N39" s="286"/>
    </row>
    <row r="40" spans="1:14">
      <c r="B40" s="840" t="s">
        <v>1036</v>
      </c>
      <c r="C40" s="841"/>
      <c r="D40" s="841"/>
      <c r="E40" s="44"/>
      <c r="F40" s="45"/>
      <c r="G40" s="45"/>
      <c r="H40" s="46"/>
      <c r="I40" s="42"/>
      <c r="J40" s="43"/>
      <c r="K40" s="287"/>
      <c r="L40" s="284"/>
      <c r="M40" s="409">
        <v>0.1</v>
      </c>
      <c r="N40" s="352">
        <f>N76*M40</f>
        <v>1174.5457360179728</v>
      </c>
    </row>
    <row r="41" spans="1:14" ht="15" thickBot="1">
      <c r="B41" s="833"/>
      <c r="C41" s="834"/>
      <c r="D41" s="834"/>
      <c r="E41" s="834"/>
      <c r="F41" s="834"/>
      <c r="G41" s="834"/>
      <c r="H41" s="835"/>
      <c r="I41" s="842"/>
      <c r="J41" s="843"/>
      <c r="K41" s="47"/>
      <c r="L41" s="844"/>
      <c r="M41" s="845"/>
      <c r="N41" s="111"/>
    </row>
    <row r="42" spans="1:14" ht="15" thickBot="1">
      <c r="B42" s="820" t="s">
        <v>1037</v>
      </c>
      <c r="C42" s="821"/>
      <c r="D42" s="821"/>
      <c r="E42" s="821"/>
      <c r="F42" s="821"/>
      <c r="G42" s="821"/>
      <c r="H42" s="821"/>
      <c r="I42" s="821"/>
      <c r="J42" s="821"/>
      <c r="K42" s="821"/>
      <c r="L42" s="821"/>
      <c r="M42" s="822"/>
      <c r="N42" s="402">
        <f>SUM(N36:N41)</f>
        <v>149190.13039641551</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3" t="s">
        <v>1029</v>
      </c>
      <c r="K46" s="91" t="s">
        <v>1030</v>
      </c>
      <c r="L46" s="814" t="s">
        <v>1039</v>
      </c>
      <c r="M46" s="813"/>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2887.9884000000002</v>
      </c>
      <c r="N47" s="280">
        <f>K47*M47</f>
        <v>34295.498273329809</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4550</v>
      </c>
      <c r="N48" s="280">
        <f>K48*M48</f>
        <v>2275</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5355</v>
      </c>
      <c r="N49" s="280">
        <f>K49*M49</f>
        <v>2677.5</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356904.8</v>
      </c>
      <c r="N50" s="280">
        <f>K50*M50</f>
        <v>47092.478903859243</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 thickBot="1">
      <c r="B53" s="49"/>
      <c r="C53" s="318"/>
      <c r="D53" s="318"/>
      <c r="E53" s="318"/>
      <c r="F53" s="318"/>
      <c r="G53" s="318"/>
      <c r="H53" s="318"/>
      <c r="I53" s="318"/>
      <c r="J53" s="443"/>
      <c r="K53" s="132"/>
      <c r="L53" s="333"/>
      <c r="M53" s="410"/>
      <c r="N53" s="280"/>
    </row>
    <row r="54" spans="1:14" ht="15" thickBot="1">
      <c r="B54" s="820" t="s">
        <v>1037</v>
      </c>
      <c r="C54" s="821"/>
      <c r="D54" s="821"/>
      <c r="E54" s="821"/>
      <c r="F54" s="821"/>
      <c r="G54" s="821"/>
      <c r="H54" s="821"/>
      <c r="I54" s="821"/>
      <c r="J54" s="821"/>
      <c r="K54" s="821"/>
      <c r="L54" s="821"/>
      <c r="M54" s="822"/>
      <c r="N54" s="402">
        <f>SUM(N47:N53)</f>
        <v>86340.477177189052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824">
        <f>VLOOKUP(A59,TRANSPORTE!A5:D117,4,FALSE)</f>
        <v>40.119988470383788</v>
      </c>
      <c r="M59" s="825"/>
      <c r="N59" s="295">
        <f>K59*L59</f>
        <v>2.0059994235191896</v>
      </c>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2.0059994235191896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5">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09">
        <f>SUM(N70:N75)</f>
        <v>11745.457360179727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247278.07093320778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49455.614186641556</v>
      </c>
      <c r="M83" s="855"/>
      <c r="N83" s="57"/>
    </row>
    <row r="84" spans="1:14">
      <c r="B84" s="95" t="s">
        <v>1057</v>
      </c>
      <c r="C84" s="96"/>
      <c r="D84" s="96"/>
      <c r="E84" s="96"/>
      <c r="F84" s="96"/>
      <c r="G84" s="96"/>
      <c r="H84" s="96"/>
      <c r="I84" s="93"/>
      <c r="J84" s="94"/>
      <c r="K84" s="312">
        <v>0.05</v>
      </c>
      <c r="L84" s="854">
        <f>N78*K84</f>
        <v>12363.903546660389</v>
      </c>
      <c r="M84" s="855"/>
      <c r="N84" s="57"/>
    </row>
    <row r="85" spans="1:14" ht="15" thickBot="1">
      <c r="B85" s="97" t="s">
        <v>1058</v>
      </c>
      <c r="C85" s="98"/>
      <c r="D85" s="98"/>
      <c r="E85" s="98"/>
      <c r="F85" s="98"/>
      <c r="G85" s="98"/>
      <c r="H85" s="98"/>
      <c r="I85" s="99"/>
      <c r="J85" s="100"/>
      <c r="K85" s="313">
        <v>0.05</v>
      </c>
      <c r="L85" s="856">
        <f>N78*K85</f>
        <v>12363.903546660389</v>
      </c>
      <c r="M85" s="857"/>
      <c r="N85" s="57"/>
    </row>
    <row r="86" spans="1:14" ht="15" thickBot="1">
      <c r="B86" s="820" t="s">
        <v>1037</v>
      </c>
      <c r="C86" s="821"/>
      <c r="D86" s="821"/>
      <c r="E86" s="821"/>
      <c r="F86" s="821"/>
      <c r="G86" s="821"/>
      <c r="H86" s="821"/>
      <c r="I86" s="821"/>
      <c r="J86" s="821"/>
      <c r="K86" s="821"/>
      <c r="L86" s="821"/>
      <c r="M86" s="822"/>
      <c r="N86" s="58">
        <f>L83+L84+L85</f>
        <v>74183.421279962335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321461.4922131701</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 thickBot="1">
      <c r="B119" s="427" t="s">
        <v>2327</v>
      </c>
      <c r="C119" s="428"/>
      <c r="D119" s="428"/>
      <c r="E119" s="267"/>
      <c r="F119" s="267"/>
      <c r="G119" s="267"/>
      <c r="H119" s="267"/>
      <c r="I119" s="267"/>
      <c r="J119" s="970"/>
      <c r="K119" s="970"/>
      <c r="L119" s="970"/>
      <c r="M119" s="970"/>
      <c r="N119"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1183</v>
      </c>
      <c r="C31" s="87" t="s">
        <v>2337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243</v>
      </c>
      <c r="B36" s="833" t="str">
        <f>VLOOKUP(A36,EQUIPOS!A6:D154,3,FALSE)</f>
        <v>Grúa 10 ton</v>
      </c>
      <c r="C36" s="834"/>
      <c r="D36" s="834"/>
      <c r="E36" s="834"/>
      <c r="F36" s="834"/>
      <c r="G36" s="834"/>
      <c r="H36" s="835"/>
      <c r="I36" s="275"/>
      <c r="J36" s="276"/>
      <c r="K36" s="277">
        <f>VLOOKUP(A36,EQUIPOS!A6:D163,4,FALSE)</f>
        <v>121714.48542127825</v>
      </c>
      <c r="L36" s="278"/>
      <c r="M36" s="279">
        <v>0.158</v>
      </c>
      <c r="N36" s="280">
        <f t="shared" ref="N36:N44" si="0">K36/M36</f>
        <v>770344.84443846997</v>
      </c>
    </row>
    <row r="37" spans="1:14">
      <c r="A37" s="119" t="s">
        <v>121</v>
      </c>
      <c r="B37" s="833" t="str">
        <f>VLOOKUP(A37,EQUIPOS!A7:D154,3,FALSE)</f>
        <v>Bomba eléctrica para accionar la celda</v>
      </c>
      <c r="C37" s="834"/>
      <c r="D37" s="834"/>
      <c r="E37" s="834"/>
      <c r="F37" s="834"/>
      <c r="G37" s="834"/>
      <c r="H37" s="835"/>
      <c r="I37" s="429"/>
      <c r="J37" s="430"/>
      <c r="K37" s="277">
        <f>VLOOKUP(A37,EQUIPOS!A7:D164,4,FALSE)</f>
        <v>45677.703387767237</v>
      </c>
      <c r="L37" s="343"/>
      <c r="M37" s="344">
        <v>0.158</v>
      </c>
      <c r="N37" s="280">
        <f t="shared" si="0"/>
        <v>289099.38853017241</v>
      </c>
    </row>
    <row r="38" spans="1:14">
      <c r="A38" s="119" t="s">
        <v>217</v>
      </c>
      <c r="B38" s="833" t="str">
        <f>VLOOKUP(A38,EQUIPOS!A8:D154,3,FALSE)</f>
        <v>Equipo de soldadura y de acetileno (incluye soldadura)</v>
      </c>
      <c r="C38" s="834"/>
      <c r="D38" s="834"/>
      <c r="E38" s="834"/>
      <c r="F38" s="834"/>
      <c r="G38" s="834"/>
      <c r="H38" s="835"/>
      <c r="I38" s="429"/>
      <c r="J38" s="430"/>
      <c r="K38" s="446">
        <f>VLOOKUP(A38,EQUIPOS!A8:D165,4,FALSE)</f>
        <v>22018.221728364937</v>
      </c>
      <c r="L38" s="343"/>
      <c r="M38" s="344">
        <v>0.158</v>
      </c>
      <c r="N38" s="280">
        <f t="shared" si="0"/>
        <v>139355.83372382872</v>
      </c>
    </row>
    <row r="39" spans="1:14">
      <c r="A39" s="119" t="s">
        <v>255</v>
      </c>
      <c r="B39" s="833" t="str">
        <f>VLOOKUP(A39,EQUIPOS!A9:D154,3,FALSE)</f>
        <v>Manómetro cable de acero para bajar la celda</v>
      </c>
      <c r="C39" s="834"/>
      <c r="D39" s="834"/>
      <c r="E39" s="834"/>
      <c r="F39" s="834"/>
      <c r="G39" s="834"/>
      <c r="H39" s="835"/>
      <c r="I39" s="429"/>
      <c r="J39" s="430"/>
      <c r="K39" s="446">
        <f>VLOOKUP(A39,EQUIPOS!A9:D166,4,FALSE)</f>
        <v>1268715.703789108</v>
      </c>
      <c r="L39" s="343"/>
      <c r="M39" s="344">
        <v>0.158</v>
      </c>
      <c r="N39" s="280">
        <f t="shared" si="0"/>
        <v>8029846.2265133411</v>
      </c>
    </row>
    <row r="40" spans="1:14">
      <c r="A40" s="119" t="s">
        <v>1732</v>
      </c>
      <c r="B40" s="833" t="str">
        <f>VLOOKUP(A40,EQUIPOS!A10:D154,3,FALSE)</f>
        <v xml:space="preserve">Retroexcavadora sobre llantas 
</v>
      </c>
      <c r="C40" s="834"/>
      <c r="D40" s="834"/>
      <c r="E40" s="834"/>
      <c r="F40" s="834"/>
      <c r="G40" s="834"/>
      <c r="H40" s="835"/>
      <c r="I40" s="429"/>
      <c r="J40" s="430"/>
      <c r="K40" s="446">
        <f>VLOOKUP(A40,EQUIPOS!A10:D167,4,FALSE)</f>
        <v>75000</v>
      </c>
      <c r="L40" s="343"/>
      <c r="M40" s="344">
        <v>0.158</v>
      </c>
      <c r="N40" s="280">
        <f t="shared" si="0"/>
        <v>474683.54430379748</v>
      </c>
    </row>
    <row r="41" spans="1:14">
      <c r="A41" s="119" t="s">
        <v>115</v>
      </c>
      <c r="B41" s="833" t="str">
        <f>VLOOKUP(A41,EQUIPOS!A6:D154,3,FALSE)</f>
        <v>Andamiaje para Aplicar la Carga (Equipos Sustituto de la Tara)</v>
      </c>
      <c r="C41" s="834"/>
      <c r="D41" s="834"/>
      <c r="E41" s="834"/>
      <c r="F41" s="834"/>
      <c r="G41" s="834"/>
      <c r="H41" s="835"/>
      <c r="I41" s="429"/>
      <c r="J41" s="430"/>
      <c r="K41" s="446">
        <f>VLOOKUP(A41,EQUIPOS!A6:D154,4,FALSE)</f>
        <v>46870.154207343614</v>
      </c>
      <c r="L41" s="343"/>
      <c r="M41" s="344">
        <v>0.158</v>
      </c>
      <c r="N41" s="280">
        <f t="shared" si="0"/>
        <v>296646.5456160988</v>
      </c>
    </row>
    <row r="42" spans="1:14">
      <c r="A42" s="119" t="s">
        <v>224</v>
      </c>
      <c r="B42" s="833" t="str">
        <f>VLOOKUP(A42,EQUIPOS!A12:D156,3,FALSE)</f>
        <v>Equipo de Medición (Deformimetros Eléctricos, Mecánicos, Celdas de Carga,  Etc.)</v>
      </c>
      <c r="C42" s="834"/>
      <c r="D42" s="834"/>
      <c r="E42" s="834"/>
      <c r="F42" s="834"/>
      <c r="G42" s="834"/>
      <c r="H42" s="835"/>
      <c r="I42" s="336"/>
      <c r="J42" s="338"/>
      <c r="K42" s="446">
        <f>VLOOKUP(A42,EQUIPOS!A12:D169,4,FALSE)</f>
        <v>152753.70552473501</v>
      </c>
      <c r="L42" s="431"/>
      <c r="M42" s="432">
        <v>0.158</v>
      </c>
      <c r="N42" s="280">
        <f t="shared" si="0"/>
        <v>966795.60458693036</v>
      </c>
    </row>
    <row r="43" spans="1:14">
      <c r="A43" t="s">
        <v>335</v>
      </c>
      <c r="B43" s="833" t="str">
        <f>VLOOKUP(A43,EQUIPOS!A13:D157,3,FALSE)</f>
        <v>Tara (Recebo, Agua, Etc.)</v>
      </c>
      <c r="C43" s="834"/>
      <c r="D43" s="834"/>
      <c r="E43" s="834"/>
      <c r="F43" s="834"/>
      <c r="G43" s="834"/>
      <c r="H43" s="835"/>
      <c r="I43" s="42"/>
      <c r="J43" s="43"/>
      <c r="K43" s="446">
        <f>VLOOKUP(A43,EQUIPOS!A13:D170,4,FALSE)</f>
        <v>240789.20008901216</v>
      </c>
      <c r="L43" s="284"/>
      <c r="M43" s="285">
        <v>2.8000000000000001E-2</v>
      </c>
      <c r="N43" s="280">
        <f t="shared" si="0"/>
        <v>8599614.2888932917</v>
      </c>
    </row>
    <row r="44" spans="1:14">
      <c r="A44" t="s">
        <v>216</v>
      </c>
      <c r="B44" s="833" t="str">
        <f>VLOOKUP(A44,EQUIPOS!A14:D158,3,FALSE)</f>
        <v xml:space="preserve">Equipo de topografía Teodolito electrónico con abertura de anteojo de 42 mm. Aumento del anteojo: 30x.Distancia mínima de enfoque: 1.0 m. Precisión: 5´´. Compensador con rango de trabajo ±3´. </v>
      </c>
      <c r="C44" s="834"/>
      <c r="D44" s="834"/>
      <c r="E44" s="834"/>
      <c r="F44" s="834"/>
      <c r="G44" s="834"/>
      <c r="H44" s="835"/>
      <c r="I44" s="42"/>
      <c r="J44" s="43"/>
      <c r="K44" s="446">
        <f>VLOOKUP(A44,EQUIPOS!A14:D171,4,FALSE)</f>
        <v>5000</v>
      </c>
      <c r="L44" s="284"/>
      <c r="M44" s="285">
        <v>0.158</v>
      </c>
      <c r="N44" s="281">
        <f t="shared" si="0"/>
        <v>31645.569620253165</v>
      </c>
    </row>
    <row r="45" spans="1:14">
      <c r="B45" s="840" t="s">
        <v>1036</v>
      </c>
      <c r="C45" s="841"/>
      <c r="D45" s="841"/>
      <c r="E45" s="44"/>
      <c r="F45" s="45"/>
      <c r="G45" s="45"/>
      <c r="H45" s="46"/>
      <c r="I45" s="42"/>
      <c r="J45" s="43"/>
      <c r="K45" s="287"/>
      <c r="L45" s="284"/>
      <c r="M45" s="409">
        <v>0.02</v>
      </c>
      <c r="N45" s="352">
        <f>N81*M45</f>
        <v>23612.235743728568</v>
      </c>
    </row>
    <row r="46" spans="1:14" ht="15" thickBot="1">
      <c r="B46" s="833"/>
      <c r="C46" s="834"/>
      <c r="D46" s="834"/>
      <c r="E46" s="834"/>
      <c r="F46" s="834"/>
      <c r="G46" s="834"/>
      <c r="H46" s="835"/>
      <c r="I46" s="842"/>
      <c r="J46" s="843"/>
      <c r="K46" s="47"/>
      <c r="L46" s="844"/>
      <c r="M46" s="845"/>
      <c r="N46" s="111"/>
    </row>
    <row r="47" spans="1:14" ht="15" thickBot="1">
      <c r="B47" s="820" t="s">
        <v>1037</v>
      </c>
      <c r="C47" s="821"/>
      <c r="D47" s="821"/>
      <c r="E47" s="821"/>
      <c r="F47" s="821"/>
      <c r="G47" s="821"/>
      <c r="H47" s="821"/>
      <c r="I47" s="821"/>
      <c r="J47" s="821"/>
      <c r="K47" s="821"/>
      <c r="L47" s="821"/>
      <c r="M47" s="822"/>
      <c r="N47" s="402">
        <f>SUM(N36:N46)</f>
        <v>19621644.081969913</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1" t="s">
        <v>1028</v>
      </c>
      <c r="C51" s="812"/>
      <c r="D51" s="812"/>
      <c r="E51" s="812"/>
      <c r="F51" s="812"/>
      <c r="G51" s="812"/>
      <c r="H51" s="812"/>
      <c r="I51" s="813"/>
      <c r="J51" s="323" t="s">
        <v>1029</v>
      </c>
      <c r="K51" s="91" t="s">
        <v>1030</v>
      </c>
      <c r="L51" s="814" t="s">
        <v>1039</v>
      </c>
      <c r="M51" s="813"/>
      <c r="N51" s="92" t="s">
        <v>1035</v>
      </c>
    </row>
    <row r="52" spans="1:14">
      <c r="A52" s="167" t="s">
        <v>412</v>
      </c>
      <c r="B52" s="49" t="str">
        <f>VLOOKUP(A52,MATERIALES!A5:D373,3,FALSE)</f>
        <v>Celda especial de carga</v>
      </c>
      <c r="C52" s="289"/>
      <c r="D52" s="289"/>
      <c r="E52" s="289"/>
      <c r="F52" s="289"/>
      <c r="G52" s="289"/>
      <c r="H52" s="289"/>
      <c r="I52" s="276"/>
      <c r="J52" s="232" t="str">
        <f>VLOOKUP(A52,MATERIALES!A6:D644,2,FALSE)</f>
        <v>u</v>
      </c>
      <c r="K52" s="290">
        <v>1</v>
      </c>
      <c r="L52" s="275"/>
      <c r="M52" s="410">
        <f>VLOOKUP(A52,MATERIALES!A5:D396,4,FALSE)</f>
        <v>12467988.085359659</v>
      </c>
      <c r="N52" s="280">
        <f t="shared" ref="N52:N58" si="1">K52*M52</f>
        <v>12467988.085359659</v>
      </c>
    </row>
    <row r="53" spans="1:14">
      <c r="A53" s="167" t="s">
        <v>515</v>
      </c>
      <c r="B53" s="49" t="str">
        <f>VLOOKUP(A53,MATERIALES!A6:D373,3,FALSE)</f>
        <v>Manguera de alta presión</v>
      </c>
      <c r="C53" s="433"/>
      <c r="D53" s="433"/>
      <c r="E53" s="433"/>
      <c r="F53" s="433"/>
      <c r="G53" s="433"/>
      <c r="H53" s="433"/>
      <c r="I53" s="433"/>
      <c r="J53" s="319" t="str">
        <f>VLOOKUP(A53,MATERIALES!A7:D645,2,FALSE)</f>
        <v>m</v>
      </c>
      <c r="K53" s="405">
        <v>30</v>
      </c>
      <c r="L53" s="429"/>
      <c r="M53" s="410">
        <f>VLOOKUP(A53,MATERIALES!A6:D397,4,FALSE)</f>
        <v>75228.743811818131</v>
      </c>
      <c r="N53" s="280">
        <f t="shared" si="1"/>
        <v>2256862.314354544</v>
      </c>
    </row>
    <row r="54" spans="1:14">
      <c r="A54" s="167" t="s">
        <v>792</v>
      </c>
      <c r="B54" s="49" t="str">
        <f>VLOOKUP(A54,MATERIALES!A6:D373,3,FALSE)</f>
        <v>Tubo Metálico De Alta Resistencia</v>
      </c>
      <c r="C54" s="433"/>
      <c r="D54" s="433"/>
      <c r="E54" s="433"/>
      <c r="F54" s="433"/>
      <c r="G54" s="433"/>
      <c r="H54" s="433"/>
      <c r="I54" s="433"/>
      <c r="J54" s="320" t="str">
        <f>VLOOKUP(A54,MATERIALES!A8:D646,2,FALSE)</f>
        <v>m</v>
      </c>
      <c r="K54" s="405">
        <v>60</v>
      </c>
      <c r="L54" s="429"/>
      <c r="M54" s="410">
        <f>VLOOKUP(A54,MATERIALES!A6:D398,4,FALSE)</f>
        <v>48989.006963046755</v>
      </c>
      <c r="N54" s="280">
        <f t="shared" si="1"/>
        <v>2939340.4177828054</v>
      </c>
    </row>
    <row r="55" spans="1:14">
      <c r="A55" s="167" t="s">
        <v>799</v>
      </c>
      <c r="B55" s="49" t="str">
        <f>VLOOKUP(A55,MATERIALES!A6:D373,3,FALSE)</f>
        <v>Uniones especiales de alta resistencia para tubería</v>
      </c>
      <c r="C55" s="433"/>
      <c r="D55" s="433"/>
      <c r="E55" s="433"/>
      <c r="F55" s="433"/>
      <c r="G55" s="433"/>
      <c r="H55" s="433"/>
      <c r="I55" s="433"/>
      <c r="J55" s="320" t="str">
        <f>VLOOKUP(A55,MATERIALES!A9:D647,2,FALSE)</f>
        <v>u</v>
      </c>
      <c r="K55" s="405">
        <v>12</v>
      </c>
      <c r="L55" s="429"/>
      <c r="M55" s="410">
        <f>VLOOKUP(A55,MATERIALES!A6:D399,4,FALSE)</f>
        <v>31416.329473811347</v>
      </c>
      <c r="N55" s="280">
        <f t="shared" si="1"/>
        <v>376995.95368573617</v>
      </c>
    </row>
    <row r="56" spans="1:14">
      <c r="A56" s="167" t="s">
        <v>755</v>
      </c>
      <c r="B56" s="49" t="str">
        <f>VLOOKUP(A56,MATERIALES!A7:D373,3,FALSE)</f>
        <v>Transductores electrónicos (incluye cables, protección contra el concreto y panel de lectura)</v>
      </c>
      <c r="C56" s="433"/>
      <c r="D56" s="433"/>
      <c r="E56" s="433"/>
      <c r="F56" s="433"/>
      <c r="G56" s="433"/>
      <c r="H56" s="433"/>
      <c r="I56" s="433"/>
      <c r="J56" s="320" t="str">
        <f>VLOOKUP(A56,MATERIALES!A10:D648,2,FALSE)</f>
        <v>u</v>
      </c>
      <c r="K56" s="405">
        <v>2</v>
      </c>
      <c r="L56" s="429"/>
      <c r="M56" s="410">
        <f>VLOOKUP(A56,MATERIALES!A7:D400,4,FALSE)</f>
        <v>1232810.8394384033</v>
      </c>
      <c r="N56" s="280">
        <f t="shared" si="1"/>
        <v>2465621.6788768065</v>
      </c>
    </row>
    <row r="57" spans="1:14">
      <c r="A57" s="167" t="s">
        <v>757</v>
      </c>
      <c r="B57" s="49" t="str">
        <f>VLOOKUP(A57,MATERIALES!A8:D373,3,FALSE)</f>
        <v>Transductores mecánicos (incluye cables, protección contra el concreto y panel de lectura)</v>
      </c>
      <c r="C57" s="433"/>
      <c r="D57" s="433"/>
      <c r="E57" s="433"/>
      <c r="F57" s="433"/>
      <c r="G57" s="433"/>
      <c r="H57" s="433"/>
      <c r="I57" s="433"/>
      <c r="J57" s="320" t="str">
        <f>VLOOKUP(A57,MATERIALES!A11:D649,2,FALSE)</f>
        <v>u</v>
      </c>
      <c r="K57" s="405">
        <v>5</v>
      </c>
      <c r="L57" s="429"/>
      <c r="M57" s="410">
        <f>VLOOKUP(A57,MATERIALES!A8:D401,4,FALSE)</f>
        <v>756017.11163691734</v>
      </c>
      <c r="N57" s="280">
        <f t="shared" si="1"/>
        <v>3780085.5581845865</v>
      </c>
    </row>
    <row r="58" spans="1:14" ht="15" thickBot="1">
      <c r="A58" s="213" t="s">
        <v>564</v>
      </c>
      <c r="B58" s="49" t="str">
        <f>VLOOKUP(A58,MATERIALES!A9:D374,3,FALSE)</f>
        <v xml:space="preserve">Material seleccionado para Relleno
</v>
      </c>
      <c r="C58" s="318"/>
      <c r="D58" s="318"/>
      <c r="E58" s="318"/>
      <c r="F58" s="318"/>
      <c r="G58" s="318"/>
      <c r="H58" s="318"/>
      <c r="I58" s="318"/>
      <c r="J58" s="443" t="str">
        <f>VLOOKUP(A58,MATERIALES!A12:D650,2,FALSE)</f>
        <v>m3</v>
      </c>
      <c r="K58" s="132">
        <v>70</v>
      </c>
      <c r="L58" s="333"/>
      <c r="M58" s="410">
        <f>VLOOKUP(A58,MATERIALES!A9:D402,4,FALSE)</f>
        <v>25000</v>
      </c>
      <c r="N58" s="280">
        <f t="shared" si="1"/>
        <v>1750000</v>
      </c>
    </row>
    <row r="59" spans="1:14" ht="15" thickBot="1">
      <c r="B59" s="820" t="s">
        <v>1037</v>
      </c>
      <c r="C59" s="821"/>
      <c r="D59" s="821"/>
      <c r="E59" s="821"/>
      <c r="F59" s="821"/>
      <c r="G59" s="821"/>
      <c r="H59" s="821"/>
      <c r="I59" s="821"/>
      <c r="J59" s="821"/>
      <c r="K59" s="821"/>
      <c r="L59" s="821"/>
      <c r="M59" s="822"/>
      <c r="N59" s="402">
        <f>SUM(N52:N58)</f>
        <v>26036894.008244134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1479</v>
      </c>
      <c r="B64" s="52" t="str">
        <f>VLOOKUP(A64,TRANSPORTE!A5:D117,3,FALSE)</f>
        <v>Transporte de Equipos para Prueba (1)</v>
      </c>
      <c r="C64" s="325"/>
      <c r="D64" s="325"/>
      <c r="E64" s="325"/>
      <c r="F64" s="325"/>
      <c r="G64" s="325"/>
      <c r="H64" s="319" t="s">
        <v>1552</v>
      </c>
      <c r="I64" s="287">
        <v>0.05</v>
      </c>
      <c r="J64" s="294">
        <v>1</v>
      </c>
      <c r="K64" s="287">
        <f>I64*J64</f>
        <v>0.05</v>
      </c>
      <c r="L64" s="824">
        <f>VLOOKUP(A64,TRANSPORTE!A5:D117,4,FALSE)</f>
        <v>128055.79548065024</v>
      </c>
      <c r="M64" s="825"/>
      <c r="N64" s="295">
        <f>K64*L64</f>
        <v>6402.7897740325125</v>
      </c>
    </row>
    <row r="65" spans="1:15">
      <c r="B65" s="52"/>
      <c r="C65" s="53"/>
      <c r="D65" s="53"/>
      <c r="E65" s="53"/>
      <c r="F65" s="53"/>
      <c r="G65" s="53"/>
      <c r="H65" s="319"/>
      <c r="I65" s="287"/>
      <c r="J65" s="294"/>
      <c r="K65" s="287"/>
      <c r="L65" s="824"/>
      <c r="M65" s="825"/>
      <c r="N65" s="295"/>
    </row>
    <row r="66" spans="1:15">
      <c r="B66" s="52"/>
      <c r="C66" s="53"/>
      <c r="D66" s="53"/>
      <c r="E66" s="53"/>
      <c r="F66" s="53"/>
      <c r="G66" s="53"/>
      <c r="H66" s="319"/>
      <c r="I66" s="287"/>
      <c r="J66" s="294"/>
      <c r="K66" s="287"/>
      <c r="L66" s="824"/>
      <c r="M66" s="825"/>
      <c r="N66" s="295"/>
    </row>
    <row r="67" spans="1:15">
      <c r="B67" s="52"/>
      <c r="C67" s="53"/>
      <c r="D67" s="53"/>
      <c r="E67" s="53"/>
      <c r="F67" s="53"/>
      <c r="G67" s="53"/>
      <c r="H67" s="319"/>
      <c r="I67" s="287"/>
      <c r="J67" s="294"/>
      <c r="K67" s="287"/>
      <c r="L67" s="824"/>
      <c r="M67" s="825"/>
      <c r="N67" s="295"/>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6402.7897740325125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s="168" t="s">
        <v>15</v>
      </c>
      <c r="B75" s="55" t="str">
        <f>VLOOKUP(A75,'MANO DE OBRA'!A8:D68,3,FALSE)</f>
        <v>Obrero (6)</v>
      </c>
      <c r="C75" s="53"/>
      <c r="D75" s="53"/>
      <c r="E75" s="53"/>
      <c r="F75" s="53"/>
      <c r="G75" s="53"/>
      <c r="H75" s="53"/>
      <c r="I75" s="300">
        <f>K75/J75*100</f>
        <v>165623.36823599998</v>
      </c>
      <c r="J75" s="301">
        <v>185</v>
      </c>
      <c r="K75" s="302">
        <f>VLOOKUP(A75,'MANO DE OBRA'!A8:D99,4,FALSE)</f>
        <v>306403.23123659997</v>
      </c>
      <c r="L75" s="56"/>
      <c r="M75" s="442">
        <v>1.26</v>
      </c>
      <c r="N75" s="403">
        <f>K75/M75</f>
        <v>243177.1676480952</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0">
        <v>1.26</v>
      </c>
      <c r="N76" s="403">
        <f>K76/M76</f>
        <v>81059.055882698405</v>
      </c>
    </row>
    <row r="77" spans="1:15">
      <c r="A77" s="179" t="s">
        <v>64</v>
      </c>
      <c r="B77" s="55" t="str">
        <f>VLOOKUP(A77,'MANO DE OBRA'!A9:D70,3,FALSE)</f>
        <v>Ingeniero supervisor</v>
      </c>
      <c r="C77" s="53"/>
      <c r="D77" s="53"/>
      <c r="E77" s="53"/>
      <c r="F77" s="53"/>
      <c r="G77" s="53"/>
      <c r="H77" s="53"/>
      <c r="I77" s="300">
        <f>K77/J77*100</f>
        <v>242468.64</v>
      </c>
      <c r="J77" s="301">
        <v>185</v>
      </c>
      <c r="K77" s="302">
        <f>VLOOKUP(A77,'MANO DE OBRA'!A9:D101,4,FALSE)</f>
        <v>448566.984</v>
      </c>
      <c r="L77" s="56"/>
      <c r="M77" s="308">
        <v>1.26</v>
      </c>
      <c r="N77" s="403">
        <f>K77/M77</f>
        <v>356005.54285714286</v>
      </c>
    </row>
    <row r="78" spans="1:15">
      <c r="A78" s="179" t="s">
        <v>78</v>
      </c>
      <c r="B78" s="55" t="str">
        <f>VLOOKUP(A78,'MANO DE OBRA'!A10:D71,3,FALSE)</f>
        <v xml:space="preserve">Ingeniero Geotecnista </v>
      </c>
      <c r="C78" s="53"/>
      <c r="D78" s="53"/>
      <c r="E78" s="53"/>
      <c r="F78" s="53"/>
      <c r="G78" s="53"/>
      <c r="H78" s="53"/>
      <c r="I78" s="300">
        <f>K78/J78*100</f>
        <v>313188.65999999997</v>
      </c>
      <c r="J78" s="301">
        <v>185</v>
      </c>
      <c r="K78" s="302">
        <f>VLOOKUP(A78,'MANO DE OBRA'!A10:D102,4,FALSE)</f>
        <v>579399.02099999995</v>
      </c>
      <c r="L78" s="326"/>
      <c r="M78" s="308">
        <v>1.26</v>
      </c>
      <c r="N78" s="403">
        <f>K78/M78</f>
        <v>459840.49285714282</v>
      </c>
    </row>
    <row r="79" spans="1:15">
      <c r="A79" s="179" t="s">
        <v>2334</v>
      </c>
      <c r="B79" s="55" t="str">
        <f>VLOOKUP(A79,'MANO DE OBRA'!A11:D72,3,FALSE)</f>
        <v>Celador</v>
      </c>
      <c r="C79" s="53"/>
      <c r="D79" s="53"/>
      <c r="E79" s="53"/>
      <c r="F79" s="53"/>
      <c r="G79" s="53"/>
      <c r="H79" s="53"/>
      <c r="I79" s="300">
        <f>K79/J79*100</f>
        <v>27603.894705999999</v>
      </c>
      <c r="J79" s="301">
        <v>185</v>
      </c>
      <c r="K79" s="306">
        <f>VLOOKUP(A79,'MANO DE OBRA'!A11:D103,4,FALSE)</f>
        <v>51067.205206099999</v>
      </c>
      <c r="L79" s="326"/>
      <c r="M79" s="308">
        <v>1.26</v>
      </c>
      <c r="N79" s="403">
        <f>K79/M79</f>
        <v>40529.527941349203</v>
      </c>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1180611.7871864284</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N47+N59+N70+N81</f>
        <v>46845552.667174503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9369110.5334349014</v>
      </c>
      <c r="M88" s="855"/>
      <c r="N88" s="57"/>
    </row>
    <row r="89" spans="1:14">
      <c r="B89" s="95" t="s">
        <v>1057</v>
      </c>
      <c r="C89" s="96"/>
      <c r="D89" s="96"/>
      <c r="E89" s="96"/>
      <c r="F89" s="96"/>
      <c r="G89" s="96"/>
      <c r="H89" s="96"/>
      <c r="I89" s="93"/>
      <c r="J89" s="94"/>
      <c r="K89" s="312">
        <v>0.05</v>
      </c>
      <c r="L89" s="854">
        <f>N83*K89</f>
        <v>2342277.6333587253</v>
      </c>
      <c r="M89" s="855"/>
      <c r="N89" s="57"/>
    </row>
    <row r="90" spans="1:14" ht="15" thickBot="1">
      <c r="B90" s="97" t="s">
        <v>1058</v>
      </c>
      <c r="C90" s="98"/>
      <c r="D90" s="98"/>
      <c r="E90" s="98"/>
      <c r="F90" s="98"/>
      <c r="G90" s="98"/>
      <c r="H90" s="98"/>
      <c r="I90" s="99"/>
      <c r="J90" s="100"/>
      <c r="K90" s="313">
        <v>0.05</v>
      </c>
      <c r="L90" s="856">
        <f>N83*K90</f>
        <v>2342277.6333587253</v>
      </c>
      <c r="M90" s="857"/>
      <c r="N90" s="57"/>
    </row>
    <row r="91" spans="1:14" ht="15" thickBot="1">
      <c r="B91" s="820" t="s">
        <v>1037</v>
      </c>
      <c r="C91" s="821"/>
      <c r="D91" s="821"/>
      <c r="E91" s="821"/>
      <c r="F91" s="821"/>
      <c r="G91" s="821"/>
      <c r="H91" s="821"/>
      <c r="I91" s="821"/>
      <c r="J91" s="821"/>
      <c r="K91" s="821"/>
      <c r="L91" s="821"/>
      <c r="M91" s="822"/>
      <c r="N91" s="58">
        <f>L88+L89+L90</f>
        <v>14053665.80015235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60899218.46732685</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 thickBot="1">
      <c r="B124" s="427" t="s">
        <v>2327</v>
      </c>
      <c r="C124" s="428"/>
      <c r="D124" s="428"/>
      <c r="E124" s="267"/>
      <c r="F124" s="267"/>
      <c r="G124" s="267"/>
      <c r="H124" s="267"/>
      <c r="I124" s="267"/>
      <c r="J124" s="970"/>
      <c r="K124" s="970"/>
      <c r="L124" s="970"/>
      <c r="M124" s="970"/>
      <c r="N124" s="971"/>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1734</v>
      </c>
      <c r="C31" s="87" t="s">
        <v>2202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140</v>
      </c>
      <c r="B36" s="833" t="str">
        <f>VLOOKUP(A36,EQUIPOS!A6:D154,3,FALSE)</f>
        <v>Camisa para Pilote D=1.20m</v>
      </c>
      <c r="C36" s="834"/>
      <c r="D36" s="834"/>
      <c r="E36" s="834"/>
      <c r="F36" s="834"/>
      <c r="G36" s="834"/>
      <c r="H36" s="835"/>
      <c r="I36" s="275"/>
      <c r="J36" s="276"/>
      <c r="K36" s="277">
        <f>VLOOKUP(A36,EQUIPOS!A6:D163,4,FALSE)</f>
        <v>25798.102368186977</v>
      </c>
      <c r="L36" s="278"/>
      <c r="M36" s="279">
        <v>1</v>
      </c>
      <c r="N36" s="280">
        <f t="shared" ref="N36:N42" si="0">K36/M36</f>
        <v>25798.102368186977</v>
      </c>
    </row>
    <row r="37" spans="1:14">
      <c r="A37" s="119" t="s">
        <v>206</v>
      </c>
      <c r="B37" s="833" t="str">
        <f>VLOOKUP(A37,EQUIPOS!A7:D154,3,FALSE)</f>
        <v>Equipo de Soldadura</v>
      </c>
      <c r="C37" s="834"/>
      <c r="D37" s="834"/>
      <c r="E37" s="834"/>
      <c r="F37" s="834"/>
      <c r="G37" s="834"/>
      <c r="H37" s="835"/>
      <c r="I37" s="429"/>
      <c r="J37" s="430"/>
      <c r="K37" s="277">
        <f>VLOOKUP(A37,EQUIPOS!A7:D164,4,FALSE)</f>
        <v>7056.6087388768065</v>
      </c>
      <c r="L37" s="343"/>
      <c r="M37" s="344">
        <v>1</v>
      </c>
      <c r="N37" s="280">
        <f t="shared" si="0"/>
        <v>7056.6087388768065</v>
      </c>
    </row>
    <row r="38" spans="1:14">
      <c r="A38" s="119" t="s">
        <v>242</v>
      </c>
      <c r="B38" s="833" t="str">
        <f>VLOOKUP(A38,EQUIPOS!A8:D154,3,FALSE)</f>
        <v>Grúa con torre capacidad 1 ton en la punta.</v>
      </c>
      <c r="C38" s="834"/>
      <c r="D38" s="834"/>
      <c r="E38" s="834"/>
      <c r="F38" s="834"/>
      <c r="G38" s="834"/>
      <c r="H38" s="835"/>
      <c r="I38" s="429"/>
      <c r="J38" s="430"/>
      <c r="K38" s="446">
        <f>VLOOKUP(A38,EQUIPOS!A8:D165,4,FALSE)</f>
        <v>126752.76670243809</v>
      </c>
      <c r="L38" s="343"/>
      <c r="M38" s="344">
        <v>2.5</v>
      </c>
      <c r="N38" s="280">
        <f t="shared" si="0"/>
        <v>50701.106680975237</v>
      </c>
    </row>
    <row r="39" spans="1:14">
      <c r="A39" s="119" t="s">
        <v>267</v>
      </c>
      <c r="B39" s="833" t="str">
        <f>VLOOKUP(A39,EQUIPOS!A9:D154,3,FALSE)</f>
        <v>Motobomba de concreto</v>
      </c>
      <c r="C39" s="834"/>
      <c r="D39" s="834"/>
      <c r="E39" s="834"/>
      <c r="F39" s="834"/>
      <c r="G39" s="834"/>
      <c r="H39" s="835"/>
      <c r="I39" s="429"/>
      <c r="J39" s="430"/>
      <c r="K39" s="446">
        <f>VLOOKUP(A39,EQUIPOS!A9:D166,4,FALSE)</f>
        <v>55013.137060216723</v>
      </c>
      <c r="L39" s="343"/>
      <c r="M39" s="344">
        <v>2.5499800000000001</v>
      </c>
      <c r="N39" s="280">
        <f t="shared" si="0"/>
        <v>21573.948446739472</v>
      </c>
    </row>
    <row r="40" spans="1:14">
      <c r="A40" s="119" t="s">
        <v>277</v>
      </c>
      <c r="B40" s="833" t="str">
        <f>VLOOKUP(A40,EQUIPOS!A10:D154,3,FALSE)</f>
        <v>Pala auxiliar de piloteadora</v>
      </c>
      <c r="C40" s="834"/>
      <c r="D40" s="834"/>
      <c r="E40" s="834"/>
      <c r="F40" s="834"/>
      <c r="G40" s="834"/>
      <c r="H40" s="835"/>
      <c r="I40" s="429"/>
      <c r="J40" s="430"/>
      <c r="K40" s="446">
        <f>VLOOKUP(A40,EQUIPOS!A10:D167,4,FALSE)</f>
        <v>266039.56811968843</v>
      </c>
      <c r="L40" s="343"/>
      <c r="M40" s="344">
        <v>2.5</v>
      </c>
      <c r="N40" s="280">
        <f t="shared" si="0"/>
        <v>106415.82724787536</v>
      </c>
    </row>
    <row r="41" spans="1:14">
      <c r="A41" s="119" t="s">
        <v>282</v>
      </c>
      <c r="B41" s="833" t="str">
        <f>VLOOKUP(A41,EQUIPOS!A6:D154,3,FALSE)</f>
        <v>Piloteadora potencia 250KW, RPM 1800, fuerza elevadora 200KN</v>
      </c>
      <c r="C41" s="834"/>
      <c r="D41" s="834"/>
      <c r="E41" s="834"/>
      <c r="F41" s="834"/>
      <c r="G41" s="834"/>
      <c r="H41" s="835"/>
      <c r="I41" s="429"/>
      <c r="J41" s="430"/>
      <c r="K41" s="446">
        <f>VLOOKUP(A41,EQUIPOS!A6:D154,4,FALSE)</f>
        <v>576159.55541069969</v>
      </c>
      <c r="L41" s="343"/>
      <c r="M41" s="344">
        <v>1</v>
      </c>
      <c r="N41" s="280">
        <f t="shared" si="0"/>
        <v>576159.55541069969</v>
      </c>
    </row>
    <row r="42" spans="1:14">
      <c r="A42" s="119" t="s">
        <v>310</v>
      </c>
      <c r="B42" s="833" t="str">
        <f>VLOOKUP(A42,EQUIPOS!A12:D156,3,FALSE)</f>
        <v>Retroexcavadora A25C</v>
      </c>
      <c r="C42" s="834"/>
      <c r="D42" s="834"/>
      <c r="E42" s="834"/>
      <c r="F42" s="834"/>
      <c r="G42" s="834"/>
      <c r="H42" s="835"/>
      <c r="I42" s="336"/>
      <c r="J42" s="338"/>
      <c r="K42" s="446">
        <f>VLOOKUP(A42,EQUIPOS!A12:D169,4,FALSE)</f>
        <v>119269.53939156099</v>
      </c>
      <c r="L42" s="431"/>
      <c r="M42" s="432">
        <v>2.5</v>
      </c>
      <c r="N42" s="280">
        <f t="shared" si="0"/>
        <v>47707.815756624397</v>
      </c>
    </row>
    <row r="43" spans="1:14">
      <c r="B43" s="833"/>
      <c r="C43" s="834"/>
      <c r="D43" s="834"/>
      <c r="E43" s="834"/>
      <c r="F43" s="834"/>
      <c r="G43" s="834"/>
      <c r="H43" s="835"/>
      <c r="I43" s="42"/>
      <c r="J43" s="43"/>
      <c r="K43" s="446"/>
      <c r="L43" s="284"/>
      <c r="M43" s="285"/>
      <c r="N43" s="280"/>
    </row>
    <row r="44" spans="1:14">
      <c r="B44" s="328"/>
      <c r="C44" s="329"/>
      <c r="D44" s="329"/>
      <c r="E44" s="329"/>
      <c r="F44" s="331"/>
      <c r="G44" s="331"/>
      <c r="H44" s="131"/>
      <c r="I44" s="42"/>
      <c r="J44" s="43"/>
      <c r="K44" s="446"/>
      <c r="L44" s="284"/>
      <c r="M44" s="285"/>
      <c r="N44" s="281"/>
    </row>
    <row r="45" spans="1:14">
      <c r="B45" s="840" t="s">
        <v>1036</v>
      </c>
      <c r="C45" s="841"/>
      <c r="D45" s="841"/>
      <c r="E45" s="44"/>
      <c r="F45" s="45"/>
      <c r="G45" s="45"/>
      <c r="H45" s="46"/>
      <c r="I45" s="42"/>
      <c r="J45" s="43"/>
      <c r="K45" s="287"/>
      <c r="L45" s="284"/>
      <c r="M45" s="409">
        <v>0.1</v>
      </c>
      <c r="N45" s="352">
        <f>N83*M45</f>
        <v>8511.2008676833339</v>
      </c>
    </row>
    <row r="46" spans="1:14" ht="15" thickBot="1">
      <c r="B46" s="833"/>
      <c r="C46" s="834"/>
      <c r="D46" s="834"/>
      <c r="E46" s="834"/>
      <c r="F46" s="834"/>
      <c r="G46" s="834"/>
      <c r="H46" s="835"/>
      <c r="I46" s="842"/>
      <c r="J46" s="843"/>
      <c r="K46" s="47"/>
      <c r="L46" s="844"/>
      <c r="M46" s="845"/>
      <c r="N46" s="111"/>
    </row>
    <row r="47" spans="1:14" ht="15" thickBot="1">
      <c r="B47" s="820" t="s">
        <v>1037</v>
      </c>
      <c r="C47" s="821"/>
      <c r="D47" s="821"/>
      <c r="E47" s="821"/>
      <c r="F47" s="821"/>
      <c r="G47" s="821"/>
      <c r="H47" s="821"/>
      <c r="I47" s="821"/>
      <c r="J47" s="821"/>
      <c r="K47" s="821"/>
      <c r="L47" s="821"/>
      <c r="M47" s="822"/>
      <c r="N47" s="402">
        <f>SUM(N36:N46)</f>
        <v>843924.16551766125</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1" t="s">
        <v>1028</v>
      </c>
      <c r="C51" s="812"/>
      <c r="D51" s="812"/>
      <c r="E51" s="812"/>
      <c r="F51" s="812"/>
      <c r="G51" s="812"/>
      <c r="H51" s="812"/>
      <c r="I51" s="813"/>
      <c r="J51" s="323" t="s">
        <v>1029</v>
      </c>
      <c r="K51" s="91" t="s">
        <v>1030</v>
      </c>
      <c r="L51" s="814" t="s">
        <v>1039</v>
      </c>
      <c r="M51" s="813"/>
      <c r="N51" s="92" t="s">
        <v>1035</v>
      </c>
    </row>
    <row r="52" spans="1:14">
      <c r="A52" s="167" t="s">
        <v>390</v>
      </c>
      <c r="B52" s="49" t="str">
        <f>VLOOKUP(A52,MATERIALES!A5:D373,3,FALSE)</f>
        <v>Bentonita</v>
      </c>
      <c r="C52" s="289"/>
      <c r="D52" s="289"/>
      <c r="E52" s="289"/>
      <c r="F52" s="289"/>
      <c r="G52" s="289"/>
      <c r="H52" s="289"/>
      <c r="I52" s="289"/>
      <c r="J52" s="319" t="str">
        <f>VLOOKUP(A52,MATERIALES!A6:D644,2,FALSE)</f>
        <v>kg</v>
      </c>
      <c r="K52" s="290">
        <v>2.355</v>
      </c>
      <c r="L52" s="275"/>
      <c r="M52" s="410">
        <f>VLOOKUP(A52,MATERIALES!A5:D396,4,FALSE)</f>
        <v>2665.6</v>
      </c>
      <c r="N52" s="280">
        <f>K52*M52</f>
        <v>6277.4879999999994</v>
      </c>
    </row>
    <row r="53" spans="1:14">
      <c r="A53" s="167" t="s">
        <v>812</v>
      </c>
      <c r="B53" s="49" t="str">
        <f>VLOOKUP(A53,MATERIALES!A6:D373,3,FALSE)</f>
        <v>Acero PDR-60</v>
      </c>
      <c r="C53" s="433"/>
      <c r="D53" s="433"/>
      <c r="E53" s="433"/>
      <c r="F53" s="433"/>
      <c r="G53" s="433"/>
      <c r="H53" s="433"/>
      <c r="I53" s="433"/>
      <c r="J53" s="320" t="str">
        <f>VLOOKUP(A53,MATERIALES!A7:D645,2,FALSE)</f>
        <v>kg</v>
      </c>
      <c r="K53" s="405">
        <v>123.70021073509811</v>
      </c>
      <c r="L53" s="429"/>
      <c r="M53" s="410">
        <f>VLOOKUP(A53,MATERIALES!A6:D397,4,FALSE)</f>
        <v>2887.9884000000002</v>
      </c>
      <c r="N53" s="280">
        <f>K53*M53</f>
        <v>357244.77368051885</v>
      </c>
    </row>
    <row r="54" spans="1:14">
      <c r="A54" s="167" t="s">
        <v>901</v>
      </c>
      <c r="B54" s="49" t="str">
        <f>VLOOKUP(A54,MATERIALES!A6:D373,3,FALSE)</f>
        <v>Concreto Resistencia  28 (Mpa)</v>
      </c>
      <c r="C54" s="433"/>
      <c r="D54" s="433"/>
      <c r="E54" s="433"/>
      <c r="F54" s="433"/>
      <c r="G54" s="433"/>
      <c r="H54" s="433"/>
      <c r="I54" s="433"/>
      <c r="J54" s="320" t="str">
        <f>VLOOKUP(A54,MATERIALES!A8:D646,2,FALSE)</f>
        <v>m3</v>
      </c>
      <c r="K54" s="405">
        <v>0.82466807156732069</v>
      </c>
      <c r="L54" s="429"/>
      <c r="M54" s="410">
        <f>VLOOKUP(A54,MATERIALES!A6:D398,4,FALSE)</f>
        <v>356904.8</v>
      </c>
      <c r="N54" s="280">
        <f>K54*M54</f>
        <v>294327.99314912024</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 thickBot="1">
      <c r="B58" s="49"/>
      <c r="C58" s="318"/>
      <c r="D58" s="318"/>
      <c r="E58" s="318"/>
      <c r="F58" s="318"/>
      <c r="G58" s="318"/>
      <c r="H58" s="318"/>
      <c r="I58" s="318"/>
      <c r="J58" s="443"/>
      <c r="K58" s="132"/>
      <c r="L58" s="333"/>
      <c r="M58" s="410"/>
      <c r="N58" s="280"/>
    </row>
    <row r="59" spans="1:14" ht="15" thickBot="1">
      <c r="B59" s="820" t="s">
        <v>1037</v>
      </c>
      <c r="C59" s="821"/>
      <c r="D59" s="821"/>
      <c r="E59" s="821"/>
      <c r="F59" s="821"/>
      <c r="G59" s="821"/>
      <c r="H59" s="821"/>
      <c r="I59" s="821"/>
      <c r="J59" s="821"/>
      <c r="K59" s="821"/>
      <c r="L59" s="821"/>
      <c r="M59" s="822"/>
      <c r="N59" s="402">
        <f>SUM(N52:N58)</f>
        <v>657850.2548296391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1340</v>
      </c>
      <c r="B64" s="52" t="str">
        <f>VLOOKUP(A64,TRANSPORTE!A5:D117,3,FALSE)</f>
        <v>Transporte de material de excavación</v>
      </c>
      <c r="C64" s="325"/>
      <c r="D64" s="325"/>
      <c r="E64" s="325"/>
      <c r="F64" s="325"/>
      <c r="G64" s="325"/>
      <c r="H64" s="319" t="s">
        <v>1552</v>
      </c>
      <c r="I64" s="287">
        <v>1.3</v>
      </c>
      <c r="J64" s="294">
        <v>1</v>
      </c>
      <c r="K64" s="287">
        <f>I64*J64</f>
        <v>1.3</v>
      </c>
      <c r="L64" s="824">
        <f>VLOOKUP(A64,TRANSPORTE!A5:D117,4,FALSE)</f>
        <v>800</v>
      </c>
      <c r="M64" s="825"/>
      <c r="N64" s="295">
        <f>K64*L64</f>
        <v>1040</v>
      </c>
    </row>
    <row r="65" spans="1:15">
      <c r="A65" t="s">
        <v>1492</v>
      </c>
      <c r="B65" s="52" t="str">
        <f>VLOOKUP(A65,TRANSPORTE!A6:D117,3,FALSE)</f>
        <v>Equipo de Transporte (Camiones Grúas</v>
      </c>
      <c r="C65" s="53"/>
      <c r="D65" s="53"/>
      <c r="E65" s="53"/>
      <c r="F65" s="53"/>
      <c r="G65" s="53"/>
      <c r="H65" s="319" t="s">
        <v>1552</v>
      </c>
      <c r="I65" s="287">
        <v>0.05</v>
      </c>
      <c r="J65" s="294">
        <v>1</v>
      </c>
      <c r="K65" s="287">
        <f>I65*J65</f>
        <v>0.05</v>
      </c>
      <c r="L65" s="824">
        <f>VLOOKUP(A65,TRANSPORTE!A6:D117,4,FALSE)</f>
        <v>40.119988470383788</v>
      </c>
      <c r="M65" s="825"/>
      <c r="N65" s="295">
        <f>K65*L65</f>
        <v>2.0059994235191896</v>
      </c>
    </row>
    <row r="66" spans="1:15">
      <c r="B66" s="52"/>
      <c r="C66" s="53"/>
      <c r="D66" s="53"/>
      <c r="E66" s="53"/>
      <c r="F66" s="53"/>
      <c r="G66" s="53"/>
      <c r="H66" s="319"/>
      <c r="I66" s="287"/>
      <c r="J66" s="294"/>
      <c r="K66" s="287"/>
      <c r="L66" s="824"/>
      <c r="M66" s="825"/>
      <c r="N66" s="295"/>
    </row>
    <row r="67" spans="1:15">
      <c r="B67" s="52"/>
      <c r="C67" s="53"/>
      <c r="D67" s="53"/>
      <c r="E67" s="53"/>
      <c r="F67" s="53"/>
      <c r="G67" s="53"/>
      <c r="H67" s="319"/>
      <c r="I67" s="287"/>
      <c r="J67" s="294"/>
      <c r="K67" s="287"/>
      <c r="L67" s="824"/>
      <c r="M67" s="825"/>
      <c r="N67" s="295"/>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1042.0059994235191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972"/>
      <c r="N74" s="104" t="s">
        <v>1035</v>
      </c>
    </row>
    <row r="75" spans="1:15">
      <c r="B75" s="215" t="s">
        <v>2149</v>
      </c>
      <c r="C75" s="216"/>
      <c r="D75" s="216"/>
      <c r="E75" s="216"/>
      <c r="F75" s="216"/>
      <c r="G75" s="216"/>
      <c r="H75" s="216"/>
      <c r="I75" s="217"/>
      <c r="J75" s="218"/>
      <c r="K75" s="219"/>
      <c r="L75" s="220"/>
      <c r="M75" s="221"/>
      <c r="N75" s="222"/>
    </row>
    <row r="76" spans="1:15">
      <c r="A76" s="168" t="s">
        <v>15</v>
      </c>
      <c r="B76" s="55" t="str">
        <f>VLOOKUP(A76,'MANO DE OBRA'!A8:D68,3,FALSE)</f>
        <v>Obrero (6)</v>
      </c>
      <c r="C76" s="53"/>
      <c r="D76" s="53"/>
      <c r="E76" s="53"/>
      <c r="F76" s="53"/>
      <c r="G76" s="53"/>
      <c r="H76" s="53"/>
      <c r="I76" s="300">
        <f>K76/J76*100</f>
        <v>165623.36823599998</v>
      </c>
      <c r="J76" s="301">
        <v>185</v>
      </c>
      <c r="K76" s="302">
        <f>VLOOKUP(A76,'MANO DE OBRA'!A8:D99,4,FALSE)</f>
        <v>306403.23123659997</v>
      </c>
      <c r="L76" s="56"/>
      <c r="M76" s="442">
        <v>8</v>
      </c>
      <c r="N76" s="403">
        <f>K76/M76</f>
        <v>38300.403904574996</v>
      </c>
      <c r="O76" s="112"/>
    </row>
    <row r="77" spans="1:15">
      <c r="A77" s="168" t="s">
        <v>30</v>
      </c>
      <c r="B77" s="55" t="str">
        <f>VLOOKUP(A77,'MANO DE OBRA'!A8:D69,3,FALSE)</f>
        <v>Oficial</v>
      </c>
      <c r="C77" s="53"/>
      <c r="D77" s="53"/>
      <c r="E77" s="53"/>
      <c r="F77" s="53"/>
      <c r="G77" s="53"/>
      <c r="H77" s="53"/>
      <c r="I77" s="300">
        <f>K77/J77*100</f>
        <v>55207.789411999998</v>
      </c>
      <c r="J77" s="301">
        <v>185</v>
      </c>
      <c r="K77" s="302">
        <f>VLOOKUP(A77,'MANO DE OBRA'!A8:D100,4,FALSE)</f>
        <v>102134.4104122</v>
      </c>
      <c r="L77" s="56"/>
      <c r="M77" s="439">
        <v>8</v>
      </c>
      <c r="N77" s="403">
        <f>K77/M77</f>
        <v>12766.801301525</v>
      </c>
    </row>
    <row r="78" spans="1:15">
      <c r="A78" s="168"/>
      <c r="B78" s="171" t="s">
        <v>2148</v>
      </c>
      <c r="C78" s="53"/>
      <c r="D78" s="53"/>
      <c r="E78" s="53"/>
      <c r="F78" s="53"/>
      <c r="G78" s="53"/>
      <c r="H78" s="53"/>
      <c r="I78" s="300"/>
      <c r="J78" s="301"/>
      <c r="K78" s="302"/>
      <c r="L78" s="56"/>
      <c r="M78" s="440"/>
      <c r="N78" s="403"/>
    </row>
    <row r="79" spans="1:15">
      <c r="A79" t="s">
        <v>15</v>
      </c>
      <c r="B79" s="55" t="str">
        <f>VLOOKUP(A79,'MANO DE OBRA'!A9:D70,3,FALSE)</f>
        <v>Obrero (6)</v>
      </c>
      <c r="C79" s="53"/>
      <c r="D79" s="53"/>
      <c r="E79" s="53"/>
      <c r="F79" s="53"/>
      <c r="G79" s="53"/>
      <c r="H79" s="53"/>
      <c r="I79" s="300">
        <f>K79/J79*100</f>
        <v>165623.36823599998</v>
      </c>
      <c r="J79" s="301">
        <v>185</v>
      </c>
      <c r="K79" s="302">
        <f>VLOOKUP(A79,'MANO DE OBRA'!A9:D101,4,FALSE)</f>
        <v>306403.23123659997</v>
      </c>
      <c r="L79" s="56"/>
      <c r="M79" s="308">
        <v>12</v>
      </c>
      <c r="N79" s="403">
        <f>K79/M79</f>
        <v>25533.602603049996</v>
      </c>
    </row>
    <row r="80" spans="1:15">
      <c r="A80" t="s">
        <v>30</v>
      </c>
      <c r="B80" s="55" t="str">
        <f>VLOOKUP(A80,'MANO DE OBRA'!A10:D71,3,FALSE)</f>
        <v>Oficial</v>
      </c>
      <c r="C80" s="53"/>
      <c r="D80" s="53"/>
      <c r="E80" s="53"/>
      <c r="F80" s="53"/>
      <c r="G80" s="53"/>
      <c r="H80" s="53"/>
      <c r="I80" s="300">
        <f>K80/J80*100</f>
        <v>55207.789411999998</v>
      </c>
      <c r="J80" s="301">
        <v>185</v>
      </c>
      <c r="K80" s="302">
        <f>VLOOKUP(A80,'MANO DE OBRA'!A10:D102,4,FALSE)</f>
        <v>102134.4104122</v>
      </c>
      <c r="L80" s="326"/>
      <c r="M80" s="308">
        <v>12</v>
      </c>
      <c r="N80" s="403">
        <f>K80/M80</f>
        <v>8511.2008676833339</v>
      </c>
    </row>
    <row r="81" spans="1:14">
      <c r="B81" s="55"/>
      <c r="C81" s="53"/>
      <c r="D81" s="53"/>
      <c r="E81" s="53"/>
      <c r="F81" s="53"/>
      <c r="G81" s="53"/>
      <c r="H81" s="53"/>
      <c r="I81" s="287"/>
      <c r="J81" s="305"/>
      <c r="K81" s="306"/>
      <c r="L81" s="326"/>
      <c r="M81" s="308"/>
      <c r="N81" s="304"/>
    </row>
    <row r="82" spans="1:14" ht="15" thickBot="1">
      <c r="B82" s="807"/>
      <c r="C82" s="808"/>
      <c r="D82" s="808"/>
      <c r="E82" s="808"/>
      <c r="F82" s="808"/>
      <c r="G82" s="808"/>
      <c r="H82" s="808"/>
      <c r="I82" s="132"/>
      <c r="J82" s="132"/>
      <c r="K82" s="132"/>
      <c r="L82" s="908"/>
      <c r="M82" s="908"/>
      <c r="N82" s="133"/>
    </row>
    <row r="83" spans="1:14" ht="15" thickBot="1">
      <c r="B83" s="826" t="s">
        <v>1037</v>
      </c>
      <c r="C83" s="827"/>
      <c r="D83" s="827"/>
      <c r="E83" s="827"/>
      <c r="F83" s="827"/>
      <c r="G83" s="827"/>
      <c r="H83" s="827"/>
      <c r="I83" s="827"/>
      <c r="J83" s="827"/>
      <c r="K83" s="827"/>
      <c r="L83" s="827"/>
      <c r="M83" s="828"/>
      <c r="N83" s="468">
        <f>SUM(N76:N82)</f>
        <v>85112.008676833328</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N47+N59+N70+N83</f>
        <v>1587928.4350235572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2"/>
      <c r="J89" s="342"/>
      <c r="K89" s="310" t="s">
        <v>1054</v>
      </c>
      <c r="L89" s="850" t="s">
        <v>1055</v>
      </c>
      <c r="M89" s="851"/>
      <c r="N89" s="311"/>
    </row>
    <row r="90" spans="1:14">
      <c r="B90" s="852" t="s">
        <v>1056</v>
      </c>
      <c r="C90" s="853"/>
      <c r="D90" s="853"/>
      <c r="E90" s="853"/>
      <c r="F90" s="853"/>
      <c r="G90" s="853"/>
      <c r="H90" s="853"/>
      <c r="I90" s="93"/>
      <c r="J90" s="94"/>
      <c r="K90" s="312">
        <v>0.2</v>
      </c>
      <c r="L90" s="854">
        <f>N85*K90</f>
        <v>317585.68700471148</v>
      </c>
      <c r="M90" s="855"/>
      <c r="N90" s="57"/>
    </row>
    <row r="91" spans="1:14">
      <c r="B91" s="95" t="s">
        <v>1057</v>
      </c>
      <c r="C91" s="96"/>
      <c r="D91" s="96"/>
      <c r="E91" s="96"/>
      <c r="F91" s="96"/>
      <c r="G91" s="96"/>
      <c r="H91" s="96"/>
      <c r="I91" s="93"/>
      <c r="J91" s="94"/>
      <c r="K91" s="312">
        <v>0.05</v>
      </c>
      <c r="L91" s="854">
        <f>N85*K91</f>
        <v>79396.42175117787</v>
      </c>
      <c r="M91" s="855"/>
      <c r="N91" s="57"/>
    </row>
    <row r="92" spans="1:14" ht="15" thickBot="1">
      <c r="B92" s="97" t="s">
        <v>1058</v>
      </c>
      <c r="C92" s="98"/>
      <c r="D92" s="98"/>
      <c r="E92" s="98"/>
      <c r="F92" s="98"/>
      <c r="G92" s="98"/>
      <c r="H92" s="98"/>
      <c r="I92" s="99"/>
      <c r="J92" s="100"/>
      <c r="K92" s="313">
        <v>0.05</v>
      </c>
      <c r="L92" s="856">
        <f>N85*K92</f>
        <v>79396.42175117787</v>
      </c>
      <c r="M92" s="857"/>
      <c r="N92" s="57"/>
    </row>
    <row r="93" spans="1:14" ht="15" thickBot="1">
      <c r="B93" s="820" t="s">
        <v>1037</v>
      </c>
      <c r="C93" s="821"/>
      <c r="D93" s="821"/>
      <c r="E93" s="821"/>
      <c r="F93" s="821"/>
      <c r="G93" s="821"/>
      <c r="H93" s="821"/>
      <c r="I93" s="821"/>
      <c r="J93" s="821"/>
      <c r="K93" s="821"/>
      <c r="L93" s="821"/>
      <c r="M93" s="822"/>
      <c r="N93" s="58">
        <f>L90+L91+L92</f>
        <v>476378.53050706722</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5">
        <f>N85+N93</f>
        <v>2064306.9655306244</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62" t="s">
        <v>2324</v>
      </c>
      <c r="C112" s="963"/>
      <c r="D112" s="963"/>
      <c r="E112" s="963"/>
      <c r="F112" s="963"/>
      <c r="G112" s="963"/>
      <c r="H112" s="963"/>
      <c r="I112" s="963"/>
      <c r="J112" s="963"/>
      <c r="K112" s="963"/>
      <c r="L112" s="963"/>
      <c r="M112" s="963"/>
      <c r="N112" s="964"/>
    </row>
    <row r="113" spans="2:14" ht="15" customHeight="1">
      <c r="B113" s="962"/>
      <c r="C113" s="963"/>
      <c r="D113" s="963"/>
      <c r="E113" s="963"/>
      <c r="F113" s="963"/>
      <c r="G113" s="963"/>
      <c r="H113" s="963"/>
      <c r="I113" s="963"/>
      <c r="J113" s="963"/>
      <c r="K113" s="963"/>
      <c r="L113" s="963"/>
      <c r="M113" s="963"/>
      <c r="N113" s="964"/>
    </row>
    <row r="114" spans="2:14" ht="30" customHeight="1">
      <c r="B114" s="965" t="s">
        <v>2325</v>
      </c>
      <c r="C114" s="966"/>
      <c r="D114" s="966"/>
      <c r="E114" s="966"/>
      <c r="F114" s="966"/>
      <c r="G114" s="966"/>
      <c r="H114" s="966"/>
      <c r="I114" s="966"/>
      <c r="J114" s="966"/>
      <c r="K114" s="966"/>
      <c r="L114" s="966"/>
      <c r="M114" s="966"/>
      <c r="N114" s="967"/>
    </row>
    <row r="115" spans="2:14">
      <c r="B115" s="965"/>
      <c r="C115" s="966"/>
      <c r="D115" s="966"/>
      <c r="E115" s="966"/>
      <c r="F115" s="966"/>
      <c r="G115" s="966"/>
      <c r="H115" s="966"/>
      <c r="I115" s="966"/>
      <c r="J115" s="966"/>
      <c r="K115" s="966"/>
      <c r="L115" s="966"/>
      <c r="M115" s="966"/>
      <c r="N115" s="967"/>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8"/>
      <c r="K125" s="968"/>
      <c r="L125" s="968"/>
      <c r="M125" s="968"/>
      <c r="N125" s="969"/>
    </row>
    <row r="126" spans="2:14" ht="15" thickBot="1">
      <c r="B126" s="427" t="s">
        <v>2327</v>
      </c>
      <c r="C126" s="428"/>
      <c r="D126" s="428"/>
      <c r="E126" s="267"/>
      <c r="F126" s="267"/>
      <c r="G126" s="267"/>
      <c r="H126" s="267"/>
      <c r="I126" s="267"/>
      <c r="J126" s="970"/>
      <c r="K126" s="970"/>
      <c r="L126" s="970"/>
      <c r="M126" s="970"/>
      <c r="N126"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1736</v>
      </c>
      <c r="C31" s="87" t="s">
        <v>2203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182</v>
      </c>
      <c r="B36" s="833" t="str">
        <f>VLOOKUP(A36,EQUIPOS!A6:D154,3,FALSE)</f>
        <v xml:space="preserve">Compresor para penetrar roca
</v>
      </c>
      <c r="C36" s="834"/>
      <c r="D36" s="834"/>
      <c r="E36" s="834"/>
      <c r="F36" s="834"/>
      <c r="G36" s="834"/>
      <c r="H36" s="835"/>
      <c r="I36" s="275"/>
      <c r="J36" s="276"/>
      <c r="K36" s="277">
        <f>VLOOKUP(A36,EQUIPOS!A6:D163,4,FALSE)</f>
        <v>80000</v>
      </c>
      <c r="L36" s="278"/>
      <c r="M36" s="279">
        <v>0.125</v>
      </c>
      <c r="N36" s="280">
        <f>K36/M36</f>
        <v>640000</v>
      </c>
    </row>
    <row r="37" spans="1:14">
      <c r="A37" s="119" t="s">
        <v>242</v>
      </c>
      <c r="B37" s="833" t="str">
        <f>VLOOKUP(A37,EQUIPOS!A7:D154,3,FALSE)</f>
        <v>Grúa con torre capacidad 1 ton en la punta.</v>
      </c>
      <c r="C37" s="834"/>
      <c r="D37" s="834"/>
      <c r="E37" s="834"/>
      <c r="F37" s="834"/>
      <c r="G37" s="834"/>
      <c r="H37" s="835"/>
      <c r="I37" s="429"/>
      <c r="J37" s="430"/>
      <c r="K37" s="277">
        <f>VLOOKUP(A37,EQUIPOS!A7:D164,4,FALSE)</f>
        <v>126752.76670243809</v>
      </c>
      <c r="L37" s="343"/>
      <c r="M37" s="344">
        <v>2.5</v>
      </c>
      <c r="N37" s="280">
        <f>K37/M37</f>
        <v>50701.106680975237</v>
      </c>
    </row>
    <row r="38" spans="1:14">
      <c r="A38" s="119" t="s">
        <v>267</v>
      </c>
      <c r="B38" s="833" t="str">
        <f>VLOOKUP(A38,EQUIPOS!A8:D154,3,FALSE)</f>
        <v>Motobomba de concreto</v>
      </c>
      <c r="C38" s="834"/>
      <c r="D38" s="834"/>
      <c r="E38" s="834"/>
      <c r="F38" s="834"/>
      <c r="G38" s="834"/>
      <c r="H38" s="835"/>
      <c r="I38" s="429"/>
      <c r="J38" s="430"/>
      <c r="K38" s="446">
        <f>VLOOKUP(A38,EQUIPOS!A8:D165,4,FALSE)</f>
        <v>55013.137060216723</v>
      </c>
      <c r="L38" s="343"/>
      <c r="M38" s="344">
        <v>0.65</v>
      </c>
      <c r="N38" s="280">
        <f>K38/M38</f>
        <v>84635.595477256487</v>
      </c>
    </row>
    <row r="39" spans="1:14">
      <c r="A39" s="119" t="s">
        <v>310</v>
      </c>
      <c r="B39" s="833" t="str">
        <f>VLOOKUP(A39,EQUIPOS!A9:D154,3,FALSE)</f>
        <v>Retroexcavadora A25C</v>
      </c>
      <c r="C39" s="834"/>
      <c r="D39" s="834"/>
      <c r="E39" s="834"/>
      <c r="F39" s="834"/>
      <c r="G39" s="834"/>
      <c r="H39" s="835"/>
      <c r="I39" s="429"/>
      <c r="J39" s="430"/>
      <c r="K39" s="446">
        <f>VLOOKUP(A39,EQUIPOS!A9:D166,4,FALSE)</f>
        <v>119269.53939156099</v>
      </c>
      <c r="L39" s="343"/>
      <c r="M39" s="344">
        <v>0.65</v>
      </c>
      <c r="N39" s="280">
        <f>K39/M39</f>
        <v>183491.59906393997</v>
      </c>
    </row>
    <row r="40" spans="1:14">
      <c r="A40" s="119"/>
      <c r="B40" s="833"/>
      <c r="C40" s="834"/>
      <c r="D40" s="834"/>
      <c r="E40" s="834"/>
      <c r="F40" s="834"/>
      <c r="G40" s="834"/>
      <c r="H40" s="835"/>
      <c r="I40" s="429"/>
      <c r="J40" s="430"/>
      <c r="K40" s="446"/>
      <c r="L40" s="343"/>
      <c r="M40" s="344"/>
      <c r="N40" s="280"/>
    </row>
    <row r="41" spans="1:14">
      <c r="A41" s="119"/>
      <c r="B41" s="833"/>
      <c r="C41" s="834"/>
      <c r="D41" s="834"/>
      <c r="E41" s="834"/>
      <c r="F41" s="834"/>
      <c r="G41" s="834"/>
      <c r="H41" s="835"/>
      <c r="I41" s="429"/>
      <c r="J41" s="430"/>
      <c r="K41" s="446"/>
      <c r="L41" s="343"/>
      <c r="M41" s="344"/>
      <c r="N41" s="280"/>
    </row>
    <row r="42" spans="1:14">
      <c r="A42" s="119"/>
      <c r="B42" s="833"/>
      <c r="C42" s="834"/>
      <c r="D42" s="834"/>
      <c r="E42" s="834"/>
      <c r="F42" s="834"/>
      <c r="G42" s="834"/>
      <c r="H42" s="835"/>
      <c r="I42" s="336"/>
      <c r="J42" s="338"/>
      <c r="K42" s="446"/>
      <c r="L42" s="431"/>
      <c r="M42" s="432"/>
      <c r="N42" s="280"/>
    </row>
    <row r="43" spans="1:14">
      <c r="B43" s="833"/>
      <c r="C43" s="834"/>
      <c r="D43" s="834"/>
      <c r="E43" s="834"/>
      <c r="F43" s="834"/>
      <c r="G43" s="834"/>
      <c r="H43" s="835"/>
      <c r="I43" s="42"/>
      <c r="J43" s="43"/>
      <c r="K43" s="446"/>
      <c r="L43" s="284"/>
      <c r="M43" s="285"/>
      <c r="N43" s="280"/>
    </row>
    <row r="44" spans="1:14">
      <c r="B44" s="328"/>
      <c r="C44" s="329"/>
      <c r="D44" s="329"/>
      <c r="E44" s="329"/>
      <c r="F44" s="331"/>
      <c r="G44" s="331"/>
      <c r="H44" s="131"/>
      <c r="I44" s="42"/>
      <c r="J44" s="43"/>
      <c r="K44" s="446"/>
      <c r="L44" s="284"/>
      <c r="M44" s="285"/>
      <c r="N44" s="281"/>
    </row>
    <row r="45" spans="1:14">
      <c r="B45" s="840" t="s">
        <v>1036</v>
      </c>
      <c r="C45" s="841"/>
      <c r="D45" s="841"/>
      <c r="E45" s="44"/>
      <c r="F45" s="45"/>
      <c r="G45" s="45"/>
      <c r="H45" s="46"/>
      <c r="I45" s="42"/>
      <c r="J45" s="43"/>
      <c r="K45" s="287"/>
      <c r="L45" s="284"/>
      <c r="M45" s="409">
        <v>0.1</v>
      </c>
      <c r="N45" s="352">
        <f>N87*M45</f>
        <v>44258.244511953337</v>
      </c>
    </row>
    <row r="46" spans="1:14" ht="15" thickBot="1">
      <c r="B46" s="833"/>
      <c r="C46" s="834"/>
      <c r="D46" s="834"/>
      <c r="E46" s="834"/>
      <c r="F46" s="834"/>
      <c r="G46" s="834"/>
      <c r="H46" s="835"/>
      <c r="I46" s="842"/>
      <c r="J46" s="843"/>
      <c r="K46" s="47"/>
      <c r="L46" s="844"/>
      <c r="M46" s="845"/>
      <c r="N46" s="111"/>
    </row>
    <row r="47" spans="1:14" ht="15" thickBot="1">
      <c r="B47" s="820" t="s">
        <v>1037</v>
      </c>
      <c r="C47" s="821"/>
      <c r="D47" s="821"/>
      <c r="E47" s="821"/>
      <c r="F47" s="821"/>
      <c r="G47" s="821"/>
      <c r="H47" s="821"/>
      <c r="I47" s="821"/>
      <c r="J47" s="821"/>
      <c r="K47" s="821"/>
      <c r="L47" s="821"/>
      <c r="M47" s="822"/>
      <c r="N47" s="402">
        <f>SUM(N36:N46)</f>
        <v>1003086.5457341251</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1" t="s">
        <v>1028</v>
      </c>
      <c r="C51" s="812"/>
      <c r="D51" s="812"/>
      <c r="E51" s="812"/>
      <c r="F51" s="812"/>
      <c r="G51" s="812"/>
      <c r="H51" s="812"/>
      <c r="I51" s="813"/>
      <c r="J51" s="323" t="s">
        <v>1029</v>
      </c>
      <c r="K51" s="91" t="s">
        <v>1030</v>
      </c>
      <c r="L51" s="814" t="s">
        <v>1039</v>
      </c>
      <c r="M51" s="813"/>
      <c r="N51" s="92" t="s">
        <v>1035</v>
      </c>
    </row>
    <row r="52" spans="1:14">
      <c r="A52" s="167" t="s">
        <v>812</v>
      </c>
      <c r="B52" s="49" t="str">
        <f>VLOOKUP(A52,MATERIALES!A5:D373,3,FALSE)</f>
        <v>Acero PDR-60</v>
      </c>
      <c r="C52" s="289"/>
      <c r="D52" s="289"/>
      <c r="E52" s="289"/>
      <c r="F52" s="289"/>
      <c r="G52" s="289"/>
      <c r="H52" s="289"/>
      <c r="I52" s="289"/>
      <c r="J52" s="319" t="str">
        <f>VLOOKUP(A52,MATERIALES!A6:D644,2,FALSE)</f>
        <v>kg</v>
      </c>
      <c r="K52" s="290">
        <v>178.12830345854127</v>
      </c>
      <c r="L52" s="275"/>
      <c r="M52" s="410">
        <f>VLOOKUP(A52,MATERIALES!A5:D396,4,FALSE)</f>
        <v>2887.9884000000002</v>
      </c>
      <c r="N52" s="280">
        <f>K52*M52</f>
        <v>514432.47409994708</v>
      </c>
    </row>
    <row r="53" spans="1:14">
      <c r="A53" s="167" t="s">
        <v>901</v>
      </c>
      <c r="B53" s="49" t="str">
        <f>VLOOKUP(A53,MATERIALES!A6:D373,3,FALSE)</f>
        <v>Concreto Resistencia  28 (Mpa)</v>
      </c>
      <c r="C53" s="433"/>
      <c r="D53" s="433"/>
      <c r="E53" s="433"/>
      <c r="F53" s="433"/>
      <c r="G53" s="433"/>
      <c r="H53" s="433"/>
      <c r="I53" s="433"/>
      <c r="J53" s="320" t="str">
        <f>VLOOKUP(A53,MATERIALES!A7:D645,2,FALSE)</f>
        <v>m3</v>
      </c>
      <c r="K53" s="405">
        <v>1.1875220230569419</v>
      </c>
      <c r="L53" s="429"/>
      <c r="M53" s="410">
        <f>VLOOKUP(A53,MATERIALES!A6:D397,4,FALSE)</f>
        <v>356904.8</v>
      </c>
      <c r="N53" s="280">
        <f t="shared" ref="N53:N59" si="0">K53*M53</f>
        <v>423832.31013473321</v>
      </c>
    </row>
    <row r="54" spans="1:14">
      <c r="A54" s="167" t="s">
        <v>376</v>
      </c>
      <c r="B54" s="49" t="str">
        <f>VLOOKUP(A54,MATERIALES!A6:D373,3,FALSE)</f>
        <v>Anfo</v>
      </c>
      <c r="C54" s="433"/>
      <c r="D54" s="433"/>
      <c r="E54" s="433"/>
      <c r="F54" s="433"/>
      <c r="G54" s="433"/>
      <c r="H54" s="433"/>
      <c r="I54" s="433"/>
      <c r="J54" s="320" t="s">
        <v>377</v>
      </c>
      <c r="K54" s="405">
        <v>0.3</v>
      </c>
      <c r="L54" s="429"/>
      <c r="M54" s="410">
        <f>VLOOKUP(A54,MATERIALES!A6:D398,4,FALSE)</f>
        <v>6844.4</v>
      </c>
      <c r="N54" s="280">
        <f t="shared" si="0"/>
        <v>2053.3199999999997</v>
      </c>
    </row>
    <row r="55" spans="1:14">
      <c r="A55" s="167" t="s">
        <v>427</v>
      </c>
      <c r="B55" s="49" t="str">
        <f>VLOOKUP(A55,MATERIALES!A6:D373,3,FALSE)</f>
        <v>Cordón detonante</v>
      </c>
      <c r="C55" s="433"/>
      <c r="D55" s="433"/>
      <c r="E55" s="433"/>
      <c r="F55" s="433"/>
      <c r="G55" s="433"/>
      <c r="H55" s="433"/>
      <c r="I55" s="433"/>
      <c r="J55" s="320" t="str">
        <f>VLOOKUP(A55,MATERIALES!A9:D647,2,FALSE)</f>
        <v>m</v>
      </c>
      <c r="K55" s="405">
        <v>3</v>
      </c>
      <c r="L55" s="429"/>
      <c r="M55" s="410">
        <f>VLOOKUP(A55,MATERIALES!A6:D399,4,FALSE)</f>
        <v>1743.76</v>
      </c>
      <c r="N55" s="280">
        <f t="shared" si="0"/>
        <v>5231.28</v>
      </c>
    </row>
    <row r="56" spans="1:14">
      <c r="A56" s="167" t="s">
        <v>462</v>
      </c>
      <c r="B56" s="49" t="str">
        <f>VLOOKUP(A56,MATERIALES!A7:D373,3,FALSE)</f>
        <v>Explosivos  75% (INDUGEL)</v>
      </c>
      <c r="C56" s="433"/>
      <c r="D56" s="433"/>
      <c r="E56" s="433"/>
      <c r="F56" s="433"/>
      <c r="G56" s="433"/>
      <c r="H56" s="433"/>
      <c r="I56" s="433"/>
      <c r="J56" s="320" t="str">
        <f>VLOOKUP(A56,MATERIALES!A10:D648,2,FALSE)</f>
        <v>lb</v>
      </c>
      <c r="K56" s="405">
        <v>0.25</v>
      </c>
      <c r="L56" s="429"/>
      <c r="M56" s="410">
        <f>VLOOKUP(A56,MATERIALES!A7:D400,4,FALSE)</f>
        <v>8348.89</v>
      </c>
      <c r="N56" s="280">
        <f t="shared" si="0"/>
        <v>2087.2224999999999</v>
      </c>
    </row>
    <row r="57" spans="1:14">
      <c r="A57" s="167" t="s">
        <v>467</v>
      </c>
      <c r="B57" s="49" t="str">
        <f>VLOOKUP(A57,MATERIALES!A8:D373,3,FALSE)</f>
        <v>Fulminantes</v>
      </c>
      <c r="C57" s="433"/>
      <c r="D57" s="433"/>
      <c r="E57" s="433"/>
      <c r="F57" s="433"/>
      <c r="G57" s="433"/>
      <c r="H57" s="433"/>
      <c r="I57" s="433"/>
      <c r="J57" s="320" t="str">
        <f>VLOOKUP(A57,MATERIALES!A11:D649,2,FALSE)</f>
        <v>u</v>
      </c>
      <c r="K57" s="405">
        <v>1</v>
      </c>
      <c r="L57" s="429"/>
      <c r="M57" s="410">
        <f>VLOOKUP(A57,MATERIALES!A8:D401,4,FALSE)</f>
        <v>1141.6799999999998</v>
      </c>
      <c r="N57" s="280">
        <f t="shared" si="0"/>
        <v>1141.6799999999998</v>
      </c>
    </row>
    <row r="58" spans="1:14">
      <c r="A58" s="167" t="s">
        <v>567</v>
      </c>
      <c r="B58" s="49" t="str">
        <f>VLOOKUP(A58,MATERIALES!A9:D373,3,FALSE)</f>
        <v>Mecha Lenta</v>
      </c>
      <c r="C58" s="433"/>
      <c r="D58" s="433"/>
      <c r="E58" s="433"/>
      <c r="F58" s="433"/>
      <c r="G58" s="433"/>
      <c r="H58" s="433"/>
      <c r="I58" s="433"/>
      <c r="J58" s="320" t="str">
        <f>VLOOKUP(A58,MATERIALES!A11:D650,2,FALSE)</f>
        <v>m</v>
      </c>
      <c r="K58" s="405">
        <v>1</v>
      </c>
      <c r="L58" s="429"/>
      <c r="M58" s="410">
        <f>VLOOKUP(A58,MATERIALES!A9:D402,4,FALSE)</f>
        <v>1039.44</v>
      </c>
      <c r="N58" s="280">
        <f t="shared" si="0"/>
        <v>1039.44</v>
      </c>
    </row>
    <row r="59" spans="1:14">
      <c r="A59" s="167" t="s">
        <v>918</v>
      </c>
      <c r="B59" s="49" t="str">
        <f>VLOOKUP(A59,MATERIALES!A10:D373,3,FALSE)</f>
        <v xml:space="preserve">Escolta y transporte (una tarifa por cada m3 escoltado y transportado)
</v>
      </c>
      <c r="C59" s="433"/>
      <c r="D59" s="433"/>
      <c r="E59" s="433"/>
      <c r="F59" s="433"/>
      <c r="G59" s="433"/>
      <c r="H59" s="433"/>
      <c r="I59" s="433"/>
      <c r="J59" s="320" t="str">
        <f>VLOOKUP(A59,MATERIALES!A12:D651,2,FALSE)</f>
        <v>kg</v>
      </c>
      <c r="K59" s="405">
        <v>0.45800000000000002</v>
      </c>
      <c r="L59" s="429"/>
      <c r="M59" s="410">
        <f>VLOOKUP(A59,MATERIALES!A10:D403,4,FALSE)</f>
        <v>5155.3193613701769</v>
      </c>
      <c r="N59" s="280">
        <f t="shared" si="0"/>
        <v>2361.1362675075411</v>
      </c>
    </row>
    <row r="60" spans="1:14">
      <c r="A60" s="167"/>
      <c r="B60" s="49"/>
      <c r="C60" s="433"/>
      <c r="D60" s="433"/>
      <c r="E60" s="433"/>
      <c r="F60" s="433"/>
      <c r="G60" s="433"/>
      <c r="H60" s="433"/>
      <c r="I60" s="433"/>
      <c r="J60" s="319"/>
      <c r="K60" s="405"/>
      <c r="L60" s="429"/>
      <c r="M60" s="410"/>
      <c r="N60" s="280"/>
    </row>
    <row r="61" spans="1:14">
      <c r="A61" s="167"/>
      <c r="B61" s="49"/>
      <c r="C61" s="433"/>
      <c r="D61" s="433"/>
      <c r="E61" s="433"/>
      <c r="F61" s="433"/>
      <c r="G61" s="433"/>
      <c r="H61" s="433"/>
      <c r="I61" s="433"/>
      <c r="J61" s="319"/>
      <c r="K61" s="405"/>
      <c r="L61" s="429"/>
      <c r="M61" s="410"/>
      <c r="N61" s="280"/>
    </row>
    <row r="62" spans="1:14" ht="15" thickBot="1">
      <c r="B62" s="49"/>
      <c r="C62" s="318"/>
      <c r="D62" s="318"/>
      <c r="E62" s="318"/>
      <c r="F62" s="318"/>
      <c r="G62" s="318"/>
      <c r="H62" s="318"/>
      <c r="I62" s="318"/>
      <c r="J62" s="443"/>
      <c r="K62" s="132"/>
      <c r="L62" s="333"/>
      <c r="M62" s="410"/>
      <c r="N62" s="280"/>
    </row>
    <row r="63" spans="1:14" ht="15" thickBot="1">
      <c r="B63" s="820" t="s">
        <v>1037</v>
      </c>
      <c r="C63" s="821"/>
      <c r="D63" s="821"/>
      <c r="E63" s="821"/>
      <c r="F63" s="821"/>
      <c r="G63" s="821"/>
      <c r="H63" s="821"/>
      <c r="I63" s="821"/>
      <c r="J63" s="821"/>
      <c r="K63" s="821"/>
      <c r="L63" s="821"/>
      <c r="M63" s="822"/>
      <c r="N63" s="402">
        <f>SUM(N52:N62)</f>
        <v>952178.86300218781</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1" t="s">
        <v>1041</v>
      </c>
      <c r="C67" s="322"/>
      <c r="D67" s="322"/>
      <c r="E67" s="322"/>
      <c r="F67" s="322"/>
      <c r="G67" s="322"/>
      <c r="H67" s="79" t="s">
        <v>1029</v>
      </c>
      <c r="I67" s="80" t="s">
        <v>1042</v>
      </c>
      <c r="J67" s="81" t="s">
        <v>1043</v>
      </c>
      <c r="K67" s="79" t="s">
        <v>1044</v>
      </c>
      <c r="L67" s="823" t="s">
        <v>1045</v>
      </c>
      <c r="M67" s="796"/>
      <c r="N67" s="82" t="s">
        <v>1035</v>
      </c>
    </row>
    <row r="68" spans="1:15">
      <c r="A68" t="s">
        <v>1340</v>
      </c>
      <c r="B68" s="52" t="str">
        <f>VLOOKUP(A68,TRANSPORTE!A5:D117,3,FALSE)</f>
        <v>Transporte de material de excavación</v>
      </c>
      <c r="C68" s="325"/>
      <c r="D68" s="325"/>
      <c r="E68" s="325"/>
      <c r="F68" s="325"/>
      <c r="G68" s="325"/>
      <c r="H68" s="319" t="s">
        <v>1552</v>
      </c>
      <c r="I68" s="287">
        <v>1.3</v>
      </c>
      <c r="J68" s="294">
        <v>1</v>
      </c>
      <c r="K68" s="287">
        <f>I68*J68</f>
        <v>1.3</v>
      </c>
      <c r="L68" s="824">
        <f>VLOOKUP(A68,TRANSPORTE!A5:D117,4,FALSE)</f>
        <v>800</v>
      </c>
      <c r="M68" s="825"/>
      <c r="N68" s="295">
        <f>K68*L68</f>
        <v>1040</v>
      </c>
    </row>
    <row r="69" spans="1:15">
      <c r="A69" t="s">
        <v>1492</v>
      </c>
      <c r="B69" s="52" t="str">
        <f>VLOOKUP(A69,TRANSPORTE!A6:D117,3,FALSE)</f>
        <v>Equipo de Transporte (Camiones Grúas</v>
      </c>
      <c r="C69" s="53"/>
      <c r="D69" s="53"/>
      <c r="E69" s="53"/>
      <c r="F69" s="53"/>
      <c r="G69" s="53"/>
      <c r="H69" s="319" t="s">
        <v>1552</v>
      </c>
      <c r="I69" s="287">
        <v>0.05</v>
      </c>
      <c r="J69" s="294">
        <v>1</v>
      </c>
      <c r="K69" s="287">
        <f>I69*J69</f>
        <v>0.05</v>
      </c>
      <c r="L69" s="824">
        <f>VLOOKUP(A69,TRANSPORTE!A6:D117,4,FALSE)</f>
        <v>40.119988470383788</v>
      </c>
      <c r="M69" s="825"/>
      <c r="N69" s="295">
        <f>K69*L69</f>
        <v>2.0059994235191896</v>
      </c>
    </row>
    <row r="70" spans="1:15">
      <c r="B70" s="52"/>
      <c r="C70" s="53"/>
      <c r="D70" s="53"/>
      <c r="E70" s="53"/>
      <c r="F70" s="53"/>
      <c r="G70" s="53"/>
      <c r="H70" s="319"/>
      <c r="I70" s="287"/>
      <c r="J70" s="294"/>
      <c r="K70" s="287"/>
      <c r="L70" s="824"/>
      <c r="M70" s="825"/>
      <c r="N70" s="295"/>
    </row>
    <row r="71" spans="1:15">
      <c r="B71" s="52"/>
      <c r="C71" s="53"/>
      <c r="D71" s="53"/>
      <c r="E71" s="53"/>
      <c r="F71" s="53"/>
      <c r="G71" s="53"/>
      <c r="H71" s="319"/>
      <c r="I71" s="287"/>
      <c r="J71" s="294"/>
      <c r="K71" s="287"/>
      <c r="L71" s="824"/>
      <c r="M71" s="825"/>
      <c r="N71" s="295"/>
    </row>
    <row r="72" spans="1:15">
      <c r="B72" s="52"/>
      <c r="C72" s="53"/>
      <c r="D72" s="53"/>
      <c r="E72" s="53"/>
      <c r="F72" s="53"/>
      <c r="G72" s="53"/>
      <c r="H72" s="296"/>
      <c r="I72" s="287"/>
      <c r="J72" s="287"/>
      <c r="K72" s="287"/>
      <c r="L72" s="297"/>
      <c r="M72" s="298"/>
      <c r="N72" s="299"/>
    </row>
    <row r="73" spans="1:15" ht="15" thickBot="1">
      <c r="B73" s="455"/>
      <c r="C73" s="456"/>
      <c r="D73" s="456"/>
      <c r="E73" s="456"/>
      <c r="F73" s="456"/>
      <c r="G73" s="456"/>
      <c r="H73" s="54"/>
      <c r="I73" s="132"/>
      <c r="J73" s="132"/>
      <c r="K73" s="132"/>
      <c r="L73" s="809"/>
      <c r="M73" s="810"/>
      <c r="N73" s="133"/>
    </row>
    <row r="74" spans="1:15" ht="15" thickBot="1">
      <c r="B74" s="826" t="s">
        <v>1037</v>
      </c>
      <c r="C74" s="827"/>
      <c r="D74" s="827"/>
      <c r="E74" s="827"/>
      <c r="F74" s="827"/>
      <c r="G74" s="827"/>
      <c r="H74" s="827"/>
      <c r="I74" s="827"/>
      <c r="J74" s="827"/>
      <c r="K74" s="827"/>
      <c r="L74" s="827"/>
      <c r="M74" s="828"/>
      <c r="N74" s="110">
        <f>N68+N69+N70+N71+N72</f>
        <v>1042.0059994235191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46" t="s">
        <v>1047</v>
      </c>
      <c r="C78" s="847"/>
      <c r="D78" s="847"/>
      <c r="E78" s="847"/>
      <c r="F78" s="847"/>
      <c r="G78" s="847"/>
      <c r="H78" s="847"/>
      <c r="I78" s="79" t="s">
        <v>1048</v>
      </c>
      <c r="J78" s="81" t="s">
        <v>1494</v>
      </c>
      <c r="K78" s="80" t="s">
        <v>1050</v>
      </c>
      <c r="L78" s="848" t="s">
        <v>1034</v>
      </c>
      <c r="M78" s="972"/>
      <c r="N78" s="104" t="s">
        <v>1035</v>
      </c>
    </row>
    <row r="79" spans="1:15">
      <c r="A79" s="223"/>
      <c r="B79" s="215" t="s">
        <v>2149</v>
      </c>
      <c r="C79" s="216"/>
      <c r="D79" s="216"/>
      <c r="E79" s="216"/>
      <c r="F79" s="216"/>
      <c r="G79" s="216"/>
      <c r="H79" s="216"/>
      <c r="I79" s="217"/>
      <c r="J79" s="218"/>
      <c r="K79" s="219"/>
      <c r="L79" s="220"/>
      <c r="M79" s="221"/>
      <c r="N79" s="222"/>
    </row>
    <row r="80" spans="1:15">
      <c r="A80" s="168" t="s">
        <v>15</v>
      </c>
      <c r="B80" s="55" t="str">
        <f>VLOOKUP(A80,'MANO DE OBRA'!A8:D68,3,FALSE)</f>
        <v>Obrero (6)</v>
      </c>
      <c r="C80" s="53"/>
      <c r="D80" s="53"/>
      <c r="E80" s="53"/>
      <c r="F80" s="53"/>
      <c r="G80" s="53"/>
      <c r="H80" s="53"/>
      <c r="I80" s="300">
        <f>K80/J80*100</f>
        <v>165623.36823599998</v>
      </c>
      <c r="J80" s="301">
        <v>185</v>
      </c>
      <c r="K80" s="302">
        <f>VLOOKUP(A80,'MANO DE OBRA'!A8:D99,4,FALSE)</f>
        <v>306403.23123659997</v>
      </c>
      <c r="L80" s="56"/>
      <c r="M80" s="442">
        <v>1</v>
      </c>
      <c r="N80" s="403">
        <f>K80/M80</f>
        <v>306403.23123659997</v>
      </c>
      <c r="O80" s="112"/>
    </row>
    <row r="81" spans="1:14">
      <c r="A81" s="168" t="s">
        <v>30</v>
      </c>
      <c r="B81" s="55" t="str">
        <f>VLOOKUP(A81,'MANO DE OBRA'!A8:D69,3,FALSE)</f>
        <v>Oficial</v>
      </c>
      <c r="C81" s="53"/>
      <c r="D81" s="53"/>
      <c r="E81" s="53"/>
      <c r="F81" s="53"/>
      <c r="G81" s="53"/>
      <c r="H81" s="53"/>
      <c r="I81" s="300">
        <f>K81/J81*100</f>
        <v>55207.789411999998</v>
      </c>
      <c r="J81" s="301">
        <v>185</v>
      </c>
      <c r="K81" s="302">
        <f>VLOOKUP(A81,'MANO DE OBRA'!A8:D100,4,FALSE)</f>
        <v>102134.4104122</v>
      </c>
      <c r="L81" s="56"/>
      <c r="M81" s="439">
        <v>1</v>
      </c>
      <c r="N81" s="403">
        <f>K81/M81</f>
        <v>102134.4104122</v>
      </c>
    </row>
    <row r="82" spans="1:14">
      <c r="A82" s="168"/>
      <c r="B82" s="171" t="s">
        <v>1735</v>
      </c>
      <c r="C82" s="53"/>
      <c r="D82" s="53"/>
      <c r="E82" s="53"/>
      <c r="F82" s="53"/>
      <c r="G82" s="53"/>
      <c r="H82" s="53"/>
      <c r="I82" s="300"/>
      <c r="J82" s="301"/>
      <c r="K82" s="302"/>
      <c r="L82" s="56"/>
      <c r="M82" s="440"/>
      <c r="N82" s="403"/>
    </row>
    <row r="83" spans="1:14">
      <c r="A83" t="s">
        <v>15</v>
      </c>
      <c r="B83" s="55" t="str">
        <f>VLOOKUP(A83,'MANO DE OBRA'!A9:D70,3,FALSE)</f>
        <v>Obrero (6)</v>
      </c>
      <c r="C83" s="53"/>
      <c r="D83" s="53"/>
      <c r="E83" s="53"/>
      <c r="F83" s="53"/>
      <c r="G83" s="53"/>
      <c r="H83" s="53"/>
      <c r="I83" s="300">
        <f>K83/J83*100</f>
        <v>165623.36823599998</v>
      </c>
      <c r="J83" s="301">
        <v>185</v>
      </c>
      <c r="K83" s="302">
        <f>VLOOKUP(A83,'MANO DE OBRA'!A9:D101,4,FALSE)</f>
        <v>306403.23123659997</v>
      </c>
      <c r="L83" s="56"/>
      <c r="M83" s="308">
        <v>12</v>
      </c>
      <c r="N83" s="403">
        <f>K83/M83</f>
        <v>25533.602603049996</v>
      </c>
    </row>
    <row r="84" spans="1:14">
      <c r="A84" t="s">
        <v>30</v>
      </c>
      <c r="B84" s="55" t="str">
        <f>VLOOKUP(A84,'MANO DE OBRA'!A10:D71,3,FALSE)</f>
        <v>Oficial</v>
      </c>
      <c r="C84" s="53"/>
      <c r="D84" s="53"/>
      <c r="E84" s="53"/>
      <c r="F84" s="53"/>
      <c r="G84" s="53"/>
      <c r="H84" s="53"/>
      <c r="I84" s="300">
        <f>K84/J84*100</f>
        <v>55207.789411999998</v>
      </c>
      <c r="J84" s="301">
        <v>185</v>
      </c>
      <c r="K84" s="302">
        <f>VLOOKUP(A84,'MANO DE OBRA'!A10:D102,4,FALSE)</f>
        <v>102134.4104122</v>
      </c>
      <c r="L84" s="326"/>
      <c r="M84" s="308">
        <v>12</v>
      </c>
      <c r="N84" s="403">
        <f>K84/M84</f>
        <v>8511.2008676833339</v>
      </c>
    </row>
    <row r="85" spans="1:14">
      <c r="B85" s="55"/>
      <c r="C85" s="53"/>
      <c r="D85" s="53"/>
      <c r="E85" s="53"/>
      <c r="F85" s="53"/>
      <c r="G85" s="53"/>
      <c r="H85" s="53"/>
      <c r="I85" s="287"/>
      <c r="J85" s="305"/>
      <c r="K85" s="306"/>
      <c r="L85" s="326"/>
      <c r="M85" s="308"/>
      <c r="N85" s="304"/>
    </row>
    <row r="86" spans="1:14" ht="15" thickBot="1">
      <c r="B86" s="807"/>
      <c r="C86" s="808"/>
      <c r="D86" s="808"/>
      <c r="E86" s="808"/>
      <c r="F86" s="808"/>
      <c r="G86" s="808"/>
      <c r="H86" s="808"/>
      <c r="I86" s="132"/>
      <c r="J86" s="132"/>
      <c r="K86" s="132"/>
      <c r="L86" s="908"/>
      <c r="M86" s="908"/>
      <c r="N86" s="51"/>
    </row>
    <row r="87" spans="1:14" ht="15" thickBot="1">
      <c r="B87" s="826" t="s">
        <v>1037</v>
      </c>
      <c r="C87" s="827"/>
      <c r="D87" s="827"/>
      <c r="E87" s="827"/>
      <c r="F87" s="827"/>
      <c r="G87" s="827"/>
      <c r="H87" s="827"/>
      <c r="I87" s="827"/>
      <c r="J87" s="827"/>
      <c r="K87" s="827"/>
      <c r="L87" s="827"/>
      <c r="M87" s="828"/>
      <c r="N87" s="309">
        <f>SUM(N80:N86)</f>
        <v>442582.44511953334</v>
      </c>
    </row>
    <row r="88" spans="1:14" ht="15" thickBot="1">
      <c r="B88" s="39"/>
      <c r="C88" s="40"/>
      <c r="D88" s="40"/>
      <c r="E88" s="40"/>
      <c r="F88" s="40"/>
      <c r="G88" s="40"/>
      <c r="H88" s="40"/>
      <c r="I88" s="40"/>
      <c r="J88" s="40"/>
      <c r="K88" s="40"/>
      <c r="L88" s="40"/>
      <c r="M88" s="40"/>
      <c r="N88" s="41"/>
    </row>
    <row r="89" spans="1:14" ht="15" thickBot="1">
      <c r="B89" s="820" t="s">
        <v>1051</v>
      </c>
      <c r="C89" s="821"/>
      <c r="D89" s="821"/>
      <c r="E89" s="821"/>
      <c r="F89" s="821"/>
      <c r="G89" s="821"/>
      <c r="H89" s="821"/>
      <c r="I89" s="821"/>
      <c r="J89" s="821"/>
      <c r="K89" s="821"/>
      <c r="L89" s="821"/>
      <c r="M89" s="822"/>
      <c r="N89" s="105">
        <f>N47+N63+N74+N87</f>
        <v>2398889.8598552695</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11" t="s">
        <v>1053</v>
      </c>
      <c r="C93" s="812"/>
      <c r="D93" s="812"/>
      <c r="E93" s="812"/>
      <c r="F93" s="812"/>
      <c r="G93" s="812"/>
      <c r="H93" s="812"/>
      <c r="I93" s="322"/>
      <c r="J93" s="342"/>
      <c r="K93" s="310" t="s">
        <v>1054</v>
      </c>
      <c r="L93" s="850" t="s">
        <v>1055</v>
      </c>
      <c r="M93" s="851"/>
      <c r="N93" s="311"/>
    </row>
    <row r="94" spans="1:14">
      <c r="B94" s="852" t="s">
        <v>1056</v>
      </c>
      <c r="C94" s="853"/>
      <c r="D94" s="853"/>
      <c r="E94" s="853"/>
      <c r="F94" s="853"/>
      <c r="G94" s="853"/>
      <c r="H94" s="853"/>
      <c r="I94" s="93"/>
      <c r="J94" s="94"/>
      <c r="K94" s="312">
        <v>0.2</v>
      </c>
      <c r="L94" s="854">
        <f>N89*K94</f>
        <v>479777.97197105392</v>
      </c>
      <c r="M94" s="855"/>
      <c r="N94" s="57"/>
    </row>
    <row r="95" spans="1:14">
      <c r="B95" s="95" t="s">
        <v>1057</v>
      </c>
      <c r="C95" s="96"/>
      <c r="D95" s="96"/>
      <c r="E95" s="96"/>
      <c r="F95" s="96"/>
      <c r="G95" s="96"/>
      <c r="H95" s="96"/>
      <c r="I95" s="93"/>
      <c r="J95" s="94"/>
      <c r="K95" s="312">
        <v>0.05</v>
      </c>
      <c r="L95" s="854">
        <f>N89*K95</f>
        <v>119944.49299276348</v>
      </c>
      <c r="M95" s="855"/>
      <c r="N95" s="57"/>
    </row>
    <row r="96" spans="1:14" ht="15" thickBot="1">
      <c r="B96" s="97" t="s">
        <v>1058</v>
      </c>
      <c r="C96" s="98"/>
      <c r="D96" s="98"/>
      <c r="E96" s="98"/>
      <c r="F96" s="98"/>
      <c r="G96" s="98"/>
      <c r="H96" s="98"/>
      <c r="I96" s="99"/>
      <c r="J96" s="100"/>
      <c r="K96" s="313">
        <v>0.05</v>
      </c>
      <c r="L96" s="856">
        <f>N89*K96</f>
        <v>119944.49299276348</v>
      </c>
      <c r="M96" s="857"/>
      <c r="N96" s="57"/>
    </row>
    <row r="97" spans="1:14" ht="15" thickBot="1">
      <c r="B97" s="820" t="s">
        <v>1037</v>
      </c>
      <c r="C97" s="821"/>
      <c r="D97" s="821"/>
      <c r="E97" s="821"/>
      <c r="F97" s="821"/>
      <c r="G97" s="821"/>
      <c r="H97" s="821"/>
      <c r="I97" s="821"/>
      <c r="J97" s="821"/>
      <c r="K97" s="821"/>
      <c r="L97" s="821"/>
      <c r="M97" s="822"/>
      <c r="N97" s="58">
        <f>L94+L95+L96</f>
        <v>719666.95795658091</v>
      </c>
    </row>
    <row r="98" spans="1:14" ht="15" thickBot="1">
      <c r="B98" s="39"/>
      <c r="C98" s="40"/>
      <c r="D98" s="40"/>
      <c r="E98" s="40"/>
      <c r="F98" s="40"/>
      <c r="G98" s="40"/>
      <c r="H98" s="40"/>
      <c r="I98" s="40"/>
      <c r="J98" s="40"/>
      <c r="K98" s="40"/>
      <c r="L98" s="40"/>
      <c r="M98" s="40"/>
      <c r="N98" s="41"/>
    </row>
    <row r="99" spans="1:14" ht="15" thickBot="1">
      <c r="A99" t="s">
        <v>2122</v>
      </c>
      <c r="B99" s="820" t="s">
        <v>1059</v>
      </c>
      <c r="C99" s="821"/>
      <c r="D99" s="821"/>
      <c r="E99" s="821"/>
      <c r="F99" s="821"/>
      <c r="G99" s="821"/>
      <c r="H99" s="821"/>
      <c r="I99" s="821"/>
      <c r="J99" s="821"/>
      <c r="K99" s="821"/>
      <c r="L99" s="821"/>
      <c r="M99" s="822"/>
      <c r="N99" s="195">
        <f>N89+N97</f>
        <v>3118556.8178118505</v>
      </c>
    </row>
    <row r="100" spans="1:14">
      <c r="B100" s="247"/>
      <c r="C100" s="248"/>
      <c r="D100" s="248"/>
      <c r="E100" s="248"/>
      <c r="F100" s="248"/>
      <c r="G100" s="248"/>
      <c r="H100" s="248"/>
      <c r="I100" s="248"/>
      <c r="J100" s="248"/>
      <c r="K100" s="248"/>
      <c r="L100" s="248"/>
      <c r="M100" s="248"/>
      <c r="N100" s="249"/>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251"/>
      <c r="F103" s="251"/>
      <c r="G103" s="251"/>
      <c r="H103" s="251"/>
      <c r="I103" s="251"/>
      <c r="J103" s="251"/>
      <c r="K103" s="251"/>
      <c r="L103" s="251"/>
      <c r="M103" s="251"/>
      <c r="N103" s="252"/>
    </row>
    <row r="104" spans="1:14">
      <c r="B104" s="250"/>
      <c r="C104" s="251"/>
      <c r="D104" s="251"/>
      <c r="E104" s="425" t="s">
        <v>1060</v>
      </c>
      <c r="F104" s="425"/>
      <c r="G104" s="425"/>
      <c r="H104" s="425"/>
      <c r="I104" s="425"/>
      <c r="J104" s="425"/>
      <c r="K104" s="251"/>
      <c r="L104" s="251"/>
      <c r="M104" s="251"/>
      <c r="N104" s="252"/>
    </row>
    <row r="105" spans="1:14">
      <c r="B105" s="250"/>
      <c r="C105" s="251"/>
      <c r="D105" s="251"/>
      <c r="E105" s="251" t="s">
        <v>1061</v>
      </c>
      <c r="F105" s="251"/>
      <c r="G105" s="251"/>
      <c r="H105" s="251"/>
      <c r="I105" s="251"/>
      <c r="J105" s="251"/>
      <c r="K105" s="251"/>
      <c r="L105" s="251"/>
      <c r="M105" s="251"/>
      <c r="N105" s="252"/>
    </row>
    <row r="106" spans="1:14">
      <c r="B106" s="250"/>
      <c r="C106" s="251"/>
      <c r="D106" s="251"/>
      <c r="E106" s="251" t="s">
        <v>1062</v>
      </c>
      <c r="F106" s="251"/>
      <c r="G106" s="251"/>
      <c r="H106" s="251"/>
      <c r="I106" s="251"/>
      <c r="J106" s="251"/>
      <c r="K106" s="251"/>
      <c r="L106" s="251"/>
      <c r="M106" s="251"/>
      <c r="N106" s="252"/>
    </row>
    <row r="107" spans="1:14">
      <c r="B107" s="250"/>
      <c r="C107" s="251"/>
      <c r="D107" s="251"/>
      <c r="E107" s="251" t="s">
        <v>1063</v>
      </c>
      <c r="F107" s="251"/>
      <c r="G107" s="251"/>
      <c r="H107" s="251"/>
      <c r="I107" s="251"/>
      <c r="J107" s="251"/>
      <c r="K107" s="251"/>
      <c r="L107" s="251"/>
      <c r="M107" s="251"/>
      <c r="N107" s="252"/>
    </row>
    <row r="108" spans="1:14" ht="15" thickBot="1">
      <c r="B108" s="250"/>
      <c r="C108" s="251"/>
      <c r="D108" s="251"/>
      <c r="E108" s="251"/>
      <c r="F108" s="251" t="s">
        <v>1064</v>
      </c>
      <c r="G108" s="251"/>
      <c r="H108" s="251"/>
      <c r="I108" s="251"/>
      <c r="J108" s="251"/>
      <c r="K108" s="251"/>
      <c r="L108" s="251"/>
      <c r="M108" s="251"/>
      <c r="N108" s="252"/>
    </row>
    <row r="109" spans="1:14">
      <c r="B109" s="235" t="s">
        <v>2322</v>
      </c>
      <c r="C109" s="236"/>
      <c r="D109" s="236"/>
      <c r="E109" s="236"/>
      <c r="F109" s="236"/>
      <c r="G109" s="236"/>
      <c r="H109" s="236"/>
      <c r="I109" s="236"/>
      <c r="J109" s="236"/>
      <c r="K109" s="236"/>
      <c r="L109" s="236"/>
      <c r="M109" s="236"/>
      <c r="N109" s="237"/>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c r="B112" s="253"/>
      <c r="C112" s="254"/>
      <c r="D112" s="254"/>
      <c r="E112" s="254"/>
      <c r="F112" s="254"/>
      <c r="G112" s="254"/>
      <c r="H112" s="254"/>
      <c r="I112" s="254"/>
      <c r="J112" s="254"/>
      <c r="K112" s="254"/>
      <c r="L112" s="254"/>
      <c r="M112" s="254"/>
      <c r="N112" s="255"/>
    </row>
    <row r="113" spans="2:14" ht="15" thickBot="1">
      <c r="B113" s="256"/>
      <c r="C113" s="257"/>
      <c r="D113" s="257"/>
      <c r="E113" s="257"/>
      <c r="F113" s="257"/>
      <c r="G113" s="257"/>
      <c r="H113" s="257"/>
      <c r="I113" s="257"/>
      <c r="J113" s="257"/>
      <c r="K113" s="257"/>
      <c r="L113" s="257"/>
      <c r="M113" s="257"/>
      <c r="N113" s="258"/>
    </row>
    <row r="114" spans="2:14">
      <c r="B114" s="259"/>
      <c r="C114" s="260"/>
      <c r="D114" s="260"/>
      <c r="E114" s="260"/>
      <c r="F114" s="260"/>
      <c r="G114" s="260"/>
      <c r="H114" s="260"/>
      <c r="I114" s="260"/>
      <c r="J114" s="260"/>
      <c r="K114" s="260"/>
      <c r="L114" s="260"/>
      <c r="M114" s="260"/>
      <c r="N114" s="261"/>
    </row>
    <row r="115" spans="2:14">
      <c r="B115" s="262" t="s">
        <v>2323</v>
      </c>
      <c r="C115" s="263"/>
      <c r="D115" s="263"/>
      <c r="E115" s="263"/>
      <c r="F115" s="263"/>
      <c r="G115" s="263"/>
      <c r="H115" s="263"/>
      <c r="I115" s="263"/>
      <c r="J115" s="263"/>
      <c r="K115" s="263"/>
      <c r="L115" s="263"/>
      <c r="M115" s="263"/>
      <c r="N115" s="264"/>
    </row>
    <row r="116" spans="2:14" ht="15" customHeight="1">
      <c r="B116" s="962" t="s">
        <v>2324</v>
      </c>
      <c r="C116" s="963"/>
      <c r="D116" s="963"/>
      <c r="E116" s="963"/>
      <c r="F116" s="963"/>
      <c r="G116" s="963"/>
      <c r="H116" s="963"/>
      <c r="I116" s="963"/>
      <c r="J116" s="963"/>
      <c r="K116" s="963"/>
      <c r="L116" s="963"/>
      <c r="M116" s="963"/>
      <c r="N116" s="964"/>
    </row>
    <row r="117" spans="2:14" ht="15" customHeight="1">
      <c r="B117" s="962"/>
      <c r="C117" s="963"/>
      <c r="D117" s="963"/>
      <c r="E117" s="963"/>
      <c r="F117" s="963"/>
      <c r="G117" s="963"/>
      <c r="H117" s="963"/>
      <c r="I117" s="963"/>
      <c r="J117" s="963"/>
      <c r="K117" s="963"/>
      <c r="L117" s="963"/>
      <c r="M117" s="963"/>
      <c r="N117" s="964"/>
    </row>
    <row r="118" spans="2:14" ht="30" customHeight="1">
      <c r="B118" s="965" t="s">
        <v>2325</v>
      </c>
      <c r="C118" s="966"/>
      <c r="D118" s="966"/>
      <c r="E118" s="966"/>
      <c r="F118" s="966"/>
      <c r="G118" s="966"/>
      <c r="H118" s="966"/>
      <c r="I118" s="966"/>
      <c r="J118" s="966"/>
      <c r="K118" s="966"/>
      <c r="L118" s="966"/>
      <c r="M118" s="966"/>
      <c r="N118" s="967"/>
    </row>
    <row r="119" spans="2:14">
      <c r="B119" s="965"/>
      <c r="C119" s="966"/>
      <c r="D119" s="966"/>
      <c r="E119" s="966"/>
      <c r="F119" s="966"/>
      <c r="G119" s="966"/>
      <c r="H119" s="966"/>
      <c r="I119" s="966"/>
      <c r="J119" s="966"/>
      <c r="K119" s="966"/>
      <c r="L119" s="966"/>
      <c r="M119" s="966"/>
      <c r="N119" s="967"/>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347"/>
      <c r="C122" s="348"/>
      <c r="D122" s="348"/>
      <c r="E122" s="348"/>
      <c r="F122" s="348"/>
      <c r="G122" s="348"/>
      <c r="H122" s="348"/>
      <c r="I122" s="348"/>
      <c r="J122" s="348"/>
      <c r="K122" s="348"/>
      <c r="L122" s="348"/>
      <c r="M122" s="348"/>
      <c r="N122" s="349"/>
    </row>
    <row r="123" spans="2:14">
      <c r="B123" s="262"/>
      <c r="C123" s="263"/>
      <c r="D123" s="263"/>
      <c r="E123" s="263"/>
      <c r="F123" s="263"/>
      <c r="G123" s="263"/>
      <c r="H123" s="263"/>
      <c r="I123" s="263"/>
      <c r="J123" s="263"/>
      <c r="K123" s="263"/>
      <c r="L123" s="263"/>
      <c r="M123" s="263"/>
      <c r="N123" s="264"/>
    </row>
    <row r="124" spans="2:14">
      <c r="B124" s="250"/>
      <c r="C124" s="251"/>
      <c r="D124" s="251"/>
      <c r="E124" s="251" t="s">
        <v>1060</v>
      </c>
      <c r="F124" s="425"/>
      <c r="G124" s="425"/>
      <c r="H124" s="251"/>
      <c r="I124" s="251"/>
      <c r="J124" s="251"/>
      <c r="K124" s="251"/>
      <c r="L124" s="251"/>
      <c r="M124" s="251"/>
      <c r="N124" s="252"/>
    </row>
    <row r="125" spans="2:14">
      <c r="B125" s="250"/>
      <c r="C125" s="251"/>
      <c r="D125" s="251"/>
      <c r="E125" s="426" t="s">
        <v>1061</v>
      </c>
      <c r="F125" s="251"/>
      <c r="G125" s="251"/>
      <c r="H125" s="426"/>
      <c r="I125" s="426"/>
      <c r="J125" s="426"/>
      <c r="K125" s="251"/>
      <c r="L125" s="251"/>
      <c r="M125" s="251"/>
      <c r="N125" s="252"/>
    </row>
    <row r="126" spans="2:14">
      <c r="B126" s="250"/>
      <c r="C126" s="251"/>
      <c r="D126" s="251"/>
      <c r="E126" s="265" t="s">
        <v>1065</v>
      </c>
      <c r="F126" s="251"/>
      <c r="G126" s="251"/>
      <c r="H126" s="265"/>
      <c r="I126" s="265"/>
      <c r="J126" s="265"/>
      <c r="K126" s="251"/>
      <c r="L126" s="251"/>
      <c r="M126" s="251"/>
      <c r="N126" s="252"/>
    </row>
    <row r="127" spans="2:14">
      <c r="B127" s="266"/>
      <c r="C127" s="263"/>
      <c r="D127" s="263"/>
      <c r="E127" s="251" t="s">
        <v>1063</v>
      </c>
      <c r="F127" s="251"/>
      <c r="G127" s="251"/>
      <c r="H127" s="251"/>
      <c r="I127" s="251"/>
      <c r="J127" s="251"/>
      <c r="K127" s="263"/>
      <c r="L127" s="263"/>
      <c r="M127" s="263"/>
      <c r="N127" s="264"/>
    </row>
    <row r="128" spans="2:14">
      <c r="B128" s="266"/>
      <c r="C128" s="263"/>
      <c r="D128" s="263"/>
      <c r="E128" s="263"/>
      <c r="F128" s="251"/>
      <c r="G128" s="251"/>
      <c r="H128" s="251"/>
      <c r="I128" s="251"/>
      <c r="J128" s="251"/>
      <c r="K128" s="263"/>
      <c r="L128" s="263"/>
      <c r="M128" s="263"/>
      <c r="N128" s="264"/>
    </row>
    <row r="129" spans="2:14">
      <c r="B129" s="266" t="s">
        <v>2326</v>
      </c>
      <c r="C129" s="265"/>
      <c r="D129" s="265"/>
      <c r="E129" s="251"/>
      <c r="F129" s="251"/>
      <c r="G129" s="251"/>
      <c r="H129" s="251"/>
      <c r="I129" s="251"/>
      <c r="J129" s="968"/>
      <c r="K129" s="968"/>
      <c r="L129" s="968"/>
      <c r="M129" s="968"/>
      <c r="N129" s="969"/>
    </row>
    <row r="130" spans="2:14" ht="15" thickBot="1">
      <c r="B130" s="427" t="s">
        <v>2327</v>
      </c>
      <c r="C130" s="428"/>
      <c r="D130" s="428"/>
      <c r="E130" s="267"/>
      <c r="F130" s="267"/>
      <c r="G130" s="267"/>
      <c r="H130" s="267"/>
      <c r="I130" s="267"/>
      <c r="J130" s="970"/>
      <c r="K130" s="970"/>
      <c r="L130" s="970"/>
      <c r="M130" s="970"/>
      <c r="N130"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40.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2" hidden="1" customHeight="1" thickBot="1">
      <c r="B30" s="77" t="s">
        <v>1027</v>
      </c>
      <c r="C30" s="829" t="s">
        <v>1028</v>
      </c>
      <c r="D30" s="830"/>
      <c r="E30" s="830"/>
      <c r="F30" s="830"/>
      <c r="G30" s="830"/>
      <c r="H30" s="830"/>
      <c r="I30" s="830"/>
      <c r="J30" s="78"/>
      <c r="K30" s="315"/>
      <c r="L30" s="831" t="s">
        <v>1029</v>
      </c>
      <c r="M30" s="832"/>
      <c r="N30" s="77" t="s">
        <v>1030</v>
      </c>
    </row>
    <row r="31" spans="1:14" ht="18.75" customHeight="1" thickBot="1">
      <c r="A31" t="s">
        <v>1929</v>
      </c>
      <c r="B31" s="86" t="s">
        <v>1184</v>
      </c>
      <c r="C31" s="87" t="s">
        <v>1737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5"/>
      <c r="J36" s="276"/>
      <c r="K36" s="277">
        <f>VLOOKUP(A36,EQUIPOS!A6:D163,4,FALSE)</f>
        <v>50000</v>
      </c>
      <c r="L36" s="278"/>
      <c r="M36" s="279">
        <v>0.16</v>
      </c>
      <c r="N36" s="280">
        <f>K36/M36</f>
        <v>312500</v>
      </c>
    </row>
    <row r="37" spans="1:14">
      <c r="A37" s="119" t="s">
        <v>261</v>
      </c>
      <c r="B37" s="833" t="str">
        <f>VLOOKUP(A37,EQUIPOS!A7:D154,3,FALSE)</f>
        <v xml:space="preserve">Motobomba 3 PULGADAS (incluye operario)
</v>
      </c>
      <c r="C37" s="834"/>
      <c r="D37" s="834"/>
      <c r="E37" s="834"/>
      <c r="F37" s="834"/>
      <c r="G37" s="834"/>
      <c r="H37" s="835"/>
      <c r="I37" s="429"/>
      <c r="J37" s="430"/>
      <c r="K37" s="277">
        <f>VLOOKUP(A37,EQUIPOS!A7:D164,4,FALSE)</f>
        <v>10758.375</v>
      </c>
      <c r="L37" s="343"/>
      <c r="M37" s="344">
        <v>0.16</v>
      </c>
      <c r="N37" s="280">
        <f>K37/M37</f>
        <v>67239.84375</v>
      </c>
    </row>
    <row r="38" spans="1:14">
      <c r="A38" s="119"/>
      <c r="B38" s="833"/>
      <c r="C38" s="834"/>
      <c r="D38" s="834"/>
      <c r="E38" s="834"/>
      <c r="F38" s="834"/>
      <c r="G38" s="834"/>
      <c r="H38" s="835"/>
      <c r="I38" s="429"/>
      <c r="J38" s="430"/>
      <c r="K38" s="446"/>
      <c r="L38" s="343"/>
      <c r="M38" s="344"/>
      <c r="N38" s="280"/>
    </row>
    <row r="39" spans="1:14">
      <c r="A39" s="119"/>
      <c r="B39" s="833"/>
      <c r="C39" s="834"/>
      <c r="D39" s="834"/>
      <c r="E39" s="834"/>
      <c r="F39" s="834"/>
      <c r="G39" s="834"/>
      <c r="H39" s="835"/>
      <c r="I39" s="429"/>
      <c r="J39" s="430"/>
      <c r="K39" s="446"/>
      <c r="L39" s="343"/>
      <c r="M39" s="344"/>
      <c r="N39" s="280"/>
    </row>
    <row r="40" spans="1:14">
      <c r="A40" s="119"/>
      <c r="B40" s="833"/>
      <c r="C40" s="834"/>
      <c r="D40" s="834"/>
      <c r="E40" s="834"/>
      <c r="F40" s="834"/>
      <c r="G40" s="834"/>
      <c r="H40" s="835"/>
      <c r="I40" s="336"/>
      <c r="J40" s="338"/>
      <c r="K40" s="446"/>
      <c r="L40" s="431"/>
      <c r="M40" s="432"/>
      <c r="N40" s="280"/>
    </row>
    <row r="41" spans="1:14">
      <c r="B41" s="833"/>
      <c r="C41" s="834"/>
      <c r="D41" s="834"/>
      <c r="E41" s="834"/>
      <c r="F41" s="834"/>
      <c r="G41" s="834"/>
      <c r="H41" s="835"/>
      <c r="I41" s="42"/>
      <c r="J41" s="43"/>
      <c r="K41" s="446"/>
      <c r="L41" s="284"/>
      <c r="M41" s="285"/>
      <c r="N41" s="280"/>
    </row>
    <row r="42" spans="1:14">
      <c r="B42" s="328"/>
      <c r="C42" s="329"/>
      <c r="D42" s="329"/>
      <c r="E42" s="329"/>
      <c r="F42" s="331"/>
      <c r="G42" s="331"/>
      <c r="H42" s="131"/>
      <c r="I42" s="42"/>
      <c r="J42" s="43"/>
      <c r="K42" s="446"/>
      <c r="L42" s="284"/>
      <c r="M42" s="285"/>
      <c r="N42" s="281"/>
    </row>
    <row r="43" spans="1:14">
      <c r="B43" s="840" t="s">
        <v>1036</v>
      </c>
      <c r="C43" s="841"/>
      <c r="D43" s="841"/>
      <c r="E43" s="44"/>
      <c r="F43" s="45"/>
      <c r="G43" s="45"/>
      <c r="H43" s="46"/>
      <c r="I43" s="42"/>
      <c r="J43" s="43"/>
      <c r="K43" s="287"/>
      <c r="L43" s="284"/>
      <c r="M43" s="409">
        <v>0.05</v>
      </c>
      <c r="N43" s="352">
        <f>N77*M43</f>
        <v>11968.876220179687</v>
      </c>
    </row>
    <row r="44" spans="1:14" ht="15" thickBot="1">
      <c r="B44" s="833"/>
      <c r="C44" s="834"/>
      <c r="D44" s="834"/>
      <c r="E44" s="834"/>
      <c r="F44" s="834"/>
      <c r="G44" s="834"/>
      <c r="H44" s="835"/>
      <c r="I44" s="842"/>
      <c r="J44" s="843"/>
      <c r="K44" s="47"/>
      <c r="L44" s="844"/>
      <c r="M44" s="845"/>
      <c r="N44" s="111"/>
    </row>
    <row r="45" spans="1:14" ht="15" thickBot="1">
      <c r="B45" s="820" t="s">
        <v>1037</v>
      </c>
      <c r="C45" s="821"/>
      <c r="D45" s="821"/>
      <c r="E45" s="821"/>
      <c r="F45" s="821"/>
      <c r="G45" s="821"/>
      <c r="H45" s="821"/>
      <c r="I45" s="821"/>
      <c r="J45" s="821"/>
      <c r="K45" s="821"/>
      <c r="L45" s="821"/>
      <c r="M45" s="822"/>
      <c r="N45" s="402">
        <f>SUM(N36:N44)</f>
        <v>391708.71997017966</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3" t="s">
        <v>1029</v>
      </c>
      <c r="K49" s="91" t="s">
        <v>1030</v>
      </c>
      <c r="L49" s="814" t="s">
        <v>1039</v>
      </c>
      <c r="M49" s="813"/>
      <c r="N49" s="92" t="s">
        <v>1035</v>
      </c>
    </row>
    <row r="50" spans="1:14">
      <c r="A50" s="167" t="s">
        <v>462</v>
      </c>
      <c r="B50" s="49" t="str">
        <f>VLOOKUP(A50,MATERIALES!A5:D373,3,FALSE)</f>
        <v>Explosivos  75% (INDUGEL)</v>
      </c>
      <c r="C50" s="289"/>
      <c r="D50" s="289"/>
      <c r="E50" s="289"/>
      <c r="F50" s="289"/>
      <c r="G50" s="289"/>
      <c r="H50" s="289"/>
      <c r="I50" s="289"/>
      <c r="J50" s="319" t="str">
        <f>VLOOKUP(A50,MATERIALES!A6:D642,2,FALSE)</f>
        <v>lb</v>
      </c>
      <c r="K50" s="290">
        <v>0.2</v>
      </c>
      <c r="L50" s="275"/>
      <c r="M50" s="410">
        <f>VLOOKUP(A50,MATERIALES!A5:D396,4,FALSE)</f>
        <v>8348.89</v>
      </c>
      <c r="N50" s="280">
        <f>K50*M50</f>
        <v>1669.778</v>
      </c>
    </row>
    <row r="51" spans="1:14">
      <c r="A51" s="167"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VLOOKUP(A51,MATERIALES!A6:D397,4,FALSE)</f>
        <v>1141.6799999999998</v>
      </c>
      <c r="N51" s="280">
        <f>K51*M51</f>
        <v>1141.6799999999998</v>
      </c>
    </row>
    <row r="52" spans="1:14">
      <c r="A52" s="167" t="s">
        <v>567</v>
      </c>
      <c r="B52" s="49" t="str">
        <f>VLOOKUP(A52,MATERIALES!A6:D373,3,FALSE)</f>
        <v>Mecha Lenta</v>
      </c>
      <c r="C52" s="433"/>
      <c r="D52" s="433"/>
      <c r="E52" s="433"/>
      <c r="F52" s="433"/>
      <c r="G52" s="433"/>
      <c r="H52" s="433"/>
      <c r="I52" s="433"/>
      <c r="J52" s="320" t="str">
        <f>VLOOKUP(A52,MATERIALES!A6:D644,2,FALSE)</f>
        <v>m</v>
      </c>
      <c r="K52" s="405">
        <v>0.5</v>
      </c>
      <c r="L52" s="429"/>
      <c r="M52" s="410">
        <f>VLOOKUP(A52,MATERIALES!A6:D398,4,FALSE)</f>
        <v>1039.44</v>
      </c>
      <c r="N52" s="280">
        <f>K52*M52</f>
        <v>519.72</v>
      </c>
    </row>
    <row r="53" spans="1:14">
      <c r="A53" s="167" t="s">
        <v>814</v>
      </c>
      <c r="B53" s="49" t="str">
        <f>VLOOKUP(A53,MATERIALES!A6:D373,3,FALSE)</f>
        <v>Acero A-37</v>
      </c>
      <c r="C53" s="433"/>
      <c r="D53" s="433"/>
      <c r="E53" s="433"/>
      <c r="F53" s="433"/>
      <c r="G53" s="433"/>
      <c r="H53" s="433"/>
      <c r="I53" s="433"/>
      <c r="J53" s="320" t="str">
        <f>VLOOKUP(A53,MATERIALES!A7:D645,2,FALSE)</f>
        <v>kg</v>
      </c>
      <c r="K53" s="405">
        <v>150</v>
      </c>
      <c r="L53" s="429"/>
      <c r="M53" s="410">
        <f>VLOOKUP(A53,MATERIALES!A6:D399,4,FALSE)</f>
        <v>2448.7440229964477</v>
      </c>
      <c r="N53" s="280">
        <f>K53*M53</f>
        <v>367311.60344946716</v>
      </c>
    </row>
    <row r="54" spans="1:14">
      <c r="A54" s="167" t="s">
        <v>903</v>
      </c>
      <c r="B54" s="49" t="str">
        <f>VLOOKUP(A54,MATERIALES!A7:D373,3,FALSE)</f>
        <v>Concreto Resistencia  32 (Mpa)</v>
      </c>
      <c r="C54" s="433"/>
      <c r="D54" s="433"/>
      <c r="E54" s="433"/>
      <c r="F54" s="433"/>
      <c r="G54" s="433"/>
      <c r="H54" s="433"/>
      <c r="I54" s="433"/>
      <c r="J54" s="320" t="str">
        <f>VLOOKUP(A54,MATERIALES!A8:D646,2,FALSE)</f>
        <v>m3</v>
      </c>
      <c r="K54" s="405">
        <v>1</v>
      </c>
      <c r="L54" s="429"/>
      <c r="M54" s="410">
        <f>VLOOKUP(A54,MATERIALES!A7:D400,4,FALSE)</f>
        <v>369713.95999999996</v>
      </c>
      <c r="N54" s="280">
        <f>K54*M54</f>
        <v>369713.95999999996</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ht="15" thickBot="1">
      <c r="B57" s="49"/>
      <c r="C57" s="318"/>
      <c r="D57" s="318"/>
      <c r="E57" s="318"/>
      <c r="F57" s="318"/>
      <c r="G57" s="318"/>
      <c r="H57" s="318"/>
      <c r="I57" s="318"/>
      <c r="J57" s="443"/>
      <c r="K57" s="132"/>
      <c r="L57" s="333"/>
      <c r="M57" s="410"/>
      <c r="N57" s="280"/>
    </row>
    <row r="58" spans="1:14" ht="15" thickBot="1">
      <c r="B58" s="820" t="s">
        <v>1037</v>
      </c>
      <c r="C58" s="821"/>
      <c r="D58" s="821"/>
      <c r="E58" s="821"/>
      <c r="F58" s="821"/>
      <c r="G58" s="821"/>
      <c r="H58" s="821"/>
      <c r="I58" s="821"/>
      <c r="J58" s="821"/>
      <c r="K58" s="821"/>
      <c r="L58" s="821"/>
      <c r="M58" s="822"/>
      <c r="N58" s="402">
        <f>SUM(N50:N57)</f>
        <v>740356.74144946714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1356</v>
      </c>
      <c r="B63" s="52" t="str">
        <f>VLOOKUP(A63,TRANSPORTE!A5:D117,3,FALSE)</f>
        <v>Transporte de material de excavación</v>
      </c>
      <c r="C63" s="325"/>
      <c r="D63" s="325"/>
      <c r="E63" s="325"/>
      <c r="F63" s="325"/>
      <c r="G63" s="325"/>
      <c r="H63" s="319" t="s">
        <v>1552</v>
      </c>
      <c r="I63" s="287">
        <v>1</v>
      </c>
      <c r="J63" s="294">
        <v>1</v>
      </c>
      <c r="K63" s="287">
        <f>I63*J63</f>
        <v>1</v>
      </c>
      <c r="L63" s="824">
        <f>VLOOKUP(A63,TRANSPORTE!A5:D117,4,FALSE)</f>
        <v>800</v>
      </c>
      <c r="M63" s="825"/>
      <c r="N63" s="295">
        <f>K63*L63</f>
        <v>800</v>
      </c>
    </row>
    <row r="64" spans="1:14">
      <c r="B64" s="52"/>
      <c r="C64" s="53"/>
      <c r="D64" s="53"/>
      <c r="E64" s="53"/>
      <c r="F64" s="53"/>
      <c r="G64" s="53"/>
      <c r="H64" s="319"/>
      <c r="I64" s="287"/>
      <c r="J64" s="294"/>
      <c r="K64" s="287"/>
      <c r="L64" s="824"/>
      <c r="M64" s="825"/>
      <c r="N64" s="295"/>
    </row>
    <row r="65" spans="1:15">
      <c r="B65" s="52"/>
      <c r="C65" s="53"/>
      <c r="D65" s="53"/>
      <c r="E65" s="53"/>
      <c r="F65" s="53"/>
      <c r="G65" s="53"/>
      <c r="H65" s="319"/>
      <c r="I65" s="287"/>
      <c r="J65" s="294"/>
      <c r="K65" s="287"/>
      <c r="L65" s="824"/>
      <c r="M65" s="825"/>
      <c r="N65" s="295"/>
    </row>
    <row r="66" spans="1:15">
      <c r="B66" s="52"/>
      <c r="C66" s="53"/>
      <c r="D66" s="53"/>
      <c r="E66" s="53"/>
      <c r="F66" s="53"/>
      <c r="G66" s="53"/>
      <c r="H66" s="296"/>
      <c r="I66" s="287"/>
      <c r="J66" s="287"/>
      <c r="K66" s="287"/>
      <c r="L66" s="297"/>
      <c r="M66" s="298"/>
      <c r="N66" s="299"/>
    </row>
    <row r="67" spans="1:15" ht="15" thickBot="1">
      <c r="B67" s="455"/>
      <c r="C67" s="456"/>
      <c r="D67" s="456"/>
      <c r="E67" s="456"/>
      <c r="F67" s="456"/>
      <c r="G67" s="456"/>
      <c r="H67" s="54"/>
      <c r="I67" s="132"/>
      <c r="J67" s="132"/>
      <c r="K67" s="132"/>
      <c r="L67" s="809"/>
      <c r="M67" s="810"/>
      <c r="N67" s="133"/>
    </row>
    <row r="68" spans="1:15" ht="15" thickBot="1">
      <c r="B68" s="826" t="s">
        <v>1037</v>
      </c>
      <c r="C68" s="827"/>
      <c r="D68" s="827"/>
      <c r="E68" s="827"/>
      <c r="F68" s="827"/>
      <c r="G68" s="827"/>
      <c r="H68" s="827"/>
      <c r="I68" s="827"/>
      <c r="J68" s="827"/>
      <c r="K68" s="827"/>
      <c r="L68" s="827"/>
      <c r="M68" s="828"/>
      <c r="N68" s="110">
        <f>SUM(N63:N67)</f>
        <v>800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6" t="s">
        <v>1047</v>
      </c>
      <c r="C72" s="847"/>
      <c r="D72" s="847"/>
      <c r="E72" s="847"/>
      <c r="F72" s="847"/>
      <c r="G72" s="847"/>
      <c r="H72" s="847"/>
      <c r="I72" s="79" t="s">
        <v>1048</v>
      </c>
      <c r="J72" s="81" t="s">
        <v>1494</v>
      </c>
      <c r="K72" s="80" t="s">
        <v>1050</v>
      </c>
      <c r="L72" s="848" t="s">
        <v>1034</v>
      </c>
      <c r="M72" s="849"/>
      <c r="N72" s="104" t="s">
        <v>1035</v>
      </c>
    </row>
    <row r="73" spans="1:15">
      <c r="A73" s="168" t="s">
        <v>11</v>
      </c>
      <c r="B73" s="55" t="str">
        <f>VLOOKUP(A73,'MANO DE OBRA'!A8:D68,3,FALSE)</f>
        <v>Obrero (4)</v>
      </c>
      <c r="C73" s="53"/>
      <c r="D73" s="53"/>
      <c r="E73" s="53"/>
      <c r="F73" s="53"/>
      <c r="G73" s="53"/>
      <c r="H73" s="53"/>
      <c r="I73" s="300">
        <f>K73/J73*100</f>
        <v>110415.578824</v>
      </c>
      <c r="J73" s="301">
        <v>185</v>
      </c>
      <c r="K73" s="302">
        <f>VLOOKUP(A73,'MANO DE OBRA'!A8:D99,4,FALSE)</f>
        <v>204268.8208244</v>
      </c>
      <c r="L73" s="56"/>
      <c r="M73" s="442">
        <v>1.28</v>
      </c>
      <c r="N73" s="403">
        <f>K73/M73</f>
        <v>159585.0162690625</v>
      </c>
      <c r="O73" s="112"/>
    </row>
    <row r="74" spans="1:15">
      <c r="A74" s="168"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439">
        <v>1.28</v>
      </c>
      <c r="N74" s="403">
        <f>K74/M74</f>
        <v>79792.50813453125</v>
      </c>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SUM(N73:N76)</f>
        <v>239377.52440359374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N45+N58+N68+N77</f>
        <v>1372242.9858232406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274448.59716464812</v>
      </c>
      <c r="M84" s="855"/>
      <c r="N84" s="57"/>
    </row>
    <row r="85" spans="1:14">
      <c r="B85" s="95" t="s">
        <v>1057</v>
      </c>
      <c r="C85" s="96"/>
      <c r="D85" s="96"/>
      <c r="E85" s="96"/>
      <c r="F85" s="96"/>
      <c r="G85" s="96"/>
      <c r="H85" s="96"/>
      <c r="I85" s="93"/>
      <c r="J85" s="94"/>
      <c r="K85" s="312">
        <v>0.05</v>
      </c>
      <c r="L85" s="854">
        <f>N79*K85</f>
        <v>68612.14929116203</v>
      </c>
      <c r="M85" s="855"/>
      <c r="N85" s="57"/>
    </row>
    <row r="86" spans="1:14" ht="15" thickBot="1">
      <c r="B86" s="97" t="s">
        <v>1058</v>
      </c>
      <c r="C86" s="98"/>
      <c r="D86" s="98"/>
      <c r="E86" s="98"/>
      <c r="F86" s="98"/>
      <c r="G86" s="98"/>
      <c r="H86" s="98"/>
      <c r="I86" s="99"/>
      <c r="J86" s="100"/>
      <c r="K86" s="313">
        <v>0.05</v>
      </c>
      <c r="L86" s="856">
        <f>N79*K86</f>
        <v>68612.14929116203</v>
      </c>
      <c r="M86" s="857"/>
      <c r="N86" s="57"/>
    </row>
    <row r="87" spans="1:14" ht="15" thickBot="1">
      <c r="B87" s="820" t="s">
        <v>1037</v>
      </c>
      <c r="C87" s="821"/>
      <c r="D87" s="821"/>
      <c r="E87" s="821"/>
      <c r="F87" s="821"/>
      <c r="G87" s="821"/>
      <c r="H87" s="821"/>
      <c r="I87" s="821"/>
      <c r="J87" s="821"/>
      <c r="K87" s="821"/>
      <c r="L87" s="821"/>
      <c r="M87" s="822"/>
      <c r="N87" s="58">
        <f>L84+L85+L86</f>
        <v>411672.89574697218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1783915.8815702128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38.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460"/>
      <c r="L30" s="831" t="s">
        <v>1029</v>
      </c>
      <c r="M30" s="832"/>
      <c r="N30" s="77" t="s">
        <v>1030</v>
      </c>
    </row>
    <row r="31" spans="1:14" ht="15.75" customHeight="1" thickBot="1">
      <c r="A31" t="s">
        <v>1929</v>
      </c>
      <c r="B31" s="86" t="s">
        <v>1185</v>
      </c>
      <c r="C31" s="87" t="s">
        <v>1738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121</v>
      </c>
      <c r="B36" s="833" t="str">
        <f>VLOOKUP(A36,EQUIPOS!A6:D154,3,FALSE)</f>
        <v>Bomba eléctrica para accionar la celda</v>
      </c>
      <c r="C36" s="834"/>
      <c r="D36" s="834"/>
      <c r="E36" s="834"/>
      <c r="F36" s="834"/>
      <c r="G36" s="834"/>
      <c r="H36" s="835"/>
      <c r="I36" s="275"/>
      <c r="J36" s="276"/>
      <c r="K36" s="277">
        <f>VLOOKUP(A36,EQUIPOS!A6:D163,4,FALSE)</f>
        <v>45677.703387767237</v>
      </c>
      <c r="L36" s="278"/>
      <c r="M36" s="279">
        <v>0.01</v>
      </c>
      <c r="N36" s="280">
        <f t="shared" ref="N36:N41" si="0">K36/M36</f>
        <v>4567770.3387767235</v>
      </c>
    </row>
    <row r="37" spans="1:14">
      <c r="A37" s="119" t="s">
        <v>192</v>
      </c>
      <c r="B37" s="833" t="str">
        <f>VLOOKUP(A37,EQUIPOS!A7:D154,3,FALSE)</f>
        <v>Equipo de acarreo interno</v>
      </c>
      <c r="C37" s="834"/>
      <c r="D37" s="834"/>
      <c r="E37" s="834"/>
      <c r="F37" s="834"/>
      <c r="G37" s="834"/>
      <c r="H37" s="835"/>
      <c r="I37" s="429"/>
      <c r="J37" s="430"/>
      <c r="K37" s="277">
        <f>VLOOKUP(A37,EQUIPOS!A7:D164,4,FALSE)</f>
        <v>68750</v>
      </c>
      <c r="L37" s="343"/>
      <c r="M37" s="344">
        <v>0.05</v>
      </c>
      <c r="N37" s="280">
        <f t="shared" si="0"/>
        <v>1375000</v>
      </c>
    </row>
    <row r="38" spans="1:14">
      <c r="A38" s="119" t="s">
        <v>217</v>
      </c>
      <c r="B38" s="833" t="str">
        <f>VLOOKUP(A38,EQUIPOS!A8:D154,3,FALSE)</f>
        <v>Equipo de soldadura y de acetileno (incluye soldadura)</v>
      </c>
      <c r="C38" s="834"/>
      <c r="D38" s="834"/>
      <c r="E38" s="834"/>
      <c r="F38" s="834"/>
      <c r="G38" s="834"/>
      <c r="H38" s="835"/>
      <c r="I38" s="429"/>
      <c r="J38" s="430"/>
      <c r="K38" s="277">
        <f>VLOOKUP(A38,EQUIPOS!A8:D165,4,FALSE)</f>
        <v>22018.221728364937</v>
      </c>
      <c r="L38" s="343"/>
      <c r="M38" s="344">
        <v>0.01</v>
      </c>
      <c r="N38" s="280">
        <f t="shared" si="0"/>
        <v>2201822.1728364937</v>
      </c>
    </row>
    <row r="39" spans="1:14">
      <c r="A39" s="119" t="s">
        <v>242</v>
      </c>
      <c r="B39" s="833" t="str">
        <f>VLOOKUP(A39,EQUIPOS!A9:D154,3,FALSE)</f>
        <v>Grúa con torre capacidad 1 ton en la punta.</v>
      </c>
      <c r="C39" s="834"/>
      <c r="D39" s="834"/>
      <c r="E39" s="834"/>
      <c r="F39" s="834"/>
      <c r="G39" s="834"/>
      <c r="H39" s="835"/>
      <c r="I39" s="429"/>
      <c r="J39" s="430"/>
      <c r="K39" s="277">
        <f>VLOOKUP(A39,EQUIPOS!A9:D166,4,FALSE)</f>
        <v>126752.76670243809</v>
      </c>
      <c r="L39" s="343"/>
      <c r="M39" s="344">
        <v>0.04</v>
      </c>
      <c r="N39" s="280">
        <f t="shared" si="0"/>
        <v>3168819.1675609522</v>
      </c>
    </row>
    <row r="40" spans="1:14">
      <c r="A40" s="119" t="s">
        <v>255</v>
      </c>
      <c r="B40" s="833" t="str">
        <f>VLOOKUP(A40,EQUIPOS!A10:D154,3,FALSE)</f>
        <v>Manómetro cable de acero para bajar la celda</v>
      </c>
      <c r="C40" s="834"/>
      <c r="D40" s="834"/>
      <c r="E40" s="834"/>
      <c r="F40" s="834"/>
      <c r="G40" s="834"/>
      <c r="H40" s="835"/>
      <c r="I40" s="336"/>
      <c r="J40" s="338"/>
      <c r="K40" s="277">
        <f>VLOOKUP(A40,EQUIPOS!A10:D167,4,FALSE)</f>
        <v>1268715.703789108</v>
      </c>
      <c r="L40" s="431"/>
      <c r="M40" s="432">
        <v>1</v>
      </c>
      <c r="N40" s="280">
        <f t="shared" si="0"/>
        <v>1268715.703789108</v>
      </c>
    </row>
    <row r="41" spans="1:14">
      <c r="A41" t="s">
        <v>320</v>
      </c>
      <c r="B41" s="833" t="str">
        <f>VLOOKUP(A41,EQUIPOS!A11:D155,3,FALSE)</f>
        <v>Retroexcavadora sobre llantas, motor 62HP, Profundidad de excavación de 5.41 metros.</v>
      </c>
      <c r="C41" s="834"/>
      <c r="D41" s="834"/>
      <c r="E41" s="834"/>
      <c r="F41" s="834"/>
      <c r="G41" s="834"/>
      <c r="H41" s="835"/>
      <c r="I41" s="42"/>
      <c r="J41" s="43"/>
      <c r="K41" s="277">
        <f>VLOOKUP(A41,EQUIPOS!A11:D168,4,FALSE)</f>
        <v>86247.331377946379</v>
      </c>
      <c r="L41" s="284"/>
      <c r="M41" s="285">
        <v>0.2</v>
      </c>
      <c r="N41" s="280">
        <f t="shared" si="0"/>
        <v>431236.65688973188</v>
      </c>
    </row>
    <row r="42" spans="1:14">
      <c r="B42" s="328"/>
      <c r="C42" s="329"/>
      <c r="D42" s="329"/>
      <c r="E42" s="329"/>
      <c r="F42" s="331"/>
      <c r="G42" s="331"/>
      <c r="H42" s="131"/>
      <c r="I42" s="42"/>
      <c r="J42" s="43"/>
      <c r="K42" s="446"/>
      <c r="L42" s="284"/>
      <c r="M42" s="285"/>
      <c r="N42" s="281"/>
    </row>
    <row r="43" spans="1:14">
      <c r="B43" s="840" t="s">
        <v>1036</v>
      </c>
      <c r="C43" s="841"/>
      <c r="D43" s="841"/>
      <c r="E43" s="44"/>
      <c r="F43" s="45"/>
      <c r="G43" s="45"/>
      <c r="H43" s="46"/>
      <c r="I43" s="42"/>
      <c r="J43" s="43"/>
      <c r="K43" s="287"/>
      <c r="L43" s="284"/>
      <c r="M43" s="409">
        <v>0.01</v>
      </c>
      <c r="N43" s="352">
        <f>N81*M43</f>
        <v>40222.408211598995</v>
      </c>
    </row>
    <row r="44" spans="1:14" ht="15" thickBot="1">
      <c r="B44" s="833"/>
      <c r="C44" s="834"/>
      <c r="D44" s="834"/>
      <c r="E44" s="834"/>
      <c r="F44" s="834"/>
      <c r="G44" s="834"/>
      <c r="H44" s="835"/>
      <c r="I44" s="842"/>
      <c r="J44" s="843"/>
      <c r="K44" s="47"/>
      <c r="L44" s="844"/>
      <c r="M44" s="845"/>
      <c r="N44" s="111"/>
    </row>
    <row r="45" spans="1:14" ht="15" thickBot="1">
      <c r="B45" s="820" t="s">
        <v>1037</v>
      </c>
      <c r="C45" s="821"/>
      <c r="D45" s="821"/>
      <c r="E45" s="821"/>
      <c r="F45" s="821"/>
      <c r="G45" s="821"/>
      <c r="H45" s="821"/>
      <c r="I45" s="821"/>
      <c r="J45" s="821"/>
      <c r="K45" s="821"/>
      <c r="L45" s="821"/>
      <c r="M45" s="822"/>
      <c r="N45" s="402">
        <f>SUM(N36:N44)</f>
        <v>13053586.448064607</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3" t="s">
        <v>1029</v>
      </c>
      <c r="K49" s="91" t="s">
        <v>1030</v>
      </c>
      <c r="L49" s="814" t="s">
        <v>1039</v>
      </c>
      <c r="M49" s="813"/>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12467988.085359659</v>
      </c>
      <c r="N50" s="280">
        <f t="shared" ref="N50:N55" si="1">K50*M50</f>
        <v>12467988.085359659</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75228.743811818131</v>
      </c>
      <c r="N51" s="280">
        <f t="shared" si="1"/>
        <v>2256862.314354544</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1232810.8394384033</v>
      </c>
      <c r="N52" s="280">
        <f t="shared" si="1"/>
        <v>2465621.6788768065</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756017.11163691734</v>
      </c>
      <c r="N53" s="280">
        <f t="shared" si="1"/>
        <v>3780085.5581845865</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48989.006963046755</v>
      </c>
      <c r="N54" s="280">
        <f t="shared" si="1"/>
        <v>2939340.4177828054</v>
      </c>
    </row>
    <row r="55" spans="1:14">
      <c r="A55" s="167" t="s">
        <v>799</v>
      </c>
      <c r="B55" s="49" t="str">
        <f>VLOOKUP(A55,MATERIALES!A7:D373,3,FALSE)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31416.329473811347</v>
      </c>
      <c r="N55" s="280">
        <f t="shared" si="1"/>
        <v>376995.95368573617</v>
      </c>
    </row>
    <row r="56" spans="1:14">
      <c r="A56" s="167"/>
      <c r="B56" s="49"/>
      <c r="C56" s="433"/>
      <c r="D56" s="433"/>
      <c r="E56" s="433"/>
      <c r="F56" s="433"/>
      <c r="G56" s="433"/>
      <c r="H56" s="433"/>
      <c r="I56" s="433"/>
      <c r="J56" s="319"/>
      <c r="K56" s="405"/>
      <c r="L56" s="429"/>
      <c r="M56" s="410"/>
      <c r="N56" s="280"/>
    </row>
    <row r="57" spans="1:14" ht="15" thickBot="1">
      <c r="B57" s="49"/>
      <c r="C57" s="318"/>
      <c r="D57" s="318"/>
      <c r="E57" s="318"/>
      <c r="F57" s="318"/>
      <c r="G57" s="318"/>
      <c r="H57" s="318"/>
      <c r="I57" s="318"/>
      <c r="J57" s="443"/>
      <c r="K57" s="132"/>
      <c r="L57" s="333"/>
      <c r="M57" s="410"/>
      <c r="N57" s="280"/>
    </row>
    <row r="58" spans="1:14" ht="15" thickBot="1">
      <c r="B58" s="820" t="s">
        <v>1037</v>
      </c>
      <c r="C58" s="821"/>
      <c r="D58" s="821"/>
      <c r="E58" s="821"/>
      <c r="F58" s="821"/>
      <c r="G58" s="821"/>
      <c r="H58" s="821"/>
      <c r="I58" s="821"/>
      <c r="J58" s="821"/>
      <c r="K58" s="821"/>
      <c r="L58" s="821"/>
      <c r="M58" s="822"/>
      <c r="N58" s="402">
        <f>SUM(N50:N57)</f>
        <v>24286894.008244138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1484</v>
      </c>
      <c r="B63" s="52" t="str">
        <f>VLOOKUP(A63,TRANSPORTE!A5:D117,3,FALSE)</f>
        <v>Transporte de tubos. celdas, etc.</v>
      </c>
      <c r="C63" s="325"/>
      <c r="D63" s="325"/>
      <c r="E63" s="325"/>
      <c r="F63" s="325"/>
      <c r="G63" s="325"/>
      <c r="H63" s="319" t="s">
        <v>1552</v>
      </c>
      <c r="I63" s="287">
        <v>1</v>
      </c>
      <c r="J63" s="294">
        <v>1</v>
      </c>
      <c r="K63" s="287">
        <f>I63*J63</f>
        <v>1</v>
      </c>
      <c r="L63" s="824">
        <f>VLOOKUP(A63,TRANSPORTE!A5:D117,4,FALSE)</f>
        <v>1059851.0370950485</v>
      </c>
      <c r="M63" s="825"/>
      <c r="N63" s="295">
        <f>K63*L63</f>
        <v>1059851.0370950485</v>
      </c>
    </row>
    <row r="64" spans="1:14">
      <c r="A64" t="s">
        <v>1486</v>
      </c>
      <c r="B64" s="52" t="str">
        <f>VLOOKUP(A64,TRANSPORTE!A6:D117,3,FALSE)</f>
        <v>Transporte de personal de montaje</v>
      </c>
      <c r="C64" s="53"/>
      <c r="D64" s="53"/>
      <c r="E64" s="53"/>
      <c r="F64" s="53"/>
      <c r="G64" s="53"/>
      <c r="H64" s="319" t="s">
        <v>1552</v>
      </c>
      <c r="I64" s="287">
        <v>8</v>
      </c>
      <c r="J64" s="294">
        <v>1</v>
      </c>
      <c r="K64" s="287">
        <f>I64*J64</f>
        <v>8</v>
      </c>
      <c r="L64" s="824">
        <f>VLOOKUP(A64,TRANSPORTE!A6:D117,4,FALSE)</f>
        <v>122546.07007705203</v>
      </c>
      <c r="M64" s="825"/>
      <c r="N64" s="295">
        <f>K64*L64</f>
        <v>980368.56061641627</v>
      </c>
    </row>
    <row r="65" spans="1:15">
      <c r="A65" t="s">
        <v>1483</v>
      </c>
      <c r="B65" s="52" t="str">
        <f>VLOOKUP(A65,TRANSPORTE!A6:D117,3,FALSE)</f>
        <v>Pasajes aéreos</v>
      </c>
      <c r="C65" s="53"/>
      <c r="D65" s="53"/>
      <c r="E65" s="53"/>
      <c r="F65" s="53"/>
      <c r="G65" s="53"/>
      <c r="H65" s="319" t="s">
        <v>1029</v>
      </c>
      <c r="I65" s="287">
        <v>3</v>
      </c>
      <c r="J65" s="294">
        <v>1</v>
      </c>
      <c r="K65" s="287">
        <f>I65*J65</f>
        <v>3</v>
      </c>
      <c r="L65" s="824">
        <f>VLOOKUP(A65,TRANSPORTE!A6:D117,4,FALSE)</f>
        <v>256691.11628557669</v>
      </c>
      <c r="M65" s="825"/>
      <c r="N65" s="295">
        <f>K65*L65</f>
        <v>770073.34885673004</v>
      </c>
    </row>
    <row r="66" spans="1:15">
      <c r="B66" s="52"/>
      <c r="C66" s="53"/>
      <c r="D66" s="53"/>
      <c r="E66" s="53"/>
      <c r="F66" s="53"/>
      <c r="G66" s="53"/>
      <c r="H66" s="296"/>
      <c r="I66" s="287"/>
      <c r="J66" s="287"/>
      <c r="K66" s="287"/>
      <c r="L66" s="297"/>
      <c r="M66" s="298"/>
      <c r="N66" s="299"/>
    </row>
    <row r="67" spans="1:15" ht="15" thickBot="1">
      <c r="B67" s="455"/>
      <c r="C67" s="456"/>
      <c r="D67" s="456"/>
      <c r="E67" s="456"/>
      <c r="F67" s="456"/>
      <c r="G67" s="456"/>
      <c r="H67" s="54"/>
      <c r="I67" s="132"/>
      <c r="J67" s="132"/>
      <c r="K67" s="132"/>
      <c r="L67" s="809"/>
      <c r="M67" s="810"/>
      <c r="N67" s="133"/>
    </row>
    <row r="68" spans="1:15" ht="15" thickBot="1">
      <c r="B68" s="826" t="s">
        <v>1037</v>
      </c>
      <c r="C68" s="827"/>
      <c r="D68" s="827"/>
      <c r="E68" s="827"/>
      <c r="F68" s="827"/>
      <c r="G68" s="827"/>
      <c r="H68" s="827"/>
      <c r="I68" s="827"/>
      <c r="J68" s="827"/>
      <c r="K68" s="827"/>
      <c r="L68" s="827"/>
      <c r="M68" s="828"/>
      <c r="N68" s="110">
        <f>SUM(N63:N67)</f>
        <v>2810292.9465681948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6" t="s">
        <v>1047</v>
      </c>
      <c r="C72" s="847"/>
      <c r="D72" s="847"/>
      <c r="E72" s="847"/>
      <c r="F72" s="847"/>
      <c r="G72" s="847"/>
      <c r="H72" s="847"/>
      <c r="I72" s="79" t="s">
        <v>1048</v>
      </c>
      <c r="J72" s="81" t="s">
        <v>1494</v>
      </c>
      <c r="K72" s="80" t="s">
        <v>1050</v>
      </c>
      <c r="L72" s="848" t="s">
        <v>1034</v>
      </c>
      <c r="M72" s="849"/>
      <c r="N72" s="104" t="s">
        <v>1035</v>
      </c>
    </row>
    <row r="73" spans="1:15">
      <c r="A73" s="168" t="s">
        <v>6</v>
      </c>
      <c r="B73" s="55" t="str">
        <f>VLOOKUP(A73,'MANO DE OBRA'!A8:D68,3,FALSE)</f>
        <v xml:space="preserve">Obrero </v>
      </c>
      <c r="C73" s="53"/>
      <c r="D73" s="53"/>
      <c r="E73" s="53"/>
      <c r="F73" s="53"/>
      <c r="G73" s="53"/>
      <c r="H73" s="53"/>
      <c r="I73" s="300">
        <f t="shared" ref="I73:I76" si="2">K73/J73*100</f>
        <v>27603.894705999999</v>
      </c>
      <c r="J73" s="301">
        <v>185</v>
      </c>
      <c r="K73" s="302">
        <f>VLOOKUP(A73,'MANO DE OBRA'!A8:D99,4,FALSE)</f>
        <v>51067.205206099999</v>
      </c>
      <c r="L73" s="56"/>
      <c r="M73" s="442">
        <v>1</v>
      </c>
      <c r="N73" s="403">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0">
        <f t="shared" si="2"/>
        <v>246958.80000000002</v>
      </c>
      <c r="J74" s="301">
        <v>185</v>
      </c>
      <c r="K74" s="302">
        <f>VLOOKUP(A74,'MANO DE OBRA'!A8:D100,4,FALSE)</f>
        <v>456873.78</v>
      </c>
      <c r="L74" s="56"/>
      <c r="M74" s="439">
        <v>1</v>
      </c>
      <c r="N74" s="403">
        <f t="shared" si="3"/>
        <v>456873.78</v>
      </c>
    </row>
    <row r="75" spans="1:15">
      <c r="A75" s="168" t="s">
        <v>82</v>
      </c>
      <c r="B75" s="55" t="str">
        <f>VLOOKUP(A75,'MANO DE OBRA'!A9:D70,3,FALSE)</f>
        <v>Ingeniero Supervisor y Director de Prueba Pilote</v>
      </c>
      <c r="C75" s="53"/>
      <c r="D75" s="53"/>
      <c r="E75" s="53"/>
      <c r="F75" s="53"/>
      <c r="G75" s="53"/>
      <c r="H75" s="53"/>
      <c r="I75" s="300">
        <f t="shared" si="2"/>
        <v>298595.64</v>
      </c>
      <c r="J75" s="301">
        <v>185</v>
      </c>
      <c r="K75" s="302">
        <f>VLOOKUP(A75,'MANO DE OBRA'!A9:D101,4,FALSE)</f>
        <v>552401.93400000001</v>
      </c>
      <c r="L75" s="56"/>
      <c r="M75" s="447">
        <v>1</v>
      </c>
      <c r="N75" s="403">
        <f t="shared" si="3"/>
        <v>552401.93400000001</v>
      </c>
    </row>
    <row r="76" spans="1:15">
      <c r="A76" s="168" t="s">
        <v>88</v>
      </c>
      <c r="B76" s="55" t="str">
        <f>VLOOKUP(A76,'MANO DE OBRA'!A10:D71,3,FALSE)</f>
        <v>Soldador experto en montaje y pruebas</v>
      </c>
      <c r="C76" s="53"/>
      <c r="D76" s="53"/>
      <c r="E76" s="53"/>
      <c r="F76" s="53"/>
      <c r="G76" s="53"/>
      <c r="H76" s="53"/>
      <c r="I76" s="300">
        <f t="shared" si="2"/>
        <v>82811.68411799999</v>
      </c>
      <c r="J76" s="301">
        <v>185</v>
      </c>
      <c r="K76" s="302">
        <f>VLOOKUP(A76,'MANO DE OBRA'!A10:D102,4,FALSE)</f>
        <v>153201.61561829998</v>
      </c>
      <c r="L76" s="56"/>
      <c r="M76" s="447">
        <v>1</v>
      </c>
      <c r="N76" s="403">
        <f t="shared" si="3"/>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3"/>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3"/>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3"/>
        <v>2042688.2082439999</v>
      </c>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SUM(N73:N80)</f>
        <v>4022240.8211598997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N45+N58+N68+N81</f>
        <v>44173014.224036843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8834602.8448073696</v>
      </c>
      <c r="M88" s="855"/>
      <c r="N88" s="57"/>
    </row>
    <row r="89" spans="1:14">
      <c r="B89" s="95" t="s">
        <v>1057</v>
      </c>
      <c r="C89" s="96"/>
      <c r="D89" s="96"/>
      <c r="E89" s="96"/>
      <c r="F89" s="96"/>
      <c r="G89" s="96"/>
      <c r="H89" s="96"/>
      <c r="I89" s="93"/>
      <c r="J89" s="94"/>
      <c r="K89" s="312">
        <v>0.05</v>
      </c>
      <c r="L89" s="854">
        <f>N83*K89</f>
        <v>2208650.7112018424</v>
      </c>
      <c r="M89" s="855"/>
      <c r="N89" s="57"/>
    </row>
    <row r="90" spans="1:14" ht="15" thickBot="1">
      <c r="B90" s="97" t="s">
        <v>1058</v>
      </c>
      <c r="C90" s="98"/>
      <c r="D90" s="98"/>
      <c r="E90" s="98"/>
      <c r="F90" s="98"/>
      <c r="G90" s="98"/>
      <c r="H90" s="98"/>
      <c r="I90" s="99"/>
      <c r="J90" s="100"/>
      <c r="K90" s="313">
        <v>0.05</v>
      </c>
      <c r="L90" s="856">
        <f>N83*K90</f>
        <v>2208650.7112018424</v>
      </c>
      <c r="M90" s="857"/>
      <c r="N90" s="57"/>
    </row>
    <row r="91" spans="1:14" ht="15" thickBot="1">
      <c r="B91" s="820" t="s">
        <v>1037</v>
      </c>
      <c r="C91" s="821"/>
      <c r="D91" s="821"/>
      <c r="E91" s="821"/>
      <c r="F91" s="821"/>
      <c r="G91" s="821"/>
      <c r="H91" s="821"/>
      <c r="I91" s="821"/>
      <c r="J91" s="821"/>
      <c r="K91" s="821"/>
      <c r="L91" s="821"/>
      <c r="M91" s="822"/>
      <c r="N91" s="58">
        <f>L88+L89+L90</f>
        <v>13251904.267211055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57424918.4912479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 thickBot="1">
      <c r="B124" s="427" t="s">
        <v>2327</v>
      </c>
      <c r="C124" s="428"/>
      <c r="D124" s="428"/>
      <c r="E124" s="267"/>
      <c r="F124" s="267"/>
      <c r="G124" s="267"/>
      <c r="H124" s="267"/>
      <c r="I124" s="267"/>
      <c r="J124" s="970"/>
      <c r="K124" s="970"/>
      <c r="L124" s="970"/>
      <c r="M124" s="970"/>
      <c r="N124" s="971"/>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27"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 customHeight="1" thickBot="1">
      <c r="A31" t="s">
        <v>1929</v>
      </c>
      <c r="B31" s="86" t="s">
        <v>1186</v>
      </c>
      <c r="C31" s="87" t="s">
        <v>1739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4"/>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t="s">
        <v>121</v>
      </c>
      <c r="B36" s="833" t="str">
        <f>VLOOKUP(A36,EQUIPOS!A6:D154,3,FALSE)</f>
        <v>Bomba eléctrica para accionar la celda</v>
      </c>
      <c r="C36" s="834"/>
      <c r="D36" s="834"/>
      <c r="E36" s="834"/>
      <c r="F36" s="834"/>
      <c r="G36" s="834"/>
      <c r="H36" s="835"/>
      <c r="I36" s="275"/>
      <c r="J36" s="276"/>
      <c r="K36" s="277">
        <f>VLOOKUP(A36,EQUIPOS!A6:D163,4,FALSE)</f>
        <v>45677.703387767237</v>
      </c>
      <c r="L36" s="278"/>
      <c r="M36" s="279">
        <v>0.01</v>
      </c>
      <c r="N36" s="280">
        <f>K36/M36</f>
        <v>4567770.3387767235</v>
      </c>
    </row>
    <row r="37" spans="1:16">
      <c r="A37" s="119" t="s">
        <v>217</v>
      </c>
      <c r="B37" s="833" t="str">
        <f>VLOOKUP(A37,EQUIPOS!A7:D154,3,FALSE)</f>
        <v>Equipo de soldadura y de acetileno (incluye soldadura)</v>
      </c>
      <c r="C37" s="834"/>
      <c r="D37" s="834"/>
      <c r="E37" s="834"/>
      <c r="F37" s="834"/>
      <c r="G37" s="834"/>
      <c r="H37" s="835"/>
      <c r="I37" s="429"/>
      <c r="J37" s="430"/>
      <c r="K37" s="277">
        <f>VLOOKUP(A37,EQUIPOS!A7:D164,4,FALSE)</f>
        <v>22018.221728364937</v>
      </c>
      <c r="L37" s="343"/>
      <c r="M37" s="344">
        <v>0.01</v>
      </c>
      <c r="N37" s="280">
        <f>K37/M37</f>
        <v>2201822.1728364937</v>
      </c>
    </row>
    <row r="38" spans="1:16">
      <c r="A38" s="119" t="s">
        <v>255</v>
      </c>
      <c r="B38" s="833" t="str">
        <f>VLOOKUP(A38,EQUIPOS!A8:D154,3,FALSE)</f>
        <v>Manómetro cable de acero para bajar la celda</v>
      </c>
      <c r="C38" s="834"/>
      <c r="D38" s="834"/>
      <c r="E38" s="834"/>
      <c r="F38" s="834"/>
      <c r="G38" s="834"/>
      <c r="H38" s="835"/>
      <c r="I38" s="429"/>
      <c r="J38" s="430"/>
      <c r="K38" s="277">
        <f>VLOOKUP(A38,EQUIPOS!A8:D165,4,FALSE)</f>
        <v>1268715.703789108</v>
      </c>
      <c r="L38" s="343"/>
      <c r="M38" s="344">
        <v>1</v>
      </c>
      <c r="N38" s="280">
        <f>K38/M38</f>
        <v>1268715.703789108</v>
      </c>
    </row>
    <row r="39" spans="1:16">
      <c r="A39" s="119"/>
      <c r="B39" s="833"/>
      <c r="C39" s="834"/>
      <c r="D39" s="834"/>
      <c r="E39" s="834"/>
      <c r="F39" s="834"/>
      <c r="G39" s="834"/>
      <c r="H39" s="835"/>
      <c r="I39" s="429"/>
      <c r="J39" s="430"/>
      <c r="K39" s="277"/>
      <c r="L39" s="343"/>
      <c r="M39" s="344"/>
      <c r="N39" s="280"/>
    </row>
    <row r="40" spans="1:16">
      <c r="A40" s="119"/>
      <c r="B40" s="833"/>
      <c r="C40" s="834"/>
      <c r="D40" s="834"/>
      <c r="E40" s="834"/>
      <c r="F40" s="834"/>
      <c r="G40" s="834"/>
      <c r="H40" s="835"/>
      <c r="I40" s="336"/>
      <c r="J40" s="338"/>
      <c r="K40" s="277"/>
      <c r="L40" s="431"/>
      <c r="M40" s="432"/>
      <c r="N40" s="280"/>
    </row>
    <row r="41" spans="1:16">
      <c r="B41" s="833"/>
      <c r="C41" s="834"/>
      <c r="D41" s="834"/>
      <c r="E41" s="834"/>
      <c r="F41" s="834"/>
      <c r="G41" s="834"/>
      <c r="H41" s="835"/>
      <c r="I41" s="42"/>
      <c r="J41" s="43"/>
      <c r="K41" s="277"/>
      <c r="L41" s="284"/>
      <c r="M41" s="285"/>
      <c r="N41" s="280"/>
    </row>
    <row r="42" spans="1:16">
      <c r="B42" s="328"/>
      <c r="C42" s="329"/>
      <c r="D42" s="329"/>
      <c r="E42" s="329"/>
      <c r="F42" s="331"/>
      <c r="G42" s="331"/>
      <c r="H42" s="131"/>
      <c r="I42" s="42"/>
      <c r="J42" s="43"/>
      <c r="K42" s="446"/>
      <c r="L42" s="284"/>
      <c r="M42" s="285"/>
      <c r="N42" s="281"/>
    </row>
    <row r="43" spans="1:16">
      <c r="B43" s="840" t="s">
        <v>1036</v>
      </c>
      <c r="C43" s="841"/>
      <c r="D43" s="841"/>
      <c r="E43" s="44"/>
      <c r="F43" s="45"/>
      <c r="G43" s="45"/>
      <c r="H43" s="46"/>
      <c r="I43" s="42"/>
      <c r="J43" s="43"/>
      <c r="K43" s="287"/>
      <c r="L43" s="284"/>
      <c r="M43" s="409">
        <v>0.01</v>
      </c>
      <c r="N43" s="352">
        <f>N81*M43</f>
        <v>40222.408211598995</v>
      </c>
    </row>
    <row r="44" spans="1:16" ht="15" thickBot="1">
      <c r="B44" s="833"/>
      <c r="C44" s="834"/>
      <c r="D44" s="834"/>
      <c r="E44" s="834"/>
      <c r="F44" s="834"/>
      <c r="G44" s="834"/>
      <c r="H44" s="835"/>
      <c r="I44" s="842"/>
      <c r="J44" s="843"/>
      <c r="K44" s="47"/>
      <c r="L44" s="844"/>
      <c r="M44" s="845"/>
      <c r="N44" s="111"/>
    </row>
    <row r="45" spans="1:16" ht="15" thickBot="1">
      <c r="B45" s="820" t="s">
        <v>1037</v>
      </c>
      <c r="C45" s="821"/>
      <c r="D45" s="821"/>
      <c r="E45" s="821"/>
      <c r="F45" s="821"/>
      <c r="G45" s="821"/>
      <c r="H45" s="821"/>
      <c r="I45" s="821"/>
      <c r="J45" s="821"/>
      <c r="K45" s="821"/>
      <c r="L45" s="821"/>
      <c r="M45" s="822"/>
      <c r="N45" s="402">
        <f>SUM(N36:N44)</f>
        <v>8078530.6236139247</v>
      </c>
      <c r="P45" s="120"/>
    </row>
    <row r="46" spans="1:16">
      <c r="B46" s="288"/>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3" t="s">
        <v>1029</v>
      </c>
      <c r="K49" s="91" t="s">
        <v>1030</v>
      </c>
      <c r="L49" s="814" t="s">
        <v>1039</v>
      </c>
      <c r="M49" s="813"/>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12467988.085359659</v>
      </c>
      <c r="N50" s="280">
        <f t="shared" ref="N50:N55" si="0">K50*M50</f>
        <v>12467988.085359659</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75228.743811818131</v>
      </c>
      <c r="N51" s="280">
        <f t="shared" si="0"/>
        <v>2256862.314354544</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1232810.8394384033</v>
      </c>
      <c r="N52" s="280">
        <f t="shared" si="0"/>
        <v>2465621.6788768065</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756017.11163691734</v>
      </c>
      <c r="N53" s="280">
        <f t="shared" si="0"/>
        <v>3780085.5581845865</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48989.006963046755</v>
      </c>
      <c r="N54" s="280">
        <f t="shared" si="0"/>
        <v>2939340.4177828054</v>
      </c>
    </row>
    <row r="55" spans="1:14">
      <c r="A55" s="167" t="s">
        <v>799</v>
      </c>
      <c r="B55" s="49" t="str">
        <f>VLOOKUP(A55,MATERIALES!A8:D373,3,FALSE)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31416.329473811347</v>
      </c>
      <c r="N55" s="280">
        <f t="shared" si="0"/>
        <v>376995.95368573617</v>
      </c>
    </row>
    <row r="56" spans="1:14">
      <c r="A56" s="167"/>
      <c r="B56" s="49"/>
      <c r="C56" s="433"/>
      <c r="D56" s="433"/>
      <c r="E56" s="433"/>
      <c r="F56" s="433"/>
      <c r="G56" s="433"/>
      <c r="H56" s="433"/>
      <c r="I56" s="433"/>
      <c r="J56" s="319"/>
      <c r="K56" s="405"/>
      <c r="L56" s="429"/>
      <c r="M56" s="410"/>
      <c r="N56" s="280"/>
    </row>
    <row r="57" spans="1:14" ht="15" thickBot="1">
      <c r="B57" s="49"/>
      <c r="C57" s="318"/>
      <c r="D57" s="318"/>
      <c r="E57" s="318"/>
      <c r="F57" s="318"/>
      <c r="G57" s="318"/>
      <c r="H57" s="318"/>
      <c r="I57" s="318"/>
      <c r="J57" s="443"/>
      <c r="K57" s="132"/>
      <c r="L57" s="333"/>
      <c r="M57" s="410"/>
      <c r="N57" s="280"/>
    </row>
    <row r="58" spans="1:14" ht="15" thickBot="1">
      <c r="B58" s="820" t="s">
        <v>1037</v>
      </c>
      <c r="C58" s="821"/>
      <c r="D58" s="821"/>
      <c r="E58" s="821"/>
      <c r="F58" s="821"/>
      <c r="G58" s="821"/>
      <c r="H58" s="821"/>
      <c r="I58" s="821"/>
      <c r="J58" s="821"/>
      <c r="K58" s="821"/>
      <c r="L58" s="821"/>
      <c r="M58" s="822"/>
      <c r="N58" s="402">
        <f>SUM(N50:N57)</f>
        <v>24286894.008244138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23" t="s">
        <v>1045</v>
      </c>
      <c r="M62" s="796"/>
      <c r="N62" s="82" t="s">
        <v>1035</v>
      </c>
    </row>
    <row r="63" spans="1:14">
      <c r="A63" t="s">
        <v>1483</v>
      </c>
      <c r="B63" s="52" t="str">
        <f>VLOOKUP(A63,TRANSPORTE!A5:D117,3,FALSE)</f>
        <v>Pasajes aéreos</v>
      </c>
      <c r="C63" s="325"/>
      <c r="D63" s="325"/>
      <c r="E63" s="325"/>
      <c r="F63" s="325"/>
      <c r="G63" s="325"/>
      <c r="H63" s="319" t="s">
        <v>1029</v>
      </c>
      <c r="I63" s="287">
        <v>3</v>
      </c>
      <c r="J63" s="294">
        <v>1</v>
      </c>
      <c r="K63" s="287">
        <f>I63*J63</f>
        <v>3</v>
      </c>
      <c r="L63" s="824">
        <f>VLOOKUP(A63,TRANSPORTE!A5:D117,4,FALSE)</f>
        <v>256691.11628557669</v>
      </c>
      <c r="M63" s="825"/>
      <c r="N63" s="295">
        <f>K63*L63</f>
        <v>770073.34885673004</v>
      </c>
    </row>
    <row r="64" spans="1:14">
      <c r="A64" t="s">
        <v>1484</v>
      </c>
      <c r="B64" s="52" t="str">
        <f>VLOOKUP(A64,TRANSPORTE!A6:D117,3,FALSE)</f>
        <v>Transporte de tubos. celdas, etc.</v>
      </c>
      <c r="C64" s="53"/>
      <c r="D64" s="53"/>
      <c r="E64" s="53"/>
      <c r="F64" s="53"/>
      <c r="G64" s="53"/>
      <c r="H64" s="319" t="s">
        <v>1552</v>
      </c>
      <c r="I64" s="287">
        <v>1</v>
      </c>
      <c r="J64" s="294">
        <v>1</v>
      </c>
      <c r="K64" s="287">
        <f>I64*J64</f>
        <v>1</v>
      </c>
      <c r="L64" s="824">
        <f>VLOOKUP(A64,TRANSPORTE!A6:D117,4,FALSE)</f>
        <v>1059851.0370950485</v>
      </c>
      <c r="M64" s="825"/>
      <c r="N64" s="295">
        <f>K64*L64</f>
        <v>1059851.0370950485</v>
      </c>
    </row>
    <row r="65" spans="1:15">
      <c r="A65" t="s">
        <v>1486</v>
      </c>
      <c r="B65" s="52" t="str">
        <f>VLOOKUP(A65,TRANSPORTE!A6:D117,3,FALSE)</f>
        <v>Transporte de personal de montaje</v>
      </c>
      <c r="C65" s="53"/>
      <c r="D65" s="53"/>
      <c r="E65" s="53"/>
      <c r="F65" s="53"/>
      <c r="G65" s="53"/>
      <c r="H65" s="319" t="s">
        <v>1552</v>
      </c>
      <c r="I65" s="287">
        <v>8</v>
      </c>
      <c r="J65" s="294">
        <v>1</v>
      </c>
      <c r="K65" s="287">
        <f>I65*J65</f>
        <v>8</v>
      </c>
      <c r="L65" s="824">
        <f>VLOOKUP(A65,TRANSPORTE!A6:D118,4,FALSE)</f>
        <v>122546.07007705203</v>
      </c>
      <c r="M65" s="825"/>
      <c r="N65" s="295">
        <f>K65*L65</f>
        <v>980368.56061641627</v>
      </c>
    </row>
    <row r="66" spans="1:15">
      <c r="B66" s="52"/>
      <c r="C66" s="53"/>
      <c r="D66" s="53"/>
      <c r="E66" s="53"/>
      <c r="F66" s="53"/>
      <c r="G66" s="53"/>
      <c r="H66" s="296"/>
      <c r="I66" s="287"/>
      <c r="J66" s="287"/>
      <c r="K66" s="287"/>
      <c r="L66" s="297"/>
      <c r="M66" s="298"/>
      <c r="N66" s="299"/>
    </row>
    <row r="67" spans="1:15" ht="15" thickBot="1">
      <c r="B67" s="455"/>
      <c r="C67" s="456"/>
      <c r="D67" s="456"/>
      <c r="E67" s="456"/>
      <c r="F67" s="456"/>
      <c r="G67" s="456"/>
      <c r="H67" s="54"/>
      <c r="I67" s="132"/>
      <c r="J67" s="132"/>
      <c r="K67" s="132"/>
      <c r="L67" s="809"/>
      <c r="M67" s="810"/>
      <c r="N67" s="133"/>
    </row>
    <row r="68" spans="1:15" ht="15" thickBot="1">
      <c r="B68" s="826" t="s">
        <v>1037</v>
      </c>
      <c r="C68" s="827"/>
      <c r="D68" s="827"/>
      <c r="E68" s="827"/>
      <c r="F68" s="827"/>
      <c r="G68" s="827"/>
      <c r="H68" s="827"/>
      <c r="I68" s="827"/>
      <c r="J68" s="827"/>
      <c r="K68" s="827"/>
      <c r="L68" s="827"/>
      <c r="M68" s="828"/>
      <c r="N68" s="110">
        <f>SUM(N63:N67)</f>
        <v>2810292.9465681948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6" t="s">
        <v>1047</v>
      </c>
      <c r="C72" s="847"/>
      <c r="D72" s="847"/>
      <c r="E72" s="847"/>
      <c r="F72" s="847"/>
      <c r="G72" s="847"/>
      <c r="H72" s="847"/>
      <c r="I72" s="79" t="s">
        <v>1048</v>
      </c>
      <c r="J72" s="81" t="s">
        <v>1494</v>
      </c>
      <c r="K72" s="80" t="s">
        <v>1050</v>
      </c>
      <c r="L72" s="848" t="s">
        <v>1034</v>
      </c>
      <c r="M72" s="849"/>
      <c r="N72" s="104" t="s">
        <v>1035</v>
      </c>
    </row>
    <row r="73" spans="1:15">
      <c r="A73" s="168" t="s">
        <v>6</v>
      </c>
      <c r="B73" s="55" t="str">
        <f>VLOOKUP(A73,'MANO DE OBRA'!A8:D68,3,FALSE)</f>
        <v xml:space="preserve">Obrero </v>
      </c>
      <c r="C73" s="53"/>
      <c r="D73" s="53"/>
      <c r="E73" s="53"/>
      <c r="F73" s="53"/>
      <c r="G73" s="53"/>
      <c r="H73" s="53"/>
      <c r="I73" s="300">
        <f t="shared" ref="I73:I76" si="1">K73/J73*100</f>
        <v>27603.894705999999</v>
      </c>
      <c r="J73" s="301">
        <v>185</v>
      </c>
      <c r="K73" s="302">
        <f>VLOOKUP(A73,'MANO DE OBRA'!A8:D99,4,FALSE)</f>
        <v>51067.205206099999</v>
      </c>
      <c r="L73" s="56"/>
      <c r="M73" s="442">
        <v>1</v>
      </c>
      <c r="N73" s="403">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0">
        <f t="shared" si="1"/>
        <v>246958.80000000002</v>
      </c>
      <c r="J74" s="301">
        <v>185</v>
      </c>
      <c r="K74" s="302">
        <f>VLOOKUP(A74,'MANO DE OBRA'!A8:D100,4,FALSE)</f>
        <v>456873.78</v>
      </c>
      <c r="L74" s="56"/>
      <c r="M74" s="439">
        <v>1</v>
      </c>
      <c r="N74" s="403">
        <f t="shared" si="2"/>
        <v>456873.78</v>
      </c>
    </row>
    <row r="75" spans="1:15">
      <c r="A75" s="168" t="s">
        <v>82</v>
      </c>
      <c r="B75" s="55" t="str">
        <f>VLOOKUP(A75,'MANO DE OBRA'!A9:D70,3,FALSE)</f>
        <v>Ingeniero Supervisor y Director de Prueba Pilote</v>
      </c>
      <c r="C75" s="53"/>
      <c r="D75" s="53"/>
      <c r="E75" s="53"/>
      <c r="F75" s="53"/>
      <c r="G75" s="53"/>
      <c r="H75" s="53"/>
      <c r="I75" s="300">
        <f t="shared" si="1"/>
        <v>298595.64</v>
      </c>
      <c r="J75" s="301">
        <v>185</v>
      </c>
      <c r="K75" s="302">
        <f>VLOOKUP(A75,'MANO DE OBRA'!A9:D101,4,FALSE)</f>
        <v>552401.93400000001</v>
      </c>
      <c r="L75" s="56"/>
      <c r="M75" s="447">
        <v>1</v>
      </c>
      <c r="N75" s="403">
        <f t="shared" si="2"/>
        <v>552401.93400000001</v>
      </c>
    </row>
    <row r="76" spans="1:15">
      <c r="A76" s="168" t="s">
        <v>88</v>
      </c>
      <c r="B76" s="55" t="str">
        <f>VLOOKUP(A76,'MANO DE OBRA'!A10:D71,3,FALSE)</f>
        <v>Soldador experto en montaje y pruebas</v>
      </c>
      <c r="C76" s="53"/>
      <c r="D76" s="53"/>
      <c r="E76" s="53"/>
      <c r="F76" s="53"/>
      <c r="G76" s="53"/>
      <c r="H76" s="53"/>
      <c r="I76" s="300">
        <f t="shared" si="1"/>
        <v>82811.68411799999</v>
      </c>
      <c r="J76" s="301">
        <v>185</v>
      </c>
      <c r="K76" s="302">
        <f>VLOOKUP(A76,'MANO DE OBRA'!A10:D102,4,FALSE)</f>
        <v>153201.61561829998</v>
      </c>
      <c r="L76" s="56"/>
      <c r="M76" s="447">
        <v>1</v>
      </c>
      <c r="N76" s="403">
        <f t="shared" si="2"/>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2"/>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2"/>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2"/>
        <v>2042688.2082439999</v>
      </c>
    </row>
    <row r="80" spans="1:15" ht="15" thickBot="1">
      <c r="B80" s="807"/>
      <c r="C80" s="808"/>
      <c r="D80" s="808"/>
      <c r="E80" s="808"/>
      <c r="F80" s="808"/>
      <c r="G80" s="808"/>
      <c r="H80" s="808"/>
      <c r="I80" s="50"/>
      <c r="J80" s="50"/>
      <c r="K80" s="50"/>
      <c r="L80" s="973"/>
      <c r="M80" s="974"/>
      <c r="N80" s="51"/>
    </row>
    <row r="81" spans="1:14" ht="15" thickBot="1">
      <c r="B81" s="820" t="s">
        <v>1037</v>
      </c>
      <c r="C81" s="821"/>
      <c r="D81" s="821"/>
      <c r="E81" s="821"/>
      <c r="F81" s="821"/>
      <c r="G81" s="821"/>
      <c r="H81" s="821"/>
      <c r="I81" s="827"/>
      <c r="J81" s="827"/>
      <c r="K81" s="827"/>
      <c r="L81" s="827"/>
      <c r="M81" s="828"/>
      <c r="N81" s="309">
        <f>SUM(N73:N80)</f>
        <v>4022240.8211598997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N45+N58+N68+N81</f>
        <v>39197958.399586156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7839591.6799172312</v>
      </c>
      <c r="M88" s="855"/>
      <c r="N88" s="57"/>
    </row>
    <row r="89" spans="1:14">
      <c r="B89" s="95" t="s">
        <v>1057</v>
      </c>
      <c r="C89" s="96"/>
      <c r="D89" s="96"/>
      <c r="E89" s="96"/>
      <c r="F89" s="96"/>
      <c r="G89" s="96"/>
      <c r="H89" s="96"/>
      <c r="I89" s="93"/>
      <c r="J89" s="94"/>
      <c r="K89" s="312">
        <v>0.05</v>
      </c>
      <c r="L89" s="854">
        <f>N83*K89</f>
        <v>1959897.9199793078</v>
      </c>
      <c r="M89" s="855"/>
      <c r="N89" s="57"/>
    </row>
    <row r="90" spans="1:14" ht="15" thickBot="1">
      <c r="B90" s="97" t="s">
        <v>1058</v>
      </c>
      <c r="C90" s="98"/>
      <c r="D90" s="98"/>
      <c r="E90" s="98"/>
      <c r="F90" s="98"/>
      <c r="G90" s="98"/>
      <c r="H90" s="98"/>
      <c r="I90" s="99"/>
      <c r="J90" s="100"/>
      <c r="K90" s="313">
        <v>0.05</v>
      </c>
      <c r="L90" s="856">
        <f>N83*K90</f>
        <v>1959897.9199793078</v>
      </c>
      <c r="M90" s="857"/>
      <c r="N90" s="57"/>
    </row>
    <row r="91" spans="1:14" ht="15" thickBot="1">
      <c r="B91" s="820" t="s">
        <v>1037</v>
      </c>
      <c r="C91" s="821"/>
      <c r="D91" s="821"/>
      <c r="E91" s="821"/>
      <c r="F91" s="821"/>
      <c r="G91" s="821"/>
      <c r="H91" s="821"/>
      <c r="I91" s="821"/>
      <c r="J91" s="821"/>
      <c r="K91" s="821"/>
      <c r="L91" s="821"/>
      <c r="M91" s="822"/>
      <c r="N91" s="58">
        <f>L88+L89+L90</f>
        <v>11759387.519875847</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50957345.919462003</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 thickBot="1">
      <c r="B124" s="427" t="s">
        <v>2327</v>
      </c>
      <c r="C124" s="428"/>
      <c r="D124" s="428"/>
      <c r="E124" s="267"/>
      <c r="F124" s="267"/>
      <c r="G124" s="267"/>
      <c r="H124" s="267"/>
      <c r="I124" s="267"/>
      <c r="J124" s="970"/>
      <c r="K124" s="970"/>
      <c r="L124" s="970"/>
      <c r="M124" s="970"/>
      <c r="N124" s="971"/>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7.25" customHeight="1" thickBot="1">
      <c r="A31" t="s">
        <v>1929</v>
      </c>
      <c r="B31" s="86" t="s">
        <v>1187</v>
      </c>
      <c r="C31" s="87" t="s">
        <v>2204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259</v>
      </c>
      <c r="B36" s="833" t="str">
        <f>VLOOKUP(A36,EQUIPOS!A6:D154,3,FALSE)</f>
        <v>Montacargas</v>
      </c>
      <c r="C36" s="834"/>
      <c r="D36" s="834"/>
      <c r="E36" s="834"/>
      <c r="F36" s="834"/>
      <c r="G36" s="834"/>
      <c r="H36" s="835"/>
      <c r="I36" s="275"/>
      <c r="J36" s="276"/>
      <c r="K36" s="277">
        <f>VLOOKUP(A36,EQUIPOS!A6:D163,4,FALSE)</f>
        <v>70000</v>
      </c>
      <c r="L36" s="278"/>
      <c r="M36" s="344">
        <v>1.5</v>
      </c>
      <c r="N36" s="280">
        <f>K36/M36</f>
        <v>46666.666666666664</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2553.3602603050003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49220.026926971666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406</v>
      </c>
      <c r="B48" s="49" t="str">
        <f>VLOOKUP(A48,MATERIALES!A5:D373,3,FALSE)</f>
        <v>Camisa metálica en acero A-37</v>
      </c>
      <c r="C48" s="289"/>
      <c r="D48" s="289"/>
      <c r="E48" s="289"/>
      <c r="F48" s="289"/>
      <c r="G48" s="289"/>
      <c r="H48" s="289"/>
      <c r="I48" s="276"/>
      <c r="J48" s="232" t="str">
        <f>VLOOKUP(A48,MATERIALES!A4:D640,2,FALSE)</f>
        <v>kg</v>
      </c>
      <c r="K48" s="290">
        <v>313.2010795996344</v>
      </c>
      <c r="L48" s="275"/>
      <c r="M48" s="410">
        <f>VLOOKUP(A48,MATERIALES!A5:D396,4,FALSE)</f>
        <v>6257.2555082274412</v>
      </c>
      <c r="N48" s="280">
        <f>K48*M48</f>
        <v>1959779.1805075936</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1959779.1805075936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12</v>
      </c>
      <c r="N71" s="403">
        <f>K71/M71</f>
        <v>34044.803470733335</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0">
        <v>12</v>
      </c>
      <c r="N72" s="403">
        <f>K72/M72</f>
        <v>17022.401735366668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51067.205206099999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2060066.4126406652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412013.28252813307</v>
      </c>
      <c r="M84" s="855"/>
      <c r="N84" s="57"/>
    </row>
    <row r="85" spans="1:14">
      <c r="B85" s="95" t="s">
        <v>1057</v>
      </c>
      <c r="C85" s="96"/>
      <c r="D85" s="96"/>
      <c r="E85" s="96"/>
      <c r="F85" s="96"/>
      <c r="G85" s="96"/>
      <c r="H85" s="96"/>
      <c r="I85" s="93"/>
      <c r="J85" s="94"/>
      <c r="K85" s="312">
        <v>0.05</v>
      </c>
      <c r="L85" s="854">
        <f>N79*K85</f>
        <v>103003.32063203327</v>
      </c>
      <c r="M85" s="855"/>
      <c r="N85" s="57"/>
    </row>
    <row r="86" spans="1:14" ht="15" thickBot="1">
      <c r="B86" s="97" t="s">
        <v>1058</v>
      </c>
      <c r="C86" s="98"/>
      <c r="D86" s="98"/>
      <c r="E86" s="98"/>
      <c r="F86" s="98"/>
      <c r="G86" s="98"/>
      <c r="H86" s="98"/>
      <c r="I86" s="99"/>
      <c r="J86" s="100"/>
      <c r="K86" s="313">
        <v>0.05</v>
      </c>
      <c r="L86" s="856">
        <f>N79*K86</f>
        <v>103003.32063203327</v>
      </c>
      <c r="M86" s="857"/>
      <c r="N86" s="57"/>
    </row>
    <row r="87" spans="1:14" ht="15" thickBot="1">
      <c r="B87" s="820" t="s">
        <v>1037</v>
      </c>
      <c r="C87" s="821"/>
      <c r="D87" s="821"/>
      <c r="E87" s="821"/>
      <c r="F87" s="821"/>
      <c r="G87" s="821"/>
      <c r="H87" s="821"/>
      <c r="I87" s="821"/>
      <c r="J87" s="821"/>
      <c r="K87" s="821"/>
      <c r="L87" s="821"/>
      <c r="M87" s="822"/>
      <c r="N87" s="58">
        <f>L84+L85+L86</f>
        <v>618019.92379219958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2678086.3364328649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7.25" customHeight="1" thickBot="1">
      <c r="A31" t="s">
        <v>1929</v>
      </c>
      <c r="B31" s="86" t="s">
        <v>1740</v>
      </c>
      <c r="C31" s="87" t="s">
        <v>2205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267</v>
      </c>
      <c r="B36" s="833" t="str">
        <f>VLOOKUP(A36,EQUIPOS!A6:D154,3,FALSE)</f>
        <v>Motobomba de concreto</v>
      </c>
      <c r="C36" s="834"/>
      <c r="D36" s="834"/>
      <c r="E36" s="834"/>
      <c r="F36" s="834"/>
      <c r="G36" s="834"/>
      <c r="H36" s="835"/>
      <c r="I36" s="275"/>
      <c r="J36" s="276"/>
      <c r="K36" s="277">
        <f>VLOOKUP(A36,EQUIPOS!A6:D163,4,FALSE)</f>
        <v>55013.137060216723</v>
      </c>
      <c r="L36" s="278"/>
      <c r="M36" s="344">
        <v>2.5</v>
      </c>
      <c r="N36" s="280">
        <f>K36/M36</f>
        <v>22005.254824086689</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22005.254824086689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46.758679657867084</v>
      </c>
      <c r="L48" s="275"/>
      <c r="M48" s="410">
        <f>VLOOKUP(A48,MATERIALES!A5:D396,4,FALSE)</f>
        <v>2887.9884000000002</v>
      </c>
      <c r="N48" s="280">
        <f>K48*M48</f>
        <v>135038.52445123612</v>
      </c>
    </row>
    <row r="49" spans="1:14">
      <c r="A49" s="167" t="s">
        <v>904</v>
      </c>
      <c r="B49" s="49" t="str">
        <f>VLOOKUP(A49,MATERIALES!A6:D373,3,FALSE)</f>
        <v>Concreto Resistencia  21 (Mpa)</v>
      </c>
      <c r="C49" s="433"/>
      <c r="D49" s="433"/>
      <c r="E49" s="433"/>
      <c r="F49" s="433"/>
      <c r="G49" s="433"/>
      <c r="H49" s="433"/>
      <c r="I49" s="430"/>
      <c r="J49" s="232" t="str">
        <f>VLOOKUP(A49,MATERIALES!A5:D641,2,FALSE)</f>
        <v>m3</v>
      </c>
      <c r="K49" s="290">
        <v>0.66798113796952974</v>
      </c>
      <c r="L49" s="429"/>
      <c r="M49" s="410">
        <f>VLOOKUP(A49,MATERIALES!A6:D397,4,FALSE)</f>
        <v>331177</v>
      </c>
      <c r="N49" s="280">
        <f>K49*M49</f>
        <v>221219.98932933496</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356258.51378057105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1340</v>
      </c>
      <c r="B60" s="52" t="str">
        <f>VLOOKUP(A60,TRANSPORTE!A2:D117,3,FALSE)</f>
        <v>Transporte de material de excavación</v>
      </c>
      <c r="C60" s="325"/>
      <c r="D60" s="325"/>
      <c r="E60" s="325"/>
      <c r="F60" s="325"/>
      <c r="G60" s="325"/>
      <c r="H60" s="319" t="s">
        <v>339</v>
      </c>
      <c r="I60" s="287">
        <v>0.86837547936038872</v>
      </c>
      <c r="J60" s="294">
        <v>1</v>
      </c>
      <c r="K60" s="287">
        <f>I60*J60</f>
        <v>0.86837547936038872</v>
      </c>
      <c r="L60" s="824">
        <f>VLOOKUP(A60,TRANSPORTE!A2:D117,4,FALSE)</f>
        <v>800</v>
      </c>
      <c r="M60" s="825"/>
      <c r="N60" s="295">
        <f>K60*L60</f>
        <v>694.70038348831099</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694.70038348831099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c r="B71" s="55"/>
      <c r="C71" s="53"/>
      <c r="D71" s="53"/>
      <c r="E71" s="53"/>
      <c r="F71" s="53"/>
      <c r="G71" s="53"/>
      <c r="H71" s="53"/>
      <c r="I71" s="300"/>
      <c r="J71" s="301"/>
      <c r="K71" s="302"/>
      <c r="L71" s="56"/>
      <c r="M71" s="442"/>
      <c r="N71" s="403"/>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68"/>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378958.46898814605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75791.69379762921</v>
      </c>
      <c r="M84" s="855"/>
      <c r="N84" s="57"/>
    </row>
    <row r="85" spans="1:14">
      <c r="B85" s="95" t="s">
        <v>1057</v>
      </c>
      <c r="C85" s="96"/>
      <c r="D85" s="96"/>
      <c r="E85" s="96"/>
      <c r="F85" s="96"/>
      <c r="G85" s="96"/>
      <c r="H85" s="96"/>
      <c r="I85" s="93"/>
      <c r="J85" s="94"/>
      <c r="K85" s="312">
        <v>0.05</v>
      </c>
      <c r="L85" s="854">
        <f>N79*K85</f>
        <v>18947.923449407303</v>
      </c>
      <c r="M85" s="855"/>
      <c r="N85" s="57"/>
    </row>
    <row r="86" spans="1:14" ht="15" thickBot="1">
      <c r="B86" s="97" t="s">
        <v>1058</v>
      </c>
      <c r="C86" s="98"/>
      <c r="D86" s="98"/>
      <c r="E86" s="98"/>
      <c r="F86" s="98"/>
      <c r="G86" s="98"/>
      <c r="H86" s="98"/>
      <c r="I86" s="99"/>
      <c r="J86" s="100"/>
      <c r="K86" s="313">
        <v>0.05</v>
      </c>
      <c r="L86" s="856">
        <f>N79*K86</f>
        <v>18947.923449407303</v>
      </c>
      <c r="M86" s="857"/>
      <c r="N86" s="57"/>
    </row>
    <row r="87" spans="1:14" ht="15" thickBot="1">
      <c r="B87" s="820" t="s">
        <v>1037</v>
      </c>
      <c r="C87" s="821"/>
      <c r="D87" s="821"/>
      <c r="E87" s="821"/>
      <c r="F87" s="821"/>
      <c r="G87" s="821"/>
      <c r="H87" s="821"/>
      <c r="I87" s="821"/>
      <c r="J87" s="821"/>
      <c r="K87" s="821"/>
      <c r="L87" s="821"/>
      <c r="M87" s="822"/>
      <c r="N87" s="58">
        <f>L84+L85+L86</f>
        <v>113687.54069644382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492646.00968458987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21.75" customHeight="1" thickBot="1">
      <c r="A31" t="s">
        <v>1929</v>
      </c>
      <c r="B31" s="86" t="s">
        <v>1188</v>
      </c>
      <c r="C31" s="87" t="s">
        <v>2206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121</v>
      </c>
      <c r="B36" s="833" t="str">
        <f>VLOOKUP(A36,EQUIPOS!A6:D154,3,FALSE)</f>
        <v>Bomba eléctrica para accionar la celda</v>
      </c>
      <c r="C36" s="834"/>
      <c r="D36" s="834"/>
      <c r="E36" s="834"/>
      <c r="F36" s="834"/>
      <c r="G36" s="834"/>
      <c r="H36" s="835"/>
      <c r="I36" s="275"/>
      <c r="J36" s="276"/>
      <c r="K36" s="277">
        <f>VLOOKUP(A36,EQUIPOS!A6:D163,4,FALSE)</f>
        <v>45677.703387767237</v>
      </c>
      <c r="L36" s="278"/>
      <c r="M36" s="279">
        <v>0.01</v>
      </c>
      <c r="N36" s="280">
        <f t="shared" ref="N36:N41" si="0">K36/M36</f>
        <v>4567770.3387767235</v>
      </c>
    </row>
    <row r="37" spans="1:14">
      <c r="A37" s="119" t="s">
        <v>192</v>
      </c>
      <c r="B37" s="833" t="str">
        <f>VLOOKUP(A37,EQUIPOS!A7:D154,3,FALSE)</f>
        <v>Equipo de acarreo interno</v>
      </c>
      <c r="C37" s="834"/>
      <c r="D37" s="834"/>
      <c r="E37" s="834"/>
      <c r="F37" s="834"/>
      <c r="G37" s="834"/>
      <c r="H37" s="835"/>
      <c r="I37" s="429"/>
      <c r="J37" s="430"/>
      <c r="K37" s="277">
        <f>VLOOKUP(A37,EQUIPOS!A7:D164,4,FALSE)</f>
        <v>68750</v>
      </c>
      <c r="L37" s="343"/>
      <c r="M37" s="344">
        <v>0.05</v>
      </c>
      <c r="N37" s="280">
        <f t="shared" si="0"/>
        <v>1375000</v>
      </c>
    </row>
    <row r="38" spans="1:14">
      <c r="A38" s="119" t="s">
        <v>214</v>
      </c>
      <c r="B38" s="833" t="str">
        <f>VLOOKUP(A38,EQUIPOS!A8:D154,3,FALSE)</f>
        <v>Equipo de oxigeno y soldadura</v>
      </c>
      <c r="C38" s="834"/>
      <c r="D38" s="834"/>
      <c r="E38" s="834"/>
      <c r="F38" s="834"/>
      <c r="G38" s="834"/>
      <c r="H38" s="835"/>
      <c r="I38" s="429"/>
      <c r="J38" s="430"/>
      <c r="K38" s="446">
        <f>VLOOKUP(A38,EQUIPOS!A8:D165,4,FALSE)</f>
        <v>14406.521169034237</v>
      </c>
      <c r="L38" s="343"/>
      <c r="M38" s="344">
        <v>0.01</v>
      </c>
      <c r="N38" s="280">
        <f t="shared" si="0"/>
        <v>1440652.1169034236</v>
      </c>
    </row>
    <row r="39" spans="1:14">
      <c r="A39" s="119" t="s">
        <v>248</v>
      </c>
      <c r="B39" s="833" t="str">
        <f>VLOOKUP(A39,EQUIPOS!A9:D154,3,FALSE)</f>
        <v>Grúa telescópica de 50 Ton.</v>
      </c>
      <c r="C39" s="834"/>
      <c r="D39" s="834"/>
      <c r="E39" s="834"/>
      <c r="F39" s="834"/>
      <c r="G39" s="834"/>
      <c r="H39" s="835"/>
      <c r="I39" s="429"/>
      <c r="J39" s="430"/>
      <c r="K39" s="446">
        <f>VLOOKUP(A39,EQUIPOS!A9:D166,4,FALSE)</f>
        <v>211543.2523297531</v>
      </c>
      <c r="L39" s="343"/>
      <c r="M39" s="344">
        <v>0.04</v>
      </c>
      <c r="N39" s="280">
        <f t="shared" si="0"/>
        <v>5288581.308243827</v>
      </c>
    </row>
    <row r="40" spans="1:14">
      <c r="A40" s="119" t="s">
        <v>255</v>
      </c>
      <c r="B40" s="833" t="str">
        <f>VLOOKUP(A40,EQUIPOS!A10:D154,3,FALSE)</f>
        <v>Manómetro cable de acero para bajar la celda</v>
      </c>
      <c r="C40" s="834"/>
      <c r="D40" s="834"/>
      <c r="E40" s="834"/>
      <c r="F40" s="834"/>
      <c r="G40" s="834"/>
      <c r="H40" s="835"/>
      <c r="I40" s="429"/>
      <c r="J40" s="430"/>
      <c r="K40" s="446">
        <f>VLOOKUP(A40,EQUIPOS!A10:D167,4,FALSE)</f>
        <v>1268715.703789108</v>
      </c>
      <c r="L40" s="343"/>
      <c r="M40" s="344">
        <v>1</v>
      </c>
      <c r="N40" s="280">
        <f t="shared" si="0"/>
        <v>1268715.703789108</v>
      </c>
    </row>
    <row r="41" spans="1:14">
      <c r="A41" s="119" t="s">
        <v>322</v>
      </c>
      <c r="B41" s="833" t="str">
        <f>VLOOKUP(A41,EQUIPOS!A11:D155,3,FALSE)</f>
        <v xml:space="preserve">Retroexcavadora sobre llantas JD 410
</v>
      </c>
      <c r="C41" s="834"/>
      <c r="D41" s="834"/>
      <c r="E41" s="834"/>
      <c r="F41" s="834"/>
      <c r="G41" s="834"/>
      <c r="H41" s="835"/>
      <c r="I41" s="429"/>
      <c r="J41" s="430"/>
      <c r="K41" s="446">
        <f>VLOOKUP(A41,EQUIPOS!A11:D168,4,FALSE)</f>
        <v>90000</v>
      </c>
      <c r="L41" s="343"/>
      <c r="M41" s="344">
        <v>0.2</v>
      </c>
      <c r="N41" s="280">
        <f t="shared" si="0"/>
        <v>450000</v>
      </c>
    </row>
    <row r="42" spans="1:14">
      <c r="A42" s="119"/>
      <c r="B42" s="833"/>
      <c r="C42" s="834"/>
      <c r="D42" s="834"/>
      <c r="E42" s="834"/>
      <c r="F42" s="834"/>
      <c r="G42" s="834"/>
      <c r="H42" s="835"/>
      <c r="I42" s="336"/>
      <c r="J42" s="338"/>
      <c r="K42" s="446"/>
      <c r="L42" s="431"/>
      <c r="M42" s="432"/>
      <c r="N42" s="280"/>
    </row>
    <row r="43" spans="1:14">
      <c r="B43" s="833"/>
      <c r="C43" s="834"/>
      <c r="D43" s="834"/>
      <c r="E43" s="834"/>
      <c r="F43" s="834"/>
      <c r="G43" s="834"/>
      <c r="H43" s="835"/>
      <c r="I43" s="42"/>
      <c r="J43" s="43"/>
      <c r="K43" s="446"/>
      <c r="L43" s="284"/>
      <c r="M43" s="285"/>
      <c r="N43" s="280"/>
    </row>
    <row r="44" spans="1:14">
      <c r="B44" s="328"/>
      <c r="C44" s="329"/>
      <c r="D44" s="329"/>
      <c r="E44" s="329"/>
      <c r="F44" s="331"/>
      <c r="G44" s="331"/>
      <c r="H44" s="131"/>
      <c r="I44" s="42"/>
      <c r="J44" s="43"/>
      <c r="K44" s="446"/>
      <c r="L44" s="284"/>
      <c r="M44" s="285"/>
      <c r="N44" s="281"/>
    </row>
    <row r="45" spans="1:14">
      <c r="B45" s="840" t="s">
        <v>1036</v>
      </c>
      <c r="C45" s="841"/>
      <c r="D45" s="841"/>
      <c r="E45" s="44"/>
      <c r="F45" s="45"/>
      <c r="G45" s="45"/>
      <c r="H45" s="46"/>
      <c r="I45" s="42"/>
      <c r="J45" s="43"/>
      <c r="K45" s="287"/>
      <c r="L45" s="284"/>
      <c r="M45" s="409">
        <v>0.1</v>
      </c>
      <c r="N45" s="352">
        <f>N86*M45</f>
        <v>402224.08211598999</v>
      </c>
    </row>
    <row r="46" spans="1:14" ht="15" thickBot="1">
      <c r="B46" s="833"/>
      <c r="C46" s="834"/>
      <c r="D46" s="834"/>
      <c r="E46" s="834"/>
      <c r="F46" s="834"/>
      <c r="G46" s="834"/>
      <c r="H46" s="835"/>
      <c r="I46" s="842"/>
      <c r="J46" s="843"/>
      <c r="K46" s="47"/>
      <c r="L46" s="844"/>
      <c r="M46" s="845"/>
      <c r="N46" s="111"/>
    </row>
    <row r="47" spans="1:14" ht="15" thickBot="1">
      <c r="B47" s="820" t="s">
        <v>1037</v>
      </c>
      <c r="C47" s="821"/>
      <c r="D47" s="821"/>
      <c r="E47" s="821"/>
      <c r="F47" s="821"/>
      <c r="G47" s="821"/>
      <c r="H47" s="821"/>
      <c r="I47" s="821"/>
      <c r="J47" s="821"/>
      <c r="K47" s="821"/>
      <c r="L47" s="821"/>
      <c r="M47" s="822"/>
      <c r="N47" s="419">
        <f>SUM(N36:N45)</f>
        <v>14792943.54982907</v>
      </c>
    </row>
    <row r="48" spans="1:14">
      <c r="B48" s="288"/>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11" t="s">
        <v>1028</v>
      </c>
      <c r="C51" s="812"/>
      <c r="D51" s="812"/>
      <c r="E51" s="812"/>
      <c r="F51" s="812"/>
      <c r="G51" s="812"/>
      <c r="H51" s="812"/>
      <c r="I51" s="813"/>
      <c r="J51" s="323" t="s">
        <v>1029</v>
      </c>
      <c r="K51" s="91" t="s">
        <v>1030</v>
      </c>
      <c r="L51" s="814" t="s">
        <v>1039</v>
      </c>
      <c r="M51" s="813"/>
      <c r="N51" s="92" t="s">
        <v>1035</v>
      </c>
    </row>
    <row r="52" spans="1:17">
      <c r="A52" s="167" t="s">
        <v>412</v>
      </c>
      <c r="B52" s="49" t="str">
        <f>VLOOKUP(A52,MATERIALES!A5:D373,3,FALSE)</f>
        <v>Celda especial de carga</v>
      </c>
      <c r="C52" s="289"/>
      <c r="D52" s="289"/>
      <c r="E52" s="289"/>
      <c r="F52" s="289"/>
      <c r="G52" s="289"/>
      <c r="H52" s="289"/>
      <c r="I52" s="289"/>
      <c r="J52" s="319" t="str">
        <f>VLOOKUP(A52,MATERIALES!A6:D644,2,FALSE)</f>
        <v>u</v>
      </c>
      <c r="K52" s="290">
        <v>1</v>
      </c>
      <c r="L52" s="275"/>
      <c r="M52" s="410">
        <f>VLOOKUP(A52,MATERIALES!A5:D396,4,FALSE)</f>
        <v>12467988.085359659</v>
      </c>
      <c r="N52" s="280">
        <f t="shared" ref="N52:N57" si="1">K52*M52</f>
        <v>12467988.085359659</v>
      </c>
    </row>
    <row r="53" spans="1:17">
      <c r="A53" s="167" t="s">
        <v>515</v>
      </c>
      <c r="B53" s="49" t="str">
        <f>VLOOKUP(A53,MATERIALES!A6:D373,3,FALSE)</f>
        <v>Manguera de alta presión</v>
      </c>
      <c r="C53" s="433"/>
      <c r="D53" s="433"/>
      <c r="E53" s="433"/>
      <c r="F53" s="433"/>
      <c r="G53" s="433"/>
      <c r="H53" s="433"/>
      <c r="I53" s="433"/>
      <c r="J53" s="320" t="str">
        <f>VLOOKUP(A53,MATERIALES!A7:D645,2,FALSE)</f>
        <v>m</v>
      </c>
      <c r="K53" s="405">
        <v>30</v>
      </c>
      <c r="L53" s="429"/>
      <c r="M53" s="410">
        <f>VLOOKUP(A53,MATERIALES!A6:D397,4,FALSE)</f>
        <v>75228.743811818131</v>
      </c>
      <c r="N53" s="280">
        <f t="shared" si="1"/>
        <v>2256862.314354544</v>
      </c>
    </row>
    <row r="54" spans="1:17">
      <c r="A54" s="167" t="s">
        <v>755</v>
      </c>
      <c r="B54" s="49" t="str">
        <f>VLOOKUP(A54,MATERIALES!A6:D373,3,FALSE)</f>
        <v>Transductores electrónicos (incluye cables, protección contra el concreto y panel de lectura)</v>
      </c>
      <c r="C54" s="433"/>
      <c r="D54" s="433"/>
      <c r="E54" s="433"/>
      <c r="F54" s="433"/>
      <c r="G54" s="433"/>
      <c r="H54" s="433"/>
      <c r="I54" s="433"/>
      <c r="J54" s="320" t="str">
        <f>VLOOKUP(A54,MATERIALES!A8:D646,2,FALSE)</f>
        <v>u</v>
      </c>
      <c r="K54" s="405">
        <v>2</v>
      </c>
      <c r="L54" s="429"/>
      <c r="M54" s="410">
        <f>VLOOKUP(A54,MATERIALES!A6:D398,4,FALSE)</f>
        <v>1232810.8394384033</v>
      </c>
      <c r="N54" s="280">
        <f t="shared" si="1"/>
        <v>2465621.6788768065</v>
      </c>
      <c r="Q54" s="112"/>
    </row>
    <row r="55" spans="1:17">
      <c r="A55" s="167" t="s">
        <v>757</v>
      </c>
      <c r="B55" s="49" t="str">
        <f>VLOOKUP(A55,MATERIALES!A6:D373,3,FALSE)</f>
        <v>Transductores mecánicos (incluye cables, protección contra el concreto y panel de lectura)</v>
      </c>
      <c r="C55" s="433"/>
      <c r="D55" s="433"/>
      <c r="E55" s="433"/>
      <c r="F55" s="433"/>
      <c r="G55" s="433"/>
      <c r="H55" s="433"/>
      <c r="I55" s="433"/>
      <c r="J55" s="320" t="str">
        <f>VLOOKUP(A55,MATERIALES!A9:D647,2,FALSE)</f>
        <v>u</v>
      </c>
      <c r="K55" s="405">
        <v>5</v>
      </c>
      <c r="L55" s="429"/>
      <c r="M55" s="410">
        <f>VLOOKUP(A55,MATERIALES!A6:D399,4,FALSE)</f>
        <v>756017.11163691734</v>
      </c>
      <c r="N55" s="280">
        <f t="shared" si="1"/>
        <v>3780085.5581845865</v>
      </c>
    </row>
    <row r="56" spans="1:17">
      <c r="A56" s="167" t="s">
        <v>790</v>
      </c>
      <c r="B56" s="49" t="str">
        <f>VLOOKUP(A56,MATERIALES!A7:D373,3,FALSE)</f>
        <v>Tubo metálico de alta resistencia</v>
      </c>
      <c r="C56" s="433"/>
      <c r="D56" s="433"/>
      <c r="E56" s="433"/>
      <c r="F56" s="433"/>
      <c r="G56" s="433"/>
      <c r="H56" s="433"/>
      <c r="I56" s="433"/>
      <c r="J56" s="320" t="str">
        <f>VLOOKUP(A56,MATERIALES!A10:D648,2,FALSE)</f>
        <v>m</v>
      </c>
      <c r="K56" s="405">
        <v>60</v>
      </c>
      <c r="L56" s="429"/>
      <c r="M56" s="410">
        <f>VLOOKUP(A56,MATERIALES!A7:D400,4,FALSE)</f>
        <v>50657.090291790344</v>
      </c>
      <c r="N56" s="280">
        <f t="shared" si="1"/>
        <v>3039425.4175074208</v>
      </c>
    </row>
    <row r="57" spans="1:17">
      <c r="A57" s="167" t="s">
        <v>799</v>
      </c>
      <c r="B57" s="49" t="str">
        <f>VLOOKUP(A57,MATERIALES!A8:D373,3,FALSE)</f>
        <v>Uniones especiales de alta resistencia para tubería</v>
      </c>
      <c r="C57" s="433"/>
      <c r="D57" s="433"/>
      <c r="E57" s="433"/>
      <c r="F57" s="433"/>
      <c r="G57" s="433"/>
      <c r="H57" s="433"/>
      <c r="I57" s="433"/>
      <c r="J57" s="320" t="str">
        <f>VLOOKUP(A57,MATERIALES!A11:D649,2,FALSE)</f>
        <v>u</v>
      </c>
      <c r="K57" s="405">
        <v>12</v>
      </c>
      <c r="L57" s="429"/>
      <c r="M57" s="410">
        <f>VLOOKUP(A57,MATERIALES!A8:D401,4,FALSE)</f>
        <v>31416.329473811347</v>
      </c>
      <c r="N57" s="280">
        <f t="shared" si="1"/>
        <v>376995.95368573617</v>
      </c>
    </row>
    <row r="58" spans="1:17">
      <c r="A58" s="167"/>
      <c r="B58" s="49"/>
      <c r="C58" s="433"/>
      <c r="D58" s="433"/>
      <c r="E58" s="433"/>
      <c r="F58" s="433"/>
      <c r="G58" s="433"/>
      <c r="H58" s="433"/>
      <c r="I58" s="433"/>
      <c r="J58" s="319"/>
      <c r="K58" s="405"/>
      <c r="L58" s="429"/>
      <c r="M58" s="410"/>
      <c r="N58" s="280"/>
    </row>
    <row r="59" spans="1:17">
      <c r="A59" s="167"/>
      <c r="B59" s="49"/>
      <c r="C59" s="433"/>
      <c r="D59" s="433"/>
      <c r="E59" s="433"/>
      <c r="F59" s="433"/>
      <c r="G59" s="433"/>
      <c r="H59" s="433"/>
      <c r="I59" s="433"/>
      <c r="J59" s="319"/>
      <c r="K59" s="405"/>
      <c r="L59" s="429"/>
      <c r="M59" s="410"/>
      <c r="N59" s="280"/>
    </row>
    <row r="60" spans="1:17">
      <c r="A60" s="167"/>
      <c r="B60" s="49"/>
      <c r="C60" s="433"/>
      <c r="D60" s="433"/>
      <c r="E60" s="433"/>
      <c r="F60" s="433"/>
      <c r="G60" s="433"/>
      <c r="H60" s="433"/>
      <c r="I60" s="433"/>
      <c r="J60" s="319"/>
      <c r="K60" s="405"/>
      <c r="L60" s="429"/>
      <c r="M60" s="410"/>
      <c r="N60" s="280"/>
    </row>
    <row r="61" spans="1:17">
      <c r="A61" s="167"/>
      <c r="B61" s="49"/>
      <c r="C61" s="433"/>
      <c r="D61" s="433"/>
      <c r="E61" s="433"/>
      <c r="F61" s="433"/>
      <c r="G61" s="433"/>
      <c r="H61" s="433"/>
      <c r="I61" s="433"/>
      <c r="J61" s="319"/>
      <c r="K61" s="405"/>
      <c r="L61" s="429"/>
      <c r="M61" s="410"/>
      <c r="N61" s="280"/>
    </row>
    <row r="62" spans="1:17" ht="15" thickBot="1">
      <c r="B62" s="49"/>
      <c r="C62" s="318"/>
      <c r="D62" s="318"/>
      <c r="E62" s="318"/>
      <c r="F62" s="318"/>
      <c r="G62" s="318"/>
      <c r="H62" s="318"/>
      <c r="I62" s="318"/>
      <c r="J62" s="443"/>
      <c r="K62" s="132"/>
      <c r="L62" s="333"/>
      <c r="M62" s="410"/>
      <c r="N62" s="280"/>
    </row>
    <row r="63" spans="1:17" ht="15" thickBot="1">
      <c r="B63" s="820" t="s">
        <v>1037</v>
      </c>
      <c r="C63" s="821"/>
      <c r="D63" s="821"/>
      <c r="E63" s="821"/>
      <c r="F63" s="821"/>
      <c r="G63" s="821"/>
      <c r="H63" s="821"/>
      <c r="I63" s="821"/>
      <c r="J63" s="821"/>
      <c r="K63" s="821"/>
      <c r="L63" s="821"/>
      <c r="M63" s="822"/>
      <c r="N63" s="402">
        <f>SUM(N52:N62)</f>
        <v>24386979.007968754</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1" t="s">
        <v>1041</v>
      </c>
      <c r="C67" s="322"/>
      <c r="D67" s="322"/>
      <c r="E67" s="322"/>
      <c r="F67" s="322"/>
      <c r="G67" s="322"/>
      <c r="H67" s="79" t="s">
        <v>1029</v>
      </c>
      <c r="I67" s="80" t="s">
        <v>1042</v>
      </c>
      <c r="J67" s="81" t="s">
        <v>1043</v>
      </c>
      <c r="K67" s="79" t="s">
        <v>1044</v>
      </c>
      <c r="L67" s="823" t="s">
        <v>1045</v>
      </c>
      <c r="M67" s="796"/>
      <c r="N67" s="82" t="s">
        <v>1035</v>
      </c>
    </row>
    <row r="68" spans="1:15">
      <c r="A68" t="s">
        <v>1484</v>
      </c>
      <c r="B68" s="52" t="str">
        <f>VLOOKUP(A68,TRANSPORTE!A5:D117,3,FALSE)</f>
        <v>Transporte de tubos. celdas, etc.</v>
      </c>
      <c r="C68" s="325"/>
      <c r="D68" s="325"/>
      <c r="E68" s="325"/>
      <c r="F68" s="325"/>
      <c r="G68" s="325"/>
      <c r="H68" s="319" t="s">
        <v>1552</v>
      </c>
      <c r="I68" s="287">
        <v>1</v>
      </c>
      <c r="J68" s="294">
        <v>1</v>
      </c>
      <c r="K68" s="287">
        <f>I68*J68</f>
        <v>1</v>
      </c>
      <c r="L68" s="824">
        <f>VLOOKUP(A68,TRANSPORTE!A5:D117,4,FALSE)</f>
        <v>1059851.0370950485</v>
      </c>
      <c r="M68" s="825"/>
      <c r="N68" s="295">
        <f>K68*L68</f>
        <v>1059851.0370950485</v>
      </c>
    </row>
    <row r="69" spans="1:15">
      <c r="A69" t="s">
        <v>1483</v>
      </c>
      <c r="B69" s="52" t="str">
        <f>VLOOKUP(A69,TRANSPORTE!A5:D117,3,FALSE)</f>
        <v>Pasajes aéreos</v>
      </c>
      <c r="C69" s="53"/>
      <c r="D69" s="53"/>
      <c r="E69" s="53"/>
      <c r="F69" s="53"/>
      <c r="G69" s="53"/>
      <c r="H69" s="319" t="s">
        <v>1029</v>
      </c>
      <c r="I69" s="287">
        <v>3</v>
      </c>
      <c r="J69" s="294">
        <v>1</v>
      </c>
      <c r="K69" s="287">
        <f>I69*J69</f>
        <v>3</v>
      </c>
      <c r="L69" s="824">
        <f>VLOOKUP(A69,TRANSPORTE!A5:D117,4,FALSE)</f>
        <v>256691.11628557669</v>
      </c>
      <c r="M69" s="825"/>
      <c r="N69" s="295">
        <f>K69*L69</f>
        <v>770073.34885673004</v>
      </c>
    </row>
    <row r="70" spans="1:15">
      <c r="B70" s="52"/>
      <c r="C70" s="53"/>
      <c r="D70" s="53"/>
      <c r="E70" s="53"/>
      <c r="F70" s="53"/>
      <c r="G70" s="53"/>
      <c r="H70" s="319"/>
      <c r="I70" s="287"/>
      <c r="J70" s="294"/>
      <c r="K70" s="287"/>
      <c r="L70" s="824"/>
      <c r="M70" s="825"/>
      <c r="N70" s="295"/>
    </row>
    <row r="71" spans="1:15">
      <c r="B71" s="52"/>
      <c r="C71" s="53"/>
      <c r="D71" s="53"/>
      <c r="E71" s="53"/>
      <c r="F71" s="53"/>
      <c r="G71" s="53"/>
      <c r="H71" s="319"/>
      <c r="I71" s="287"/>
      <c r="J71" s="294"/>
      <c r="K71" s="287"/>
      <c r="L71" s="824"/>
      <c r="M71" s="825"/>
      <c r="N71" s="295"/>
    </row>
    <row r="72" spans="1:15">
      <c r="B72" s="52"/>
      <c r="C72" s="53"/>
      <c r="D72" s="53"/>
      <c r="E72" s="53"/>
      <c r="F72" s="53"/>
      <c r="G72" s="53"/>
      <c r="H72" s="296"/>
      <c r="I72" s="287"/>
      <c r="J72" s="287"/>
      <c r="K72" s="287"/>
      <c r="L72" s="297"/>
      <c r="M72" s="298"/>
      <c r="N72" s="299"/>
    </row>
    <row r="73" spans="1:15" ht="15" thickBot="1">
      <c r="B73" s="455"/>
      <c r="C73" s="456"/>
      <c r="D73" s="456"/>
      <c r="E73" s="456"/>
      <c r="F73" s="456"/>
      <c r="G73" s="456"/>
      <c r="H73" s="54"/>
      <c r="I73" s="132"/>
      <c r="J73" s="132"/>
      <c r="K73" s="132"/>
      <c r="L73" s="809"/>
      <c r="M73" s="810"/>
      <c r="N73" s="133"/>
    </row>
    <row r="74" spans="1:15" ht="15" thickBot="1">
      <c r="B74" s="826" t="s">
        <v>1037</v>
      </c>
      <c r="C74" s="827"/>
      <c r="D74" s="827"/>
      <c r="E74" s="827"/>
      <c r="F74" s="827"/>
      <c r="G74" s="827"/>
      <c r="H74" s="827"/>
      <c r="I74" s="827"/>
      <c r="J74" s="827"/>
      <c r="K74" s="827"/>
      <c r="L74" s="827"/>
      <c r="M74" s="828"/>
      <c r="N74" s="110">
        <f>N68+N69+N70+N71+N72</f>
        <v>1829924.3859517784</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46" t="s">
        <v>1047</v>
      </c>
      <c r="C78" s="847"/>
      <c r="D78" s="847"/>
      <c r="E78" s="847"/>
      <c r="F78" s="847"/>
      <c r="G78" s="847"/>
      <c r="H78" s="847"/>
      <c r="I78" s="79" t="s">
        <v>1048</v>
      </c>
      <c r="J78" s="81" t="s">
        <v>1494</v>
      </c>
      <c r="K78" s="80" t="s">
        <v>1050</v>
      </c>
      <c r="L78" s="848" t="s">
        <v>1034</v>
      </c>
      <c r="M78" s="849"/>
      <c r="N78" s="104" t="s">
        <v>1035</v>
      </c>
    </row>
    <row r="79" spans="1:15">
      <c r="A79" s="168" t="s">
        <v>6</v>
      </c>
      <c r="B79" s="55" t="str">
        <f>VLOOKUP(A79,'MANO DE OBRA'!A8:D68,3,FALSE)</f>
        <v xml:space="preserve">Obrero </v>
      </c>
      <c r="C79" s="53"/>
      <c r="D79" s="53"/>
      <c r="E79" s="53"/>
      <c r="F79" s="53"/>
      <c r="G79" s="53"/>
      <c r="H79" s="53"/>
      <c r="I79" s="300">
        <f t="shared" ref="I79:I82" si="2">K79/J79*100</f>
        <v>27603.894705999999</v>
      </c>
      <c r="J79" s="301">
        <v>185</v>
      </c>
      <c r="K79" s="302">
        <f>VLOOKUP(A79,'MANO DE OBRA'!A8:D99,4,FALSE)</f>
        <v>51067.205206099999</v>
      </c>
      <c r="L79" s="56"/>
      <c r="M79" s="442">
        <v>1</v>
      </c>
      <c r="N79" s="403">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0">
        <f t="shared" si="2"/>
        <v>246958.80000000002</v>
      </c>
      <c r="J80" s="301">
        <v>185</v>
      </c>
      <c r="K80" s="302">
        <f>VLOOKUP(A80,'MANO DE OBRA'!A8:D100,4,FALSE)</f>
        <v>456873.78</v>
      </c>
      <c r="L80" s="56"/>
      <c r="M80" s="442">
        <v>1</v>
      </c>
      <c r="N80" s="403">
        <f t="shared" si="3"/>
        <v>456873.78</v>
      </c>
    </row>
    <row r="81" spans="1:14">
      <c r="A81" s="168" t="s">
        <v>82</v>
      </c>
      <c r="B81" s="55" t="str">
        <f>VLOOKUP(A81,'MANO DE OBRA'!A9:D70,3,FALSE)</f>
        <v>Ingeniero Supervisor y Director de Prueba Pilote</v>
      </c>
      <c r="C81" s="53"/>
      <c r="D81" s="53"/>
      <c r="E81" s="53"/>
      <c r="F81" s="53"/>
      <c r="G81" s="53"/>
      <c r="H81" s="53"/>
      <c r="I81" s="300">
        <f t="shared" si="2"/>
        <v>298595.64</v>
      </c>
      <c r="J81" s="301">
        <v>185</v>
      </c>
      <c r="K81" s="302">
        <f>VLOOKUP(A81,'MANO DE OBRA'!A9:D101,4,FALSE)</f>
        <v>552401.93400000001</v>
      </c>
      <c r="L81" s="56"/>
      <c r="M81" s="442">
        <v>1</v>
      </c>
      <c r="N81" s="403">
        <f t="shared" si="3"/>
        <v>552401.93400000001</v>
      </c>
    </row>
    <row r="82" spans="1:14">
      <c r="A82" t="s">
        <v>88</v>
      </c>
      <c r="B82" s="55" t="str">
        <f>VLOOKUP(A82,'MANO DE OBRA'!A9:D70,3,FALSE)</f>
        <v>Soldador experto en montaje y pruebas</v>
      </c>
      <c r="C82" s="53"/>
      <c r="D82" s="53"/>
      <c r="E82" s="53"/>
      <c r="F82" s="53"/>
      <c r="G82" s="53"/>
      <c r="H82" s="53"/>
      <c r="I82" s="300">
        <f t="shared" si="2"/>
        <v>82811.68411799999</v>
      </c>
      <c r="J82" s="301">
        <v>185</v>
      </c>
      <c r="K82" s="302">
        <f>VLOOKUP(A82,'MANO DE OBRA'!A9:D101,4,FALSE)</f>
        <v>153201.61561829998</v>
      </c>
      <c r="L82" s="56"/>
      <c r="M82" s="442">
        <v>1</v>
      </c>
      <c r="N82" s="403">
        <f t="shared" si="3"/>
        <v>153201.61561829998</v>
      </c>
    </row>
    <row r="83" spans="1:14">
      <c r="A83" t="s">
        <v>91</v>
      </c>
      <c r="B83" s="55" t="str">
        <f>VLOOKUP(A83,'MANO DE OBRA'!A10:D71,3,FALSE)</f>
        <v>Viáticos ingeniero y director</v>
      </c>
      <c r="C83" s="53"/>
      <c r="D83" s="53"/>
      <c r="E83" s="53"/>
      <c r="F83" s="53"/>
      <c r="G83" s="53"/>
      <c r="H83" s="53"/>
      <c r="I83" s="300"/>
      <c r="J83" s="301"/>
      <c r="K83" s="302">
        <f>VLOOKUP(A83,'MANO DE OBRA'!A10:D102,4,FALSE)</f>
        <v>510672.05206099997</v>
      </c>
      <c r="L83" s="326"/>
      <c r="M83" s="442">
        <v>1</v>
      </c>
      <c r="N83" s="403">
        <f t="shared" si="3"/>
        <v>510672.05206099997</v>
      </c>
    </row>
    <row r="84" spans="1:14">
      <c r="A84" t="s">
        <v>94</v>
      </c>
      <c r="B84" s="55" t="str">
        <f>VLOOKUP(A84,'MANO DE OBRA'!A11:D72,3,FALSE)</f>
        <v>Viáticos soldadores</v>
      </c>
      <c r="C84" s="53"/>
      <c r="D84" s="53"/>
      <c r="E84" s="53"/>
      <c r="F84" s="53"/>
      <c r="G84" s="53"/>
      <c r="H84" s="53"/>
      <c r="I84" s="300"/>
      <c r="J84" s="301"/>
      <c r="K84" s="302">
        <f>VLOOKUP(A84,'MANO DE OBRA'!A11:D103,4,FALSE)</f>
        <v>255336.02603049998</v>
      </c>
      <c r="L84" s="326"/>
      <c r="M84" s="308">
        <v>1</v>
      </c>
      <c r="N84" s="304">
        <f t="shared" si="3"/>
        <v>255336.02603049998</v>
      </c>
    </row>
    <row r="85" spans="1:14" ht="15" thickBot="1">
      <c r="A85" t="s">
        <v>96</v>
      </c>
      <c r="B85" s="807" t="str">
        <f>VLOOKUP(A85,'MANO DE OBRA'!A12:D73,3,FALSE)</f>
        <v>Estudios, análisis e informes</v>
      </c>
      <c r="C85" s="808" t="e">
        <f>VLOOKUP(B85,'MANO DE OBRA'!B12:E73,3,FALSE)</f>
        <v>#N/A</v>
      </c>
      <c r="D85" s="808" t="e">
        <f>VLOOKUP(C85,'MANO DE OBRA'!C12:F73,3,FALSE)</f>
        <v>#N/A</v>
      </c>
      <c r="E85" s="808" t="e">
        <f>VLOOKUP(D85,'MANO DE OBRA'!D12:G73,3,FALSE)</f>
        <v>#N/A</v>
      </c>
      <c r="F85" s="808" t="e">
        <f>VLOOKUP(E85,'MANO DE OBRA'!E12:H73,3,FALSE)</f>
        <v>#N/A</v>
      </c>
      <c r="G85" s="808" t="e">
        <f>VLOOKUP(F85,'MANO DE OBRA'!F12:I73,3,FALSE)</f>
        <v>#N/A</v>
      </c>
      <c r="H85" s="808" t="e">
        <f>VLOOKUP(G85,'MANO DE OBRA'!G12:J73,3,FALSE)</f>
        <v>#N/A</v>
      </c>
      <c r="I85" s="478"/>
      <c r="J85" s="479"/>
      <c r="K85" s="480">
        <f>VLOOKUP(A85,'MANO DE OBRA'!A12:D104,4,FALSE)</f>
        <v>2042688.2082439999</v>
      </c>
      <c r="L85" s="975">
        <v>1</v>
      </c>
      <c r="M85" s="975"/>
      <c r="N85" s="481">
        <f>K85*L85</f>
        <v>2042688.2082439999</v>
      </c>
    </row>
    <row r="86" spans="1:14" ht="15" thickBot="1">
      <c r="B86" s="826" t="s">
        <v>1037</v>
      </c>
      <c r="C86" s="827"/>
      <c r="D86" s="827"/>
      <c r="E86" s="827"/>
      <c r="F86" s="827"/>
      <c r="G86" s="827"/>
      <c r="H86" s="827"/>
      <c r="I86" s="827"/>
      <c r="J86" s="827"/>
      <c r="K86" s="827"/>
      <c r="L86" s="827"/>
      <c r="M86" s="828"/>
      <c r="N86" s="468">
        <f>SUM(N79:N85)</f>
        <v>4022240.8211598997</v>
      </c>
    </row>
    <row r="87" spans="1:14" ht="15" thickBot="1">
      <c r="B87" s="39"/>
      <c r="C87" s="40"/>
      <c r="D87" s="40"/>
      <c r="E87" s="40"/>
      <c r="F87" s="40"/>
      <c r="G87" s="40"/>
      <c r="H87" s="40"/>
      <c r="I87" s="40"/>
      <c r="J87" s="40"/>
      <c r="K87" s="40"/>
      <c r="L87" s="40"/>
      <c r="M87" s="40"/>
      <c r="N87" s="41"/>
    </row>
    <row r="88" spans="1:14" ht="15" thickBot="1">
      <c r="B88" s="820" t="s">
        <v>1051</v>
      </c>
      <c r="C88" s="821"/>
      <c r="D88" s="821"/>
      <c r="E88" s="821"/>
      <c r="F88" s="821"/>
      <c r="G88" s="821"/>
      <c r="H88" s="821"/>
      <c r="I88" s="821"/>
      <c r="J88" s="821"/>
      <c r="K88" s="821"/>
      <c r="L88" s="821"/>
      <c r="M88" s="822"/>
      <c r="N88" s="105">
        <f>N86+N74+N63+N47</f>
        <v>45032087.764909506</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11" t="s">
        <v>1053</v>
      </c>
      <c r="C92" s="812"/>
      <c r="D92" s="812"/>
      <c r="E92" s="812"/>
      <c r="F92" s="812"/>
      <c r="G92" s="812"/>
      <c r="H92" s="812"/>
      <c r="I92" s="322"/>
      <c r="J92" s="342"/>
      <c r="K92" s="310" t="s">
        <v>1054</v>
      </c>
      <c r="L92" s="850" t="s">
        <v>1055</v>
      </c>
      <c r="M92" s="851"/>
      <c r="N92" s="311"/>
    </row>
    <row r="93" spans="1:14">
      <c r="B93" s="852" t="s">
        <v>1056</v>
      </c>
      <c r="C93" s="853"/>
      <c r="D93" s="853"/>
      <c r="E93" s="853"/>
      <c r="F93" s="853"/>
      <c r="G93" s="853"/>
      <c r="H93" s="853"/>
      <c r="I93" s="93"/>
      <c r="J93" s="94"/>
      <c r="K93" s="312">
        <v>0.2</v>
      </c>
      <c r="L93" s="854">
        <f>N88*K93</f>
        <v>9006417.5529819019</v>
      </c>
      <c r="M93" s="855"/>
      <c r="N93" s="57"/>
    </row>
    <row r="94" spans="1:14">
      <c r="B94" s="95" t="s">
        <v>1057</v>
      </c>
      <c r="C94" s="96"/>
      <c r="D94" s="96"/>
      <c r="E94" s="96"/>
      <c r="F94" s="96"/>
      <c r="G94" s="96"/>
      <c r="H94" s="96"/>
      <c r="I94" s="93"/>
      <c r="J94" s="94"/>
      <c r="K94" s="312">
        <v>0.05</v>
      </c>
      <c r="L94" s="854">
        <f>N88*K94</f>
        <v>2251604.3882454755</v>
      </c>
      <c r="M94" s="855"/>
      <c r="N94" s="57"/>
    </row>
    <row r="95" spans="1:14" ht="15" thickBot="1">
      <c r="B95" s="97" t="s">
        <v>1058</v>
      </c>
      <c r="C95" s="98"/>
      <c r="D95" s="98"/>
      <c r="E95" s="98"/>
      <c r="F95" s="98"/>
      <c r="G95" s="98"/>
      <c r="H95" s="98"/>
      <c r="I95" s="99"/>
      <c r="J95" s="100"/>
      <c r="K95" s="313">
        <v>0.05</v>
      </c>
      <c r="L95" s="856">
        <f>N88*K95</f>
        <v>2251604.3882454755</v>
      </c>
      <c r="M95" s="857"/>
      <c r="N95" s="57"/>
    </row>
    <row r="96" spans="1:14" ht="15" thickBot="1">
      <c r="B96" s="820" t="s">
        <v>1037</v>
      </c>
      <c r="C96" s="821"/>
      <c r="D96" s="821"/>
      <c r="E96" s="821"/>
      <c r="F96" s="821"/>
      <c r="G96" s="821"/>
      <c r="H96" s="821"/>
      <c r="I96" s="821"/>
      <c r="J96" s="821"/>
      <c r="K96" s="821"/>
      <c r="L96" s="821"/>
      <c r="M96" s="822"/>
      <c r="N96" s="58">
        <f>L93+L94+L95</f>
        <v>13509626.329472851</v>
      </c>
    </row>
    <row r="97" spans="1:14" ht="15" thickBot="1">
      <c r="B97" s="39"/>
      <c r="C97" s="40"/>
      <c r="D97" s="40"/>
      <c r="E97" s="40"/>
      <c r="F97" s="40"/>
      <c r="G97" s="40"/>
      <c r="H97" s="40"/>
      <c r="I97" s="40"/>
      <c r="J97" s="40"/>
      <c r="K97" s="40"/>
      <c r="L97" s="40"/>
      <c r="M97" s="40"/>
      <c r="N97" s="41"/>
    </row>
    <row r="98" spans="1:14" ht="15" thickBot="1">
      <c r="A98" t="s">
        <v>2122</v>
      </c>
      <c r="B98" s="820" t="s">
        <v>1059</v>
      </c>
      <c r="C98" s="821"/>
      <c r="D98" s="821"/>
      <c r="E98" s="821"/>
      <c r="F98" s="821"/>
      <c r="G98" s="821"/>
      <c r="H98" s="821"/>
      <c r="I98" s="821"/>
      <c r="J98" s="821"/>
      <c r="K98" s="821"/>
      <c r="L98" s="821"/>
      <c r="M98" s="822"/>
      <c r="N98" s="195">
        <f>N88+N96</f>
        <v>58541714.094382361</v>
      </c>
    </row>
    <row r="99" spans="1:14">
      <c r="B99" s="247"/>
      <c r="C99" s="248"/>
      <c r="D99" s="248"/>
      <c r="E99" s="248"/>
      <c r="F99" s="248"/>
      <c r="G99" s="248"/>
      <c r="H99" s="248"/>
      <c r="I99" s="248"/>
      <c r="J99" s="248"/>
      <c r="K99" s="248"/>
      <c r="L99" s="248"/>
      <c r="M99" s="248"/>
      <c r="N99" s="249"/>
    </row>
    <row r="100" spans="1:14">
      <c r="B100" s="250"/>
      <c r="C100" s="251"/>
      <c r="D100" s="251"/>
      <c r="E100" s="251"/>
      <c r="F100" s="251"/>
      <c r="G100" s="251"/>
      <c r="H100" s="251"/>
      <c r="I100" s="251"/>
      <c r="J100" s="251"/>
      <c r="K100" s="251"/>
      <c r="L100" s="251"/>
      <c r="M100" s="251"/>
      <c r="N100" s="252"/>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425" t="s">
        <v>1060</v>
      </c>
      <c r="F103" s="425"/>
      <c r="G103" s="425"/>
      <c r="H103" s="425"/>
      <c r="I103" s="425"/>
      <c r="J103" s="425"/>
      <c r="K103" s="251"/>
      <c r="L103" s="251"/>
      <c r="M103" s="251"/>
      <c r="N103" s="252"/>
    </row>
    <row r="104" spans="1:14">
      <c r="B104" s="250"/>
      <c r="C104" s="251"/>
      <c r="D104" s="251"/>
      <c r="E104" s="251" t="s">
        <v>1061</v>
      </c>
      <c r="F104" s="251"/>
      <c r="G104" s="251"/>
      <c r="H104" s="251"/>
      <c r="I104" s="251"/>
      <c r="J104" s="251"/>
      <c r="K104" s="251"/>
      <c r="L104" s="251"/>
      <c r="M104" s="251"/>
      <c r="N104" s="252"/>
    </row>
    <row r="105" spans="1:14">
      <c r="B105" s="250"/>
      <c r="C105" s="251"/>
      <c r="D105" s="251"/>
      <c r="E105" s="251" t="s">
        <v>1062</v>
      </c>
      <c r="F105" s="251"/>
      <c r="G105" s="251"/>
      <c r="H105" s="251"/>
      <c r="I105" s="251"/>
      <c r="J105" s="251"/>
      <c r="K105" s="251"/>
      <c r="L105" s="251"/>
      <c r="M105" s="251"/>
      <c r="N105" s="252"/>
    </row>
    <row r="106" spans="1:14">
      <c r="B106" s="250"/>
      <c r="C106" s="251"/>
      <c r="D106" s="251"/>
      <c r="E106" s="251" t="s">
        <v>1063</v>
      </c>
      <c r="F106" s="251"/>
      <c r="G106" s="251"/>
      <c r="H106" s="251"/>
      <c r="I106" s="251"/>
      <c r="J106" s="251"/>
      <c r="K106" s="251"/>
      <c r="L106" s="251"/>
      <c r="M106" s="251"/>
      <c r="N106" s="252"/>
    </row>
    <row r="107" spans="1:14" ht="15" thickBot="1">
      <c r="B107" s="250"/>
      <c r="C107" s="251"/>
      <c r="D107" s="251"/>
      <c r="E107" s="251"/>
      <c r="F107" s="251" t="s">
        <v>1064</v>
      </c>
      <c r="G107" s="251"/>
      <c r="H107" s="251"/>
      <c r="I107" s="251"/>
      <c r="J107" s="251"/>
      <c r="K107" s="251"/>
      <c r="L107" s="251"/>
      <c r="M107" s="251"/>
      <c r="N107" s="252"/>
    </row>
    <row r="108" spans="1:14">
      <c r="B108" s="235" t="s">
        <v>2322</v>
      </c>
      <c r="C108" s="236"/>
      <c r="D108" s="236"/>
      <c r="E108" s="236"/>
      <c r="F108" s="236"/>
      <c r="G108" s="236"/>
      <c r="H108" s="236"/>
      <c r="I108" s="236"/>
      <c r="J108" s="236"/>
      <c r="K108" s="236"/>
      <c r="L108" s="236"/>
      <c r="M108" s="236"/>
      <c r="N108" s="237"/>
    </row>
    <row r="109" spans="1:14">
      <c r="B109" s="253"/>
      <c r="C109" s="254"/>
      <c r="D109" s="254"/>
      <c r="E109" s="254"/>
      <c r="F109" s="254"/>
      <c r="G109" s="254"/>
      <c r="H109" s="254"/>
      <c r="I109" s="254"/>
      <c r="J109" s="254"/>
      <c r="K109" s="254"/>
      <c r="L109" s="254"/>
      <c r="M109" s="254"/>
      <c r="N109" s="255"/>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ht="15" thickBot="1">
      <c r="B112" s="256"/>
      <c r="C112" s="257"/>
      <c r="D112" s="257"/>
      <c r="E112" s="257"/>
      <c r="F112" s="257"/>
      <c r="G112" s="257"/>
      <c r="H112" s="257"/>
      <c r="I112" s="257"/>
      <c r="J112" s="257"/>
      <c r="K112" s="257"/>
      <c r="L112" s="257"/>
      <c r="M112" s="257"/>
      <c r="N112" s="258"/>
    </row>
    <row r="113" spans="2:14">
      <c r="B113" s="259"/>
      <c r="C113" s="260"/>
      <c r="D113" s="260"/>
      <c r="E113" s="260"/>
      <c r="F113" s="260"/>
      <c r="G113" s="260"/>
      <c r="H113" s="260"/>
      <c r="I113" s="260"/>
      <c r="J113" s="260"/>
      <c r="K113" s="260"/>
      <c r="L113" s="260"/>
      <c r="M113" s="260"/>
      <c r="N113" s="261"/>
    </row>
    <row r="114" spans="2:14">
      <c r="B114" s="262" t="s">
        <v>2323</v>
      </c>
      <c r="C114" s="263"/>
      <c r="D114" s="263"/>
      <c r="E114" s="263"/>
      <c r="F114" s="263"/>
      <c r="G114" s="263"/>
      <c r="H114" s="263"/>
      <c r="I114" s="263"/>
      <c r="J114" s="263"/>
      <c r="K114" s="263"/>
      <c r="L114" s="263"/>
      <c r="M114" s="263"/>
      <c r="N114" s="264"/>
    </row>
    <row r="115" spans="2:14" ht="15" customHeight="1">
      <c r="B115" s="962" t="s">
        <v>2324</v>
      </c>
      <c r="C115" s="963"/>
      <c r="D115" s="963"/>
      <c r="E115" s="963"/>
      <c r="F115" s="963"/>
      <c r="G115" s="963"/>
      <c r="H115" s="963"/>
      <c r="I115" s="963"/>
      <c r="J115" s="963"/>
      <c r="K115" s="963"/>
      <c r="L115" s="963"/>
      <c r="M115" s="963"/>
      <c r="N115" s="964"/>
    </row>
    <row r="116" spans="2:14" ht="15" customHeight="1">
      <c r="B116" s="962"/>
      <c r="C116" s="963"/>
      <c r="D116" s="963"/>
      <c r="E116" s="963"/>
      <c r="F116" s="963"/>
      <c r="G116" s="963"/>
      <c r="H116" s="963"/>
      <c r="I116" s="963"/>
      <c r="J116" s="963"/>
      <c r="K116" s="963"/>
      <c r="L116" s="963"/>
      <c r="M116" s="963"/>
      <c r="N116" s="964"/>
    </row>
    <row r="117" spans="2:14" ht="30" customHeight="1">
      <c r="B117" s="965" t="s">
        <v>2325</v>
      </c>
      <c r="C117" s="966"/>
      <c r="D117" s="966"/>
      <c r="E117" s="966"/>
      <c r="F117" s="966"/>
      <c r="G117" s="966"/>
      <c r="H117" s="966"/>
      <c r="I117" s="966"/>
      <c r="J117" s="966"/>
      <c r="K117" s="966"/>
      <c r="L117" s="966"/>
      <c r="M117" s="966"/>
      <c r="N117" s="967"/>
    </row>
    <row r="118" spans="2:14">
      <c r="B118" s="965"/>
      <c r="C118" s="966"/>
      <c r="D118" s="966"/>
      <c r="E118" s="966"/>
      <c r="F118" s="966"/>
      <c r="G118" s="966"/>
      <c r="H118" s="966"/>
      <c r="I118" s="966"/>
      <c r="J118" s="966"/>
      <c r="K118" s="966"/>
      <c r="L118" s="966"/>
      <c r="M118" s="966"/>
      <c r="N118" s="967"/>
    </row>
    <row r="119" spans="2:14">
      <c r="B119" s="347"/>
      <c r="C119" s="348"/>
      <c r="D119" s="348"/>
      <c r="E119" s="348"/>
      <c r="F119" s="348"/>
      <c r="G119" s="348"/>
      <c r="H119" s="348"/>
      <c r="I119" s="348"/>
      <c r="J119" s="348"/>
      <c r="K119" s="348"/>
      <c r="L119" s="348"/>
      <c r="M119" s="348"/>
      <c r="N119" s="349"/>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262"/>
      <c r="C122" s="263"/>
      <c r="D122" s="263"/>
      <c r="E122" s="263"/>
      <c r="F122" s="263"/>
      <c r="G122" s="263"/>
      <c r="H122" s="263"/>
      <c r="I122" s="263"/>
      <c r="J122" s="263"/>
      <c r="K122" s="263"/>
      <c r="L122" s="263"/>
      <c r="M122" s="263"/>
      <c r="N122" s="264"/>
    </row>
    <row r="123" spans="2:14">
      <c r="B123" s="250"/>
      <c r="C123" s="251"/>
      <c r="D123" s="251"/>
      <c r="E123" s="251" t="s">
        <v>1060</v>
      </c>
      <c r="F123" s="425"/>
      <c r="G123" s="425"/>
      <c r="H123" s="251"/>
      <c r="I123" s="251"/>
      <c r="J123" s="251"/>
      <c r="K123" s="251"/>
      <c r="L123" s="251"/>
      <c r="M123" s="251"/>
      <c r="N123" s="252"/>
    </row>
    <row r="124" spans="2:14">
      <c r="B124" s="250"/>
      <c r="C124" s="251"/>
      <c r="D124" s="251"/>
      <c r="E124" s="426" t="s">
        <v>1061</v>
      </c>
      <c r="F124" s="251"/>
      <c r="G124" s="251"/>
      <c r="H124" s="426"/>
      <c r="I124" s="426"/>
      <c r="J124" s="426"/>
      <c r="K124" s="251"/>
      <c r="L124" s="251"/>
      <c r="M124" s="251"/>
      <c r="N124" s="252"/>
    </row>
    <row r="125" spans="2:14">
      <c r="B125" s="250"/>
      <c r="C125" s="251"/>
      <c r="D125" s="251"/>
      <c r="E125" s="265" t="s">
        <v>1065</v>
      </c>
      <c r="F125" s="251"/>
      <c r="G125" s="251"/>
      <c r="H125" s="265"/>
      <c r="I125" s="265"/>
      <c r="J125" s="265"/>
      <c r="K125" s="251"/>
      <c r="L125" s="251"/>
      <c r="M125" s="251"/>
      <c r="N125" s="252"/>
    </row>
    <row r="126" spans="2:14">
      <c r="B126" s="266"/>
      <c r="C126" s="263"/>
      <c r="D126" s="263"/>
      <c r="E126" s="251" t="s">
        <v>1063</v>
      </c>
      <c r="F126" s="251"/>
      <c r="G126" s="251"/>
      <c r="H126" s="251"/>
      <c r="I126" s="251"/>
      <c r="J126" s="251"/>
      <c r="K126" s="263"/>
      <c r="L126" s="263"/>
      <c r="M126" s="263"/>
      <c r="N126" s="264"/>
    </row>
    <row r="127" spans="2:14">
      <c r="B127" s="266"/>
      <c r="C127" s="263"/>
      <c r="D127" s="263"/>
      <c r="E127" s="263"/>
      <c r="F127" s="251"/>
      <c r="G127" s="251"/>
      <c r="H127" s="251"/>
      <c r="I127" s="251"/>
      <c r="J127" s="251"/>
      <c r="K127" s="263"/>
      <c r="L127" s="263"/>
      <c r="M127" s="263"/>
      <c r="N127" s="264"/>
    </row>
    <row r="128" spans="2:14">
      <c r="B128" s="266" t="s">
        <v>2326</v>
      </c>
      <c r="C128" s="265"/>
      <c r="D128" s="265"/>
      <c r="E128" s="251"/>
      <c r="F128" s="251"/>
      <c r="G128" s="251"/>
      <c r="H128" s="251"/>
      <c r="I128" s="251"/>
      <c r="J128" s="968"/>
      <c r="K128" s="968"/>
      <c r="L128" s="968"/>
      <c r="M128" s="968"/>
      <c r="N128" s="969"/>
    </row>
    <row r="129" spans="2:14" ht="15" thickBot="1">
      <c r="B129" s="427" t="s">
        <v>2327</v>
      </c>
      <c r="C129" s="428"/>
      <c r="D129" s="428"/>
      <c r="E129" s="267"/>
      <c r="F129" s="267"/>
      <c r="G129" s="267"/>
      <c r="H129" s="267"/>
      <c r="I129" s="267"/>
      <c r="J129" s="970"/>
      <c r="K129" s="970"/>
      <c r="L129" s="970"/>
      <c r="M129" s="970"/>
      <c r="N129"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1815</v>
      </c>
      <c r="C31" s="87" t="s">
        <v>1741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326</v>
      </c>
      <c r="B36" s="833" t="str">
        <f>VLOOKUP(A36,EQUIPOS!A6:D154,3,FALSE)</f>
        <v>Sensor de Impacto para prueba de integridad tipo</v>
      </c>
      <c r="C36" s="834"/>
      <c r="D36" s="834"/>
      <c r="E36" s="834"/>
      <c r="F36" s="834"/>
      <c r="G36" s="834"/>
      <c r="H36" s="835"/>
      <c r="I36" s="275"/>
      <c r="J36" s="276"/>
      <c r="K36" s="277">
        <f>VLOOKUP(A36,EQUIPOS!A6:D163,4,FALSE)</f>
        <v>86641.261473702398</v>
      </c>
      <c r="L36" s="278"/>
      <c r="M36" s="344">
        <v>1</v>
      </c>
      <c r="N36" s="280">
        <f>K36/M36</f>
        <v>86641.261473702398</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86641.261473702398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290"/>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84</v>
      </c>
      <c r="B71" s="55" t="str">
        <f>VLOOKUP(A71,'MANO DE OBRA'!A6:D67,3,FALSE)</f>
        <v>Ingeniero Especialista prueba de  integridad</v>
      </c>
      <c r="C71" s="53"/>
      <c r="D71" s="53"/>
      <c r="E71" s="53"/>
      <c r="F71" s="53"/>
      <c r="G71" s="53"/>
      <c r="H71" s="53"/>
      <c r="I71" s="300">
        <f>K71/J71*100</f>
        <v>281757.53999999998</v>
      </c>
      <c r="J71" s="301">
        <v>185</v>
      </c>
      <c r="K71" s="302">
        <f>VLOOKUP(A71,'MANO DE OBRA'!A6:D97,4,FALSE)</f>
        <v>521251.44899999996</v>
      </c>
      <c r="L71" s="56"/>
      <c r="M71" s="442">
        <v>0.33333332999999998</v>
      </c>
      <c r="N71" s="403">
        <f>K71/M71</f>
        <v>1563754.3626375436</v>
      </c>
      <c r="O71" s="112"/>
    </row>
    <row r="72" spans="1:15">
      <c r="A72" s="168" t="s">
        <v>89</v>
      </c>
      <c r="B72" s="55" t="str">
        <f>VLOOKUP(A72,'MANO DE OBRA'!A7:D67,3,FALSE)</f>
        <v>Operador prueba de integridad</v>
      </c>
      <c r="C72" s="53"/>
      <c r="D72" s="53"/>
      <c r="E72" s="53"/>
      <c r="F72" s="53"/>
      <c r="G72" s="53"/>
      <c r="H72" s="53"/>
      <c r="I72" s="300">
        <f>K72/J72*100</f>
        <v>69009.736764999994</v>
      </c>
      <c r="J72" s="301">
        <v>185</v>
      </c>
      <c r="K72" s="302">
        <f>VLOOKUP(A72,'MANO DE OBRA'!A7:D98,4,FALSE)</f>
        <v>127668.01301524999</v>
      </c>
      <c r="L72" s="56"/>
      <c r="M72" s="440">
        <v>0.33333332999999998</v>
      </c>
      <c r="N72" s="403">
        <f>K72/M72</f>
        <v>383004.04287579044</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1946758.4055133341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2033399.6669870366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406679.93339740735</v>
      </c>
      <c r="M84" s="855"/>
      <c r="N84" s="57"/>
    </row>
    <row r="85" spans="1:14">
      <c r="B85" s="95" t="s">
        <v>1057</v>
      </c>
      <c r="C85" s="96"/>
      <c r="D85" s="96"/>
      <c r="E85" s="96"/>
      <c r="F85" s="96"/>
      <c r="G85" s="96"/>
      <c r="H85" s="96"/>
      <c r="I85" s="93"/>
      <c r="J85" s="94"/>
      <c r="K85" s="312">
        <v>0.05</v>
      </c>
      <c r="L85" s="854">
        <f>N79*K85</f>
        <v>101669.98334935184</v>
      </c>
      <c r="M85" s="855"/>
      <c r="N85" s="57"/>
    </row>
    <row r="86" spans="1:14" ht="15" thickBot="1">
      <c r="B86" s="97" t="s">
        <v>1058</v>
      </c>
      <c r="C86" s="98"/>
      <c r="D86" s="98"/>
      <c r="E86" s="98"/>
      <c r="F86" s="98"/>
      <c r="G86" s="98"/>
      <c r="H86" s="98"/>
      <c r="I86" s="99"/>
      <c r="J86" s="100"/>
      <c r="K86" s="313">
        <v>0.05</v>
      </c>
      <c r="L86" s="856">
        <f>N79*K86</f>
        <v>101669.98334935184</v>
      </c>
      <c r="M86" s="857"/>
      <c r="N86" s="57"/>
    </row>
    <row r="87" spans="1:14" ht="15" thickBot="1">
      <c r="B87" s="820" t="s">
        <v>1037</v>
      </c>
      <c r="C87" s="821"/>
      <c r="D87" s="821"/>
      <c r="E87" s="821"/>
      <c r="F87" s="821"/>
      <c r="G87" s="821"/>
      <c r="H87" s="821"/>
      <c r="I87" s="821"/>
      <c r="J87" s="821"/>
      <c r="K87" s="821"/>
      <c r="L87" s="821"/>
      <c r="M87" s="822"/>
      <c r="N87" s="58">
        <f>L84+L85+L86</f>
        <v>610019.900096111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2643419.5670831474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1189</v>
      </c>
      <c r="C31" s="87" t="s">
        <v>2207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320</v>
      </c>
      <c r="B36" s="833" t="str">
        <f>VLOOKUP(A36,EQUIPOS!A6:D154,3,FALSE)</f>
        <v>Retroexcavadora sobre llantas, motor 62HP, Profundidad de excavación de 5.41 metros.</v>
      </c>
      <c r="C36" s="834"/>
      <c r="D36" s="834"/>
      <c r="E36" s="834"/>
      <c r="F36" s="834"/>
      <c r="G36" s="834"/>
      <c r="H36" s="835"/>
      <c r="I36" s="275"/>
      <c r="J36" s="276"/>
      <c r="K36" s="277">
        <f>VLOOKUP(A36,EQUIPOS!A6:D163,4,FALSE)</f>
        <v>86247.331377946379</v>
      </c>
      <c r="L36" s="278"/>
      <c r="M36" s="344">
        <v>10</v>
      </c>
      <c r="N36" s="280">
        <f>K36/M36</f>
        <v>8624.7331377946375</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319.17003253812504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8943.9031703327619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617</v>
      </c>
      <c r="B48" s="49" t="str">
        <f>VLOOKUP(A48,MATERIALES!A5:D373,3,FALSE)</f>
        <v xml:space="preserve">Paral en madera rolliza de 5´´ y 4,5m de longitud (tablestacados)
</v>
      </c>
      <c r="C48" s="289"/>
      <c r="D48" s="289"/>
      <c r="E48" s="289"/>
      <c r="F48" s="289"/>
      <c r="G48" s="289"/>
      <c r="H48" s="289"/>
      <c r="I48" s="276"/>
      <c r="J48" s="232" t="str">
        <f>VLOOKUP(A48,MATERIALES!A4:D640,2,FALSE)</f>
        <v>u</v>
      </c>
      <c r="K48" s="290">
        <v>0.48888888888888893</v>
      </c>
      <c r="L48" s="275"/>
      <c r="M48" s="410">
        <f>VLOOKUP(A48,MATERIALES!A5:D396,4,FALSE)</f>
        <v>29453</v>
      </c>
      <c r="N48" s="280">
        <f>K48*M48</f>
        <v>14399.244444444446</v>
      </c>
    </row>
    <row r="49" spans="1:14">
      <c r="A49" s="167" t="s">
        <v>718</v>
      </c>
      <c r="B49" s="49" t="str">
        <f>VLOOKUP(A49,MATERIALES!A6:D373,3,FALSE)</f>
        <v xml:space="preserve">Tablestaca en madera aserrada (0,25*0,05*3)
</v>
      </c>
      <c r="C49" s="433"/>
      <c r="D49" s="433"/>
      <c r="E49" s="433"/>
      <c r="F49" s="433"/>
      <c r="G49" s="433"/>
      <c r="H49" s="433"/>
      <c r="I49" s="433"/>
      <c r="J49" s="319" t="str">
        <f>VLOOKUP(A49,MATERIALES!A5:D641,2,FALSE)</f>
        <v>u</v>
      </c>
      <c r="K49" s="405">
        <v>1.3333333333333333</v>
      </c>
      <c r="L49" s="429"/>
      <c r="M49" s="410">
        <f>VLOOKUP(A49,MATERIALES!A6:D397,4,FALSE)</f>
        <v>15493.5</v>
      </c>
      <c r="N49" s="280">
        <f>K49*M49</f>
        <v>20658</v>
      </c>
    </row>
    <row r="50" spans="1:14">
      <c r="A50" s="167" t="s">
        <v>976</v>
      </c>
      <c r="B50" s="49" t="str">
        <f>VLOOKUP(A50,MATERIALES!A6:D373,3,FALSE)</f>
        <v>Alambre Negro Para Amarre</v>
      </c>
      <c r="C50" s="433"/>
      <c r="D50" s="433"/>
      <c r="E50" s="433"/>
      <c r="F50" s="433"/>
      <c r="G50" s="433"/>
      <c r="H50" s="433"/>
      <c r="I50" s="433"/>
      <c r="J50" s="319" t="str">
        <f>VLOOKUP(A50,MATERIALES!A6:D642,2,FALSE)</f>
        <v>kg</v>
      </c>
      <c r="K50" s="405">
        <v>1.5</v>
      </c>
      <c r="L50" s="429"/>
      <c r="M50" s="410">
        <f>VLOOKUP(A50,MATERIALES!A6:D398,4,FALSE)</f>
        <v>4800</v>
      </c>
      <c r="N50" s="280">
        <f>K50*M50</f>
        <v>7200</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42257.244444444448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80</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0">
        <v>80</v>
      </c>
      <c r="N72" s="403">
        <f>K72/M72</f>
        <v>1276.6801301524999</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3191.70032538125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54392.847940158463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10878.569588031693</v>
      </c>
      <c r="M84" s="855"/>
      <c r="N84" s="57"/>
    </row>
    <row r="85" spans="1:14">
      <c r="B85" s="95" t="s">
        <v>1057</v>
      </c>
      <c r="C85" s="96"/>
      <c r="D85" s="96"/>
      <c r="E85" s="96"/>
      <c r="F85" s="96"/>
      <c r="G85" s="96"/>
      <c r="H85" s="96"/>
      <c r="I85" s="93"/>
      <c r="J85" s="94"/>
      <c r="K85" s="312">
        <v>0.05</v>
      </c>
      <c r="L85" s="854">
        <f>N79*K85</f>
        <v>2719.6423970079231</v>
      </c>
      <c r="M85" s="855"/>
      <c r="N85" s="57"/>
    </row>
    <row r="86" spans="1:14" ht="15" thickBot="1">
      <c r="B86" s="97" t="s">
        <v>1058</v>
      </c>
      <c r="C86" s="98"/>
      <c r="D86" s="98"/>
      <c r="E86" s="98"/>
      <c r="F86" s="98"/>
      <c r="G86" s="98"/>
      <c r="H86" s="98"/>
      <c r="I86" s="99"/>
      <c r="J86" s="100"/>
      <c r="K86" s="313">
        <v>0.05</v>
      </c>
      <c r="L86" s="856">
        <f>N79*K86</f>
        <v>2719.6423970079231</v>
      </c>
      <c r="M86" s="857"/>
      <c r="N86" s="57"/>
    </row>
    <row r="87" spans="1:14" ht="15" thickBot="1">
      <c r="B87" s="820" t="s">
        <v>1037</v>
      </c>
      <c r="C87" s="821"/>
      <c r="D87" s="821"/>
      <c r="E87" s="821"/>
      <c r="F87" s="821"/>
      <c r="G87" s="821"/>
      <c r="H87" s="821"/>
      <c r="I87" s="821"/>
      <c r="J87" s="821"/>
      <c r="K87" s="821"/>
      <c r="L87" s="821"/>
      <c r="M87" s="822"/>
      <c r="N87" s="58">
        <f>L84+L85+L86</f>
        <v>16317.854382047539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70710.702322205994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ht="27"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1190</v>
      </c>
      <c r="C31" s="87" t="s">
        <v>2208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204</v>
      </c>
      <c r="B36" s="833" t="str">
        <f>VLOOKUP(A36,EQUIPOS!A6:D154,3,FALSE)</f>
        <v xml:space="preserve">Equipo de soldadura 250 AMP
</v>
      </c>
      <c r="C36" s="834"/>
      <c r="D36" s="834"/>
      <c r="E36" s="834"/>
      <c r="F36" s="834"/>
      <c r="G36" s="834"/>
      <c r="H36" s="835"/>
      <c r="I36" s="275"/>
      <c r="J36" s="276"/>
      <c r="K36" s="277">
        <f>VLOOKUP(A36,EQUIPOS!A6:D163,4,FALSE)</f>
        <v>10146.138200405361</v>
      </c>
      <c r="L36" s="278"/>
      <c r="M36" s="344">
        <v>10</v>
      </c>
      <c r="N36" s="280">
        <f>K36/M36</f>
        <v>1014.6138200405361</v>
      </c>
    </row>
    <row r="37" spans="1:14">
      <c r="A37" s="119" t="s">
        <v>320</v>
      </c>
      <c r="B37" s="833" t="str">
        <f>VLOOKUP(A37,EQUIPOS!A7:D154,3,FALSE)</f>
        <v>Retroexcavadora sobre llantas, motor 62HP, Profundidad de excavación de 5.41 metros.</v>
      </c>
      <c r="C37" s="834"/>
      <c r="D37" s="834"/>
      <c r="E37" s="834"/>
      <c r="F37" s="834"/>
      <c r="G37" s="834"/>
      <c r="H37" s="835"/>
      <c r="I37" s="429"/>
      <c r="J37" s="430"/>
      <c r="K37" s="277">
        <f>VLOOKUP(A37,EQUIPOS!A7:D164,4,FALSE)</f>
        <v>86247.331377946379</v>
      </c>
      <c r="L37" s="343"/>
      <c r="M37" s="344">
        <v>10</v>
      </c>
      <c r="N37" s="280">
        <f>K37/M37</f>
        <v>8624.7331377946375</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383.00403904575001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10022.350996880925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706</v>
      </c>
      <c r="B48" s="49" t="str">
        <f>VLOOKUP(A48,MATERIALES!A5:D373,3,FALSE)</f>
        <v>Soldadura 7018</v>
      </c>
      <c r="C48" s="289"/>
      <c r="D48" s="289"/>
      <c r="E48" s="289"/>
      <c r="F48" s="289"/>
      <c r="G48" s="289"/>
      <c r="H48" s="289"/>
      <c r="I48" s="289"/>
      <c r="J48" s="319" t="str">
        <f>VLOOKUP(A48,MATERIALES!A4:D640,2,FALSE)</f>
        <v>kg</v>
      </c>
      <c r="K48" s="290">
        <v>3.3000000000000002E-2</v>
      </c>
      <c r="L48" s="275"/>
      <c r="M48" s="410">
        <f>VLOOKUP(A48,MATERIALES!A5:D396,4,FALSE)</f>
        <v>7746.75</v>
      </c>
      <c r="N48" s="280">
        <f>K48*M48</f>
        <v>255.64275000000001</v>
      </c>
    </row>
    <row r="49" spans="1:14">
      <c r="A49" s="167" t="s">
        <v>734</v>
      </c>
      <c r="B49" s="49" t="str">
        <f>VLOOKUP(A49,MATERIALES!A6:D373,3,FALSE)</f>
        <v xml:space="preserve">Tablestaca metálica (riel de 70 lb/yarda)
</v>
      </c>
      <c r="C49" s="433"/>
      <c r="D49" s="433"/>
      <c r="E49" s="433"/>
      <c r="F49" s="433"/>
      <c r="G49" s="433"/>
      <c r="H49" s="433"/>
      <c r="I49" s="433"/>
      <c r="J49" s="320" t="str">
        <f>VLOOKUP(A49,MATERIALES!A5:D641,2,FALSE)</f>
        <v>u</v>
      </c>
      <c r="K49" s="405">
        <v>3</v>
      </c>
      <c r="L49" s="429"/>
      <c r="M49" s="410">
        <f>VLOOKUP(A49,MATERIALES!A6:D397,4,FALSE)</f>
        <v>0</v>
      </c>
      <c r="N49" s="280">
        <f>K49*M49</f>
        <v>0</v>
      </c>
    </row>
    <row r="50" spans="1:14">
      <c r="A50" s="167" t="s">
        <v>747</v>
      </c>
      <c r="B50" s="49" t="str">
        <f>VLOOKUP(A50,MATERIALES!A6:D373,3,FALSE)</f>
        <v>Tornillos de Unión de D= 12 mm</v>
      </c>
      <c r="C50" s="433"/>
      <c r="D50" s="433"/>
      <c r="E50" s="433"/>
      <c r="F50" s="433"/>
      <c r="G50" s="433"/>
      <c r="H50" s="433"/>
      <c r="I50" s="433"/>
      <c r="J50" s="320" t="str">
        <f>VLOOKUP(A50,MATERIALES!A6:D642,2,FALSE)</f>
        <v>u</v>
      </c>
      <c r="K50" s="405">
        <v>10</v>
      </c>
      <c r="L50" s="429"/>
      <c r="M50" s="410">
        <f>VLOOKUP(A50,MATERIALES!A6:D398,4,FALSE)</f>
        <v>0</v>
      </c>
      <c r="N50" s="280">
        <f>K50*M50</f>
        <v>0</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255.64275000000001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39">
        <v>80</v>
      </c>
      <c r="N71" s="403">
        <f>K71/M71</f>
        <v>1276.6801301524999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80</v>
      </c>
      <c r="N72" s="403">
        <f>K72/M72</f>
        <v>1276.6801301524999</v>
      </c>
    </row>
    <row r="73" spans="1:15">
      <c r="A73" t="s">
        <v>30</v>
      </c>
      <c r="B73" s="55" t="str">
        <f>VLOOKUP(A73,'MANO DE OBRA'!A9:D70,3,FALSE)</f>
        <v>Oficial</v>
      </c>
      <c r="C73" s="53"/>
      <c r="D73" s="53"/>
      <c r="E73" s="53"/>
      <c r="F73" s="53"/>
      <c r="G73" s="53"/>
      <c r="H73" s="53"/>
      <c r="I73" s="300">
        <f>K73/J73*100</f>
        <v>55207.789411999998</v>
      </c>
      <c r="J73" s="301">
        <v>185</v>
      </c>
      <c r="K73" s="302">
        <f>VLOOKUP(A73,'MANO DE OBRA'!A9:D101,4,FALSE)</f>
        <v>102134.4104122</v>
      </c>
      <c r="L73" s="56"/>
      <c r="M73" s="440">
        <v>80</v>
      </c>
      <c r="N73" s="403">
        <f>K73/M73</f>
        <v>1276.6801301524999</v>
      </c>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3830.0403904574996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14108.034137338425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2821.6068274676854</v>
      </c>
      <c r="M84" s="855"/>
      <c r="N84" s="57"/>
    </row>
    <row r="85" spans="1:14">
      <c r="B85" s="95" t="s">
        <v>1057</v>
      </c>
      <c r="C85" s="96"/>
      <c r="D85" s="96"/>
      <c r="E85" s="96"/>
      <c r="F85" s="96"/>
      <c r="G85" s="96"/>
      <c r="H85" s="96"/>
      <c r="I85" s="93"/>
      <c r="J85" s="94"/>
      <c r="K85" s="312">
        <v>0.05</v>
      </c>
      <c r="L85" s="854">
        <f>N79*K85</f>
        <v>705.40170686692136</v>
      </c>
      <c r="M85" s="855"/>
      <c r="N85" s="57"/>
    </row>
    <row r="86" spans="1:14" ht="15" thickBot="1">
      <c r="B86" s="97" t="s">
        <v>1058</v>
      </c>
      <c r="C86" s="98"/>
      <c r="D86" s="98"/>
      <c r="E86" s="98"/>
      <c r="F86" s="98"/>
      <c r="G86" s="98"/>
      <c r="H86" s="98"/>
      <c r="I86" s="99"/>
      <c r="J86" s="100"/>
      <c r="K86" s="313">
        <v>0.05</v>
      </c>
      <c r="L86" s="856">
        <f>N79*K86</f>
        <v>705.40170686692136</v>
      </c>
      <c r="M86" s="857"/>
      <c r="N86" s="57"/>
    </row>
    <row r="87" spans="1:14" ht="15" thickBot="1">
      <c r="B87" s="820" t="s">
        <v>1037</v>
      </c>
      <c r="C87" s="821"/>
      <c r="D87" s="821"/>
      <c r="E87" s="821"/>
      <c r="F87" s="821"/>
      <c r="G87" s="821"/>
      <c r="H87" s="821"/>
      <c r="I87" s="821"/>
      <c r="J87" s="821"/>
      <c r="K87" s="821"/>
      <c r="L87" s="821"/>
      <c r="M87" s="822"/>
      <c r="N87" s="58">
        <f>L84+L85+L86</f>
        <v>4232.4102412015282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18340.444378539953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1191</v>
      </c>
      <c r="C31" s="87" t="s">
        <v>2209</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282</v>
      </c>
      <c r="B36" s="833" t="str">
        <f>VLOOKUP(A36,EQUIPOS!A6:D154,3,FALSE)</f>
        <v>Piloteadora potencia 250KW, RPM 1800, fuerza elevadora 200KN</v>
      </c>
      <c r="C36" s="834"/>
      <c r="D36" s="834"/>
      <c r="E36" s="834"/>
      <c r="F36" s="834"/>
      <c r="G36" s="834"/>
      <c r="H36" s="835"/>
      <c r="I36" s="275"/>
      <c r="J36" s="276"/>
      <c r="K36" s="277">
        <f>VLOOKUP(A36,EQUIPOS!A6:D163,4,FALSE)</f>
        <v>576159.55541069969</v>
      </c>
      <c r="L36" s="278"/>
      <c r="M36" s="344">
        <v>2</v>
      </c>
      <c r="N36" s="280">
        <f>K36/M36</f>
        <v>288079.77770534984</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4468.3804555337501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292548.15816088358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2887.9884000000002</v>
      </c>
      <c r="N48" s="280">
        <f>K48*M48</f>
        <v>80863.675199999998</v>
      </c>
    </row>
    <row r="49" spans="1:14">
      <c r="A49" s="167" t="s">
        <v>901</v>
      </c>
      <c r="B49" s="49" t="str">
        <f>VLOOKUP(A49,MATERIALES!A6:D373,3,FALSE)</f>
        <v>Concreto Resistencia  28 (Mpa)</v>
      </c>
      <c r="C49" s="433"/>
      <c r="D49" s="433"/>
      <c r="E49" s="433"/>
      <c r="F49" s="433"/>
      <c r="G49" s="433"/>
      <c r="H49" s="433"/>
      <c r="I49" s="433"/>
      <c r="J49" s="319" t="str">
        <f>VLOOKUP(A49,MATERIALES!A5:D641,2,FALSE)</f>
        <v>m3</v>
      </c>
      <c r="K49" s="405">
        <v>0.35</v>
      </c>
      <c r="L49" s="429"/>
      <c r="M49" s="410">
        <f>VLOOKUP(A49,MATERIALES!A6:D397,4,FALSE)</f>
        <v>356904.8</v>
      </c>
      <c r="N49" s="280">
        <f>K49*M49</f>
        <v>124916.68</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3</v>
      </c>
      <c r="L50" s="429"/>
      <c r="M50" s="410">
        <f>VLOOKUP(A50,MATERIALES!A6:D398,4,FALSE)</f>
        <v>15276.284771409313</v>
      </c>
      <c r="N50" s="280">
        <f>K50*M50</f>
        <v>45828.854314227938</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251609.20951422793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824">
        <f>VLOOKUP(A60,TRANSPORTE!A2:D117,4,FALSE)</f>
        <v>1549.35</v>
      </c>
      <c r="M60" s="825"/>
      <c r="N60" s="295">
        <f>K60*L60</f>
        <v>542.27249999999992</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542.27249999999992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44683.804555337498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589383.444730449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117876.68894608981</v>
      </c>
      <c r="M84" s="855"/>
      <c r="N84" s="57"/>
    </row>
    <row r="85" spans="1:14">
      <c r="B85" s="95" t="s">
        <v>1057</v>
      </c>
      <c r="C85" s="96"/>
      <c r="D85" s="96"/>
      <c r="E85" s="96"/>
      <c r="F85" s="96"/>
      <c r="G85" s="96"/>
      <c r="H85" s="96"/>
      <c r="I85" s="93"/>
      <c r="J85" s="94"/>
      <c r="K85" s="312">
        <v>0.05</v>
      </c>
      <c r="L85" s="854">
        <f>N79*K85</f>
        <v>29469.172236522452</v>
      </c>
      <c r="M85" s="855"/>
      <c r="N85" s="57"/>
    </row>
    <row r="86" spans="1:14" ht="15" thickBot="1">
      <c r="B86" s="97" t="s">
        <v>1058</v>
      </c>
      <c r="C86" s="98"/>
      <c r="D86" s="98"/>
      <c r="E86" s="98"/>
      <c r="F86" s="98"/>
      <c r="G86" s="98"/>
      <c r="H86" s="98"/>
      <c r="I86" s="99"/>
      <c r="J86" s="100"/>
      <c r="K86" s="313">
        <v>0.05</v>
      </c>
      <c r="L86" s="856">
        <f>N79*K86</f>
        <v>29469.172236522452</v>
      </c>
      <c r="M86" s="857"/>
      <c r="N86" s="57"/>
    </row>
    <row r="87" spans="1:14" ht="15" thickBot="1">
      <c r="B87" s="820" t="s">
        <v>1037</v>
      </c>
      <c r="C87" s="821"/>
      <c r="D87" s="821"/>
      <c r="E87" s="821"/>
      <c r="F87" s="821"/>
      <c r="G87" s="821"/>
      <c r="H87" s="821"/>
      <c r="I87" s="821"/>
      <c r="J87" s="821"/>
      <c r="K87" s="821"/>
      <c r="L87" s="821"/>
      <c r="M87" s="822"/>
      <c r="N87" s="58">
        <f>L84+L85+L86</f>
        <v>176815.03341913471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766198.47814958368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1192</v>
      </c>
      <c r="C31" s="87" t="s">
        <v>2210</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282</v>
      </c>
      <c r="B36" s="833" t="str">
        <f>VLOOKUP(A36,EQUIPOS!A6:D154,3,FALSE)</f>
        <v>Piloteadora potencia 250KW, RPM 1800, fuerza elevadora 200KN</v>
      </c>
      <c r="C36" s="834"/>
      <c r="D36" s="834"/>
      <c r="E36" s="834"/>
      <c r="F36" s="834"/>
      <c r="G36" s="834"/>
      <c r="H36" s="835"/>
      <c r="I36" s="275"/>
      <c r="J36" s="276"/>
      <c r="K36" s="277">
        <f>VLOOKUP(A36,EQUIPOS!A6:D163,4,FALSE)</f>
        <v>576159.55541069969</v>
      </c>
      <c r="L36" s="278"/>
      <c r="M36" s="344">
        <v>2</v>
      </c>
      <c r="N36" s="280">
        <f>K36/M36</f>
        <v>288079.77770534984</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4468.3804555337501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292548.15816088358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2887.9884000000002</v>
      </c>
      <c r="N48" s="280">
        <f>K48*M48</f>
        <v>80863.675199999998</v>
      </c>
    </row>
    <row r="49" spans="1:14">
      <c r="A49" s="167" t="s">
        <v>902</v>
      </c>
      <c r="B49" s="49" t="str">
        <f>VLOOKUP(A49,MATERIALES!A6:D373,3,FALSE)</f>
        <v>Concreto Resistencia  35 (Mpa)</v>
      </c>
      <c r="C49" s="433"/>
      <c r="D49" s="433"/>
      <c r="E49" s="433"/>
      <c r="F49" s="433"/>
      <c r="G49" s="433"/>
      <c r="H49" s="433"/>
      <c r="I49" s="433"/>
      <c r="J49" s="319" t="str">
        <f>VLOOKUP(A49,MATERIALES!A5:D641,2,FALSE)</f>
        <v>m3</v>
      </c>
      <c r="K49" s="405">
        <v>0.35</v>
      </c>
      <c r="L49" s="429"/>
      <c r="M49" s="410">
        <f>VLOOKUP(A49,MATERIALES!A6:D397,4,FALSE)</f>
        <v>382523.12</v>
      </c>
      <c r="N49" s="280">
        <f>K49*M49</f>
        <v>133883.092</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2</v>
      </c>
      <c r="L50" s="429"/>
      <c r="M50" s="410">
        <f>VLOOKUP(A50,MATERIALES!A6:D398,4,FALSE)</f>
        <v>15276.284771409313</v>
      </c>
      <c r="N50" s="280">
        <f>K50*M50</f>
        <v>30552.569542818626</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245299.33674281862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824">
        <f>VLOOKUP(A60,TRANSPORTE!A2:D117,4,FALSE)</f>
        <v>1549.35</v>
      </c>
      <c r="M60" s="825"/>
      <c r="N60" s="295">
        <f>K60*L60</f>
        <v>542.27249999999992</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542.27249999999992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44683.804555337498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583073.57195903966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116614.71439180794</v>
      </c>
      <c r="M84" s="855"/>
      <c r="N84" s="57"/>
    </row>
    <row r="85" spans="1:14">
      <c r="B85" s="95" t="s">
        <v>1057</v>
      </c>
      <c r="C85" s="96"/>
      <c r="D85" s="96"/>
      <c r="E85" s="96"/>
      <c r="F85" s="96"/>
      <c r="G85" s="96"/>
      <c r="H85" s="96"/>
      <c r="I85" s="93"/>
      <c r="J85" s="94"/>
      <c r="K85" s="312">
        <v>0.05</v>
      </c>
      <c r="L85" s="854">
        <f>N79*K85</f>
        <v>29153.678597951985</v>
      </c>
      <c r="M85" s="855"/>
      <c r="N85" s="57"/>
    </row>
    <row r="86" spans="1:14" ht="15" thickBot="1">
      <c r="B86" s="97" t="s">
        <v>1058</v>
      </c>
      <c r="C86" s="98"/>
      <c r="D86" s="98"/>
      <c r="E86" s="98"/>
      <c r="F86" s="98"/>
      <c r="G86" s="98"/>
      <c r="H86" s="98"/>
      <c r="I86" s="99"/>
      <c r="J86" s="100"/>
      <c r="K86" s="313">
        <v>0.05</v>
      </c>
      <c r="L86" s="856">
        <f>N79*K86</f>
        <v>29153.678597951985</v>
      </c>
      <c r="M86" s="857"/>
      <c r="N86" s="57"/>
    </row>
    <row r="87" spans="1:14" ht="15" thickBot="1">
      <c r="B87" s="820" t="s">
        <v>1037</v>
      </c>
      <c r="C87" s="821"/>
      <c r="D87" s="821"/>
      <c r="E87" s="821"/>
      <c r="F87" s="821"/>
      <c r="G87" s="821"/>
      <c r="H87" s="821"/>
      <c r="I87" s="821"/>
      <c r="J87" s="821"/>
      <c r="K87" s="821"/>
      <c r="L87" s="821"/>
      <c r="M87" s="822"/>
      <c r="N87" s="58">
        <f>L84+L85+L86</f>
        <v>174922.07158771189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757995.64354675158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6.5" customHeight="1" thickBot="1">
      <c r="A31" t="s">
        <v>1929</v>
      </c>
      <c r="B31" s="86" t="s">
        <v>1193</v>
      </c>
      <c r="C31" s="87" t="s">
        <v>2211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195</v>
      </c>
      <c r="B36" s="833" t="str">
        <f>VLOOKUP(A36,EQUIPOS!A6:D154,3,FALSE)</f>
        <v xml:space="preserve">Equipo de oxicorte, Capacidad de corte: hasta 6´´ (152mm) </v>
      </c>
      <c r="C36" s="834"/>
      <c r="D36" s="834"/>
      <c r="E36" s="834"/>
      <c r="F36" s="834"/>
      <c r="G36" s="834"/>
      <c r="H36" s="835"/>
      <c r="I36" s="275"/>
      <c r="J36" s="276"/>
      <c r="K36" s="277">
        <f>VLOOKUP(A36,EQUIPOS!A6:D163,4,FALSE)</f>
        <v>15416.155030534679</v>
      </c>
      <c r="L36" s="278"/>
      <c r="M36" s="344">
        <v>1.1299999999999999</v>
      </c>
      <c r="N36" s="280">
        <f>K36/M36</f>
        <v>13642.615071269629</v>
      </c>
    </row>
    <row r="37" spans="1:14">
      <c r="A37" s="119" t="s">
        <v>332</v>
      </c>
      <c r="B37" s="833" t="str">
        <f>VLOOKUP(A37,EQUIPOS!A7:D154,3,FALSE)</f>
        <v xml:space="preserve">Taladro de 1/2´´, pulidora, lijadora y circular
</v>
      </c>
      <c r="C37" s="834"/>
      <c r="D37" s="834"/>
      <c r="E37" s="834"/>
      <c r="F37" s="834"/>
      <c r="G37" s="834"/>
      <c r="H37" s="835"/>
      <c r="I37" s="429"/>
      <c r="J37" s="430"/>
      <c r="K37" s="277">
        <f>VLOOKUP(A37,EQUIPOS!A7:D164,4,FALSE)</f>
        <v>7437.5</v>
      </c>
      <c r="L37" s="343"/>
      <c r="M37" s="344">
        <v>0.53</v>
      </c>
      <c r="N37" s="280">
        <f>K37/M37</f>
        <v>14033.018867924528</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2553.3602603050003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30228.99419949916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396</v>
      </c>
      <c r="B48" s="49" t="str">
        <f>VLOOKUP(A48,MATERIALES!A5:D373,3,FALSE)</f>
        <v>Botella de gas propano (40 lb) (5% de oxígeno)</v>
      </c>
      <c r="C48" s="289"/>
      <c r="D48" s="289"/>
      <c r="E48" s="289"/>
      <c r="F48" s="289"/>
      <c r="G48" s="289"/>
      <c r="H48" s="289"/>
      <c r="I48" s="289"/>
      <c r="J48" s="319" t="str">
        <f>VLOOKUP(A48,MATERIALES!A4:D640,2,FALSE)</f>
        <v>u</v>
      </c>
      <c r="K48" s="290">
        <v>0.02</v>
      </c>
      <c r="L48" s="275"/>
      <c r="M48" s="410">
        <f>VLOOKUP(A48,MATERIALES!A5:D396,4,FALSE)</f>
        <v>71350</v>
      </c>
      <c r="N48" s="280">
        <f>K48*M48</f>
        <v>1427</v>
      </c>
    </row>
    <row r="49" spans="1:14">
      <c r="A49" s="167" t="s">
        <v>485</v>
      </c>
      <c r="B49" s="49" t="str">
        <f>VLOOKUP(A49,MATERIALES!A6:D373,3,FALSE)</f>
        <v>Grata de limpieza</v>
      </c>
      <c r="C49" s="433"/>
      <c r="D49" s="433"/>
      <c r="E49" s="433"/>
      <c r="F49" s="433"/>
      <c r="G49" s="433"/>
      <c r="H49" s="433"/>
      <c r="I49" s="433"/>
      <c r="J49" s="320" t="str">
        <f>VLOOKUP(A49,MATERIALES!A5:D641,2,FALSE)</f>
        <v>u</v>
      </c>
      <c r="K49" s="405">
        <v>0.5</v>
      </c>
      <c r="L49" s="429"/>
      <c r="M49" s="410">
        <f>VLOOKUP(A49,MATERIALES!A6:D397,4,FALSE)</f>
        <v>33320</v>
      </c>
      <c r="N49" s="280">
        <f>K49*M49</f>
        <v>16660</v>
      </c>
    </row>
    <row r="50" spans="1:14">
      <c r="A50" s="167" t="s">
        <v>398</v>
      </c>
      <c r="B50" s="49" t="str">
        <f>VLOOKUP(A50,MATERIALES!A6:D373,3,FALSE)</f>
        <v>Botella de oxígeno (1800 lb)</v>
      </c>
      <c r="C50" s="433"/>
      <c r="D50" s="433"/>
      <c r="E50" s="433"/>
      <c r="F50" s="433"/>
      <c r="G50" s="433"/>
      <c r="H50" s="433"/>
      <c r="I50" s="433"/>
      <c r="J50" s="320" t="str">
        <f>VLOOKUP(A50,MATERIALES!A6:D642,2,FALSE)</f>
        <v>u</v>
      </c>
      <c r="K50" s="405">
        <v>0.08</v>
      </c>
      <c r="L50" s="429"/>
      <c r="M50" s="410">
        <f>VLOOKUP(A50,MATERIALES!A6:D398,4,FALSE)</f>
        <v>52957.242590526606</v>
      </c>
      <c r="N50" s="280">
        <f>K50*M50</f>
        <v>4236.5794072421286</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22323.579407242127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6</v>
      </c>
      <c r="N71" s="403">
        <f>K71/M71</f>
        <v>8511.2008676833339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6</v>
      </c>
      <c r="N72" s="403">
        <f>K72/M72</f>
        <v>17022.401735366668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78086.176209791287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15617.235241958258</v>
      </c>
      <c r="M84" s="855"/>
      <c r="N84" s="57"/>
    </row>
    <row r="85" spans="1:14">
      <c r="B85" s="95" t="s">
        <v>1057</v>
      </c>
      <c r="C85" s="96"/>
      <c r="D85" s="96"/>
      <c r="E85" s="96"/>
      <c r="F85" s="96"/>
      <c r="G85" s="96"/>
      <c r="H85" s="96"/>
      <c r="I85" s="93"/>
      <c r="J85" s="94"/>
      <c r="K85" s="312">
        <v>0.05</v>
      </c>
      <c r="L85" s="854">
        <f>N79*K85</f>
        <v>3904.3088104895646</v>
      </c>
      <c r="M85" s="855"/>
      <c r="N85" s="57"/>
    </row>
    <row r="86" spans="1:14" ht="15" thickBot="1">
      <c r="B86" s="97" t="s">
        <v>1058</v>
      </c>
      <c r="C86" s="98"/>
      <c r="D86" s="98"/>
      <c r="E86" s="98"/>
      <c r="F86" s="98"/>
      <c r="G86" s="98"/>
      <c r="H86" s="98"/>
      <c r="I86" s="99"/>
      <c r="J86" s="100"/>
      <c r="K86" s="313">
        <v>0.05</v>
      </c>
      <c r="L86" s="856">
        <f>N79*K86</f>
        <v>3904.3088104895646</v>
      </c>
      <c r="M86" s="857"/>
      <c r="N86" s="57"/>
    </row>
    <row r="87" spans="1:14" ht="15" thickBot="1">
      <c r="B87" s="820" t="s">
        <v>1037</v>
      </c>
      <c r="C87" s="821"/>
      <c r="D87" s="821"/>
      <c r="E87" s="821"/>
      <c r="F87" s="821"/>
      <c r="G87" s="821"/>
      <c r="H87" s="821"/>
      <c r="I87" s="821"/>
      <c r="J87" s="821"/>
      <c r="K87" s="821"/>
      <c r="L87" s="821"/>
      <c r="M87" s="822"/>
      <c r="N87" s="58">
        <f>L84+L85+L86</f>
        <v>23425.852862937387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101512.02907272868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7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6.5" customHeight="1" thickBot="1">
      <c r="A31" t="s">
        <v>1929</v>
      </c>
      <c r="B31" s="86" t="s">
        <v>1194</v>
      </c>
      <c r="C31" s="87" t="s">
        <v>1742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123</v>
      </c>
      <c r="B36" s="833" t="str">
        <f>VLOOKUP(A36,EQUIPOS!A6:D154,3,FALSE)</f>
        <v>Bomba de inyección de lechada</v>
      </c>
      <c r="C36" s="834"/>
      <c r="D36" s="834"/>
      <c r="E36" s="834"/>
      <c r="F36" s="834"/>
      <c r="G36" s="834"/>
      <c r="H36" s="835"/>
      <c r="I36" s="275"/>
      <c r="J36" s="276"/>
      <c r="K36" s="277">
        <f>VLOOKUP(A36,EQUIPOS!A6:D163,4,FALSE)</f>
        <v>20411.452700958092</v>
      </c>
      <c r="L36" s="278"/>
      <c r="M36" s="344">
        <v>12</v>
      </c>
      <c r="N36" s="280">
        <f t="shared" ref="N36:N42" si="0">K36/M36</f>
        <v>1700.9543917465078</v>
      </c>
    </row>
    <row r="37" spans="1:14">
      <c r="A37" s="119" t="s">
        <v>288</v>
      </c>
      <c r="B37" s="833" t="str">
        <f>VLOOKUP(A37,EQUIPOS!A7:D154,3,FALSE)</f>
        <v xml:space="preserve">Planta eléctrica </v>
      </c>
      <c r="C37" s="834"/>
      <c r="D37" s="834"/>
      <c r="E37" s="834"/>
      <c r="F37" s="834"/>
      <c r="G37" s="834"/>
      <c r="H37" s="835"/>
      <c r="I37" s="275"/>
      <c r="J37" s="276"/>
      <c r="K37" s="277">
        <f>VLOOKUP(A37,EQUIPOS!A7:D164,4,FALSE)</f>
        <v>13197.747506650379</v>
      </c>
      <c r="L37" s="278"/>
      <c r="M37" s="344">
        <v>1.3</v>
      </c>
      <c r="N37" s="280">
        <f t="shared" si="0"/>
        <v>10152.113466654138</v>
      </c>
    </row>
    <row r="38" spans="1:14">
      <c r="A38" s="119" t="s">
        <v>125</v>
      </c>
      <c r="B38" s="833" t="str">
        <f>VLOOKUP(A38,EQUIPOS!A8:D154,3,FALSE)</f>
        <v>Bomba para gato de tensionamiento</v>
      </c>
      <c r="C38" s="834"/>
      <c r="D38" s="834"/>
      <c r="E38" s="834"/>
      <c r="F38" s="834"/>
      <c r="G38" s="834"/>
      <c r="H38" s="835"/>
      <c r="I38" s="275"/>
      <c r="J38" s="276"/>
      <c r="K38" s="277">
        <f>VLOOKUP(A38,EQUIPOS!A8:D165,4,FALSE)</f>
        <v>34717.66259157419</v>
      </c>
      <c r="L38" s="278"/>
      <c r="M38" s="344">
        <v>12</v>
      </c>
      <c r="N38" s="280">
        <f t="shared" si="0"/>
        <v>2893.1385492978493</v>
      </c>
    </row>
    <row r="39" spans="1:14">
      <c r="A39" s="119" t="s">
        <v>180</v>
      </c>
      <c r="B39" s="833" t="str">
        <f>VLOOKUP(A39,EQUIPOS!A9:D154,3,FALSE)</f>
        <v>Compresor 120 HP, con martillo.</v>
      </c>
      <c r="C39" s="834"/>
      <c r="D39" s="834"/>
      <c r="E39" s="834"/>
      <c r="F39" s="834"/>
      <c r="G39" s="834"/>
      <c r="H39" s="835"/>
      <c r="I39" s="275"/>
      <c r="J39" s="276"/>
      <c r="K39" s="277">
        <f>VLOOKUP(A39,EQUIPOS!A9:D166,4,FALSE)</f>
        <v>50000</v>
      </c>
      <c r="L39" s="278"/>
      <c r="M39" s="344">
        <v>1.3</v>
      </c>
      <c r="N39" s="280">
        <f t="shared" si="0"/>
        <v>38461.538461538461</v>
      </c>
    </row>
    <row r="40" spans="1:14">
      <c r="A40" s="119" t="s">
        <v>197</v>
      </c>
      <c r="B40" s="833" t="str">
        <f>VLOOKUP(A40,EQUIPOS!A10:D154,3,FALSE)</f>
        <v>Equipo de perforación (TRACKDRILL), potencia 40 HP, 2100 golpes / minuto</v>
      </c>
      <c r="C40" s="834"/>
      <c r="D40" s="834"/>
      <c r="E40" s="834"/>
      <c r="F40" s="834"/>
      <c r="G40" s="834"/>
      <c r="H40" s="835"/>
      <c r="I40" s="275"/>
      <c r="J40" s="276"/>
      <c r="K40" s="277">
        <f>VLOOKUP(A40,EQUIPOS!A10:D167,4,FALSE)</f>
        <v>120000</v>
      </c>
      <c r="L40" s="278"/>
      <c r="M40" s="344">
        <v>1.3</v>
      </c>
      <c r="N40" s="280">
        <f t="shared" si="0"/>
        <v>92307.692307692298</v>
      </c>
    </row>
    <row r="41" spans="1:14">
      <c r="A41" s="119" t="s">
        <v>195</v>
      </c>
      <c r="B41" s="833" t="str">
        <f>VLOOKUP(A41,EQUIPOS!A11:D155,3,FALSE)</f>
        <v xml:space="preserve">Equipo de oxicorte, Capacidad de corte: hasta 6´´ (152mm) </v>
      </c>
      <c r="C41" s="834"/>
      <c r="D41" s="834"/>
      <c r="E41" s="834"/>
      <c r="F41" s="834"/>
      <c r="G41" s="834"/>
      <c r="H41" s="835"/>
      <c r="I41" s="275"/>
      <c r="J41" s="276"/>
      <c r="K41" s="277">
        <f>VLOOKUP(A41,EQUIPOS!A11:D168,4,FALSE)</f>
        <v>15416.155030534679</v>
      </c>
      <c r="L41" s="278"/>
      <c r="M41" s="344">
        <v>15</v>
      </c>
      <c r="N41" s="280">
        <f t="shared" si="0"/>
        <v>1027.7436687023119</v>
      </c>
    </row>
    <row r="42" spans="1:14">
      <c r="A42" s="119" t="s">
        <v>240</v>
      </c>
      <c r="B42" s="833" t="str">
        <f>VLOOKUP(A42,EQUIPOS!A12:D156,3,FALSE)</f>
        <v>Gato para tensionamiento, fuerza Max 200 ton, área de tensión 314 cm2.</v>
      </c>
      <c r="C42" s="834"/>
      <c r="D42" s="834"/>
      <c r="E42" s="834"/>
      <c r="F42" s="834"/>
      <c r="G42" s="834"/>
      <c r="H42" s="835"/>
      <c r="I42" s="275"/>
      <c r="J42" s="276"/>
      <c r="K42" s="277">
        <f>VLOOKUP(A42,EQUIPOS!A12:D169,4,FALSE)</f>
        <v>105781.93482749068</v>
      </c>
      <c r="L42" s="278"/>
      <c r="M42" s="344">
        <v>12</v>
      </c>
      <c r="N42" s="280">
        <f t="shared" si="0"/>
        <v>8815.161235624224</v>
      </c>
    </row>
    <row r="43" spans="1:14">
      <c r="A43" s="119"/>
      <c r="B43" s="833"/>
      <c r="C43" s="834"/>
      <c r="D43" s="834"/>
      <c r="E43" s="834"/>
      <c r="F43" s="834"/>
      <c r="G43" s="834"/>
      <c r="H43" s="835"/>
      <c r="I43" s="429"/>
      <c r="J43" s="430"/>
      <c r="K43" s="277"/>
      <c r="L43" s="343"/>
      <c r="M43" s="344"/>
      <c r="N43" s="280"/>
    </row>
    <row r="44" spans="1:14">
      <c r="A44" s="119"/>
      <c r="B44" s="833"/>
      <c r="C44" s="834"/>
      <c r="D44" s="834"/>
      <c r="E44" s="834"/>
      <c r="F44" s="834"/>
      <c r="G44" s="834"/>
      <c r="H44" s="835"/>
      <c r="I44" s="336"/>
      <c r="J44" s="338"/>
      <c r="K44" s="277"/>
      <c r="L44" s="431"/>
      <c r="M44" s="432"/>
      <c r="N44" s="280"/>
    </row>
    <row r="45" spans="1:14">
      <c r="B45" s="833"/>
      <c r="C45" s="834"/>
      <c r="D45" s="834"/>
      <c r="E45" s="834"/>
      <c r="F45" s="834"/>
      <c r="G45" s="834"/>
      <c r="H45" s="835"/>
      <c r="I45" s="42"/>
      <c r="J45" s="43"/>
      <c r="K45" s="277"/>
      <c r="L45" s="284"/>
      <c r="M45" s="344"/>
      <c r="N45" s="280"/>
    </row>
    <row r="46" spans="1:14">
      <c r="B46" s="328"/>
      <c r="C46" s="329"/>
      <c r="D46" s="329"/>
      <c r="E46" s="329"/>
      <c r="F46" s="331"/>
      <c r="G46" s="331"/>
      <c r="H46" s="131"/>
      <c r="I46" s="42"/>
      <c r="J46" s="43"/>
      <c r="K46" s="277"/>
      <c r="L46" s="284"/>
      <c r="M46" s="285"/>
      <c r="N46" s="281"/>
    </row>
    <row r="47" spans="1:14">
      <c r="B47" s="345" t="s">
        <v>1036</v>
      </c>
      <c r="C47" s="346"/>
      <c r="D47" s="346"/>
      <c r="E47" s="44"/>
      <c r="F47" s="45"/>
      <c r="G47" s="45"/>
      <c r="H47" s="46"/>
      <c r="I47" s="42"/>
      <c r="J47" s="43"/>
      <c r="K47" s="287"/>
      <c r="L47" s="284"/>
      <c r="M47" s="409">
        <v>0.1</v>
      </c>
      <c r="N47" s="352">
        <f>N91*M47</f>
        <v>3928.2465543153844</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2">
        <f>SUM(N36:N48)</f>
        <v>159286.58863557118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s="167" t="s">
        <v>859</v>
      </c>
      <c r="B54" s="49" t="str">
        <f>VLOOKUP(A54,MATERIALES!A5:D373,3,FALSE)</f>
        <v>Alambre negro para amarre calibre 18</v>
      </c>
      <c r="C54" s="289"/>
      <c r="D54" s="289"/>
      <c r="E54" s="289"/>
      <c r="F54" s="289"/>
      <c r="G54" s="289"/>
      <c r="H54" s="289"/>
      <c r="I54" s="289"/>
      <c r="J54" s="319" t="str">
        <f>VLOOKUP(A54,MATERIALES!A8:D646,2,FALSE)</f>
        <v>kg</v>
      </c>
      <c r="K54" s="290">
        <v>0.2</v>
      </c>
      <c r="L54" s="275"/>
      <c r="M54" s="410">
        <f>VLOOKUP(A54,MATERIALES!A5:D396,4,FALSE)</f>
        <v>5355</v>
      </c>
      <c r="N54" s="280">
        <f>K54*M54</f>
        <v>1071</v>
      </c>
    </row>
    <row r="55" spans="1:14">
      <c r="A55" s="167" t="s">
        <v>748</v>
      </c>
      <c r="B55" s="49" t="str">
        <f>VLOOKUP(A55,MATERIALES!A6:D373,3,FALSE)</f>
        <v>Torón de tensionmiento 1/2´´ o 5/8´´</v>
      </c>
      <c r="C55" s="433"/>
      <c r="D55" s="433"/>
      <c r="E55" s="433"/>
      <c r="F55" s="433"/>
      <c r="G55" s="433"/>
      <c r="H55" s="433"/>
      <c r="I55" s="433"/>
      <c r="J55" s="320" t="str">
        <f>VLOOKUP(A55,MATERIALES!A9:D647,2,FALSE)</f>
        <v>kg</v>
      </c>
      <c r="K55" s="405">
        <v>5.53</v>
      </c>
      <c r="L55" s="429"/>
      <c r="M55" s="410">
        <f>VLOOKUP(A55,MATERIALES!A6:D397,4,FALSE)</f>
        <v>4148.9798206369014</v>
      </c>
      <c r="N55" s="280">
        <f t="shared" ref="N55:N67" si="1">K55*M55</f>
        <v>22943.858408122065</v>
      </c>
    </row>
    <row r="56" spans="1:14">
      <c r="A56" s="167" t="s">
        <v>494</v>
      </c>
      <c r="B56" s="49" t="str">
        <f>VLOOKUP(A56,MATERIALES!A6:D373,3,FALSE)</f>
        <v>Limpiador 1/4 de galón (anclajes)</v>
      </c>
      <c r="C56" s="433"/>
      <c r="D56" s="433"/>
      <c r="E56" s="433"/>
      <c r="F56" s="433"/>
      <c r="G56" s="433"/>
      <c r="H56" s="433"/>
      <c r="I56" s="433"/>
      <c r="J56" s="320" t="str">
        <f>VLOOKUP(A56,MATERIALES!A10:D648,2,FALSE)</f>
        <v>u</v>
      </c>
      <c r="K56" s="405">
        <v>8.0000000000000002E-3</v>
      </c>
      <c r="L56" s="429"/>
      <c r="M56" s="410">
        <f>VLOOKUP(A56,MATERIALES!A6:D398,4,FALSE)</f>
        <v>32768.79616760894</v>
      </c>
      <c r="N56" s="280">
        <f t="shared" si="1"/>
        <v>262.15036934087152</v>
      </c>
    </row>
    <row r="57" spans="1:14">
      <c r="A57" s="167" t="s">
        <v>708</v>
      </c>
      <c r="B57" s="49" t="str">
        <f>VLOOKUP(A57,MATERIALES!A6:D373,3,FALSE)</f>
        <v xml:space="preserve">Soldadura en PVC 1/8 de galón (anclajes)
</v>
      </c>
      <c r="C57" s="433"/>
      <c r="D57" s="433"/>
      <c r="E57" s="433"/>
      <c r="F57" s="433"/>
      <c r="G57" s="433"/>
      <c r="H57" s="433"/>
      <c r="I57" s="433"/>
      <c r="J57" s="320" t="str">
        <f>VLOOKUP(A57,MATERIALES!A11:D649,2,FALSE)</f>
        <v>u</v>
      </c>
      <c r="K57" s="405">
        <v>2.1999999999999999E-2</v>
      </c>
      <c r="L57" s="429"/>
      <c r="M57" s="410">
        <f>VLOOKUP(A57,MATERIALES!A6:D399,4,FALSE)</f>
        <v>41201.348100000003</v>
      </c>
      <c r="N57" s="280">
        <f t="shared" si="1"/>
        <v>906.42965820000006</v>
      </c>
    </row>
    <row r="58" spans="1:14">
      <c r="A58" s="167" t="s">
        <v>795</v>
      </c>
      <c r="B58" s="49" t="str">
        <f>VLOOKUP(A58,MATERIALES!A7:D373,3,FALSE)</f>
        <v xml:space="preserve">Unión en PVC RD21 de 1´´ (para anclajes)
</v>
      </c>
      <c r="C58" s="433"/>
      <c r="D58" s="433"/>
      <c r="E58" s="433"/>
      <c r="F58" s="433"/>
      <c r="G58" s="433"/>
      <c r="H58" s="433"/>
      <c r="I58" s="433"/>
      <c r="J58" s="320" t="str">
        <f>VLOOKUP(A58,MATERIALES!A11:D650,2,FALSE)</f>
        <v>u</v>
      </c>
      <c r="K58" s="405">
        <v>0.3</v>
      </c>
      <c r="L58" s="429"/>
      <c r="M58" s="410">
        <f>VLOOKUP(A58,MATERIALES!A7:D400,4,FALSE)</f>
        <v>884</v>
      </c>
      <c r="N58" s="280">
        <f t="shared" si="1"/>
        <v>265.2</v>
      </c>
    </row>
    <row r="59" spans="1:14">
      <c r="A59" s="167" t="s">
        <v>740</v>
      </c>
      <c r="B59" s="49" t="str">
        <f>VLOOKUP(A59,MATERIALES!A8:D373,3,FALSE)</f>
        <v xml:space="preserve">Tapón en PVC RD21 de 1´´ (para anclaje)
</v>
      </c>
      <c r="C59" s="433"/>
      <c r="D59" s="433"/>
      <c r="E59" s="433"/>
      <c r="F59" s="433"/>
      <c r="G59" s="433"/>
      <c r="H59" s="433"/>
      <c r="I59" s="433"/>
      <c r="J59" s="320" t="str">
        <f>VLOOKUP(A59,MATERIALES!A12:D651,2,FALSE)</f>
        <v>u</v>
      </c>
      <c r="K59" s="405">
        <v>0.1</v>
      </c>
      <c r="L59" s="429"/>
      <c r="M59" s="410">
        <f>VLOOKUP(A59,MATERIALES!A8:D401,4,FALSE)</f>
        <v>1026</v>
      </c>
      <c r="N59" s="280">
        <f t="shared" si="1"/>
        <v>102.60000000000001</v>
      </c>
    </row>
    <row r="60" spans="1:14">
      <c r="A60" s="167" t="s">
        <v>437</v>
      </c>
      <c r="B60" s="49" t="str">
        <f>VLOOKUP(A60,MATERIALES!A9:D373,3,FALSE)</f>
        <v>Anclajes o Cuñas para el tensionamiento</v>
      </c>
      <c r="C60" s="433"/>
      <c r="D60" s="433"/>
      <c r="E60" s="433"/>
      <c r="F60" s="433"/>
      <c r="G60" s="433"/>
      <c r="H60" s="433"/>
      <c r="I60" s="433"/>
      <c r="J60" s="320" t="str">
        <f>VLOOKUP(A60,MATERIALES!A13:D652,2,FALSE)</f>
        <v>u</v>
      </c>
      <c r="K60" s="405">
        <v>0.5</v>
      </c>
      <c r="L60" s="429"/>
      <c r="M60" s="410">
        <f>VLOOKUP(A60,MATERIALES!A9:D402,4,FALSE)</f>
        <v>10627.96100358388</v>
      </c>
      <c r="N60" s="280">
        <f t="shared" si="1"/>
        <v>5313.9805017919398</v>
      </c>
    </row>
    <row r="61" spans="1:14">
      <c r="A61" s="167" t="s">
        <v>759</v>
      </c>
      <c r="B61" s="49" t="str">
        <f>VLOOKUP(A61,MATERIALES!A10:D373,3,FALSE)</f>
        <v xml:space="preserve">Trompetas de 12 torones (tensionamiento)
</v>
      </c>
      <c r="C61" s="433"/>
      <c r="D61" s="433"/>
      <c r="E61" s="433"/>
      <c r="F61" s="433"/>
      <c r="G61" s="433"/>
      <c r="H61" s="433"/>
      <c r="I61" s="433"/>
      <c r="J61" s="320" t="s">
        <v>92</v>
      </c>
      <c r="K61" s="405">
        <v>0.1</v>
      </c>
      <c r="L61" s="429"/>
      <c r="M61" s="410">
        <f>VLOOKUP(A61,MATERIALES!A10:D403,4,FALSE)</f>
        <v>47578.176368393375</v>
      </c>
      <c r="N61" s="280">
        <f t="shared" si="1"/>
        <v>4757.8176368393379</v>
      </c>
    </row>
    <row r="62" spans="1:14">
      <c r="A62" s="167" t="s">
        <v>502</v>
      </c>
      <c r="B62" s="49" t="str">
        <f>VLOOKUP(A62,MATERIALES!A11:D373,3,FALSE)</f>
        <v>Lechada Para Ductos (Acero De Preesfuerzo)</v>
      </c>
      <c r="C62" s="433"/>
      <c r="D62" s="433"/>
      <c r="E62" s="433"/>
      <c r="F62" s="433"/>
      <c r="G62" s="433"/>
      <c r="H62" s="433"/>
      <c r="I62" s="433"/>
      <c r="J62" s="320" t="s">
        <v>425</v>
      </c>
      <c r="K62" s="405">
        <v>10</v>
      </c>
      <c r="L62" s="429"/>
      <c r="M62" s="410">
        <f>VLOOKUP(A62,MATERIALES!A11:D404,4,FALSE)</f>
        <v>745.89794564330941</v>
      </c>
      <c r="N62" s="280">
        <f t="shared" si="1"/>
        <v>7458.9794564330941</v>
      </c>
    </row>
    <row r="63" spans="1:14">
      <c r="A63" s="167" t="s">
        <v>452</v>
      </c>
      <c r="B63" s="49" t="str">
        <f>VLOOKUP(A63,MATERIALES!A11:D373,3,FALSE)</f>
        <v>Ductos para tensionimiento</v>
      </c>
      <c r="C63" s="433"/>
      <c r="D63" s="433"/>
      <c r="E63" s="433"/>
      <c r="F63" s="433"/>
      <c r="G63" s="433"/>
      <c r="H63" s="433"/>
      <c r="I63" s="433"/>
      <c r="J63" s="320" t="str">
        <f>VLOOKUP(A63,MATERIALES!A14:D655,2,FALSE)</f>
        <v>m</v>
      </c>
      <c r="K63" s="405">
        <v>1</v>
      </c>
      <c r="L63" s="429"/>
      <c r="M63" s="410">
        <f>VLOOKUP(A63,MATERIALES!A11:D405,4,FALSE)</f>
        <v>10708.859228119512</v>
      </c>
      <c r="N63" s="280">
        <f t="shared" si="1"/>
        <v>10708.859228119512</v>
      </c>
    </row>
    <row r="64" spans="1:14">
      <c r="A64" s="167" t="s">
        <v>613</v>
      </c>
      <c r="B64" s="49" t="str">
        <f>VLOOKUP(A64,MATERIALES!A12:D373,3,FALSE)</f>
        <v xml:space="preserve">Oxigeno industrial
</v>
      </c>
      <c r="C64" s="433"/>
      <c r="D64" s="433"/>
      <c r="E64" s="433"/>
      <c r="F64" s="433"/>
      <c r="G64" s="433"/>
      <c r="H64" s="433"/>
      <c r="I64" s="433"/>
      <c r="J64" s="320" t="str">
        <f>VLOOKUP(A64,MATERIALES!A15:D656,2,FALSE)</f>
        <v>kg</v>
      </c>
      <c r="K64" s="405">
        <v>0.5</v>
      </c>
      <c r="L64" s="429"/>
      <c r="M64" s="410">
        <f>VLOOKUP(A64,MATERIALES!A12:D406,4,FALSE)</f>
        <v>9919.1577534195912</v>
      </c>
      <c r="N64" s="280">
        <f t="shared" si="1"/>
        <v>4959.5788767097956</v>
      </c>
    </row>
    <row r="65" spans="1:14">
      <c r="A65" s="167" t="s">
        <v>517</v>
      </c>
      <c r="B65" s="49" t="str">
        <f>VLOOKUP(A65,MATERIALES!A13:D374,3,FALSE)</f>
        <v>Manguera de polietileno de 3´´</v>
      </c>
      <c r="C65" s="433"/>
      <c r="D65" s="433"/>
      <c r="E65" s="433"/>
      <c r="F65" s="433"/>
      <c r="G65" s="433"/>
      <c r="H65" s="433"/>
      <c r="I65" s="433"/>
      <c r="J65" s="320" t="str">
        <f>VLOOKUP(A65,MATERIALES!A16:D657,2,FALSE)</f>
        <v>m</v>
      </c>
      <c r="K65" s="405">
        <v>0.55000000000000004</v>
      </c>
      <c r="L65" s="429"/>
      <c r="M65" s="410">
        <f>VLOOKUP(A65,MATERIALES!A13:D407,4,FALSE)</f>
        <v>6611.1111111111113</v>
      </c>
      <c r="N65" s="280">
        <f t="shared" si="1"/>
        <v>3636.1111111111113</v>
      </c>
    </row>
    <row r="66" spans="1:14">
      <c r="A66" s="167" t="s">
        <v>976</v>
      </c>
      <c r="B66" s="49" t="str">
        <f>VLOOKUP(A66,MATERIALES!A13:D375,3,FALSE)</f>
        <v>Alambre Negro Para Amarre</v>
      </c>
      <c r="C66" s="433"/>
      <c r="D66" s="433"/>
      <c r="E66" s="433"/>
      <c r="F66" s="433"/>
      <c r="G66" s="433"/>
      <c r="H66" s="433"/>
      <c r="I66" s="433"/>
      <c r="J66" s="320" t="str">
        <f>VLOOKUP(A66,MATERIALES!A17:D658,2,FALSE)</f>
        <v>kg</v>
      </c>
      <c r="K66" s="405">
        <v>0.05</v>
      </c>
      <c r="L66" s="429"/>
      <c r="M66" s="410">
        <f>VLOOKUP(A66,MATERIALES!A13:D408,4,FALSE)</f>
        <v>4800</v>
      </c>
      <c r="N66" s="280">
        <f t="shared" si="1"/>
        <v>240</v>
      </c>
    </row>
    <row r="67" spans="1:14">
      <c r="A67" s="167" t="s">
        <v>766</v>
      </c>
      <c r="B67" s="49" t="str">
        <f>VLOOKUP(A67,MATERIALES!A13:D376,3,FALSE)</f>
        <v>Tubería PVC RD21 de 1´´ (para anclajes)</v>
      </c>
      <c r="C67" s="433"/>
      <c r="D67" s="433"/>
      <c r="E67" s="433"/>
      <c r="F67" s="433"/>
      <c r="G67" s="433"/>
      <c r="H67" s="433"/>
      <c r="I67" s="433"/>
      <c r="J67" s="320" t="str">
        <f>VLOOKUP(A67,MATERIALES!A18:D659,2,FALSE)</f>
        <v>m</v>
      </c>
      <c r="K67" s="405">
        <v>1</v>
      </c>
      <c r="L67" s="429"/>
      <c r="M67" s="410">
        <f>VLOOKUP(A67,MATERIALES!A13:D409,4,FALSE)</f>
        <v>4084.8333333333335</v>
      </c>
      <c r="N67" s="280">
        <f t="shared" si="1"/>
        <v>4084.8333333333335</v>
      </c>
    </row>
    <row r="68" spans="1:14" ht="15" thickBot="1">
      <c r="B68" s="49"/>
      <c r="C68" s="318"/>
      <c r="D68" s="318"/>
      <c r="E68" s="318"/>
      <c r="F68" s="318"/>
      <c r="G68" s="318"/>
      <c r="H68" s="318"/>
      <c r="I68" s="318"/>
      <c r="J68" s="443"/>
      <c r="K68" s="132"/>
      <c r="L68" s="333"/>
      <c r="M68" s="410"/>
      <c r="N68" s="280"/>
    </row>
    <row r="69" spans="1:14" ht="15" thickBot="1">
      <c r="B69" s="820" t="s">
        <v>1037</v>
      </c>
      <c r="C69" s="821"/>
      <c r="D69" s="821"/>
      <c r="E69" s="821"/>
      <c r="F69" s="821"/>
      <c r="G69" s="821"/>
      <c r="H69" s="821"/>
      <c r="I69" s="821"/>
      <c r="J69" s="821"/>
      <c r="K69" s="821"/>
      <c r="L69" s="821"/>
      <c r="M69" s="822"/>
      <c r="N69" s="402">
        <f>SUM(N54:N68)</f>
        <v>66711.398580001056</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1" t="s">
        <v>1041</v>
      </c>
      <c r="C73" s="322"/>
      <c r="D73" s="322"/>
      <c r="E73" s="322"/>
      <c r="F73" s="322"/>
      <c r="G73" s="322"/>
      <c r="H73" s="79" t="s">
        <v>1029</v>
      </c>
      <c r="I73" s="80" t="s">
        <v>1042</v>
      </c>
      <c r="J73" s="81" t="s">
        <v>1043</v>
      </c>
      <c r="K73" s="79" t="s">
        <v>1044</v>
      </c>
      <c r="L73" s="823" t="s">
        <v>1045</v>
      </c>
      <c r="M73" s="796"/>
      <c r="N73" s="82" t="s">
        <v>1035</v>
      </c>
    </row>
    <row r="74" spans="1:14">
      <c r="B74" s="52"/>
      <c r="C74" s="325"/>
      <c r="D74" s="325"/>
      <c r="E74" s="325"/>
      <c r="F74" s="325"/>
      <c r="G74" s="325"/>
      <c r="H74" s="319"/>
      <c r="I74" s="287"/>
      <c r="J74" s="294"/>
      <c r="K74" s="287"/>
      <c r="L74" s="824"/>
      <c r="M74" s="825"/>
      <c r="N74" s="295"/>
    </row>
    <row r="75" spans="1:14">
      <c r="B75" s="52"/>
      <c r="C75" s="53"/>
      <c r="D75" s="53"/>
      <c r="E75" s="53"/>
      <c r="F75" s="53"/>
      <c r="G75" s="53"/>
      <c r="H75" s="319"/>
      <c r="I75" s="287"/>
      <c r="J75" s="294"/>
      <c r="K75" s="287"/>
      <c r="L75" s="824"/>
      <c r="M75" s="825"/>
      <c r="N75" s="295"/>
    </row>
    <row r="76" spans="1:14">
      <c r="B76" s="52"/>
      <c r="C76" s="53"/>
      <c r="D76" s="53"/>
      <c r="E76" s="53"/>
      <c r="F76" s="53"/>
      <c r="G76" s="53"/>
      <c r="H76" s="319"/>
      <c r="I76" s="287"/>
      <c r="J76" s="294"/>
      <c r="K76" s="287"/>
      <c r="L76" s="824"/>
      <c r="M76" s="825"/>
      <c r="N76" s="295"/>
    </row>
    <row r="77" spans="1:14">
      <c r="B77" s="52"/>
      <c r="C77" s="53"/>
      <c r="D77" s="53"/>
      <c r="E77" s="53"/>
      <c r="F77" s="53"/>
      <c r="G77" s="53"/>
      <c r="H77" s="319"/>
      <c r="I77" s="287"/>
      <c r="J77" s="294"/>
      <c r="K77" s="287"/>
      <c r="L77" s="824"/>
      <c r="M77" s="825"/>
      <c r="N77" s="295"/>
    </row>
    <row r="78" spans="1:14">
      <c r="B78" s="52"/>
      <c r="C78" s="53"/>
      <c r="D78" s="53"/>
      <c r="E78" s="53"/>
      <c r="F78" s="53"/>
      <c r="G78" s="53"/>
      <c r="H78" s="296"/>
      <c r="I78" s="287"/>
      <c r="J78" s="287"/>
      <c r="K78" s="287"/>
      <c r="L78" s="297"/>
      <c r="M78" s="298"/>
      <c r="N78" s="299"/>
    </row>
    <row r="79" spans="1:14" ht="15" thickBot="1">
      <c r="B79" s="455"/>
      <c r="C79" s="456"/>
      <c r="D79" s="456"/>
      <c r="E79" s="456"/>
      <c r="F79" s="456"/>
      <c r="G79" s="456"/>
      <c r="H79" s="54"/>
      <c r="I79" s="132"/>
      <c r="J79" s="132"/>
      <c r="K79" s="132"/>
      <c r="L79" s="809"/>
      <c r="M79" s="810"/>
      <c r="N79" s="133"/>
    </row>
    <row r="80" spans="1:14" ht="15" thickBot="1">
      <c r="B80" s="826" t="s">
        <v>1037</v>
      </c>
      <c r="C80" s="827"/>
      <c r="D80" s="827"/>
      <c r="E80" s="827"/>
      <c r="F80" s="827"/>
      <c r="G80" s="827"/>
      <c r="H80" s="827"/>
      <c r="I80" s="827"/>
      <c r="J80" s="827"/>
      <c r="K80" s="827"/>
      <c r="L80" s="827"/>
      <c r="M80" s="828"/>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46" t="s">
        <v>1047</v>
      </c>
      <c r="C84" s="847"/>
      <c r="D84" s="847"/>
      <c r="E84" s="847"/>
      <c r="F84" s="847"/>
      <c r="G84" s="847"/>
      <c r="H84" s="847"/>
      <c r="I84" s="79" t="s">
        <v>1048</v>
      </c>
      <c r="J84" s="81" t="s">
        <v>1494</v>
      </c>
      <c r="K84" s="80" t="s">
        <v>1050</v>
      </c>
      <c r="L84" s="848" t="s">
        <v>1034</v>
      </c>
      <c r="M84" s="849"/>
      <c r="N84" s="104" t="s">
        <v>1035</v>
      </c>
    </row>
    <row r="85" spans="1:15">
      <c r="A85" s="168" t="s">
        <v>11</v>
      </c>
      <c r="B85" s="55" t="str">
        <f>VLOOKUP(A85,'MANO DE OBRA'!A8:D68,3,FALSE)</f>
        <v>Obrero (4)</v>
      </c>
      <c r="C85" s="53"/>
      <c r="D85" s="53"/>
      <c r="E85" s="53"/>
      <c r="F85" s="53"/>
      <c r="G85" s="53"/>
      <c r="H85" s="53"/>
      <c r="I85" s="300">
        <f>K85/J85*100</f>
        <v>110415.578824</v>
      </c>
      <c r="J85" s="301">
        <v>185</v>
      </c>
      <c r="K85" s="302">
        <f>VLOOKUP(A85,'MANO DE OBRA'!A8:D99,4,FALSE)</f>
        <v>204268.8208244</v>
      </c>
      <c r="L85" s="56"/>
      <c r="M85" s="442">
        <v>10.4</v>
      </c>
      <c r="N85" s="403">
        <f>K85/M85</f>
        <v>19641.232771576921</v>
      </c>
      <c r="O85" s="112"/>
    </row>
    <row r="86" spans="1:15">
      <c r="A86" s="168" t="s">
        <v>32</v>
      </c>
      <c r="B86" s="55" t="str">
        <f>VLOOKUP(A86,'MANO DE OBRA'!A8:D69,3,FALSE)</f>
        <v>Oficial (2)</v>
      </c>
      <c r="C86" s="53"/>
      <c r="D86" s="53"/>
      <c r="E86" s="53"/>
      <c r="F86" s="53"/>
      <c r="G86" s="53"/>
      <c r="H86" s="53"/>
      <c r="I86" s="300">
        <f>K86/J86*100</f>
        <v>110415.578824</v>
      </c>
      <c r="J86" s="301">
        <v>185</v>
      </c>
      <c r="K86" s="302">
        <f>VLOOKUP(A86,'MANO DE OBRA'!A8:D100,4,FALSE)</f>
        <v>204268.8208244</v>
      </c>
      <c r="L86" s="56"/>
      <c r="M86" s="439">
        <v>10.4</v>
      </c>
      <c r="N86" s="403">
        <f>K86/M86</f>
        <v>19641.232771576921</v>
      </c>
    </row>
    <row r="87" spans="1:15">
      <c r="B87" s="55"/>
      <c r="C87" s="53"/>
      <c r="D87" s="53"/>
      <c r="E87" s="53"/>
      <c r="F87" s="53"/>
      <c r="G87" s="53"/>
      <c r="H87" s="53"/>
      <c r="I87" s="300"/>
      <c r="J87" s="301"/>
      <c r="K87" s="302"/>
      <c r="L87" s="56"/>
      <c r="M87" s="440"/>
      <c r="N87" s="403"/>
    </row>
    <row r="88" spans="1:15">
      <c r="B88" s="55"/>
      <c r="C88" s="53"/>
      <c r="D88" s="53"/>
      <c r="E88" s="53"/>
      <c r="F88" s="53"/>
      <c r="G88" s="53"/>
      <c r="H88" s="53"/>
      <c r="I88" s="287"/>
      <c r="J88" s="305"/>
      <c r="K88" s="306"/>
      <c r="L88" s="326"/>
      <c r="M88" s="308"/>
      <c r="N88" s="304"/>
    </row>
    <row r="89" spans="1:15">
      <c r="B89" s="55"/>
      <c r="C89" s="53"/>
      <c r="D89" s="53"/>
      <c r="E89" s="53"/>
      <c r="F89" s="53"/>
      <c r="G89" s="53"/>
      <c r="H89" s="53"/>
      <c r="I89" s="287"/>
      <c r="J89" s="305"/>
      <c r="K89" s="306"/>
      <c r="L89" s="326"/>
      <c r="M89" s="308"/>
      <c r="N89" s="304"/>
    </row>
    <row r="90" spans="1:15" ht="15" thickBot="1">
      <c r="B90" s="807"/>
      <c r="C90" s="808"/>
      <c r="D90" s="808"/>
      <c r="E90" s="808"/>
      <c r="F90" s="808"/>
      <c r="G90" s="808"/>
      <c r="H90" s="808"/>
      <c r="I90" s="132"/>
      <c r="J90" s="132"/>
      <c r="K90" s="132"/>
      <c r="L90" s="908"/>
      <c r="M90" s="908"/>
      <c r="N90" s="51"/>
    </row>
    <row r="91" spans="1:15" ht="15" thickBot="1">
      <c r="B91" s="826" t="s">
        <v>1037</v>
      </c>
      <c r="C91" s="827"/>
      <c r="D91" s="827"/>
      <c r="E91" s="827"/>
      <c r="F91" s="827"/>
      <c r="G91" s="827"/>
      <c r="H91" s="827"/>
      <c r="I91" s="827"/>
      <c r="J91" s="827"/>
      <c r="K91" s="827"/>
      <c r="L91" s="827"/>
      <c r="M91" s="828"/>
      <c r="N91" s="309">
        <f>SUM(N85:N90)</f>
        <v>39282.465543153841</v>
      </c>
    </row>
    <row r="92" spans="1:15" ht="15" thickBot="1">
      <c r="B92" s="39"/>
      <c r="C92" s="40"/>
      <c r="D92" s="40"/>
      <c r="E92" s="40"/>
      <c r="F92" s="40"/>
      <c r="G92" s="40"/>
      <c r="H92" s="40"/>
      <c r="I92" s="40"/>
      <c r="J92" s="40"/>
      <c r="K92" s="40"/>
      <c r="L92" s="40"/>
      <c r="M92" s="40"/>
      <c r="N92" s="41"/>
    </row>
    <row r="93" spans="1:15" ht="15" thickBot="1">
      <c r="B93" s="820" t="s">
        <v>1051</v>
      </c>
      <c r="C93" s="821"/>
      <c r="D93" s="821"/>
      <c r="E93" s="821"/>
      <c r="F93" s="821"/>
      <c r="G93" s="821"/>
      <c r="H93" s="821"/>
      <c r="I93" s="821"/>
      <c r="J93" s="821"/>
      <c r="K93" s="821"/>
      <c r="L93" s="821"/>
      <c r="M93" s="822"/>
      <c r="N93" s="105">
        <f>N49+N69+N80+N91</f>
        <v>265280.45275872608</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11" t="s">
        <v>1053</v>
      </c>
      <c r="C97" s="812"/>
      <c r="D97" s="812"/>
      <c r="E97" s="812"/>
      <c r="F97" s="812"/>
      <c r="G97" s="812"/>
      <c r="H97" s="812"/>
      <c r="I97" s="322"/>
      <c r="J97" s="342"/>
      <c r="K97" s="310" t="s">
        <v>1054</v>
      </c>
      <c r="L97" s="850" t="s">
        <v>1055</v>
      </c>
      <c r="M97" s="851"/>
      <c r="N97" s="311"/>
    </row>
    <row r="98" spans="1:14">
      <c r="B98" s="852" t="s">
        <v>1056</v>
      </c>
      <c r="C98" s="853"/>
      <c r="D98" s="853"/>
      <c r="E98" s="853"/>
      <c r="F98" s="853"/>
      <c r="G98" s="853"/>
      <c r="H98" s="853"/>
      <c r="I98" s="93"/>
      <c r="J98" s="94"/>
      <c r="K98" s="312">
        <v>0.2</v>
      </c>
      <c r="L98" s="854">
        <f>N93*K98</f>
        <v>53056.090551745219</v>
      </c>
      <c r="M98" s="855"/>
      <c r="N98" s="57"/>
    </row>
    <row r="99" spans="1:14">
      <c r="B99" s="95" t="s">
        <v>1057</v>
      </c>
      <c r="C99" s="96"/>
      <c r="D99" s="96"/>
      <c r="E99" s="96"/>
      <c r="F99" s="96"/>
      <c r="G99" s="96"/>
      <c r="H99" s="96"/>
      <c r="I99" s="93"/>
      <c r="J99" s="94"/>
      <c r="K99" s="312">
        <v>0.05</v>
      </c>
      <c r="L99" s="854">
        <f>N93*K99</f>
        <v>13264.022637936305</v>
      </c>
      <c r="M99" s="855"/>
      <c r="N99" s="57"/>
    </row>
    <row r="100" spans="1:14" ht="15" thickBot="1">
      <c r="B100" s="97" t="s">
        <v>1058</v>
      </c>
      <c r="C100" s="98"/>
      <c r="D100" s="98"/>
      <c r="E100" s="98"/>
      <c r="F100" s="98"/>
      <c r="G100" s="98"/>
      <c r="H100" s="98"/>
      <c r="I100" s="99"/>
      <c r="J100" s="100"/>
      <c r="K100" s="313">
        <v>0.05</v>
      </c>
      <c r="L100" s="856">
        <f>N93*K100</f>
        <v>13264.022637936305</v>
      </c>
      <c r="M100" s="857"/>
      <c r="N100" s="57"/>
    </row>
    <row r="101" spans="1:14" ht="15" thickBot="1">
      <c r="B101" s="820" t="s">
        <v>1037</v>
      </c>
      <c r="C101" s="821"/>
      <c r="D101" s="821"/>
      <c r="E101" s="821"/>
      <c r="F101" s="821"/>
      <c r="G101" s="821"/>
      <c r="H101" s="821"/>
      <c r="I101" s="821"/>
      <c r="J101" s="821"/>
      <c r="K101" s="821"/>
      <c r="L101" s="821"/>
      <c r="M101" s="822"/>
      <c r="N101" s="58">
        <f>L98+L99+L100</f>
        <v>79584.135827617822</v>
      </c>
    </row>
    <row r="102" spans="1:14" ht="15" thickBot="1">
      <c r="B102" s="39"/>
      <c r="C102" s="40"/>
      <c r="D102" s="40"/>
      <c r="E102" s="40"/>
      <c r="F102" s="40"/>
      <c r="G102" s="40"/>
      <c r="H102" s="40"/>
      <c r="I102" s="40"/>
      <c r="J102" s="40"/>
      <c r="K102" s="40"/>
      <c r="L102" s="40"/>
      <c r="M102" s="40"/>
      <c r="N102" s="41"/>
    </row>
    <row r="103" spans="1:14" ht="15" thickBot="1">
      <c r="A103" t="s">
        <v>2122</v>
      </c>
      <c r="B103" s="820" t="s">
        <v>1059</v>
      </c>
      <c r="C103" s="821"/>
      <c r="D103" s="821"/>
      <c r="E103" s="821"/>
      <c r="F103" s="821"/>
      <c r="G103" s="821"/>
      <c r="H103" s="821"/>
      <c r="I103" s="821"/>
      <c r="J103" s="821"/>
      <c r="K103" s="821"/>
      <c r="L103" s="821"/>
      <c r="M103" s="822"/>
      <c r="N103" s="195">
        <f>N93+N101</f>
        <v>344864.58858634392</v>
      </c>
    </row>
    <row r="104" spans="1:14">
      <c r="B104" s="247"/>
      <c r="C104" s="248"/>
      <c r="D104" s="248"/>
      <c r="E104" s="248"/>
      <c r="F104" s="248"/>
      <c r="G104" s="248"/>
      <c r="H104" s="248"/>
      <c r="I104" s="248"/>
      <c r="J104" s="248"/>
      <c r="K104" s="248"/>
      <c r="L104" s="248"/>
      <c r="M104" s="248"/>
      <c r="N104" s="249"/>
    </row>
    <row r="105" spans="1:14">
      <c r="B105" s="250"/>
      <c r="C105" s="251"/>
      <c r="D105" s="251"/>
      <c r="E105" s="251"/>
      <c r="F105" s="251"/>
      <c r="G105" s="251"/>
      <c r="H105" s="251"/>
      <c r="I105" s="251"/>
      <c r="J105" s="251"/>
      <c r="K105" s="251"/>
      <c r="L105" s="251"/>
      <c r="M105" s="251"/>
      <c r="N105" s="252"/>
    </row>
    <row r="106" spans="1:14">
      <c r="B106" s="250"/>
      <c r="C106" s="251"/>
      <c r="D106" s="251"/>
      <c r="E106" s="251"/>
      <c r="F106" s="251"/>
      <c r="G106" s="251"/>
      <c r="H106" s="251"/>
      <c r="I106" s="251"/>
      <c r="J106" s="251"/>
      <c r="K106" s="251"/>
      <c r="L106" s="251"/>
      <c r="M106" s="251"/>
      <c r="N106" s="252"/>
    </row>
    <row r="107" spans="1:14">
      <c r="B107" s="250"/>
      <c r="C107" s="251"/>
      <c r="D107" s="251"/>
      <c r="E107" s="251"/>
      <c r="F107" s="251"/>
      <c r="G107" s="251"/>
      <c r="H107" s="251"/>
      <c r="I107" s="251"/>
      <c r="J107" s="251"/>
      <c r="K107" s="251"/>
      <c r="L107" s="251"/>
      <c r="M107" s="251"/>
      <c r="N107" s="252"/>
    </row>
    <row r="108" spans="1:14">
      <c r="B108" s="250"/>
      <c r="C108" s="251"/>
      <c r="D108" s="251"/>
      <c r="E108" s="425" t="s">
        <v>1060</v>
      </c>
      <c r="F108" s="425"/>
      <c r="G108" s="425"/>
      <c r="H108" s="425"/>
      <c r="I108" s="425"/>
      <c r="J108" s="425"/>
      <c r="K108" s="251"/>
      <c r="L108" s="251"/>
      <c r="M108" s="251"/>
      <c r="N108" s="252"/>
    </row>
    <row r="109" spans="1:14">
      <c r="B109" s="250"/>
      <c r="C109" s="251"/>
      <c r="D109" s="251"/>
      <c r="E109" s="251" t="s">
        <v>1061</v>
      </c>
      <c r="F109" s="251"/>
      <c r="G109" s="251"/>
      <c r="H109" s="251"/>
      <c r="I109" s="251"/>
      <c r="J109" s="251"/>
      <c r="K109" s="251"/>
      <c r="L109" s="251"/>
      <c r="M109" s="251"/>
      <c r="N109" s="252"/>
    </row>
    <row r="110" spans="1:14">
      <c r="B110" s="250"/>
      <c r="C110" s="251"/>
      <c r="D110" s="251"/>
      <c r="E110" s="251" t="s">
        <v>1062</v>
      </c>
      <c r="F110" s="251"/>
      <c r="G110" s="251"/>
      <c r="H110" s="251"/>
      <c r="I110" s="251"/>
      <c r="J110" s="251"/>
      <c r="K110" s="251"/>
      <c r="L110" s="251"/>
      <c r="M110" s="251"/>
      <c r="N110" s="252"/>
    </row>
    <row r="111" spans="1:14">
      <c r="B111" s="250"/>
      <c r="C111" s="251"/>
      <c r="D111" s="251"/>
      <c r="E111" s="251" t="s">
        <v>1063</v>
      </c>
      <c r="F111" s="251"/>
      <c r="G111" s="251"/>
      <c r="H111" s="251"/>
      <c r="I111" s="251"/>
      <c r="J111" s="251"/>
      <c r="K111" s="251"/>
      <c r="L111" s="251"/>
      <c r="M111" s="251"/>
      <c r="N111" s="252"/>
    </row>
    <row r="112" spans="1:14" ht="15" thickBot="1">
      <c r="B112" s="250"/>
      <c r="C112" s="251"/>
      <c r="D112" s="251"/>
      <c r="E112" s="251"/>
      <c r="F112" s="251" t="s">
        <v>1064</v>
      </c>
      <c r="G112" s="251"/>
      <c r="H112" s="251"/>
      <c r="I112" s="251"/>
      <c r="J112" s="251"/>
      <c r="K112" s="251"/>
      <c r="L112" s="251"/>
      <c r="M112" s="251"/>
      <c r="N112" s="252"/>
    </row>
    <row r="113" spans="2:14">
      <c r="B113" s="235" t="s">
        <v>2322</v>
      </c>
      <c r="C113" s="236"/>
      <c r="D113" s="236"/>
      <c r="E113" s="236"/>
      <c r="F113" s="236"/>
      <c r="G113" s="236"/>
      <c r="H113" s="236"/>
      <c r="I113" s="236"/>
      <c r="J113" s="236"/>
      <c r="K113" s="236"/>
      <c r="L113" s="236"/>
      <c r="M113" s="236"/>
      <c r="N113" s="237"/>
    </row>
    <row r="114" spans="2:14">
      <c r="B114" s="253"/>
      <c r="C114" s="254"/>
      <c r="D114" s="254"/>
      <c r="E114" s="254"/>
      <c r="F114" s="254"/>
      <c r="G114" s="254"/>
      <c r="H114" s="254"/>
      <c r="I114" s="254"/>
      <c r="J114" s="254"/>
      <c r="K114" s="254"/>
      <c r="L114" s="254"/>
      <c r="M114" s="254"/>
      <c r="N114" s="255"/>
    </row>
    <row r="115" spans="2:14">
      <c r="B115" s="253"/>
      <c r="C115" s="254"/>
      <c r="D115" s="254"/>
      <c r="E115" s="254"/>
      <c r="F115" s="254"/>
      <c r="G115" s="254"/>
      <c r="H115" s="254"/>
      <c r="I115" s="254"/>
      <c r="J115" s="254"/>
      <c r="K115" s="254"/>
      <c r="L115" s="254"/>
      <c r="M115" s="254"/>
      <c r="N115" s="255"/>
    </row>
    <row r="116" spans="2:14">
      <c r="B116" s="253"/>
      <c r="C116" s="254"/>
      <c r="D116" s="254"/>
      <c r="E116" s="254"/>
      <c r="F116" s="254"/>
      <c r="G116" s="254"/>
      <c r="H116" s="254"/>
      <c r="I116" s="254"/>
      <c r="J116" s="254"/>
      <c r="K116" s="254"/>
      <c r="L116" s="254"/>
      <c r="M116" s="254"/>
      <c r="N116" s="255"/>
    </row>
    <row r="117" spans="2:14" ht="15" thickBot="1">
      <c r="B117" s="256"/>
      <c r="C117" s="257"/>
      <c r="D117" s="257"/>
      <c r="E117" s="257"/>
      <c r="F117" s="257"/>
      <c r="G117" s="257"/>
      <c r="H117" s="257"/>
      <c r="I117" s="257"/>
      <c r="J117" s="257"/>
      <c r="K117" s="257"/>
      <c r="L117" s="257"/>
      <c r="M117" s="257"/>
      <c r="N117" s="258"/>
    </row>
    <row r="118" spans="2:14">
      <c r="B118" s="259"/>
      <c r="C118" s="260"/>
      <c r="D118" s="260"/>
      <c r="E118" s="260"/>
      <c r="F118" s="260"/>
      <c r="G118" s="260"/>
      <c r="H118" s="260"/>
      <c r="I118" s="260"/>
      <c r="J118" s="260"/>
      <c r="K118" s="260"/>
      <c r="L118" s="260"/>
      <c r="M118" s="260"/>
      <c r="N118" s="261"/>
    </row>
    <row r="119" spans="2:14">
      <c r="B119" s="262" t="s">
        <v>2323</v>
      </c>
      <c r="C119" s="263"/>
      <c r="D119" s="263"/>
      <c r="E119" s="263"/>
      <c r="F119" s="263"/>
      <c r="G119" s="263"/>
      <c r="H119" s="263"/>
      <c r="I119" s="263"/>
      <c r="J119" s="263"/>
      <c r="K119" s="263"/>
      <c r="L119" s="263"/>
      <c r="M119" s="263"/>
      <c r="N119" s="264"/>
    </row>
    <row r="120" spans="2:14" ht="15" customHeight="1">
      <c r="B120" s="962" t="s">
        <v>2324</v>
      </c>
      <c r="C120" s="963"/>
      <c r="D120" s="963"/>
      <c r="E120" s="963"/>
      <c r="F120" s="963"/>
      <c r="G120" s="963"/>
      <c r="H120" s="963"/>
      <c r="I120" s="963"/>
      <c r="J120" s="963"/>
      <c r="K120" s="963"/>
      <c r="L120" s="963"/>
      <c r="M120" s="963"/>
      <c r="N120" s="964"/>
    </row>
    <row r="121" spans="2:14" ht="15" customHeight="1">
      <c r="B121" s="962"/>
      <c r="C121" s="963"/>
      <c r="D121" s="963"/>
      <c r="E121" s="963"/>
      <c r="F121" s="963"/>
      <c r="G121" s="963"/>
      <c r="H121" s="963"/>
      <c r="I121" s="963"/>
      <c r="J121" s="963"/>
      <c r="K121" s="963"/>
      <c r="L121" s="963"/>
      <c r="M121" s="963"/>
      <c r="N121" s="964"/>
    </row>
    <row r="122" spans="2:14" ht="30" customHeight="1">
      <c r="B122" s="965" t="s">
        <v>2325</v>
      </c>
      <c r="C122" s="966"/>
      <c r="D122" s="966"/>
      <c r="E122" s="966"/>
      <c r="F122" s="966"/>
      <c r="G122" s="966"/>
      <c r="H122" s="966"/>
      <c r="I122" s="966"/>
      <c r="J122" s="966"/>
      <c r="K122" s="966"/>
      <c r="L122" s="966"/>
      <c r="M122" s="966"/>
      <c r="N122" s="967"/>
    </row>
    <row r="123" spans="2:14">
      <c r="B123" s="965"/>
      <c r="C123" s="966"/>
      <c r="D123" s="966"/>
      <c r="E123" s="966"/>
      <c r="F123" s="966"/>
      <c r="G123" s="966"/>
      <c r="H123" s="966"/>
      <c r="I123" s="966"/>
      <c r="J123" s="966"/>
      <c r="K123" s="966"/>
      <c r="L123" s="966"/>
      <c r="M123" s="966"/>
      <c r="N123" s="967"/>
    </row>
    <row r="124" spans="2:14">
      <c r="B124" s="347"/>
      <c r="C124" s="348"/>
      <c r="D124" s="348"/>
      <c r="E124" s="348"/>
      <c r="F124" s="348"/>
      <c r="G124" s="348"/>
      <c r="H124" s="348"/>
      <c r="I124" s="348"/>
      <c r="J124" s="348"/>
      <c r="K124" s="348"/>
      <c r="L124" s="348"/>
      <c r="M124" s="348"/>
      <c r="N124" s="349"/>
    </row>
    <row r="125" spans="2:14">
      <c r="B125" s="347"/>
      <c r="C125" s="348"/>
      <c r="D125" s="348"/>
      <c r="E125" s="348"/>
      <c r="F125" s="348"/>
      <c r="G125" s="348"/>
      <c r="H125" s="348"/>
      <c r="I125" s="348"/>
      <c r="J125" s="348"/>
      <c r="K125" s="348"/>
      <c r="L125" s="348"/>
      <c r="M125" s="348"/>
      <c r="N125" s="349"/>
    </row>
    <row r="126" spans="2:14">
      <c r="B126" s="347"/>
      <c r="C126" s="348"/>
      <c r="D126" s="348"/>
      <c r="E126" s="348"/>
      <c r="F126" s="348"/>
      <c r="G126" s="348"/>
      <c r="H126" s="348"/>
      <c r="I126" s="348"/>
      <c r="J126" s="348"/>
      <c r="K126" s="348"/>
      <c r="L126" s="348"/>
      <c r="M126" s="348"/>
      <c r="N126" s="349"/>
    </row>
    <row r="127" spans="2:14">
      <c r="B127" s="262"/>
      <c r="C127" s="263"/>
      <c r="D127" s="263"/>
      <c r="E127" s="263"/>
      <c r="F127" s="263"/>
      <c r="G127" s="263"/>
      <c r="H127" s="263"/>
      <c r="I127" s="263"/>
      <c r="J127" s="263"/>
      <c r="K127" s="263"/>
      <c r="L127" s="263"/>
      <c r="M127" s="263"/>
      <c r="N127" s="264"/>
    </row>
    <row r="128" spans="2:14">
      <c r="B128" s="250"/>
      <c r="C128" s="251"/>
      <c r="D128" s="251"/>
      <c r="E128" s="251" t="s">
        <v>1060</v>
      </c>
      <c r="F128" s="425"/>
      <c r="G128" s="425"/>
      <c r="H128" s="251"/>
      <c r="I128" s="251"/>
      <c r="J128" s="251"/>
      <c r="K128" s="251"/>
      <c r="L128" s="251"/>
      <c r="M128" s="251"/>
      <c r="N128" s="252"/>
    </row>
    <row r="129" spans="2:14">
      <c r="B129" s="250"/>
      <c r="C129" s="251"/>
      <c r="D129" s="251"/>
      <c r="E129" s="426" t="s">
        <v>1061</v>
      </c>
      <c r="F129" s="251"/>
      <c r="G129" s="251"/>
      <c r="H129" s="426"/>
      <c r="I129" s="426"/>
      <c r="J129" s="426"/>
      <c r="K129" s="251"/>
      <c r="L129" s="251"/>
      <c r="M129" s="251"/>
      <c r="N129" s="252"/>
    </row>
    <row r="130" spans="2:14">
      <c r="B130" s="250"/>
      <c r="C130" s="251"/>
      <c r="D130" s="251"/>
      <c r="E130" s="265" t="s">
        <v>1065</v>
      </c>
      <c r="F130" s="251"/>
      <c r="G130" s="251"/>
      <c r="H130" s="265"/>
      <c r="I130" s="265"/>
      <c r="J130" s="265"/>
      <c r="K130" s="251"/>
      <c r="L130" s="251"/>
      <c r="M130" s="251"/>
      <c r="N130" s="252"/>
    </row>
    <row r="131" spans="2:14">
      <c r="B131" s="266"/>
      <c r="C131" s="263"/>
      <c r="D131" s="263"/>
      <c r="E131" s="251" t="s">
        <v>1063</v>
      </c>
      <c r="F131" s="251"/>
      <c r="G131" s="251"/>
      <c r="H131" s="251"/>
      <c r="I131" s="251"/>
      <c r="J131" s="251"/>
      <c r="K131" s="263"/>
      <c r="L131" s="263"/>
      <c r="M131" s="263"/>
      <c r="N131" s="264"/>
    </row>
    <row r="132" spans="2:14">
      <c r="B132" s="266"/>
      <c r="C132" s="263"/>
      <c r="D132" s="263"/>
      <c r="E132" s="263"/>
      <c r="F132" s="251"/>
      <c r="G132" s="251"/>
      <c r="H132" s="251"/>
      <c r="I132" s="251"/>
      <c r="J132" s="251"/>
      <c r="K132" s="263"/>
      <c r="L132" s="263"/>
      <c r="M132" s="263"/>
      <c r="N132" s="264"/>
    </row>
    <row r="133" spans="2:14">
      <c r="B133" s="266" t="s">
        <v>2326</v>
      </c>
      <c r="C133" s="265"/>
      <c r="D133" s="265"/>
      <c r="E133" s="251"/>
      <c r="F133" s="251"/>
      <c r="G133" s="251"/>
      <c r="H133" s="251"/>
      <c r="I133" s="251"/>
      <c r="J133" s="968"/>
      <c r="K133" s="968"/>
      <c r="L133" s="968"/>
      <c r="M133" s="968"/>
      <c r="N133" s="969"/>
    </row>
    <row r="134" spans="2:14" ht="15" thickBot="1">
      <c r="B134" s="427" t="s">
        <v>2327</v>
      </c>
      <c r="C134" s="428"/>
      <c r="D134" s="428"/>
      <c r="E134" s="267"/>
      <c r="F134" s="267"/>
      <c r="G134" s="267"/>
      <c r="H134" s="267"/>
      <c r="I134" s="267"/>
      <c r="J134" s="970"/>
      <c r="K134" s="970"/>
      <c r="L134" s="970"/>
      <c r="M134" s="970"/>
      <c r="N134" s="971"/>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7.25" customHeight="1" thickBot="1">
      <c r="A31" t="s">
        <v>1929</v>
      </c>
      <c r="B31" s="86" t="s">
        <v>1195</v>
      </c>
      <c r="C31" s="87" t="s">
        <v>2212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224</v>
      </c>
      <c r="B36" s="833" t="str">
        <f>VLOOKUP(A36,EQUIPOS!A6:D154,3,FALSE)</f>
        <v>Equipo de Medición (Deformimetros Eléctricos, Mecánicos, Celdas de Carga,  Etc.)</v>
      </c>
      <c r="C36" s="834"/>
      <c r="D36" s="834"/>
      <c r="E36" s="834"/>
      <c r="F36" s="834"/>
      <c r="G36" s="834"/>
      <c r="H36" s="835"/>
      <c r="I36" s="275"/>
      <c r="J36" s="276"/>
      <c r="K36" s="277">
        <f>VLOOKUP(A36,EQUIPOS!A6:D163,4,FALSE)</f>
        <v>152753.70552473501</v>
      </c>
      <c r="L36" s="278"/>
      <c r="M36" s="344">
        <v>3.3333333330000001</v>
      </c>
      <c r="N36" s="280">
        <f>K36/M36</f>
        <v>45826.11166200311</v>
      </c>
    </row>
    <row r="37" spans="1:14">
      <c r="A37" s="119" t="s">
        <v>125</v>
      </c>
      <c r="B37" s="833" t="str">
        <f>VLOOKUP(A37,EQUIPOS!A7:D154,3,FALSE)</f>
        <v>Bomba para gato de tensionamiento</v>
      </c>
      <c r="C37" s="834"/>
      <c r="D37" s="834"/>
      <c r="E37" s="834"/>
      <c r="F37" s="834"/>
      <c r="G37" s="834"/>
      <c r="H37" s="835"/>
      <c r="I37" s="429"/>
      <c r="J37" s="430"/>
      <c r="K37" s="277">
        <f>VLOOKUP(A37,EQUIPOS!A7:D164,4,FALSE)</f>
        <v>34717.66259157419</v>
      </c>
      <c r="L37" s="343"/>
      <c r="M37" s="344">
        <v>0.1</v>
      </c>
      <c r="N37" s="280">
        <f>K37/M37</f>
        <v>347176.6259157419</v>
      </c>
    </row>
    <row r="38" spans="1:14">
      <c r="A38" s="119" t="s">
        <v>240</v>
      </c>
      <c r="B38" s="833" t="str">
        <f>VLOOKUP(A38,EQUIPOS!A8:D154,3,FALSE)</f>
        <v>Gato para tensionamiento, fuerza Max 200 ton, área de tensión 314 cm2.</v>
      </c>
      <c r="C38" s="834"/>
      <c r="D38" s="834"/>
      <c r="E38" s="834"/>
      <c r="F38" s="834"/>
      <c r="G38" s="834"/>
      <c r="H38" s="835"/>
      <c r="I38" s="336"/>
      <c r="J38" s="338"/>
      <c r="K38" s="277">
        <f>VLOOKUP(A38,EQUIPOS!A8:D165,4,FALSE)</f>
        <v>105781.93482749068</v>
      </c>
      <c r="L38" s="431"/>
      <c r="M38" s="432">
        <v>0.1</v>
      </c>
      <c r="N38" s="280">
        <f>K38/M38</f>
        <v>1057819.3482749066</v>
      </c>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1450822.0858526516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1477</v>
      </c>
      <c r="B60" s="52" t="str">
        <f>VLOOKUP(A60,TRANSPORTE!A2:D117,3,FALSE)</f>
        <v>Transporte de equipos</v>
      </c>
      <c r="C60" s="325"/>
      <c r="D60" s="325"/>
      <c r="E60" s="325"/>
      <c r="F60" s="325"/>
      <c r="G60" s="325"/>
      <c r="H60" s="319" t="s">
        <v>339</v>
      </c>
      <c r="I60" s="287">
        <v>15</v>
      </c>
      <c r="J60" s="294">
        <v>1</v>
      </c>
      <c r="K60" s="287">
        <f>I60*J60</f>
        <v>15</v>
      </c>
      <c r="L60" s="824">
        <f>VLOOKUP(A60,TRANSPORTE!A2:D117,4,FALSE)</f>
        <v>5234.2744462234514</v>
      </c>
      <c r="M60" s="825"/>
      <c r="N60" s="295">
        <f>K60*L60</f>
        <v>78514.116693351767</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78514.116693351767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4</v>
      </c>
      <c r="B71" s="55" t="str">
        <f>VLOOKUP(A71,'MANO DE OBRA'!A8:D68,3,FALSE)</f>
        <v>Inspector de fabricación y montaje</v>
      </c>
      <c r="C71" s="53"/>
      <c r="D71" s="53"/>
      <c r="E71" s="53"/>
      <c r="F71" s="53"/>
      <c r="G71" s="53"/>
      <c r="H71" s="53"/>
      <c r="I71" s="300">
        <f>K71/J71*100</f>
        <v>84190.500000000015</v>
      </c>
      <c r="J71" s="301">
        <v>185</v>
      </c>
      <c r="K71" s="302">
        <f>VLOOKUP(A71,'MANO DE OBRA'!A8:D99,4,FALSE)</f>
        <v>155752.42500000002</v>
      </c>
      <c r="L71" s="56"/>
      <c r="M71" s="442">
        <v>26.666666664000001</v>
      </c>
      <c r="N71" s="403">
        <f>K71/M71</f>
        <v>5840.7159380840721</v>
      </c>
      <c r="O71" s="112"/>
    </row>
    <row r="72" spans="1:15">
      <c r="A72" s="168"/>
      <c r="B72" s="55"/>
      <c r="C72" s="53"/>
      <c r="D72" s="53"/>
      <c r="E72" s="53"/>
      <c r="F72" s="53"/>
      <c r="G72" s="53"/>
      <c r="H72" s="53"/>
      <c r="I72" s="300"/>
      <c r="J72" s="301"/>
      <c r="K72" s="302"/>
      <c r="L72" s="56"/>
      <c r="M72" s="439"/>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5840.7159380840721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1535176.9184840873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307035.3836968175</v>
      </c>
      <c r="M84" s="855"/>
      <c r="N84" s="57"/>
    </row>
    <row r="85" spans="1:14">
      <c r="B85" s="95" t="s">
        <v>1057</v>
      </c>
      <c r="C85" s="96"/>
      <c r="D85" s="96"/>
      <c r="E85" s="96"/>
      <c r="F85" s="96"/>
      <c r="G85" s="96"/>
      <c r="H85" s="96"/>
      <c r="I85" s="93"/>
      <c r="J85" s="94"/>
      <c r="K85" s="312">
        <v>0.05</v>
      </c>
      <c r="L85" s="854">
        <f>N79*K85</f>
        <v>76758.845924204375</v>
      </c>
      <c r="M85" s="855"/>
      <c r="N85" s="57"/>
    </row>
    <row r="86" spans="1:14" ht="15" thickBot="1">
      <c r="B86" s="97" t="s">
        <v>1058</v>
      </c>
      <c r="C86" s="98"/>
      <c r="D86" s="98"/>
      <c r="E86" s="98"/>
      <c r="F86" s="98"/>
      <c r="G86" s="98"/>
      <c r="H86" s="98"/>
      <c r="I86" s="99"/>
      <c r="J86" s="100"/>
      <c r="K86" s="313">
        <v>0.05</v>
      </c>
      <c r="L86" s="856">
        <f>N79*K86</f>
        <v>76758.845924204375</v>
      </c>
      <c r="M86" s="857"/>
      <c r="N86" s="57"/>
    </row>
    <row r="87" spans="1:14" ht="15" thickBot="1">
      <c r="B87" s="820" t="s">
        <v>1037</v>
      </c>
      <c r="C87" s="821"/>
      <c r="D87" s="821"/>
      <c r="E87" s="821"/>
      <c r="F87" s="821"/>
      <c r="G87" s="821"/>
      <c r="H87" s="821"/>
      <c r="I87" s="821"/>
      <c r="J87" s="821"/>
      <c r="K87" s="821"/>
      <c r="L87" s="821"/>
      <c r="M87" s="822"/>
      <c r="N87" s="58">
        <f>L84+L85+L86</f>
        <v>460553.07554522628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1995729.9940293136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8.75" customHeight="1" thickBot="1">
      <c r="A31" t="s">
        <v>1929</v>
      </c>
      <c r="B31" s="86" t="s">
        <v>1196</v>
      </c>
      <c r="C31" s="87" t="s">
        <v>2213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5"/>
      <c r="J36" s="276"/>
      <c r="K36" s="277">
        <f>VLOOKUP(A36,EQUIPOS!A6:D163,4,FALSE)</f>
        <v>20000</v>
      </c>
      <c r="L36" s="278"/>
      <c r="M36" s="344">
        <v>2</v>
      </c>
      <c r="N36" s="280">
        <f>K36/M36</f>
        <v>10000</v>
      </c>
    </row>
    <row r="37" spans="1:14">
      <c r="A37" s="119" t="s">
        <v>363</v>
      </c>
      <c r="B37" s="833" t="str">
        <f>VLOOKUP(A37,EQUIPOS!A7:D154,3,FALSE)</f>
        <v>Vibrador de concreto, Motor de 3 hp a 18.000 rpm Mangueras de 4 mt</v>
      </c>
      <c r="C37" s="834"/>
      <c r="D37" s="834"/>
      <c r="E37" s="834"/>
      <c r="F37" s="834"/>
      <c r="G37" s="834"/>
      <c r="H37" s="835"/>
      <c r="I37" s="429"/>
      <c r="J37" s="430"/>
      <c r="K37" s="277">
        <f>VLOOKUP(A37,EQUIPOS!A7:D164,4,FALSE)</f>
        <v>5219.0795874049936</v>
      </c>
      <c r="L37" s="343"/>
      <c r="M37" s="344">
        <v>2</v>
      </c>
      <c r="N37" s="280">
        <f>K37/M37</f>
        <v>2609.5397937024968</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1595.850162690625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14205.389956393123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33724.328292637205</v>
      </c>
      <c r="N48" s="280">
        <f>K48*M48</f>
        <v>155131.91014613112</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5254</v>
      </c>
      <c r="N49" s="280">
        <f>K49*M49</f>
        <v>5254</v>
      </c>
    </row>
    <row r="50" spans="1:14">
      <c r="A50" s="167" t="s">
        <v>902</v>
      </c>
      <c r="B50" s="49" t="str">
        <f>VLOOKUP(A50,MATERIALES!A6:D373,3,FALSE)</f>
        <v>Concreto Resistencia  35 (Mpa)</v>
      </c>
      <c r="C50" s="433"/>
      <c r="D50" s="433"/>
      <c r="E50" s="433"/>
      <c r="F50" s="433"/>
      <c r="G50" s="433"/>
      <c r="H50" s="433"/>
      <c r="I50" s="433"/>
      <c r="J50" s="320" t="str">
        <f>VLOOKUP(A50,MATERIALES!A6:D642,2,FALSE)</f>
        <v>m3</v>
      </c>
      <c r="K50" s="405">
        <v>1</v>
      </c>
      <c r="L50" s="429"/>
      <c r="M50" s="410">
        <f>VLOOKUP(A50,MATERIALES!A6:D398,4,FALSE)</f>
        <v>382523.12</v>
      </c>
      <c r="N50" s="280">
        <f>K50*M50</f>
        <v>382523.12</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10629.663427890535</v>
      </c>
      <c r="N51" s="280">
        <f>K51*M51</f>
        <v>48896.451768296458</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591805.48191442748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4">
        <f>VLOOKUP(A60,TRANSPORTE!A2:D117,4,FALSE)</f>
        <v>1549.35</v>
      </c>
      <c r="M60" s="825"/>
      <c r="N60" s="295">
        <f>K60*L60</f>
        <v>1549.35</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1549.35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2">
        <v>16</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68">
        <f>SUM(N71:N76)</f>
        <v>31917.003253812498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639477.22512463317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127895.44502492664</v>
      </c>
      <c r="M84" s="855"/>
      <c r="N84" s="57"/>
    </row>
    <row r="85" spans="1:14">
      <c r="B85" s="95" t="s">
        <v>1057</v>
      </c>
      <c r="C85" s="96"/>
      <c r="D85" s="96"/>
      <c r="E85" s="96"/>
      <c r="F85" s="96"/>
      <c r="G85" s="96"/>
      <c r="H85" s="96"/>
      <c r="I85" s="93"/>
      <c r="J85" s="94"/>
      <c r="K85" s="312">
        <v>0.05</v>
      </c>
      <c r="L85" s="854">
        <f>N79*K85</f>
        <v>31973.861256231659</v>
      </c>
      <c r="M85" s="855"/>
      <c r="N85" s="57"/>
    </row>
    <row r="86" spans="1:14" ht="15" thickBot="1">
      <c r="B86" s="97" t="s">
        <v>1058</v>
      </c>
      <c r="C86" s="98"/>
      <c r="D86" s="98"/>
      <c r="E86" s="98"/>
      <c r="F86" s="98"/>
      <c r="G86" s="98"/>
      <c r="H86" s="98"/>
      <c r="I86" s="99"/>
      <c r="J86" s="100"/>
      <c r="K86" s="313">
        <v>0.05</v>
      </c>
      <c r="L86" s="856">
        <f>N79*K86</f>
        <v>31973.861256231659</v>
      </c>
      <c r="M86" s="857"/>
      <c r="N86" s="57"/>
    </row>
    <row r="87" spans="1:14" ht="15" thickBot="1">
      <c r="B87" s="820" t="s">
        <v>1037</v>
      </c>
      <c r="C87" s="821"/>
      <c r="D87" s="821"/>
      <c r="E87" s="821"/>
      <c r="F87" s="821"/>
      <c r="G87" s="821"/>
      <c r="H87" s="821"/>
      <c r="I87" s="821"/>
      <c r="J87" s="821"/>
      <c r="K87" s="821"/>
      <c r="L87" s="821"/>
      <c r="M87" s="822"/>
      <c r="N87" s="58">
        <f>L84+L85+L86</f>
        <v>191843.16753738996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831320.39266202319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22.5" customHeight="1" thickBot="1">
      <c r="A31" t="s">
        <v>1929</v>
      </c>
      <c r="B31" s="86" t="s">
        <v>1197</v>
      </c>
      <c r="C31" s="87" t="s">
        <v>2214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5"/>
      <c r="J36" s="276"/>
      <c r="K36" s="277">
        <f>VLOOKUP(A36,EQUIPOS!A6:D163,4,FALSE)</f>
        <v>20000</v>
      </c>
      <c r="L36" s="278"/>
      <c r="M36" s="344">
        <v>2</v>
      </c>
      <c r="N36" s="280">
        <f>K36/M36</f>
        <v>10000</v>
      </c>
    </row>
    <row r="37" spans="1:14">
      <c r="A37" s="119" t="s">
        <v>363</v>
      </c>
      <c r="B37" s="833" t="str">
        <f>VLOOKUP(A37,EQUIPOS!A7:D154,3,FALSE)</f>
        <v>Vibrador de concreto, Motor de 3 hp a 18.000 rpm Mangueras de 4 mt</v>
      </c>
      <c r="C37" s="834"/>
      <c r="D37" s="834"/>
      <c r="E37" s="834"/>
      <c r="F37" s="834"/>
      <c r="G37" s="834"/>
      <c r="H37" s="835"/>
      <c r="I37" s="429"/>
      <c r="J37" s="430"/>
      <c r="K37" s="277">
        <f>VLOOKUP(A37,EQUIPOS!A7:D164,4,FALSE)</f>
        <v>5219.0795874049936</v>
      </c>
      <c r="L37" s="343"/>
      <c r="M37" s="344">
        <v>2</v>
      </c>
      <c r="N37" s="280">
        <f>K37/M37</f>
        <v>2609.5397937024968</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1276.6801301525002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13886.219923854998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33724.328292637205</v>
      </c>
      <c r="N48" s="280">
        <f>K48*M48</f>
        <v>155131.91014613112</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5254</v>
      </c>
      <c r="N49" s="280">
        <f>K49*M49</f>
        <v>5254</v>
      </c>
    </row>
    <row r="50" spans="1:14">
      <c r="A50" s="167" t="s">
        <v>903</v>
      </c>
      <c r="B50" s="49" t="str">
        <f>VLOOKUP(A50,MATERIALES!A6:D373,3,FALSE)</f>
        <v>Concreto Resistencia  32 (Mpa)</v>
      </c>
      <c r="C50" s="433"/>
      <c r="D50" s="433"/>
      <c r="E50" s="433"/>
      <c r="F50" s="433"/>
      <c r="G50" s="433"/>
      <c r="H50" s="433"/>
      <c r="I50" s="433"/>
      <c r="J50" s="320" t="str">
        <f>VLOOKUP(A50,MATERIALES!A6:D642,2,FALSE)</f>
        <v>m3</v>
      </c>
      <c r="K50" s="405">
        <v>1</v>
      </c>
      <c r="L50" s="429"/>
      <c r="M50" s="410">
        <f>VLOOKUP(A50,MATERIALES!A6:D398,4,FALSE)</f>
        <v>369713.95999999996</v>
      </c>
      <c r="N50" s="280">
        <f>K50*M50</f>
        <v>369713.95999999996</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10629.663427890535</v>
      </c>
      <c r="N51" s="280">
        <f>K51*M51</f>
        <v>48896.451768296458</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578996.32191442756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4">
        <f>VLOOKUP(A60,TRANSPORTE!A2:D117,4,FALSE)</f>
        <v>1549.35</v>
      </c>
      <c r="M60" s="825"/>
      <c r="N60" s="295">
        <f>K60*L60</f>
        <v>1549.35</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1549.35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619965.49444133253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123993.09888826651</v>
      </c>
      <c r="M84" s="855"/>
      <c r="N84" s="57"/>
    </row>
    <row r="85" spans="1:14">
      <c r="B85" s="95" t="s">
        <v>1057</v>
      </c>
      <c r="C85" s="96"/>
      <c r="D85" s="96"/>
      <c r="E85" s="96"/>
      <c r="F85" s="96"/>
      <c r="G85" s="96"/>
      <c r="H85" s="96"/>
      <c r="I85" s="93"/>
      <c r="J85" s="94"/>
      <c r="K85" s="312">
        <v>0.05</v>
      </c>
      <c r="L85" s="854">
        <f>N79*K85</f>
        <v>30998.274722066628</v>
      </c>
      <c r="M85" s="855"/>
      <c r="N85" s="57"/>
    </row>
    <row r="86" spans="1:14" ht="15" thickBot="1">
      <c r="B86" s="97" t="s">
        <v>1058</v>
      </c>
      <c r="C86" s="98"/>
      <c r="D86" s="98"/>
      <c r="E86" s="98"/>
      <c r="F86" s="98"/>
      <c r="G86" s="98"/>
      <c r="H86" s="98"/>
      <c r="I86" s="99"/>
      <c r="J86" s="100"/>
      <c r="K86" s="313">
        <v>0.05</v>
      </c>
      <c r="L86" s="856">
        <f>N79*K86</f>
        <v>30998.274722066628</v>
      </c>
      <c r="M86" s="857"/>
      <c r="N86" s="57"/>
    </row>
    <row r="87" spans="1:14" ht="15" thickBot="1">
      <c r="B87" s="820" t="s">
        <v>1037</v>
      </c>
      <c r="C87" s="821"/>
      <c r="D87" s="821"/>
      <c r="E87" s="821"/>
      <c r="F87" s="821"/>
      <c r="G87" s="821"/>
      <c r="H87" s="821"/>
      <c r="I87" s="821"/>
      <c r="J87" s="821"/>
      <c r="K87" s="821"/>
      <c r="L87" s="821"/>
      <c r="M87" s="822"/>
      <c r="N87" s="58">
        <f>L84+L85+L86</f>
        <v>185989.64833239975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805955.14277373231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20.25" customHeight="1" thickBot="1">
      <c r="A31" t="s">
        <v>1929</v>
      </c>
      <c r="B31" s="86" t="s">
        <v>1198</v>
      </c>
      <c r="C31" s="87" t="s">
        <v>2215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5"/>
      <c r="J36" s="276"/>
      <c r="K36" s="277">
        <f>VLOOKUP(A36,EQUIPOS!A6:D163,4,FALSE)</f>
        <v>20000</v>
      </c>
      <c r="L36" s="278"/>
      <c r="M36" s="344">
        <v>2</v>
      </c>
      <c r="N36" s="280">
        <f>K36/M36</f>
        <v>10000</v>
      </c>
    </row>
    <row r="37" spans="1:14">
      <c r="A37" s="119" t="s">
        <v>363</v>
      </c>
      <c r="B37" s="833" t="str">
        <f>VLOOKUP(A37,EQUIPOS!A7:D154,3,FALSE)</f>
        <v>Vibrador de concreto, Motor de 3 hp a 18.000 rpm Mangueras de 4 mt</v>
      </c>
      <c r="C37" s="834"/>
      <c r="D37" s="834"/>
      <c r="E37" s="834"/>
      <c r="F37" s="834"/>
      <c r="G37" s="834"/>
      <c r="H37" s="835"/>
      <c r="I37" s="429"/>
      <c r="J37" s="430"/>
      <c r="K37" s="277">
        <f>VLOOKUP(A37,EQUIPOS!A7:D164,4,FALSE)</f>
        <v>5219.0795874049936</v>
      </c>
      <c r="L37" s="343"/>
      <c r="M37" s="344">
        <v>2</v>
      </c>
      <c r="N37" s="280">
        <f>K37/M37</f>
        <v>2609.5397937024968</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1276.6801301525002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13886.219923854998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901</v>
      </c>
      <c r="B48" s="49" t="str">
        <f>VLOOKUP(A48,MATERIALES!A5:D373,3,FALSE)</f>
        <v>Concreto Resistencia  28 (Mpa)</v>
      </c>
      <c r="C48" s="289"/>
      <c r="D48" s="289"/>
      <c r="E48" s="289"/>
      <c r="F48" s="289"/>
      <c r="G48" s="289"/>
      <c r="H48" s="289"/>
      <c r="I48" s="289"/>
      <c r="J48" s="319" t="str">
        <f>VLOOKUP(A48,MATERIALES!A4:D640,2,FALSE)</f>
        <v>m3</v>
      </c>
      <c r="K48" s="290">
        <v>1</v>
      </c>
      <c r="L48" s="275"/>
      <c r="M48" s="410">
        <f>VLOOKUP(A48,MATERIALES!A5:D396,4,FALSE)</f>
        <v>356904.8</v>
      </c>
      <c r="N48" s="280">
        <f>K48*M48</f>
        <v>356904.8</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5254</v>
      </c>
      <c r="N49" s="280">
        <f>K49*M49</f>
        <v>5254</v>
      </c>
    </row>
    <row r="50" spans="1:14">
      <c r="A50" s="167" t="s">
        <v>951</v>
      </c>
      <c r="B50" s="49" t="str">
        <f>VLOOKUP(A50,MATERIALES!A6:D373,3,FALSE)</f>
        <v>FORMALETA (Depende para que sea el Concreto)</v>
      </c>
      <c r="C50" s="433"/>
      <c r="D50" s="433"/>
      <c r="E50" s="433"/>
      <c r="F50" s="433"/>
      <c r="G50" s="433"/>
      <c r="H50" s="433"/>
      <c r="I50" s="433"/>
      <c r="J50" s="320" t="str">
        <f>VLOOKUP(A50,MATERIALES!A6:D642,2,FALSE)</f>
        <v>m2</v>
      </c>
      <c r="K50" s="405">
        <v>4.5999999999999996</v>
      </c>
      <c r="L50" s="429"/>
      <c r="M50" s="410">
        <f>VLOOKUP(A50,MATERIALES!A6:D398,4,FALSE)</f>
        <v>10629.663427890535</v>
      </c>
      <c r="N50" s="280">
        <f>K50*M50</f>
        <v>48896.451768296458</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411055.25176829647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4">
        <f>VLOOKUP(A60,TRANSPORTE!A2:D117,4,FALSE)</f>
        <v>1549.35</v>
      </c>
      <c r="M60" s="825"/>
      <c r="N60" s="295">
        <f>K60*L60</f>
        <v>1549.35</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1549.35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68">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452024.42429520143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90404.884859040292</v>
      </c>
      <c r="M84" s="855"/>
      <c r="N84" s="57"/>
    </row>
    <row r="85" spans="1:14">
      <c r="B85" s="95" t="s">
        <v>1057</v>
      </c>
      <c r="C85" s="96"/>
      <c r="D85" s="96"/>
      <c r="E85" s="96"/>
      <c r="F85" s="96"/>
      <c r="G85" s="96"/>
      <c r="H85" s="96"/>
      <c r="I85" s="93"/>
      <c r="J85" s="94"/>
      <c r="K85" s="312">
        <v>0.05</v>
      </c>
      <c r="L85" s="854">
        <f>N79*K85</f>
        <v>22601.221214760073</v>
      </c>
      <c r="M85" s="855"/>
      <c r="N85" s="57"/>
    </row>
    <row r="86" spans="1:14" ht="15" thickBot="1">
      <c r="B86" s="97" t="s">
        <v>1058</v>
      </c>
      <c r="C86" s="98"/>
      <c r="D86" s="98"/>
      <c r="E86" s="98"/>
      <c r="F86" s="98"/>
      <c r="G86" s="98"/>
      <c r="H86" s="98"/>
      <c r="I86" s="99"/>
      <c r="J86" s="100"/>
      <c r="K86" s="313">
        <v>0.05</v>
      </c>
      <c r="L86" s="856">
        <f>N79*K86</f>
        <v>22601.221214760073</v>
      </c>
      <c r="M86" s="857"/>
      <c r="N86" s="57"/>
    </row>
    <row r="87" spans="1:14" ht="15" thickBot="1">
      <c r="B87" s="820" t="s">
        <v>1037</v>
      </c>
      <c r="C87" s="821"/>
      <c r="D87" s="821"/>
      <c r="E87" s="821"/>
      <c r="F87" s="821"/>
      <c r="G87" s="821"/>
      <c r="H87" s="821"/>
      <c r="I87" s="821"/>
      <c r="J87" s="821"/>
      <c r="K87" s="821"/>
      <c r="L87" s="821"/>
      <c r="M87" s="822"/>
      <c r="N87" s="58">
        <f>L84+L85+L86</f>
        <v>135607.32728856042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587631.75158376188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1199</v>
      </c>
      <c r="C31" s="87" t="s">
        <v>2216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5"/>
      <c r="J36" s="276"/>
      <c r="K36" s="277">
        <f>VLOOKUP(A36,EQUIPOS!A6:D163,4,FALSE)</f>
        <v>20000</v>
      </c>
      <c r="L36" s="278"/>
      <c r="M36" s="344">
        <v>2</v>
      </c>
      <c r="N36" s="280">
        <f>K36/M36</f>
        <v>10000</v>
      </c>
    </row>
    <row r="37" spans="1:14">
      <c r="A37" s="119" t="s">
        <v>363</v>
      </c>
      <c r="B37" s="833" t="str">
        <f>VLOOKUP(A37,EQUIPOS!A7:D154,3,FALSE)</f>
        <v>Vibrador de concreto, Motor de 3 hp a 18.000 rpm Mangueras de 4 mt</v>
      </c>
      <c r="C37" s="834"/>
      <c r="D37" s="834"/>
      <c r="E37" s="834"/>
      <c r="F37" s="834"/>
      <c r="G37" s="834"/>
      <c r="H37" s="835"/>
      <c r="I37" s="429"/>
      <c r="J37" s="430"/>
      <c r="K37" s="277">
        <f>VLOOKUP(A37,EQUIPOS!A7:D164,4,FALSE)</f>
        <v>5219.0795874049936</v>
      </c>
      <c r="L37" s="343"/>
      <c r="M37" s="344">
        <v>2</v>
      </c>
      <c r="N37" s="280">
        <f>K37/M37</f>
        <v>2609.5397937024968</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1276.6801301525002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13886.219923854998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904</v>
      </c>
      <c r="B48" s="49" t="str">
        <f>VLOOKUP(A48,MATERIALES!A5:D373,3,FALSE)</f>
        <v>Concreto Resistencia  21 (Mpa)</v>
      </c>
      <c r="C48" s="289"/>
      <c r="D48" s="289"/>
      <c r="E48" s="289"/>
      <c r="F48" s="289"/>
      <c r="G48" s="289"/>
      <c r="H48" s="289"/>
      <c r="I48" s="289"/>
      <c r="J48" s="319" t="str">
        <f>VLOOKUP(A48,MATERIALES!A4:D640,2,FALSE)</f>
        <v>m3</v>
      </c>
      <c r="K48" s="290">
        <v>1</v>
      </c>
      <c r="L48" s="275"/>
      <c r="M48" s="410">
        <f>VLOOKUP(A48,MATERIALES!A5:D396,4,FALSE)</f>
        <v>331177</v>
      </c>
      <c r="N48" s="280">
        <f>K48*M48</f>
        <v>331177</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5254</v>
      </c>
      <c r="N49" s="280">
        <f>K49*M49</f>
        <v>5254</v>
      </c>
    </row>
    <row r="50" spans="1:14">
      <c r="A50" s="167"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4.5999999999999996</v>
      </c>
      <c r="L50" s="429"/>
      <c r="M50" s="410">
        <f>VLOOKUP(A50,MATERIALES!A6:D398,4,FALSE)</f>
        <v>4625.4224759850176</v>
      </c>
      <c r="N50" s="280">
        <f>K50*M50</f>
        <v>21276.943389531079</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20" t="s">
        <v>1037</v>
      </c>
      <c r="C55" s="821"/>
      <c r="D55" s="821"/>
      <c r="E55" s="821"/>
      <c r="F55" s="821"/>
      <c r="G55" s="821"/>
      <c r="H55" s="821"/>
      <c r="I55" s="821"/>
      <c r="J55" s="821"/>
      <c r="K55" s="821"/>
      <c r="L55" s="821"/>
      <c r="M55" s="822"/>
      <c r="N55" s="402">
        <f>SUM(N48:N54)</f>
        <v>357707.94338953111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4">
        <f>VLOOKUP(A60,TRANSPORTE!A2:D117,4,FALSE)</f>
        <v>1549.35</v>
      </c>
      <c r="M60" s="825"/>
      <c r="N60" s="295">
        <f>K60*L60</f>
        <v>1549.35</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1549.35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68">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398677.11591643607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79735.423183287217</v>
      </c>
      <c r="M84" s="855"/>
      <c r="N84" s="57"/>
    </row>
    <row r="85" spans="1:14">
      <c r="B85" s="95" t="s">
        <v>1057</v>
      </c>
      <c r="C85" s="96"/>
      <c r="D85" s="96"/>
      <c r="E85" s="96"/>
      <c r="F85" s="96"/>
      <c r="G85" s="96"/>
      <c r="H85" s="96"/>
      <c r="I85" s="93"/>
      <c r="J85" s="94"/>
      <c r="K85" s="312">
        <v>0.05</v>
      </c>
      <c r="L85" s="854">
        <f>N79*K85</f>
        <v>19933.855795821804</v>
      </c>
      <c r="M85" s="855"/>
      <c r="N85" s="57"/>
    </row>
    <row r="86" spans="1:14" ht="15" thickBot="1">
      <c r="B86" s="97" t="s">
        <v>1058</v>
      </c>
      <c r="C86" s="98"/>
      <c r="D86" s="98"/>
      <c r="E86" s="98"/>
      <c r="F86" s="98"/>
      <c r="G86" s="98"/>
      <c r="H86" s="98"/>
      <c r="I86" s="99"/>
      <c r="J86" s="100"/>
      <c r="K86" s="313">
        <v>0.05</v>
      </c>
      <c r="L86" s="856">
        <f>N79*K86</f>
        <v>19933.855795821804</v>
      </c>
      <c r="M86" s="857"/>
      <c r="N86" s="57"/>
    </row>
    <row r="87" spans="1:14" ht="15" thickBot="1">
      <c r="B87" s="820" t="s">
        <v>1037</v>
      </c>
      <c r="C87" s="821"/>
      <c r="D87" s="821"/>
      <c r="E87" s="821"/>
      <c r="F87" s="821"/>
      <c r="G87" s="821"/>
      <c r="H87" s="821"/>
      <c r="I87" s="821"/>
      <c r="J87" s="821"/>
      <c r="K87" s="821"/>
      <c r="L87" s="821"/>
      <c r="M87" s="822"/>
      <c r="N87" s="58">
        <f>L84+L85+L86</f>
        <v>119603.13477493082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518280.25069136691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ht="25.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1200</v>
      </c>
      <c r="C31" s="87" t="s">
        <v>2217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5"/>
      <c r="J36" s="276"/>
      <c r="K36" s="277">
        <f>VLOOKUP(A36,EQUIPOS!A6:D163,4,FALSE)</f>
        <v>15000</v>
      </c>
      <c r="L36" s="278"/>
      <c r="M36" s="344">
        <v>1</v>
      </c>
      <c r="N36" s="280">
        <f>K36/M36</f>
        <v>15000</v>
      </c>
    </row>
    <row r="37" spans="1:14">
      <c r="A37" s="119" t="s">
        <v>363</v>
      </c>
      <c r="B37" s="833" t="str">
        <f>VLOOKUP(A37,EQUIPOS!A7:D154,3,FALSE)</f>
        <v>Vibrador de concreto, Motor de 3 hp a 18.000 rpm Mangueras de 4 mt</v>
      </c>
      <c r="C37" s="834"/>
      <c r="D37" s="834"/>
      <c r="E37" s="834"/>
      <c r="F37" s="834"/>
      <c r="G37" s="834"/>
      <c r="H37" s="835"/>
      <c r="I37" s="429"/>
      <c r="J37" s="430"/>
      <c r="K37" s="277">
        <f>VLOOKUP(A37,EQUIPOS!A7:D164,4,FALSE)</f>
        <v>5219.0795874049936</v>
      </c>
      <c r="L37" s="343"/>
      <c r="M37" s="344">
        <v>1</v>
      </c>
      <c r="N37" s="280">
        <f>K37/M37</f>
        <v>5219.0795874049936</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N81*M41</f>
        <v>3191.7003253812504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23410.779912786245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0.95</v>
      </c>
      <c r="L48" s="275"/>
      <c r="M48" s="410">
        <f>VLOOKUP(A48,MATERIALES!A5:D396,4,FALSE)</f>
        <v>60000</v>
      </c>
      <c r="N48" s="280">
        <f>K48*M48</f>
        <v>57000</v>
      </c>
    </row>
    <row r="49" spans="1:14">
      <c r="A49" s="167" t="s">
        <v>845</v>
      </c>
      <c r="B49" s="49" t="str">
        <f>VLOOKUP(A49,MATERIALES!A6:D373,3,FALSE)</f>
        <v>Agua</v>
      </c>
      <c r="C49" s="433"/>
      <c r="D49" s="433"/>
      <c r="E49" s="433"/>
      <c r="F49" s="433"/>
      <c r="G49" s="433"/>
      <c r="H49" s="433"/>
      <c r="I49" s="433"/>
      <c r="J49" s="320" t="str">
        <f>VLOOKUP(A49,MATERIALES!A5:D641,2,FALSE)</f>
        <v>lt</v>
      </c>
      <c r="K49" s="405">
        <v>170</v>
      </c>
      <c r="L49" s="429"/>
      <c r="M49" s="410">
        <f>VLOOKUP(A49,MATERIALES!A6:D397,4,FALSE)</f>
        <v>42</v>
      </c>
      <c r="N49" s="280">
        <f>K49*M49</f>
        <v>7140</v>
      </c>
    </row>
    <row r="50" spans="1:14">
      <c r="A50" s="167" t="s">
        <v>873</v>
      </c>
      <c r="B50" s="49" t="str">
        <f>VLOOKUP(A50,MATERIALES!A6:D373,3,FALSE)</f>
        <v>Arena lavada</v>
      </c>
      <c r="C50" s="433"/>
      <c r="D50" s="433"/>
      <c r="E50" s="433"/>
      <c r="F50" s="433"/>
      <c r="G50" s="433"/>
      <c r="H50" s="433"/>
      <c r="I50" s="433"/>
      <c r="J50" s="320" t="str">
        <f>VLOOKUP(A50,MATERIALES!A6:D642,2,FALSE)</f>
        <v>m3</v>
      </c>
      <c r="K50" s="405">
        <v>0.55000000000000004</v>
      </c>
      <c r="L50" s="429"/>
      <c r="M50" s="410">
        <f>VLOOKUP(A50,MATERIALES!A6:D398,4,FALSE)</f>
        <v>45220</v>
      </c>
      <c r="N50" s="280">
        <f>K50*M50</f>
        <v>24871.000000000004</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300</v>
      </c>
      <c r="L51" s="429"/>
      <c r="M51" s="410">
        <f>VLOOKUP(A51,MATERIALES!A6:D399,4,FALSE)</f>
        <v>470</v>
      </c>
      <c r="N51" s="280">
        <f>K51*M51</f>
        <v>141000</v>
      </c>
    </row>
    <row r="52" spans="1:14">
      <c r="A52" s="167" t="s">
        <v>941</v>
      </c>
      <c r="B52" s="49" t="str">
        <f>VLOOKUP(A52,MATERIALES!A7:D373,3,FALSE)</f>
        <v xml:space="preserve">Formaleta (gaviones, juntas de bordillos, juntas de cunetas, muros, concretos clase D,E, F y G)
</v>
      </c>
      <c r="C52" s="433"/>
      <c r="D52" s="433"/>
      <c r="E52" s="433"/>
      <c r="F52" s="433"/>
      <c r="G52" s="433"/>
      <c r="H52" s="433"/>
      <c r="I52" s="433"/>
      <c r="J52" s="320" t="str">
        <f>VLOOKUP(A52,MATERIALES!A6:D644,2,FALSE)</f>
        <v>m2</v>
      </c>
      <c r="K52" s="405">
        <v>3.1</v>
      </c>
      <c r="L52" s="429"/>
      <c r="M52" s="410">
        <f>VLOOKUP(A52,MATERIALES!A7:D400,4,FALSE)</f>
        <v>4625.4224759850176</v>
      </c>
      <c r="N52" s="280">
        <f>K52*M52</f>
        <v>14338.809675553555</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 thickBot="1">
      <c r="B58" s="49"/>
      <c r="C58" s="318"/>
      <c r="D58" s="318"/>
      <c r="E58" s="318"/>
      <c r="F58" s="318"/>
      <c r="G58" s="318"/>
      <c r="H58" s="318"/>
      <c r="I58" s="318"/>
      <c r="J58" s="443"/>
      <c r="K58" s="132"/>
      <c r="L58" s="333"/>
      <c r="M58" s="410"/>
      <c r="N58" s="280"/>
    </row>
    <row r="59" spans="1:14" ht="15" thickBot="1">
      <c r="B59" s="820" t="s">
        <v>1037</v>
      </c>
      <c r="C59" s="821"/>
      <c r="D59" s="821"/>
      <c r="E59" s="821"/>
      <c r="F59" s="821"/>
      <c r="G59" s="821"/>
      <c r="H59" s="821"/>
      <c r="I59" s="821"/>
      <c r="J59" s="821"/>
      <c r="K59" s="821"/>
      <c r="L59" s="821"/>
      <c r="M59" s="822"/>
      <c r="N59" s="402">
        <f>SUM(N48:N58)</f>
        <v>244349.80967555355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1313</v>
      </c>
      <c r="B64" s="52" t="str">
        <f>VLOOKUP(A64,TRANSPORTE!A2:D117,3,FALSE)</f>
        <v>Transporte de arena</v>
      </c>
      <c r="C64" s="325"/>
      <c r="D64" s="325"/>
      <c r="E64" s="325"/>
      <c r="F64" s="325"/>
      <c r="G64" s="325"/>
      <c r="H64" s="319" t="s">
        <v>339</v>
      </c>
      <c r="I64" s="287">
        <v>0.55000000000000004</v>
      </c>
      <c r="J64" s="294">
        <v>1</v>
      </c>
      <c r="K64" s="287">
        <f>I64*J64</f>
        <v>0.55000000000000004</v>
      </c>
      <c r="L64" s="824">
        <f>VLOOKUP(A64,TRANSPORTE!A2:D117,4,FALSE)</f>
        <v>800</v>
      </c>
      <c r="M64" s="825"/>
      <c r="N64" s="295">
        <f>K64*L64</f>
        <v>440.00000000000006</v>
      </c>
    </row>
    <row r="65" spans="1:15">
      <c r="A65" t="s">
        <v>1365</v>
      </c>
      <c r="B65" s="52" t="str">
        <f>VLOOKUP(A65,TRANSPORTE!A3:D117,3,FALSE)</f>
        <v>Transporte de material triturado</v>
      </c>
      <c r="C65" s="53"/>
      <c r="D65" s="53"/>
      <c r="E65" s="53"/>
      <c r="F65" s="53"/>
      <c r="G65" s="53"/>
      <c r="H65" s="319" t="s">
        <v>339</v>
      </c>
      <c r="I65" s="287">
        <v>0.95</v>
      </c>
      <c r="J65" s="294">
        <v>1</v>
      </c>
      <c r="K65" s="287">
        <f>I65*J65</f>
        <v>0.95</v>
      </c>
      <c r="L65" s="824">
        <f>VLOOKUP(A65,TRANSPORTE!A3:D117,4,FALSE)</f>
        <v>800</v>
      </c>
      <c r="M65" s="825"/>
      <c r="N65" s="295">
        <f>K65*L65</f>
        <v>760</v>
      </c>
    </row>
    <row r="66" spans="1:15">
      <c r="B66" s="52"/>
      <c r="C66" s="53"/>
      <c r="D66" s="53"/>
      <c r="E66" s="53"/>
      <c r="F66" s="53"/>
      <c r="G66" s="53"/>
      <c r="H66" s="319"/>
      <c r="I66" s="287"/>
      <c r="J66" s="294"/>
      <c r="K66" s="287"/>
      <c r="L66" s="824"/>
      <c r="M66" s="825"/>
      <c r="N66" s="295"/>
    </row>
    <row r="67" spans="1:15">
      <c r="B67" s="52"/>
      <c r="C67" s="53"/>
      <c r="D67" s="53"/>
      <c r="E67" s="53"/>
      <c r="F67" s="53"/>
      <c r="G67" s="53"/>
      <c r="H67" s="319"/>
      <c r="I67" s="287"/>
      <c r="J67" s="294"/>
      <c r="K67" s="287"/>
      <c r="L67" s="824"/>
      <c r="M67" s="825"/>
      <c r="N67" s="295"/>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1200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63834.006507625003</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332794.59609596478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66558.919219192961</v>
      </c>
      <c r="M88" s="855"/>
      <c r="N88" s="57"/>
    </row>
    <row r="89" spans="1:14">
      <c r="B89" s="95" t="s">
        <v>1057</v>
      </c>
      <c r="C89" s="96"/>
      <c r="D89" s="96"/>
      <c r="E89" s="96"/>
      <c r="F89" s="96"/>
      <c r="G89" s="96"/>
      <c r="H89" s="96"/>
      <c r="I89" s="93"/>
      <c r="J89" s="94"/>
      <c r="K89" s="312">
        <v>0.05</v>
      </c>
      <c r="L89" s="854">
        <f>N83*K89</f>
        <v>16639.72980479824</v>
      </c>
      <c r="M89" s="855"/>
      <c r="N89" s="57"/>
    </row>
    <row r="90" spans="1:14" ht="15" thickBot="1">
      <c r="B90" s="97" t="s">
        <v>1058</v>
      </c>
      <c r="C90" s="98"/>
      <c r="D90" s="98"/>
      <c r="E90" s="98"/>
      <c r="F90" s="98"/>
      <c r="G90" s="98"/>
      <c r="H90" s="98"/>
      <c r="I90" s="99"/>
      <c r="J90" s="100"/>
      <c r="K90" s="313">
        <v>0.05</v>
      </c>
      <c r="L90" s="856">
        <f>N83*K90</f>
        <v>16639.72980479824</v>
      </c>
      <c r="M90" s="857"/>
      <c r="N90" s="57"/>
    </row>
    <row r="91" spans="1:14" ht="15" thickBot="1">
      <c r="B91" s="820" t="s">
        <v>1037</v>
      </c>
      <c r="C91" s="821"/>
      <c r="D91" s="821"/>
      <c r="E91" s="821"/>
      <c r="F91" s="821"/>
      <c r="G91" s="821"/>
      <c r="H91" s="821"/>
      <c r="I91" s="821"/>
      <c r="J91" s="821"/>
      <c r="K91" s="821"/>
      <c r="L91" s="821"/>
      <c r="M91" s="822"/>
      <c r="N91" s="58">
        <f>L88+L89+L90</f>
        <v>99838.378828789428</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432632.97492475423</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 thickBot="1">
      <c r="B124" s="427" t="s">
        <v>2327</v>
      </c>
      <c r="C124" s="428"/>
      <c r="D124" s="428"/>
      <c r="E124" s="267"/>
      <c r="F124" s="267"/>
      <c r="G124" s="267"/>
      <c r="H124" s="267"/>
      <c r="I124" s="267"/>
      <c r="J124" s="970"/>
      <c r="K124" s="970"/>
      <c r="L124" s="970"/>
      <c r="M124" s="970"/>
      <c r="N124"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1201</v>
      </c>
      <c r="C31" s="87" t="s">
        <v>2218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5"/>
      <c r="J36" s="276"/>
      <c r="K36" s="277">
        <f>VLOOKUP(A36,EQUIPOS!A6:D163,4,FALSE)</f>
        <v>15000</v>
      </c>
      <c r="L36" s="278"/>
      <c r="M36" s="344">
        <v>1</v>
      </c>
      <c r="N36" s="280">
        <f>K36/M36</f>
        <v>15000</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N81*M41</f>
        <v>3191.7003253812504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18191.700325381251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0.84</v>
      </c>
      <c r="L48" s="275"/>
      <c r="M48" s="410">
        <f>VLOOKUP(A48,MATERIALES!A5:D396,4,FALSE)</f>
        <v>60000</v>
      </c>
      <c r="N48" s="280">
        <f>K48*M48</f>
        <v>50400</v>
      </c>
    </row>
    <row r="49" spans="1:14">
      <c r="A49" s="167" t="s">
        <v>845</v>
      </c>
      <c r="B49" s="49" t="str">
        <f>VLOOKUP(A49,MATERIALES!A6:D373,3,FALSE)</f>
        <v>Agua</v>
      </c>
      <c r="C49" s="433"/>
      <c r="D49" s="433"/>
      <c r="E49" s="433"/>
      <c r="F49" s="433"/>
      <c r="G49" s="433"/>
      <c r="H49" s="433"/>
      <c r="I49" s="433"/>
      <c r="J49" s="320" t="str">
        <f>VLOOKUP(A49,MATERIALES!A5:D641,2,FALSE)</f>
        <v>lt</v>
      </c>
      <c r="K49" s="405">
        <v>185</v>
      </c>
      <c r="L49" s="429"/>
      <c r="M49" s="410">
        <f>VLOOKUP(A49,MATERIALES!A6:D397,4,FALSE)</f>
        <v>42</v>
      </c>
      <c r="N49" s="280">
        <f>K49*M49</f>
        <v>7770</v>
      </c>
    </row>
    <row r="50" spans="1:14">
      <c r="A50" s="167" t="s">
        <v>873</v>
      </c>
      <c r="B50" s="49" t="str">
        <f>VLOOKUP(A50,MATERIALES!A6:D373,3,FALSE)</f>
        <v>Arena lavada</v>
      </c>
      <c r="C50" s="433"/>
      <c r="D50" s="433"/>
      <c r="E50" s="433"/>
      <c r="F50" s="433"/>
      <c r="G50" s="433"/>
      <c r="H50" s="433"/>
      <c r="I50" s="433"/>
      <c r="J50" s="320" t="str">
        <f>VLOOKUP(A50,MATERIALES!A6:D642,2,FALSE)</f>
        <v>m3</v>
      </c>
      <c r="K50" s="405">
        <v>0.63</v>
      </c>
      <c r="L50" s="429"/>
      <c r="M50" s="410">
        <f>VLOOKUP(A50,MATERIALES!A6:D398,4,FALSE)</f>
        <v>45220</v>
      </c>
      <c r="N50" s="280">
        <f>K50*M50</f>
        <v>28488.6</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260</v>
      </c>
      <c r="L51" s="429"/>
      <c r="M51" s="410">
        <f>VLOOKUP(A51,MATERIALES!A6:D399,4,FALSE)</f>
        <v>470</v>
      </c>
      <c r="N51" s="280">
        <f>K51*M51</f>
        <v>122200</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 thickBot="1">
      <c r="B58" s="49"/>
      <c r="C58" s="318"/>
      <c r="D58" s="318"/>
      <c r="E58" s="318"/>
      <c r="F58" s="318"/>
      <c r="G58" s="318"/>
      <c r="H58" s="318"/>
      <c r="I58" s="318"/>
      <c r="J58" s="443"/>
      <c r="K58" s="132"/>
      <c r="L58" s="333"/>
      <c r="M58" s="410"/>
      <c r="N58" s="280"/>
    </row>
    <row r="59" spans="1:14" ht="15" thickBot="1">
      <c r="B59" s="820" t="s">
        <v>1037</v>
      </c>
      <c r="C59" s="821"/>
      <c r="D59" s="821"/>
      <c r="E59" s="821"/>
      <c r="F59" s="821"/>
      <c r="G59" s="821"/>
      <c r="H59" s="821"/>
      <c r="I59" s="821"/>
      <c r="J59" s="821"/>
      <c r="K59" s="821"/>
      <c r="L59" s="821"/>
      <c r="M59" s="822"/>
      <c r="N59" s="402">
        <f>SUM(N48:N58)</f>
        <v>208858.6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1313</v>
      </c>
      <c r="B64" s="52" t="str">
        <f>VLOOKUP(A64,TRANSPORTE!A2:D117,3,FALSE)</f>
        <v>Transporte de arena</v>
      </c>
      <c r="C64" s="325"/>
      <c r="D64" s="325"/>
      <c r="E64" s="325"/>
      <c r="F64" s="325"/>
      <c r="G64" s="325"/>
      <c r="H64" s="319" t="s">
        <v>339</v>
      </c>
      <c r="I64" s="287">
        <v>0.63</v>
      </c>
      <c r="J64" s="294">
        <v>1</v>
      </c>
      <c r="K64" s="287">
        <f>I64*J64</f>
        <v>0.63</v>
      </c>
      <c r="L64" s="824">
        <f>VLOOKUP(A64,TRANSPORTE!A2:D117,4,FALSE)</f>
        <v>800</v>
      </c>
      <c r="M64" s="825"/>
      <c r="N64" s="295">
        <f>K64*L64</f>
        <v>504</v>
      </c>
    </row>
    <row r="65" spans="1:15">
      <c r="A65" t="s">
        <v>1365</v>
      </c>
      <c r="B65" s="52" t="str">
        <f>VLOOKUP(A65,TRANSPORTE!A3:D117,3,FALSE)</f>
        <v>Transporte de material triturado</v>
      </c>
      <c r="C65" s="53"/>
      <c r="D65" s="53"/>
      <c r="E65" s="53"/>
      <c r="F65" s="53"/>
      <c r="G65" s="53"/>
      <c r="H65" s="319" t="s">
        <v>339</v>
      </c>
      <c r="I65" s="287">
        <v>0.84</v>
      </c>
      <c r="J65" s="294">
        <v>1</v>
      </c>
      <c r="K65" s="287">
        <f>I65*J65</f>
        <v>0.84</v>
      </c>
      <c r="L65" s="824">
        <f>VLOOKUP(A65,TRANSPORTE!A3:D117,4,FALSE)</f>
        <v>800</v>
      </c>
      <c r="M65" s="825"/>
      <c r="N65" s="295">
        <f>K65*L65</f>
        <v>672</v>
      </c>
    </row>
    <row r="66" spans="1:15">
      <c r="B66" s="52"/>
      <c r="C66" s="53"/>
      <c r="D66" s="53"/>
      <c r="E66" s="53"/>
      <c r="F66" s="53"/>
      <c r="G66" s="53"/>
      <c r="H66" s="319"/>
      <c r="I66" s="287"/>
      <c r="J66" s="294"/>
      <c r="K66" s="287"/>
      <c r="L66" s="824"/>
      <c r="M66" s="825"/>
      <c r="N66" s="295"/>
    </row>
    <row r="67" spans="1:15">
      <c r="B67" s="52"/>
      <c r="C67" s="53"/>
      <c r="D67" s="53"/>
      <c r="E67" s="53"/>
      <c r="F67" s="53"/>
      <c r="G67" s="53"/>
      <c r="H67" s="319"/>
      <c r="I67" s="287"/>
      <c r="J67" s="294"/>
      <c r="K67" s="287"/>
      <c r="L67" s="824"/>
      <c r="M67" s="825"/>
      <c r="N67" s="295"/>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1176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63834.006507625003</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292060.30683300627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58412.061366601258</v>
      </c>
      <c r="M88" s="855"/>
      <c r="N88" s="57"/>
    </row>
    <row r="89" spans="1:14">
      <c r="B89" s="95" t="s">
        <v>1057</v>
      </c>
      <c r="C89" s="96"/>
      <c r="D89" s="96"/>
      <c r="E89" s="96"/>
      <c r="F89" s="96"/>
      <c r="G89" s="96"/>
      <c r="H89" s="96"/>
      <c r="I89" s="93"/>
      <c r="J89" s="94"/>
      <c r="K89" s="312">
        <v>0.05</v>
      </c>
      <c r="L89" s="854">
        <f>N83*K89</f>
        <v>14603.015341650314</v>
      </c>
      <c r="M89" s="855"/>
      <c r="N89" s="57"/>
    </row>
    <row r="90" spans="1:14" ht="15" thickBot="1">
      <c r="B90" s="97" t="s">
        <v>1058</v>
      </c>
      <c r="C90" s="98"/>
      <c r="D90" s="98"/>
      <c r="E90" s="98"/>
      <c r="F90" s="98"/>
      <c r="G90" s="98"/>
      <c r="H90" s="98"/>
      <c r="I90" s="99"/>
      <c r="J90" s="100"/>
      <c r="K90" s="313">
        <v>0.05</v>
      </c>
      <c r="L90" s="856">
        <f>N83*K90</f>
        <v>14603.015341650314</v>
      </c>
      <c r="M90" s="857"/>
      <c r="N90" s="57"/>
    </row>
    <row r="91" spans="1:14" ht="15" thickBot="1">
      <c r="B91" s="820" t="s">
        <v>1037</v>
      </c>
      <c r="C91" s="821"/>
      <c r="D91" s="821"/>
      <c r="E91" s="821"/>
      <c r="F91" s="821"/>
      <c r="G91" s="821"/>
      <c r="H91" s="821"/>
      <c r="I91" s="821"/>
      <c r="J91" s="821"/>
      <c r="K91" s="821"/>
      <c r="L91" s="821"/>
      <c r="M91" s="822"/>
      <c r="N91" s="58">
        <f>L88+L89+L90</f>
        <v>87618.092049901883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379678.39888290816</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 thickBot="1">
      <c r="B124" s="427" t="s">
        <v>2327</v>
      </c>
      <c r="C124" s="428"/>
      <c r="D124" s="428"/>
      <c r="E124" s="267"/>
      <c r="F124" s="267"/>
      <c r="G124" s="267"/>
      <c r="H124" s="267"/>
      <c r="I124" s="267"/>
      <c r="J124" s="970"/>
      <c r="K124" s="970"/>
      <c r="L124" s="970"/>
      <c r="M124" s="970"/>
      <c r="N124"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1202</v>
      </c>
      <c r="C31" s="87" t="s">
        <v>2219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5"/>
      <c r="J36" s="276"/>
      <c r="K36" s="277">
        <f>VLOOKUP(A36,EQUIPOS!A6:D163,4,FALSE)</f>
        <v>15000</v>
      </c>
      <c r="L36" s="278"/>
      <c r="M36" s="344">
        <v>1</v>
      </c>
      <c r="N36" s="280">
        <f>K36/M36</f>
        <v>15000</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N81*M41</f>
        <v>2553.3602603050003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17553.360260305002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60000</v>
      </c>
      <c r="N48" s="280">
        <f>K48*M48</f>
        <v>30240</v>
      </c>
    </row>
    <row r="49" spans="1:14">
      <c r="A49" s="167" t="s">
        <v>845</v>
      </c>
      <c r="B49" s="49" t="str">
        <f>VLOOKUP(A49,MATERIALES!A6:D373,3,FALSE)</f>
        <v>Agua</v>
      </c>
      <c r="C49" s="433"/>
      <c r="D49" s="433"/>
      <c r="E49" s="433"/>
      <c r="F49" s="433"/>
      <c r="G49" s="433"/>
      <c r="H49" s="433"/>
      <c r="I49" s="433"/>
      <c r="J49" s="320" t="str">
        <f>VLOOKUP(A49,MATERIALES!A5:D641,2,FALSE)</f>
        <v>lt</v>
      </c>
      <c r="K49" s="405">
        <v>111</v>
      </c>
      <c r="L49" s="429"/>
      <c r="M49" s="410">
        <f>VLOOKUP(A49,MATERIALES!A6:D397,4,FALSE)</f>
        <v>42</v>
      </c>
      <c r="N49" s="280">
        <f>K49*M49</f>
        <v>4662</v>
      </c>
    </row>
    <row r="50" spans="1:14">
      <c r="A50" s="167" t="s">
        <v>625</v>
      </c>
      <c r="B50" s="49" t="str">
        <f>VLOOKUP(A50,MATERIALES!A6:D373,3,FALSE)</f>
        <v xml:space="preserve">Piedra para concreto ciclópeo (rajón o canto rodado)
</v>
      </c>
      <c r="C50" s="433"/>
      <c r="D50" s="433"/>
      <c r="E50" s="433"/>
      <c r="F50" s="433"/>
      <c r="G50" s="433"/>
      <c r="H50" s="433"/>
      <c r="I50" s="433"/>
      <c r="J50" s="320" t="str">
        <f>VLOOKUP(A50,MATERIALES!A6:D642,2,FALSE)</f>
        <v>m3</v>
      </c>
      <c r="K50" s="405">
        <v>0.4</v>
      </c>
      <c r="L50" s="429"/>
      <c r="M50" s="410">
        <f>VLOOKUP(A50,MATERIALES!A6:D398,4,FALSE)</f>
        <v>30000</v>
      </c>
      <c r="N50" s="280">
        <f>K50*M50</f>
        <v>12000</v>
      </c>
    </row>
    <row r="51" spans="1:14">
      <c r="A51" s="167" t="s">
        <v>873</v>
      </c>
      <c r="B51" s="49" t="str">
        <f>VLOOKUP(A51,MATERIALES!A6:D373,3,FALSE)</f>
        <v>Arena lavada</v>
      </c>
      <c r="C51" s="433"/>
      <c r="D51" s="433"/>
      <c r="E51" s="433"/>
      <c r="F51" s="433"/>
      <c r="G51" s="433"/>
      <c r="H51" s="433"/>
      <c r="I51" s="433"/>
      <c r="J51" s="320" t="str">
        <f>VLOOKUP(A51,MATERIALES!A6:D643,2,FALSE)</f>
        <v>m3</v>
      </c>
      <c r="K51" s="405">
        <v>0.378</v>
      </c>
      <c r="L51" s="429"/>
      <c r="M51" s="410">
        <f>VLOOKUP(A51,MATERIALES!A6:D399,4,FALSE)</f>
        <v>45220</v>
      </c>
      <c r="N51" s="280">
        <f>K51*M51</f>
        <v>17093.16</v>
      </c>
    </row>
    <row r="52" spans="1:14">
      <c r="A52" s="167" t="s">
        <v>875</v>
      </c>
      <c r="B52" s="49" t="str">
        <f>VLOOKUP(A52,MATERIALES!A7:D373,3,FALSE)</f>
        <v xml:space="preserve">Cemento gris
</v>
      </c>
      <c r="C52" s="433"/>
      <c r="D52" s="433"/>
      <c r="E52" s="433"/>
      <c r="F52" s="433"/>
      <c r="G52" s="433"/>
      <c r="H52" s="433"/>
      <c r="I52" s="433"/>
      <c r="J52" s="320" t="str">
        <f>VLOOKUP(A52,MATERIALES!A6:D644,2,FALSE)</f>
        <v>kg</v>
      </c>
      <c r="K52" s="405">
        <v>156</v>
      </c>
      <c r="L52" s="429"/>
      <c r="M52" s="410">
        <f>VLOOKUP(A52,MATERIALES!A7:D400,4,FALSE)</f>
        <v>470</v>
      </c>
      <c r="N52" s="280">
        <f>K52*M52</f>
        <v>73320</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 thickBot="1">
      <c r="B58" s="49"/>
      <c r="C58" s="318"/>
      <c r="D58" s="318"/>
      <c r="E58" s="318"/>
      <c r="F58" s="318"/>
      <c r="G58" s="318"/>
      <c r="H58" s="318"/>
      <c r="I58" s="318"/>
      <c r="J58" s="443"/>
      <c r="K58" s="132"/>
      <c r="L58" s="333"/>
      <c r="M58" s="410"/>
      <c r="N58" s="280"/>
    </row>
    <row r="59" spans="1:14" ht="15" thickBot="1">
      <c r="B59" s="820" t="s">
        <v>1037</v>
      </c>
      <c r="C59" s="821"/>
      <c r="D59" s="821"/>
      <c r="E59" s="821"/>
      <c r="F59" s="821"/>
      <c r="G59" s="821"/>
      <c r="H59" s="821"/>
      <c r="I59" s="821"/>
      <c r="J59" s="821"/>
      <c r="K59" s="821"/>
      <c r="L59" s="821"/>
      <c r="M59" s="822"/>
      <c r="N59" s="402">
        <f>SUM(N48:N58)</f>
        <v>137315.16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A64" t="s">
        <v>1313</v>
      </c>
      <c r="B64" s="52" t="str">
        <f>VLOOKUP(A64,TRANSPORTE!A2:D117,3,FALSE)</f>
        <v>Transporte de arena</v>
      </c>
      <c r="C64" s="325"/>
      <c r="D64" s="325"/>
      <c r="E64" s="325"/>
      <c r="F64" s="325"/>
      <c r="G64" s="325"/>
      <c r="H64" s="319" t="s">
        <v>339</v>
      </c>
      <c r="I64" s="287">
        <v>0.378</v>
      </c>
      <c r="J64" s="294">
        <v>1</v>
      </c>
      <c r="K64" s="287">
        <f>I64*J64</f>
        <v>0.378</v>
      </c>
      <c r="L64" s="824">
        <f>VLOOKUP(A64,TRANSPORTE!A2:D117,4,FALSE)</f>
        <v>800</v>
      </c>
      <c r="M64" s="825"/>
      <c r="N64" s="295">
        <f>K64*L64</f>
        <v>302.39999999999998</v>
      </c>
    </row>
    <row r="65" spans="1:15">
      <c r="A65" t="s">
        <v>1365</v>
      </c>
      <c r="B65" s="52" t="str">
        <f>VLOOKUP(A65,TRANSPORTE!A3:D117,3,FALSE)</f>
        <v>Transporte de material triturado</v>
      </c>
      <c r="C65" s="53"/>
      <c r="D65" s="53"/>
      <c r="E65" s="53"/>
      <c r="F65" s="53"/>
      <c r="G65" s="53"/>
      <c r="H65" s="319" t="s">
        <v>339</v>
      </c>
      <c r="I65" s="287">
        <v>0.504</v>
      </c>
      <c r="J65" s="294">
        <v>1</v>
      </c>
      <c r="K65" s="287">
        <f>I65*J65</f>
        <v>0.504</v>
      </c>
      <c r="L65" s="824">
        <f>VLOOKUP(A65,TRANSPORTE!A3:D117,4,FALSE)</f>
        <v>800</v>
      </c>
      <c r="M65" s="825"/>
      <c r="N65" s="295">
        <f>K65*L65</f>
        <v>403.2</v>
      </c>
    </row>
    <row r="66" spans="1:15">
      <c r="A66" t="s">
        <v>1392</v>
      </c>
      <c r="B66" s="52" t="str">
        <f>VLOOKUP(A66,TRANSPORTE!A3:D117,3,FALSE)</f>
        <v>Transporte de piedra para Ciclópeo</v>
      </c>
      <c r="C66" s="53"/>
      <c r="D66" s="53"/>
      <c r="E66" s="53"/>
      <c r="F66" s="53"/>
      <c r="G66" s="53"/>
      <c r="H66" s="319" t="s">
        <v>339</v>
      </c>
      <c r="I66" s="287">
        <v>0.4</v>
      </c>
      <c r="J66" s="294">
        <v>1</v>
      </c>
      <c r="K66" s="287">
        <f>I66*J66</f>
        <v>0.4</v>
      </c>
      <c r="L66" s="824">
        <f>VLOOKUP(A66,TRANSPORTE!A3:D117,4,FALSE)</f>
        <v>800</v>
      </c>
      <c r="M66" s="825"/>
      <c r="N66" s="295">
        <f>K66*L66</f>
        <v>320</v>
      </c>
    </row>
    <row r="67" spans="1:15">
      <c r="B67" s="52"/>
      <c r="C67" s="53"/>
      <c r="D67" s="53"/>
      <c r="E67" s="53"/>
      <c r="F67" s="53"/>
      <c r="G67" s="53"/>
      <c r="H67" s="319"/>
      <c r="I67" s="287"/>
      <c r="J67" s="294"/>
      <c r="K67" s="287"/>
      <c r="L67" s="824"/>
      <c r="M67" s="825"/>
      <c r="N67" s="295"/>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1025.5999999999999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10</v>
      </c>
      <c r="N75" s="403">
        <f>K75/M75</f>
        <v>40853.764164879998</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10</v>
      </c>
      <c r="N76" s="403">
        <f>K76/M76</f>
        <v>10213.44104122</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09">
        <f>SUM(N75:N80)</f>
        <v>51067.205206099999</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206961.32546640502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41392.265093281007</v>
      </c>
      <c r="M88" s="855"/>
      <c r="N88" s="57"/>
    </row>
    <row r="89" spans="1:14">
      <c r="B89" s="95" t="s">
        <v>1057</v>
      </c>
      <c r="C89" s="96"/>
      <c r="D89" s="96"/>
      <c r="E89" s="96"/>
      <c r="F89" s="96"/>
      <c r="G89" s="96"/>
      <c r="H89" s="96"/>
      <c r="I89" s="93"/>
      <c r="J89" s="94"/>
      <c r="K89" s="312">
        <v>0.05</v>
      </c>
      <c r="L89" s="854">
        <f>N83*K89</f>
        <v>10348.066273320252</v>
      </c>
      <c r="M89" s="855"/>
      <c r="N89" s="57"/>
    </row>
    <row r="90" spans="1:14" ht="15" thickBot="1">
      <c r="B90" s="97" t="s">
        <v>1058</v>
      </c>
      <c r="C90" s="98"/>
      <c r="D90" s="98"/>
      <c r="E90" s="98"/>
      <c r="F90" s="98"/>
      <c r="G90" s="98"/>
      <c r="H90" s="98"/>
      <c r="I90" s="99"/>
      <c r="J90" s="100"/>
      <c r="K90" s="313">
        <v>0.05</v>
      </c>
      <c r="L90" s="856">
        <f>N83*K90</f>
        <v>10348.066273320252</v>
      </c>
      <c r="M90" s="857"/>
      <c r="N90" s="57"/>
    </row>
    <row r="91" spans="1:14" ht="15" thickBot="1">
      <c r="B91" s="820" t="s">
        <v>1037</v>
      </c>
      <c r="C91" s="821"/>
      <c r="D91" s="821"/>
      <c r="E91" s="821"/>
      <c r="F91" s="821"/>
      <c r="G91" s="821"/>
      <c r="H91" s="821"/>
      <c r="I91" s="821"/>
      <c r="J91" s="821"/>
      <c r="K91" s="821"/>
      <c r="L91" s="821"/>
      <c r="M91" s="822"/>
      <c r="N91" s="58">
        <f>L88+L89+L90</f>
        <v>62088.397639921503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269049.72310632654</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 thickBot="1">
      <c r="B124" s="427" t="s">
        <v>2327</v>
      </c>
      <c r="C124" s="428"/>
      <c r="D124" s="428"/>
      <c r="E124" s="267"/>
      <c r="F124" s="267"/>
      <c r="G124" s="267"/>
      <c r="H124" s="267"/>
      <c r="I124" s="267"/>
      <c r="J124" s="970"/>
      <c r="K124" s="970"/>
      <c r="L124" s="970"/>
      <c r="M124" s="970"/>
      <c r="N124"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1203</v>
      </c>
      <c r="C31" s="87" t="s">
        <v>2338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363</v>
      </c>
      <c r="B36" s="833" t="str">
        <f>VLOOKUP(A36,EQUIPOS!A6:D154,3,FALSE)</f>
        <v>Vibrador de concreto, Motor de 3 hp a 18.000 rpm Mangueras de 4 mt</v>
      </c>
      <c r="C36" s="834"/>
      <c r="D36" s="834"/>
      <c r="E36" s="834"/>
      <c r="F36" s="834"/>
      <c r="G36" s="834"/>
      <c r="H36" s="835"/>
      <c r="I36" s="275"/>
      <c r="J36" s="276"/>
      <c r="K36" s="277">
        <f>VLOOKUP(A36,EQUIPOS!A6:D163,4,FALSE)</f>
        <v>5219.0795874049936</v>
      </c>
      <c r="L36" s="278"/>
      <c r="M36" s="344">
        <v>1</v>
      </c>
      <c r="N36" s="280">
        <f>K36/M36</f>
        <v>5219.0795874049936</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N78*M41</f>
        <v>1501.9766237088236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6721.056211113817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2887.9884000000002</v>
      </c>
      <c r="N48" s="280">
        <f>K48*M48</f>
        <v>98515.060300800018</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34900</v>
      </c>
      <c r="N49" s="280">
        <f>K49*M49</f>
        <v>5235</v>
      </c>
    </row>
    <row r="50" spans="1:14">
      <c r="A50" s="167" t="s">
        <v>904</v>
      </c>
      <c r="B50" s="49" t="str">
        <f>VLOOKUP(A50,MATERIALES!A6:D373,3,FALSE)</f>
        <v>Concreto Resistencia  21 (Mpa)</v>
      </c>
      <c r="C50" s="433"/>
      <c r="D50" s="433"/>
      <c r="E50" s="433"/>
      <c r="F50" s="433"/>
      <c r="G50" s="433"/>
      <c r="H50" s="433"/>
      <c r="I50" s="433"/>
      <c r="J50" s="320" t="str">
        <f>VLOOKUP(A50,MATERIALES!A6:D642,2,FALSE)</f>
        <v>m3</v>
      </c>
      <c r="K50" s="405">
        <v>0.126</v>
      </c>
      <c r="L50" s="429"/>
      <c r="M50" s="410">
        <f>VLOOKUP(A50,MATERIALES!A6:D398,4,FALSE)</f>
        <v>331177</v>
      </c>
      <c r="N50" s="280">
        <f>K50*M50</f>
        <v>41728.302000000003</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18377.51351417441</v>
      </c>
      <c r="N51" s="280">
        <f>K51*M51</f>
        <v>18377.51351417441</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20" t="s">
        <v>1037</v>
      </c>
      <c r="C56" s="821"/>
      <c r="D56" s="821"/>
      <c r="E56" s="821"/>
      <c r="F56" s="821"/>
      <c r="G56" s="821"/>
      <c r="H56" s="821"/>
      <c r="I56" s="821"/>
      <c r="J56" s="821"/>
      <c r="K56" s="821"/>
      <c r="L56" s="821"/>
      <c r="M56" s="822"/>
      <c r="N56" s="402">
        <f>SUM(N48:N55)</f>
        <v>163855.87581497442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23" t="s">
        <v>1045</v>
      </c>
      <c r="M60" s="796"/>
      <c r="N60" s="82" t="s">
        <v>1035</v>
      </c>
    </row>
    <row r="61" spans="1:14">
      <c r="A61" t="s">
        <v>1323</v>
      </c>
      <c r="B61" s="52" t="str">
        <f>VLOOKUP(A61,TRANSPORTE!A3:D117,3,FALSE)</f>
        <v>Transporte de concreto</v>
      </c>
      <c r="C61" s="325"/>
      <c r="D61" s="325"/>
      <c r="E61" s="325"/>
      <c r="F61" s="325"/>
      <c r="G61" s="325"/>
      <c r="H61" s="319" t="s">
        <v>339</v>
      </c>
      <c r="I61" s="287">
        <v>0.126</v>
      </c>
      <c r="J61" s="294">
        <v>1</v>
      </c>
      <c r="K61" s="287">
        <f>I61*J61</f>
        <v>0.126</v>
      </c>
      <c r="L61" s="824">
        <f>VLOOKUP(A61,TRANSPORTE!A3:D117,4,FALSE)</f>
        <v>1549.35</v>
      </c>
      <c r="M61" s="825"/>
      <c r="N61" s="295">
        <f>K61*L61</f>
        <v>195.21809999999999</v>
      </c>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f>N61+N62+N63+N64+N65</f>
        <v>195.21809999999999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972"/>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7"/>
      <c r="C77" s="808"/>
      <c r="D77" s="808"/>
      <c r="E77" s="808"/>
      <c r="F77" s="808"/>
      <c r="G77" s="808"/>
      <c r="H77" s="808"/>
      <c r="I77" s="132"/>
      <c r="J77" s="132"/>
      <c r="K77" s="132"/>
      <c r="L77" s="908"/>
      <c r="M77" s="908"/>
      <c r="N77" s="51"/>
    </row>
    <row r="78" spans="1:15" ht="15" thickBot="1">
      <c r="B78" s="826" t="s">
        <v>1037</v>
      </c>
      <c r="C78" s="827"/>
      <c r="D78" s="827"/>
      <c r="E78" s="827"/>
      <c r="F78" s="827"/>
      <c r="G78" s="827"/>
      <c r="H78" s="827"/>
      <c r="I78" s="827"/>
      <c r="J78" s="827"/>
      <c r="K78" s="827"/>
      <c r="L78" s="827"/>
      <c r="M78" s="828"/>
      <c r="N78" s="309">
        <f>SUM(N72:N77)</f>
        <v>75098.831185441173</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245870.98131152941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49174.196262305886</v>
      </c>
      <c r="M85" s="855"/>
      <c r="N85" s="57"/>
    </row>
    <row r="86" spans="1:14">
      <c r="B86" s="95" t="s">
        <v>1057</v>
      </c>
      <c r="C86" s="96"/>
      <c r="D86" s="96"/>
      <c r="E86" s="96"/>
      <c r="F86" s="96"/>
      <c r="G86" s="96"/>
      <c r="H86" s="96"/>
      <c r="I86" s="93"/>
      <c r="J86" s="94"/>
      <c r="K86" s="312">
        <v>0.05</v>
      </c>
      <c r="L86" s="854">
        <f>N80*K86</f>
        <v>12293.549065576472</v>
      </c>
      <c r="M86" s="855"/>
      <c r="N86" s="57"/>
    </row>
    <row r="87" spans="1:14" ht="15" thickBot="1">
      <c r="B87" s="97" t="s">
        <v>1058</v>
      </c>
      <c r="C87" s="98"/>
      <c r="D87" s="98"/>
      <c r="E87" s="98"/>
      <c r="F87" s="98"/>
      <c r="G87" s="98"/>
      <c r="H87" s="98"/>
      <c r="I87" s="99"/>
      <c r="J87" s="100"/>
      <c r="K87" s="313">
        <v>0.05</v>
      </c>
      <c r="L87" s="856">
        <f>N80*K87</f>
        <v>12293.549065576472</v>
      </c>
      <c r="M87" s="857"/>
      <c r="N87" s="57"/>
    </row>
    <row r="88" spans="1:14" ht="15" thickBot="1">
      <c r="B88" s="820" t="s">
        <v>1037</v>
      </c>
      <c r="C88" s="821"/>
      <c r="D88" s="821"/>
      <c r="E88" s="821"/>
      <c r="F88" s="821"/>
      <c r="G88" s="821"/>
      <c r="H88" s="821"/>
      <c r="I88" s="821"/>
      <c r="J88" s="821"/>
      <c r="K88" s="821"/>
      <c r="L88" s="821"/>
      <c r="M88" s="822"/>
      <c r="N88" s="58">
        <f>L85+L86+L87</f>
        <v>73761.294393458826</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5">
        <f>N80+N88</f>
        <v>319632.27570498822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1743</v>
      </c>
      <c r="C31" s="87" t="s">
        <v>1744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363</v>
      </c>
      <c r="B36" s="833" t="str">
        <f>VLOOKUP(A36,EQUIPOS!A6:D154,3,FALSE)</f>
        <v>Vibrador de concreto, Motor de 3 hp a 18.000 rpm Mangueras de 4 mt</v>
      </c>
      <c r="C36" s="834"/>
      <c r="D36" s="834"/>
      <c r="E36" s="834"/>
      <c r="F36" s="834"/>
      <c r="G36" s="834"/>
      <c r="H36" s="835"/>
      <c r="I36" s="275"/>
      <c r="J36" s="276"/>
      <c r="K36" s="277">
        <f>VLOOKUP(A36,EQUIPOS!A6:D163,4,FALSE)</f>
        <v>5219.0795874049936</v>
      </c>
      <c r="L36" s="278"/>
      <c r="M36" s="344">
        <v>1</v>
      </c>
      <c r="N36" s="280">
        <f>K36/M36</f>
        <v>5219.0795874049936</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N78*M41</f>
        <v>1501.9766237088236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6721.056211113817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2887.9884000000002</v>
      </c>
      <c r="N48" s="280">
        <f>K48*M48</f>
        <v>98515.060300800018</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34900</v>
      </c>
      <c r="N49" s="280">
        <f>K49*M49</f>
        <v>5235</v>
      </c>
    </row>
    <row r="50" spans="1:14">
      <c r="A50" s="167" t="s">
        <v>1745</v>
      </c>
      <c r="B50" s="49" t="str">
        <f>VLOOKUP(A50,MATERIALES!A6:D373,3,FALSE)</f>
        <v>Concreto Resistencia  28 (Mpa)</v>
      </c>
      <c r="C50" s="433"/>
      <c r="D50" s="433"/>
      <c r="E50" s="433"/>
      <c r="F50" s="433"/>
      <c r="G50" s="433"/>
      <c r="H50" s="433"/>
      <c r="I50" s="433"/>
      <c r="J50" s="320" t="str">
        <f>VLOOKUP(A50,MATERIALES!A6:D642,2,FALSE)</f>
        <v>m3</v>
      </c>
      <c r="K50" s="405">
        <v>0.126</v>
      </c>
      <c r="L50" s="429"/>
      <c r="M50" s="410">
        <f>VLOOKUP(A50,MATERIALES!A6:D398,4,FALSE)</f>
        <v>356904.8</v>
      </c>
      <c r="N50" s="280">
        <f>K50*M50</f>
        <v>44970.004800000002</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18377.51351417441</v>
      </c>
      <c r="N51" s="280">
        <f>K51*M51</f>
        <v>18377.51351417441</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20" t="s">
        <v>1037</v>
      </c>
      <c r="C56" s="821"/>
      <c r="D56" s="821"/>
      <c r="E56" s="821"/>
      <c r="F56" s="821"/>
      <c r="G56" s="821"/>
      <c r="H56" s="821"/>
      <c r="I56" s="821"/>
      <c r="J56" s="821"/>
      <c r="K56" s="821"/>
      <c r="L56" s="821"/>
      <c r="M56" s="822"/>
      <c r="N56" s="402">
        <f>SUM(N48:N55)</f>
        <v>167097.57861497442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23" t="s">
        <v>1045</v>
      </c>
      <c r="M60" s="796"/>
      <c r="N60" s="82" t="s">
        <v>1035</v>
      </c>
    </row>
    <row r="61" spans="1:14">
      <c r="A61" t="s">
        <v>1323</v>
      </c>
      <c r="B61" s="52" t="str">
        <f>VLOOKUP(A61,TRANSPORTE!A3:D117,3,FALSE)</f>
        <v>Transporte de concreto</v>
      </c>
      <c r="C61" s="325"/>
      <c r="D61" s="325"/>
      <c r="E61" s="325"/>
      <c r="F61" s="325"/>
      <c r="G61" s="325"/>
      <c r="H61" s="319" t="s">
        <v>339</v>
      </c>
      <c r="I61" s="421">
        <v>0.126</v>
      </c>
      <c r="J61" s="294">
        <v>1</v>
      </c>
      <c r="K61" s="421">
        <f>I61*J61</f>
        <v>0.126</v>
      </c>
      <c r="L61" s="824">
        <f>VLOOKUP(A61,TRANSPORTE!A3:D117,4,FALSE)</f>
        <v>1549.35</v>
      </c>
      <c r="M61" s="825"/>
      <c r="N61" s="295">
        <f>K61*L61</f>
        <v>195.21809999999999</v>
      </c>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f>N61+N62+N63+N64+N65</f>
        <v>195.21809999999999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972"/>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7"/>
      <c r="C77" s="808"/>
      <c r="D77" s="808"/>
      <c r="E77" s="808"/>
      <c r="F77" s="808"/>
      <c r="G77" s="808"/>
      <c r="H77" s="808"/>
      <c r="I77" s="132"/>
      <c r="J77" s="132"/>
      <c r="K77" s="132"/>
      <c r="L77" s="908"/>
      <c r="M77" s="908"/>
      <c r="N77" s="133"/>
    </row>
    <row r="78" spans="1:15" ht="15" thickBot="1">
      <c r="B78" s="826" t="s">
        <v>1037</v>
      </c>
      <c r="C78" s="827"/>
      <c r="D78" s="827"/>
      <c r="E78" s="827"/>
      <c r="F78" s="827"/>
      <c r="G78" s="827"/>
      <c r="H78" s="827"/>
      <c r="I78" s="827"/>
      <c r="J78" s="827"/>
      <c r="K78" s="827"/>
      <c r="L78" s="827"/>
      <c r="M78" s="828"/>
      <c r="N78" s="468">
        <f>SUM(N72:N77)</f>
        <v>75098.831185441173</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249112.68411152941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49822.536822305883</v>
      </c>
      <c r="M85" s="855"/>
      <c r="N85" s="57"/>
    </row>
    <row r="86" spans="1:14">
      <c r="B86" s="95" t="s">
        <v>1057</v>
      </c>
      <c r="C86" s="96"/>
      <c r="D86" s="96"/>
      <c r="E86" s="96"/>
      <c r="F86" s="96"/>
      <c r="G86" s="96"/>
      <c r="H86" s="96"/>
      <c r="I86" s="93"/>
      <c r="J86" s="94"/>
      <c r="K86" s="312">
        <v>0.05</v>
      </c>
      <c r="L86" s="854">
        <f>N80*K86</f>
        <v>12455.634205576471</v>
      </c>
      <c r="M86" s="855"/>
      <c r="N86" s="57"/>
    </row>
    <row r="87" spans="1:14" ht="15" thickBot="1">
      <c r="B87" s="97" t="s">
        <v>1058</v>
      </c>
      <c r="C87" s="98"/>
      <c r="D87" s="98"/>
      <c r="E87" s="98"/>
      <c r="F87" s="98"/>
      <c r="G87" s="98"/>
      <c r="H87" s="98"/>
      <c r="I87" s="99"/>
      <c r="J87" s="100"/>
      <c r="K87" s="313">
        <v>0.05</v>
      </c>
      <c r="L87" s="856">
        <f>N80*K87</f>
        <v>12455.634205576471</v>
      </c>
      <c r="M87" s="857"/>
      <c r="N87" s="57"/>
    </row>
    <row r="88" spans="1:14" ht="15" thickBot="1">
      <c r="B88" s="820" t="s">
        <v>1037</v>
      </c>
      <c r="C88" s="821"/>
      <c r="D88" s="821"/>
      <c r="E88" s="821"/>
      <c r="F88" s="821"/>
      <c r="G88" s="821"/>
      <c r="H88" s="821"/>
      <c r="I88" s="821"/>
      <c r="J88" s="821"/>
      <c r="K88" s="821"/>
      <c r="L88" s="821"/>
      <c r="M88" s="822"/>
      <c r="N88" s="58">
        <f>L85+L86+L87</f>
        <v>74733.805233458828</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5">
        <f>N80+N88</f>
        <v>323846.48934498825</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1746</v>
      </c>
      <c r="C31" s="87" t="s">
        <v>2227</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156</v>
      </c>
      <c r="B36" s="833" t="str">
        <f>VLOOKUP(A36,EQUIPOS!A6:D154,3,FALSE)</f>
        <v>Cizalla manual de 90 cm.</v>
      </c>
      <c r="C36" s="834"/>
      <c r="D36" s="834"/>
      <c r="E36" s="834"/>
      <c r="F36" s="834"/>
      <c r="G36" s="834"/>
      <c r="H36" s="835"/>
      <c r="I36" s="275"/>
      <c r="J36" s="276"/>
      <c r="K36" s="277">
        <f>VLOOKUP(A36,EQUIPOS!A6:D163,4,FALSE)</f>
        <v>1003.4596604532695</v>
      </c>
      <c r="L36" s="278"/>
      <c r="M36" s="344">
        <v>37.5</v>
      </c>
      <c r="N36" s="280">
        <f>K36/M36</f>
        <v>26.758924278753852</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N78*M41</f>
        <v>15.32016156183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42.079085840583851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1.05</v>
      </c>
      <c r="L48" s="275"/>
      <c r="M48" s="410">
        <f>VLOOKUP(A48,MATERIALES!A5:D396,4,FALSE)</f>
        <v>2887.9884000000002</v>
      </c>
      <c r="N48" s="280">
        <f>K48*M48</f>
        <v>3032.3878200000004</v>
      </c>
    </row>
    <row r="49" spans="1:14">
      <c r="A49" s="167" t="s">
        <v>976</v>
      </c>
      <c r="B49" s="49" t="str">
        <f>VLOOKUP(A49,MATERIALES!A6:D373,3,FALSE)</f>
        <v>Alambre Negro Para Amarre</v>
      </c>
      <c r="C49" s="433"/>
      <c r="D49" s="433"/>
      <c r="E49" s="433"/>
      <c r="F49" s="433"/>
      <c r="G49" s="433"/>
      <c r="H49" s="433"/>
      <c r="I49" s="433"/>
      <c r="J49" s="319" t="str">
        <f>VLOOKUP(A49,MATERIALES!A5:D641,2,FALSE)</f>
        <v>kg</v>
      </c>
      <c r="K49" s="405">
        <v>0.03</v>
      </c>
      <c r="L49" s="429"/>
      <c r="M49" s="410">
        <f>VLOOKUP(A49,MATERIALES!A6:D397,4,FALSE)</f>
        <v>4800</v>
      </c>
      <c r="N49" s="280">
        <f>K49*M49</f>
        <v>144</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20" t="s">
        <v>1037</v>
      </c>
      <c r="C56" s="821"/>
      <c r="D56" s="821"/>
      <c r="E56" s="821"/>
      <c r="F56" s="821"/>
      <c r="G56" s="821"/>
      <c r="H56" s="821"/>
      <c r="I56" s="821"/>
      <c r="J56" s="821"/>
      <c r="K56" s="821"/>
      <c r="L56" s="821"/>
      <c r="M56" s="822"/>
      <c r="N56" s="402">
        <f>SUM(N48:N55)</f>
        <v>3176.3878200000004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23" t="s">
        <v>1045</v>
      </c>
      <c r="M60" s="796"/>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824">
        <f>VLOOKUP(A61,TRANSPORTE!A3:D117,4,FALSE)</f>
        <v>0.44416704948857083</v>
      </c>
      <c r="M61" s="825"/>
      <c r="N61" s="295">
        <f>K61*L61</f>
        <v>0.46637540196299937</v>
      </c>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f>N61+N62+N63+N64+N65</f>
        <v>0.46637540196299937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7"/>
      <c r="C77" s="808"/>
      <c r="D77" s="808"/>
      <c r="E77" s="808"/>
      <c r="F77" s="808"/>
      <c r="G77" s="808"/>
      <c r="H77" s="808"/>
      <c r="I77" s="132"/>
      <c r="J77" s="132"/>
      <c r="K77" s="132"/>
      <c r="L77" s="908"/>
      <c r="M77" s="908"/>
      <c r="N77" s="51"/>
    </row>
    <row r="78" spans="1:15" ht="15" thickBot="1">
      <c r="B78" s="826" t="s">
        <v>1037</v>
      </c>
      <c r="C78" s="827"/>
      <c r="D78" s="827"/>
      <c r="E78" s="827"/>
      <c r="F78" s="827"/>
      <c r="G78" s="827"/>
      <c r="H78" s="827"/>
      <c r="I78" s="827"/>
      <c r="J78" s="827"/>
      <c r="K78" s="827"/>
      <c r="L78" s="827"/>
      <c r="M78" s="828"/>
      <c r="N78" s="309">
        <f>SUM(N72:N77)</f>
        <v>766.00807809150001</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3984.9413593340473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796.98827186680955</v>
      </c>
      <c r="M85" s="855"/>
      <c r="N85" s="57"/>
    </row>
    <row r="86" spans="1:14">
      <c r="B86" s="95" t="s">
        <v>1057</v>
      </c>
      <c r="C86" s="96"/>
      <c r="D86" s="96"/>
      <c r="E86" s="96"/>
      <c r="F86" s="96"/>
      <c r="G86" s="96"/>
      <c r="H86" s="96"/>
      <c r="I86" s="93"/>
      <c r="J86" s="94"/>
      <c r="K86" s="312">
        <v>0.05</v>
      </c>
      <c r="L86" s="854">
        <f>N80*K86</f>
        <v>199.24706796670239</v>
      </c>
      <c r="M86" s="855"/>
      <c r="N86" s="57"/>
    </row>
    <row r="87" spans="1:14" ht="15" thickBot="1">
      <c r="B87" s="97" t="s">
        <v>1058</v>
      </c>
      <c r="C87" s="98"/>
      <c r="D87" s="98"/>
      <c r="E87" s="98"/>
      <c r="F87" s="98"/>
      <c r="G87" s="98"/>
      <c r="H87" s="98"/>
      <c r="I87" s="99"/>
      <c r="J87" s="100"/>
      <c r="K87" s="313">
        <v>0.05</v>
      </c>
      <c r="L87" s="856">
        <f>N80*K87</f>
        <v>199.24706796670239</v>
      </c>
      <c r="M87" s="857"/>
      <c r="N87" s="57"/>
    </row>
    <row r="88" spans="1:14" ht="15" thickBot="1">
      <c r="B88" s="820" t="s">
        <v>1037</v>
      </c>
      <c r="C88" s="821"/>
      <c r="D88" s="821"/>
      <c r="E88" s="821"/>
      <c r="F88" s="821"/>
      <c r="G88" s="821"/>
      <c r="H88" s="821"/>
      <c r="I88" s="821"/>
      <c r="J88" s="821"/>
      <c r="K88" s="821"/>
      <c r="L88" s="821"/>
      <c r="M88" s="822"/>
      <c r="N88" s="58">
        <f>L85+L86+L87</f>
        <v>1195.4824078002143</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5">
        <f>N80+N88</f>
        <v>5180.4237671342617</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1747</v>
      </c>
      <c r="C31" s="87" t="s">
        <v>2228</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156</v>
      </c>
      <c r="B36" s="833" t="str">
        <f>VLOOKUP(A36,EQUIPOS!A6:D154,3,FALSE)</f>
        <v>Cizalla manual de 90 cm.</v>
      </c>
      <c r="C36" s="834"/>
      <c r="D36" s="834"/>
      <c r="E36" s="834"/>
      <c r="F36" s="834"/>
      <c r="G36" s="834"/>
      <c r="H36" s="835"/>
      <c r="I36" s="275"/>
      <c r="J36" s="276"/>
      <c r="K36" s="277">
        <f>VLOOKUP(A36,EQUIPOS!A6:D163,4,FALSE)</f>
        <v>1003.4596604532695</v>
      </c>
      <c r="L36" s="278"/>
      <c r="M36" s="344">
        <v>37.5</v>
      </c>
      <c r="N36" s="280">
        <f>K36/M36</f>
        <v>26.758924278753852</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N78*M41</f>
        <v>15.32016156183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42.079085840583851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810</v>
      </c>
      <c r="B48" s="49" t="str">
        <f>VLOOKUP(A48,MATERIALES!A5:D373,3,FALSE)</f>
        <v>Acero A-40</v>
      </c>
      <c r="C48" s="289"/>
      <c r="D48" s="289"/>
      <c r="E48" s="289"/>
      <c r="F48" s="289"/>
      <c r="G48" s="289"/>
      <c r="H48" s="289"/>
      <c r="I48" s="289"/>
      <c r="J48" s="319" t="str">
        <f>VLOOKUP(A48,MATERIALES!A4:D640,2,FALSE)</f>
        <v>kg</v>
      </c>
      <c r="K48" s="290">
        <v>1.05</v>
      </c>
      <c r="L48" s="275"/>
      <c r="M48" s="410">
        <f>VLOOKUP(A48,MATERIALES!A5:D396,4,FALSE)</f>
        <v>2229.3880212131371</v>
      </c>
      <c r="N48" s="280">
        <f>K48*M48</f>
        <v>2340.8574222737939</v>
      </c>
    </row>
    <row r="49" spans="1:14">
      <c r="A49" s="167" t="s">
        <v>976</v>
      </c>
      <c r="B49" s="49" t="str">
        <f>VLOOKUP(A49,MATERIALES!A6:D373,3,FALSE)</f>
        <v>Alambre Negro Para Amarre</v>
      </c>
      <c r="C49" s="433"/>
      <c r="D49" s="433"/>
      <c r="E49" s="433"/>
      <c r="F49" s="433"/>
      <c r="G49" s="433"/>
      <c r="H49" s="433"/>
      <c r="I49" s="433"/>
      <c r="J49" s="320" t="str">
        <f>VLOOKUP(A49,MATERIALES!A5:D641,2,FALSE)</f>
        <v>kg</v>
      </c>
      <c r="K49" s="405">
        <v>0.03</v>
      </c>
      <c r="L49" s="429"/>
      <c r="M49" s="410">
        <f>VLOOKUP(A49,MATERIALES!A6:D397,4,FALSE)</f>
        <v>4800</v>
      </c>
      <c r="N49" s="280">
        <f>K49*M49</f>
        <v>144</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20" t="s">
        <v>1037</v>
      </c>
      <c r="C56" s="821"/>
      <c r="D56" s="821"/>
      <c r="E56" s="821"/>
      <c r="F56" s="821"/>
      <c r="G56" s="821"/>
      <c r="H56" s="821"/>
      <c r="I56" s="821"/>
      <c r="J56" s="821"/>
      <c r="K56" s="821"/>
      <c r="L56" s="821"/>
      <c r="M56" s="822"/>
      <c r="N56" s="402">
        <f>SUM(N48:N55)</f>
        <v>2484.8574222737939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23" t="s">
        <v>1045</v>
      </c>
      <c r="M60" s="796"/>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824">
        <f>VLOOKUP(A61,TRANSPORTE!A3:D117,4,FALSE)</f>
        <v>0.44416704948857083</v>
      </c>
      <c r="M61" s="825"/>
      <c r="N61" s="295">
        <f>K61*L61</f>
        <v>0.46637540196299937</v>
      </c>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f>N61+N62+N63+N64+N65</f>
        <v>0.46637540196299937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7"/>
      <c r="C77" s="808"/>
      <c r="D77" s="808"/>
      <c r="E77" s="808"/>
      <c r="F77" s="808"/>
      <c r="G77" s="808"/>
      <c r="H77" s="808"/>
      <c r="I77" s="132"/>
      <c r="J77" s="132"/>
      <c r="K77" s="132"/>
      <c r="L77" s="908"/>
      <c r="M77" s="908"/>
      <c r="N77" s="51"/>
    </row>
    <row r="78" spans="1:15" ht="15" thickBot="1">
      <c r="B78" s="826" t="s">
        <v>1037</v>
      </c>
      <c r="C78" s="827"/>
      <c r="D78" s="827"/>
      <c r="E78" s="827"/>
      <c r="F78" s="827"/>
      <c r="G78" s="827"/>
      <c r="H78" s="827"/>
      <c r="I78" s="827"/>
      <c r="J78" s="827"/>
      <c r="K78" s="827"/>
      <c r="L78" s="827"/>
      <c r="M78" s="828"/>
      <c r="N78" s="309">
        <f>SUM(N72:N77)</f>
        <v>766.00807809150001</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3293.4109616078408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658.68219232156821</v>
      </c>
      <c r="M85" s="855"/>
      <c r="N85" s="57"/>
    </row>
    <row r="86" spans="1:14">
      <c r="B86" s="95" t="s">
        <v>1057</v>
      </c>
      <c r="C86" s="96"/>
      <c r="D86" s="96"/>
      <c r="E86" s="96"/>
      <c r="F86" s="96"/>
      <c r="G86" s="96"/>
      <c r="H86" s="96"/>
      <c r="I86" s="93"/>
      <c r="J86" s="94"/>
      <c r="K86" s="312">
        <v>0.05</v>
      </c>
      <c r="L86" s="854">
        <f>N80*K86</f>
        <v>164.67054808039205</v>
      </c>
      <c r="M86" s="855"/>
      <c r="N86" s="57"/>
    </row>
    <row r="87" spans="1:14" ht="15" thickBot="1">
      <c r="B87" s="97" t="s">
        <v>1058</v>
      </c>
      <c r="C87" s="98"/>
      <c r="D87" s="98"/>
      <c r="E87" s="98"/>
      <c r="F87" s="98"/>
      <c r="G87" s="98"/>
      <c r="H87" s="98"/>
      <c r="I87" s="99"/>
      <c r="J87" s="100"/>
      <c r="K87" s="313">
        <v>0.05</v>
      </c>
      <c r="L87" s="856">
        <f>N80*K87</f>
        <v>164.67054808039205</v>
      </c>
      <c r="M87" s="857"/>
      <c r="N87" s="57"/>
    </row>
    <row r="88" spans="1:14" ht="15" thickBot="1">
      <c r="B88" s="820" t="s">
        <v>1037</v>
      </c>
      <c r="C88" s="821"/>
      <c r="D88" s="821"/>
      <c r="E88" s="821"/>
      <c r="F88" s="821"/>
      <c r="G88" s="821"/>
      <c r="H88" s="821"/>
      <c r="I88" s="821"/>
      <c r="J88" s="821"/>
      <c r="K88" s="821"/>
      <c r="L88" s="821"/>
      <c r="M88" s="822"/>
      <c r="N88" s="58">
        <f>L85+L86+L87</f>
        <v>988.02328848235243</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5">
        <f>N80+N88</f>
        <v>4281.434250090193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1204</v>
      </c>
      <c r="C31" s="87" t="s">
        <v>2229</v>
      </c>
      <c r="D31" s="88"/>
      <c r="E31" s="88"/>
      <c r="F31" s="88"/>
      <c r="G31" s="88"/>
      <c r="H31" s="88"/>
      <c r="I31" s="88"/>
      <c r="J31" s="88"/>
      <c r="K31" s="461"/>
      <c r="L31" s="314" t="s">
        <v>1748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123</v>
      </c>
      <c r="B36" s="833" t="str">
        <f>VLOOKUP(A36,EQUIPOS!A6:D154,3,FALSE)</f>
        <v>Bomba de inyección de lechada</v>
      </c>
      <c r="C36" s="834"/>
      <c r="D36" s="834"/>
      <c r="E36" s="834"/>
      <c r="F36" s="834"/>
      <c r="G36" s="834"/>
      <c r="H36" s="835"/>
      <c r="I36" s="275"/>
      <c r="J36" s="276"/>
      <c r="K36" s="277">
        <f>VLOOKUP(A36,EQUIPOS!A6:D163,4,FALSE)</f>
        <v>20411.452700958092</v>
      </c>
      <c r="L36" s="278"/>
      <c r="M36" s="344">
        <v>670</v>
      </c>
      <c r="N36" s="280">
        <f>K36/M36</f>
        <v>30.464854777549391</v>
      </c>
    </row>
    <row r="37" spans="1:14">
      <c r="A37" s="119" t="s">
        <v>125</v>
      </c>
      <c r="B37" s="833" t="str">
        <f>VLOOKUP(A37,EQUIPOS!A7:D154,3,FALSE)</f>
        <v>Bomba para gato de tensionamiento</v>
      </c>
      <c r="C37" s="834"/>
      <c r="D37" s="834"/>
      <c r="E37" s="834"/>
      <c r="F37" s="834"/>
      <c r="G37" s="834"/>
      <c r="H37" s="835"/>
      <c r="I37" s="429"/>
      <c r="J37" s="430"/>
      <c r="K37" s="277">
        <f>VLOOKUP(A37,EQUIPOS!A7:D164,4,FALSE)</f>
        <v>34717.66259157419</v>
      </c>
      <c r="L37" s="343"/>
      <c r="M37" s="344">
        <v>670</v>
      </c>
      <c r="N37" s="280">
        <f>K37/M37</f>
        <v>51.817406853095804</v>
      </c>
    </row>
    <row r="38" spans="1:14">
      <c r="A38" s="119" t="s">
        <v>240</v>
      </c>
      <c r="B38" s="833" t="str">
        <f>VLOOKUP(A38,EQUIPOS!A8:D154,3,FALSE)</f>
        <v>Gato para tensionamiento, fuerza Max 200 ton, área de tensión 314 cm2.</v>
      </c>
      <c r="C38" s="834"/>
      <c r="D38" s="834"/>
      <c r="E38" s="834"/>
      <c r="F38" s="834"/>
      <c r="G38" s="834"/>
      <c r="H38" s="835"/>
      <c r="I38" s="336"/>
      <c r="J38" s="338"/>
      <c r="K38" s="277">
        <f>VLOOKUP(A38,EQUIPOS!A8:D165,4,FALSE)</f>
        <v>105781.93482749068</v>
      </c>
      <c r="L38" s="431"/>
      <c r="M38" s="432">
        <v>670</v>
      </c>
      <c r="N38" s="280">
        <f>K38/M38</f>
        <v>157.88348481715028</v>
      </c>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N78*M41</f>
        <v>6.0975767410268658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246.26332318882234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10627.96100358388</v>
      </c>
      <c r="N48" s="280">
        <f t="shared" ref="N48:N53" si="0">K48*M48</f>
        <v>42.511844014335516</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10708.859228119512</v>
      </c>
      <c r="N49" s="280">
        <f t="shared" si="0"/>
        <v>42.835436912478052</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763.56411982907855</v>
      </c>
      <c r="N50" s="280">
        <f t="shared" si="0"/>
        <v>15.27128239658157</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8.5000000000000006E-2</v>
      </c>
      <c r="L51" s="429"/>
      <c r="M51" s="410">
        <f>VLOOKUP(A51,MATERIALES!A6:D399,4,FALSE)</f>
        <v>4148.9798206369014</v>
      </c>
      <c r="N51" s="280">
        <f t="shared" si="0"/>
        <v>352.66328475413667</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47578.176368393375</v>
      </c>
      <c r="N52" s="280">
        <f t="shared" si="0"/>
        <v>47.578176368393379</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4800</v>
      </c>
      <c r="N53" s="280">
        <f t="shared" si="0"/>
        <v>96</v>
      </c>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20" t="s">
        <v>1037</v>
      </c>
      <c r="C56" s="821"/>
      <c r="D56" s="821"/>
      <c r="E56" s="821"/>
      <c r="F56" s="821"/>
      <c r="G56" s="821"/>
      <c r="H56" s="821"/>
      <c r="I56" s="821"/>
      <c r="J56" s="821"/>
      <c r="K56" s="821"/>
      <c r="L56" s="821"/>
      <c r="M56" s="822"/>
      <c r="N56" s="402">
        <f>SUM(N48:N55)</f>
        <v>596.86002444592509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23" t="s">
        <v>1045</v>
      </c>
      <c r="M60" s="796"/>
      <c r="N60" s="82" t="s">
        <v>1035</v>
      </c>
    </row>
    <row r="61" spans="1:14">
      <c r="B61" s="52"/>
      <c r="C61" s="325"/>
      <c r="D61" s="325"/>
      <c r="E61" s="325"/>
      <c r="F61" s="325"/>
      <c r="G61" s="325"/>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7"/>
      <c r="C77" s="808"/>
      <c r="D77" s="808"/>
      <c r="E77" s="808"/>
      <c r="F77" s="808"/>
      <c r="G77" s="808"/>
      <c r="H77" s="808"/>
      <c r="I77" s="132"/>
      <c r="J77" s="132"/>
      <c r="K77" s="132"/>
      <c r="L77" s="908"/>
      <c r="M77" s="908"/>
      <c r="N77" s="133"/>
    </row>
    <row r="78" spans="1:15" ht="15" thickBot="1">
      <c r="B78" s="826" t="s">
        <v>1037</v>
      </c>
      <c r="C78" s="827"/>
      <c r="D78" s="827"/>
      <c r="E78" s="827"/>
      <c r="F78" s="827"/>
      <c r="G78" s="827"/>
      <c r="H78" s="827"/>
      <c r="I78" s="827"/>
      <c r="J78" s="827"/>
      <c r="K78" s="827"/>
      <c r="L78" s="827"/>
      <c r="M78" s="828"/>
      <c r="N78" s="468">
        <f>SUM(N72:N77)</f>
        <v>304.87883705134328</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1148.0021846860907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229.60043693721815</v>
      </c>
      <c r="M85" s="855"/>
      <c r="N85" s="57"/>
    </row>
    <row r="86" spans="1:14">
      <c r="B86" s="95" t="s">
        <v>1057</v>
      </c>
      <c r="C86" s="96"/>
      <c r="D86" s="96"/>
      <c r="E86" s="96"/>
      <c r="F86" s="96"/>
      <c r="G86" s="96"/>
      <c r="H86" s="96"/>
      <c r="I86" s="93"/>
      <c r="J86" s="94"/>
      <c r="K86" s="312">
        <v>0.05</v>
      </c>
      <c r="L86" s="854">
        <f>N80*K86</f>
        <v>57.400109234304537</v>
      </c>
      <c r="M86" s="855"/>
      <c r="N86" s="57"/>
    </row>
    <row r="87" spans="1:14" ht="15" thickBot="1">
      <c r="B87" s="97" t="s">
        <v>1058</v>
      </c>
      <c r="C87" s="98"/>
      <c r="D87" s="98"/>
      <c r="E87" s="98"/>
      <c r="F87" s="98"/>
      <c r="G87" s="98"/>
      <c r="H87" s="98"/>
      <c r="I87" s="99"/>
      <c r="J87" s="100"/>
      <c r="K87" s="313">
        <v>0.05</v>
      </c>
      <c r="L87" s="856">
        <f>N80*K87</f>
        <v>57.400109234304537</v>
      </c>
      <c r="M87" s="857"/>
      <c r="N87" s="57"/>
    </row>
    <row r="88" spans="1:14" ht="15" thickBot="1">
      <c r="B88" s="820" t="s">
        <v>1037</v>
      </c>
      <c r="C88" s="821"/>
      <c r="D88" s="821"/>
      <c r="E88" s="821"/>
      <c r="F88" s="821"/>
      <c r="G88" s="821"/>
      <c r="H88" s="821"/>
      <c r="I88" s="821"/>
      <c r="J88" s="821"/>
      <c r="K88" s="821"/>
      <c r="L88" s="821"/>
      <c r="M88" s="822"/>
      <c r="N88" s="58">
        <f>L85+L86+L87</f>
        <v>344.40065540582719</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5">
        <f>N80+N88</f>
        <v>1492.4028400919178</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1205</v>
      </c>
      <c r="C31" s="87" t="s">
        <v>2229</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123</v>
      </c>
      <c r="B36" s="833" t="str">
        <f>VLOOKUP(A36,EQUIPOS!A6:D154,3,FALSE)</f>
        <v>Bomba de inyección de lechada</v>
      </c>
      <c r="C36" s="834"/>
      <c r="D36" s="834"/>
      <c r="E36" s="834"/>
      <c r="F36" s="834"/>
      <c r="G36" s="834"/>
      <c r="H36" s="835"/>
      <c r="I36" s="275"/>
      <c r="J36" s="276"/>
      <c r="K36" s="277">
        <f>VLOOKUP(A36,EQUIPOS!A6:D163,4,FALSE)</f>
        <v>20411.452700958092</v>
      </c>
      <c r="L36" s="278"/>
      <c r="M36" s="344">
        <v>670</v>
      </c>
      <c r="N36" s="280">
        <f>K36/M36</f>
        <v>30.464854777549391</v>
      </c>
    </row>
    <row r="37" spans="1:14">
      <c r="A37" s="119" t="s">
        <v>125</v>
      </c>
      <c r="B37" s="833" t="str">
        <f>VLOOKUP(A37,EQUIPOS!A7:D154,3,FALSE)</f>
        <v>Bomba para gato de tensionamiento</v>
      </c>
      <c r="C37" s="834"/>
      <c r="D37" s="834"/>
      <c r="E37" s="834"/>
      <c r="F37" s="834"/>
      <c r="G37" s="834"/>
      <c r="H37" s="835"/>
      <c r="I37" s="429"/>
      <c r="J37" s="430"/>
      <c r="K37" s="277">
        <f>VLOOKUP(A37,EQUIPOS!A7:D164,4,FALSE)</f>
        <v>34717.66259157419</v>
      </c>
      <c r="L37" s="343"/>
      <c r="M37" s="344">
        <v>670</v>
      </c>
      <c r="N37" s="280">
        <f>K37/M37</f>
        <v>51.817406853095804</v>
      </c>
    </row>
    <row r="38" spans="1:14">
      <c r="A38" s="119" t="s">
        <v>240</v>
      </c>
      <c r="B38" s="833" t="str">
        <f>VLOOKUP(A38,EQUIPOS!A8:D154,3,FALSE)</f>
        <v>Gato para tensionamiento, fuerza Max 200 ton, área de tensión 314 cm2.</v>
      </c>
      <c r="C38" s="834"/>
      <c r="D38" s="834"/>
      <c r="E38" s="834"/>
      <c r="F38" s="834"/>
      <c r="G38" s="834"/>
      <c r="H38" s="835"/>
      <c r="I38" s="336"/>
      <c r="J38" s="338"/>
      <c r="K38" s="277">
        <f>VLOOKUP(A38,EQUIPOS!A8:D165,4,FALSE)</f>
        <v>105781.93482749068</v>
      </c>
      <c r="L38" s="431"/>
      <c r="M38" s="432">
        <v>670</v>
      </c>
      <c r="N38" s="280">
        <f>K38/M38</f>
        <v>157.88348481715028</v>
      </c>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N78*M41</f>
        <v>6.0975767410268658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246.26332318882234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10627.96100358388</v>
      </c>
      <c r="N48" s="280">
        <f t="shared" ref="N48:N53" si="0">K48*M48</f>
        <v>42.511844014335516</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10708.859228119512</v>
      </c>
      <c r="N49" s="280">
        <f t="shared" si="0"/>
        <v>42.835436912478052</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763.56411982907855</v>
      </c>
      <c r="N50" s="280">
        <f t="shared" si="0"/>
        <v>15.27128239658157</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5.53</v>
      </c>
      <c r="L51" s="429"/>
      <c r="M51" s="410">
        <f>VLOOKUP(A51,MATERIALES!A6:D399,4,FALSE)</f>
        <v>4148.9798206369014</v>
      </c>
      <c r="N51" s="280">
        <f t="shared" si="0"/>
        <v>22943.858408122065</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47578.176368393375</v>
      </c>
      <c r="N52" s="280">
        <f t="shared" si="0"/>
        <v>47.578176368393379</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4800</v>
      </c>
      <c r="N53" s="280">
        <f t="shared" si="0"/>
        <v>96</v>
      </c>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20" t="s">
        <v>1037</v>
      </c>
      <c r="C56" s="821"/>
      <c r="D56" s="821"/>
      <c r="E56" s="821"/>
      <c r="F56" s="821"/>
      <c r="G56" s="821"/>
      <c r="H56" s="821"/>
      <c r="I56" s="821"/>
      <c r="J56" s="821"/>
      <c r="K56" s="821"/>
      <c r="L56" s="821"/>
      <c r="M56" s="822"/>
      <c r="N56" s="402">
        <f>SUM(N48:N55)</f>
        <v>23188.055147813851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23" t="s">
        <v>1045</v>
      </c>
      <c r="M60" s="796"/>
      <c r="N60" s="82" t="s">
        <v>1035</v>
      </c>
    </row>
    <row r="61" spans="1:14">
      <c r="B61" s="52"/>
      <c r="C61" s="325"/>
      <c r="D61" s="325"/>
      <c r="E61" s="325"/>
      <c r="F61" s="325"/>
      <c r="G61" s="325"/>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7"/>
      <c r="C77" s="808"/>
      <c r="D77" s="808"/>
      <c r="E77" s="808"/>
      <c r="F77" s="808"/>
      <c r="G77" s="808"/>
      <c r="H77" s="808"/>
      <c r="I77" s="132"/>
      <c r="J77" s="132"/>
      <c r="K77" s="132"/>
      <c r="L77" s="908"/>
      <c r="M77" s="908"/>
      <c r="N77" s="51"/>
    </row>
    <row r="78" spans="1:15" ht="15" thickBot="1">
      <c r="B78" s="826" t="s">
        <v>1037</v>
      </c>
      <c r="C78" s="827"/>
      <c r="D78" s="827"/>
      <c r="E78" s="827"/>
      <c r="F78" s="827"/>
      <c r="G78" s="827"/>
      <c r="H78" s="827"/>
      <c r="I78" s="827"/>
      <c r="J78" s="827"/>
      <c r="K78" s="827"/>
      <c r="L78" s="827"/>
      <c r="M78" s="828"/>
      <c r="N78" s="309">
        <f>SUM(N72:N77)</f>
        <v>304.87883705134328</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23739.197308054016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4747.8394616108035</v>
      </c>
      <c r="M85" s="855"/>
      <c r="N85" s="57"/>
    </row>
    <row r="86" spans="1:14">
      <c r="B86" s="95" t="s">
        <v>1057</v>
      </c>
      <c r="C86" s="96"/>
      <c r="D86" s="96"/>
      <c r="E86" s="96"/>
      <c r="F86" s="96"/>
      <c r="G86" s="96"/>
      <c r="H86" s="96"/>
      <c r="I86" s="93"/>
      <c r="J86" s="94"/>
      <c r="K86" s="312">
        <v>0.05</v>
      </c>
      <c r="L86" s="854">
        <f>N80*K86</f>
        <v>1186.9598654027009</v>
      </c>
      <c r="M86" s="855"/>
      <c r="N86" s="57"/>
    </row>
    <row r="87" spans="1:14" ht="15" thickBot="1">
      <c r="B87" s="97" t="s">
        <v>1058</v>
      </c>
      <c r="C87" s="98"/>
      <c r="D87" s="98"/>
      <c r="E87" s="98"/>
      <c r="F87" s="98"/>
      <c r="G87" s="98"/>
      <c r="H87" s="98"/>
      <c r="I87" s="99"/>
      <c r="J87" s="100"/>
      <c r="K87" s="313">
        <v>0.05</v>
      </c>
      <c r="L87" s="856">
        <f>N80*K87</f>
        <v>1186.9598654027009</v>
      </c>
      <c r="M87" s="857"/>
      <c r="N87" s="57"/>
    </row>
    <row r="88" spans="1:14" ht="15" thickBot="1">
      <c r="B88" s="820" t="s">
        <v>1037</v>
      </c>
      <c r="C88" s="821"/>
      <c r="D88" s="821"/>
      <c r="E88" s="821"/>
      <c r="F88" s="821"/>
      <c r="G88" s="821"/>
      <c r="H88" s="821"/>
      <c r="I88" s="821"/>
      <c r="J88" s="821"/>
      <c r="K88" s="821"/>
      <c r="L88" s="821"/>
      <c r="M88" s="822"/>
      <c r="N88" s="58">
        <f>L85+L86+L87</f>
        <v>7121.7591924162061</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5">
        <f>N80+N88</f>
        <v>30860.956500470224</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09"/>
      <c r="C1" s="921"/>
      <c r="D1" s="922"/>
      <c r="E1" s="922"/>
      <c r="F1" s="922"/>
      <c r="G1" s="922"/>
      <c r="H1" s="922"/>
      <c r="I1" s="922"/>
      <c r="J1" s="923"/>
      <c r="K1" s="980" t="s">
        <v>1017</v>
      </c>
      <c r="L1" s="926" t="s">
        <v>2304</v>
      </c>
      <c r="M1" s="927"/>
      <c r="N1" s="928"/>
    </row>
    <row r="2" spans="2:14">
      <c r="B2" s="910"/>
      <c r="C2" s="932" t="s">
        <v>1018</v>
      </c>
      <c r="D2" s="933"/>
      <c r="E2" s="933"/>
      <c r="F2" s="933"/>
      <c r="G2" s="933"/>
      <c r="H2" s="933"/>
      <c r="I2" s="933"/>
      <c r="J2" s="934"/>
      <c r="K2" s="979"/>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79"/>
      <c r="L4" s="929"/>
      <c r="M4" s="930"/>
      <c r="N4" s="93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978" t="s">
        <v>1029</v>
      </c>
      <c r="M30" s="832"/>
      <c r="N30" s="77" t="s">
        <v>1030</v>
      </c>
    </row>
    <row r="31" spans="1:14" ht="15.75" customHeight="1" thickBot="1">
      <c r="A31" t="s">
        <v>1929</v>
      </c>
      <c r="B31" s="86" t="s">
        <v>1206</v>
      </c>
      <c r="C31" s="87" t="s">
        <v>2230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6" t="s">
        <v>1032</v>
      </c>
      <c r="J35" s="803"/>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953"/>
      <c r="D41" s="953"/>
      <c r="E41" s="44"/>
      <c r="F41" s="45"/>
      <c r="G41" s="45"/>
      <c r="H41" s="46"/>
      <c r="I41" s="42"/>
      <c r="J41" s="43"/>
      <c r="K41" s="287"/>
      <c r="L41" s="284"/>
      <c r="M41" s="409">
        <v>0.01</v>
      </c>
      <c r="N41" s="352">
        <f>N78*M41</f>
        <v>15.95850162690625</v>
      </c>
    </row>
    <row r="42" spans="1:14" ht="15" thickBot="1">
      <c r="B42" s="954"/>
      <c r="C42" s="955"/>
      <c r="D42" s="955"/>
      <c r="E42" s="955"/>
      <c r="F42" s="955"/>
      <c r="G42" s="955"/>
      <c r="H42" s="956"/>
      <c r="I42" s="842"/>
      <c r="J42" s="843"/>
      <c r="K42" s="47"/>
      <c r="L42" s="844"/>
      <c r="M42" s="957"/>
      <c r="N42" s="111"/>
    </row>
    <row r="43" spans="1:14" ht="15" thickBot="1">
      <c r="B43" s="820" t="s">
        <v>1037</v>
      </c>
      <c r="C43" s="821"/>
      <c r="D43" s="821"/>
      <c r="E43" s="821"/>
      <c r="F43" s="821"/>
      <c r="G43" s="821"/>
      <c r="H43" s="821"/>
      <c r="I43" s="821"/>
      <c r="J43" s="821"/>
      <c r="K43" s="821"/>
      <c r="L43" s="821"/>
      <c r="M43" s="822"/>
      <c r="N43" s="402">
        <f>SUM(N36:N42)</f>
        <v>15.95850162690625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999</v>
      </c>
      <c r="B48" s="49" t="str">
        <f>VLOOKUP(A48,MATERIALES!A5:D373,3,FALSE)</f>
        <v xml:space="preserve">Almohadillas de neopreno dureza 60 (35cm*45cm*5cm con 2 laminas de 3mm)
</v>
      </c>
      <c r="C48" s="289"/>
      <c r="D48" s="289"/>
      <c r="E48" s="289"/>
      <c r="F48" s="289"/>
      <c r="G48" s="289"/>
      <c r="H48" s="289"/>
      <c r="I48" s="276"/>
      <c r="J48" s="232" t="str">
        <f>VLOOKUP(A48,MATERIALES!A4:D640,2,FALSE)</f>
        <v>u</v>
      </c>
      <c r="K48" s="290">
        <v>1</v>
      </c>
      <c r="L48" s="275"/>
      <c r="M48" s="410">
        <f>VLOOKUP(A48,MATERIALES!A5:D396,4,FALSE)</f>
        <v>458150</v>
      </c>
      <c r="N48" s="280">
        <f>K48*M48</f>
        <v>458150</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20" t="s">
        <v>1037</v>
      </c>
      <c r="C56" s="821"/>
      <c r="D56" s="821"/>
      <c r="E56" s="821"/>
      <c r="F56" s="821"/>
      <c r="G56" s="821"/>
      <c r="H56" s="821"/>
      <c r="I56" s="821"/>
      <c r="J56" s="821"/>
      <c r="K56" s="821"/>
      <c r="L56" s="821"/>
      <c r="M56" s="822"/>
      <c r="N56" s="402">
        <f>SUM(N48:N55)</f>
        <v>458150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23" t="s">
        <v>1045</v>
      </c>
      <c r="M60" s="796"/>
      <c r="N60" s="82" t="s">
        <v>1035</v>
      </c>
    </row>
    <row r="61" spans="1:14">
      <c r="B61" s="52"/>
      <c r="C61" s="325"/>
      <c r="D61" s="325"/>
      <c r="E61" s="325"/>
      <c r="F61" s="325"/>
      <c r="G61" s="325"/>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977"/>
      <c r="I71" s="79" t="s">
        <v>1048</v>
      </c>
      <c r="J71" s="81" t="s">
        <v>1494</v>
      </c>
      <c r="K71" s="80" t="s">
        <v>1050</v>
      </c>
      <c r="L71" s="848" t="s">
        <v>1034</v>
      </c>
      <c r="M71" s="972"/>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32</v>
      </c>
      <c r="N72" s="403">
        <f>K72/M72</f>
        <v>1595.850162690625</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7"/>
      <c r="C77" s="808"/>
      <c r="D77" s="808"/>
      <c r="E77" s="808"/>
      <c r="F77" s="808"/>
      <c r="G77" s="808"/>
      <c r="H77" s="843"/>
      <c r="I77" s="132"/>
      <c r="J77" s="132"/>
      <c r="K77" s="132"/>
      <c r="L77" s="976"/>
      <c r="M77" s="845"/>
      <c r="N77" s="133"/>
    </row>
    <row r="78" spans="1:15" ht="15" thickBot="1">
      <c r="B78" s="826" t="s">
        <v>1037</v>
      </c>
      <c r="C78" s="827"/>
      <c r="D78" s="827"/>
      <c r="E78" s="827"/>
      <c r="F78" s="827"/>
      <c r="G78" s="827"/>
      <c r="H78" s="827"/>
      <c r="I78" s="827"/>
      <c r="J78" s="827"/>
      <c r="K78" s="827"/>
      <c r="L78" s="827"/>
      <c r="M78" s="828"/>
      <c r="N78" s="468">
        <f>SUM(N72:N77)</f>
        <v>1595.850162690625</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459761.80866431753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91952.361732863515</v>
      </c>
      <c r="M85" s="855"/>
      <c r="N85" s="57"/>
    </row>
    <row r="86" spans="1:14">
      <c r="B86" s="95" t="s">
        <v>1057</v>
      </c>
      <c r="C86" s="96"/>
      <c r="D86" s="96"/>
      <c r="E86" s="96"/>
      <c r="F86" s="96"/>
      <c r="G86" s="96"/>
      <c r="H86" s="96"/>
      <c r="I86" s="93"/>
      <c r="J86" s="94"/>
      <c r="K86" s="312">
        <v>0.05</v>
      </c>
      <c r="L86" s="854">
        <f>N80*K86</f>
        <v>22988.090433215879</v>
      </c>
      <c r="M86" s="855"/>
      <c r="N86" s="57"/>
    </row>
    <row r="87" spans="1:14" ht="15" thickBot="1">
      <c r="B87" s="97" t="s">
        <v>1058</v>
      </c>
      <c r="C87" s="98"/>
      <c r="D87" s="98"/>
      <c r="E87" s="98"/>
      <c r="F87" s="98"/>
      <c r="G87" s="98"/>
      <c r="H87" s="98"/>
      <c r="I87" s="99"/>
      <c r="J87" s="100"/>
      <c r="K87" s="313">
        <v>0.05</v>
      </c>
      <c r="L87" s="856">
        <f>N80*K87</f>
        <v>22988.090433215879</v>
      </c>
      <c r="M87" s="857"/>
      <c r="N87" s="57"/>
    </row>
    <row r="88" spans="1:14" ht="15" thickBot="1">
      <c r="B88" s="820" t="s">
        <v>1037</v>
      </c>
      <c r="C88" s="821"/>
      <c r="D88" s="821"/>
      <c r="E88" s="821"/>
      <c r="F88" s="821"/>
      <c r="G88" s="821"/>
      <c r="H88" s="821"/>
      <c r="I88" s="821"/>
      <c r="J88" s="821"/>
      <c r="K88" s="821"/>
      <c r="L88" s="821"/>
      <c r="M88" s="822"/>
      <c r="N88" s="58">
        <f>L85+L86+L87</f>
        <v>137928.54259929527</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5">
        <f>N80+N88</f>
        <v>597690.35126361274</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ht="15" customHeight="1">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1207</v>
      </c>
      <c r="C31" s="87" t="s">
        <v>2231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N78*M41</f>
        <v>51.067205206099999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416</v>
      </c>
      <c r="B48" s="49" t="str">
        <f>VLOOKUP(A48,MATERIALES!A5:D373,3,FALSE)</f>
        <v>Cinta Sika PVC 0,22</v>
      </c>
      <c r="C48" s="289"/>
      <c r="D48" s="289"/>
      <c r="E48" s="289"/>
      <c r="F48" s="289"/>
      <c r="G48" s="289"/>
      <c r="H48" s="289"/>
      <c r="I48" s="276"/>
      <c r="J48" s="232" t="str">
        <f>VLOOKUP(A48,MATERIALES!A4:D640,2,FALSE)</f>
        <v>m</v>
      </c>
      <c r="K48" s="290">
        <v>1.05</v>
      </c>
      <c r="L48" s="275"/>
      <c r="M48" s="410">
        <f>VLOOKUP(A48,MATERIALES!A5:D396,4,FALSE)</f>
        <v>33938.800000000003</v>
      </c>
      <c r="N48" s="280">
        <f>K48*M48</f>
        <v>35635.740000000005</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20" t="s">
        <v>1037</v>
      </c>
      <c r="C56" s="821"/>
      <c r="D56" s="821"/>
      <c r="E56" s="821"/>
      <c r="F56" s="821"/>
      <c r="G56" s="821"/>
      <c r="H56" s="821"/>
      <c r="I56" s="821"/>
      <c r="J56" s="821"/>
      <c r="K56" s="821"/>
      <c r="L56" s="821"/>
      <c r="M56" s="822"/>
      <c r="N56" s="402">
        <f>SUM(N48:N55)</f>
        <v>35635.740000000005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23" t="s">
        <v>1045</v>
      </c>
      <c r="M60" s="796"/>
      <c r="N60" s="82" t="s">
        <v>1035</v>
      </c>
    </row>
    <row r="61" spans="1:14">
      <c r="B61" s="52"/>
      <c r="C61" s="325"/>
      <c r="D61" s="325"/>
      <c r="E61" s="325"/>
      <c r="F61" s="325"/>
      <c r="G61" s="325"/>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972"/>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39">
        <v>100</v>
      </c>
      <c r="N72" s="403">
        <f>K72/M72</f>
        <v>1021.344104122</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7"/>
      <c r="C77" s="808"/>
      <c r="D77" s="808"/>
      <c r="E77" s="808"/>
      <c r="F77" s="808"/>
      <c r="G77" s="808"/>
      <c r="H77" s="808"/>
      <c r="I77" s="132"/>
      <c r="J77" s="132"/>
      <c r="K77" s="132"/>
      <c r="L77" s="908"/>
      <c r="M77" s="908"/>
      <c r="N77" s="51"/>
    </row>
    <row r="78" spans="1:15" ht="15" thickBot="1">
      <c r="B78" s="826" t="s">
        <v>1037</v>
      </c>
      <c r="C78" s="827"/>
      <c r="D78" s="827"/>
      <c r="E78" s="827"/>
      <c r="F78" s="827"/>
      <c r="G78" s="827"/>
      <c r="H78" s="827"/>
      <c r="I78" s="827"/>
      <c r="J78" s="827"/>
      <c r="K78" s="827"/>
      <c r="L78" s="827"/>
      <c r="M78" s="828"/>
      <c r="N78" s="309">
        <f>SUM(N72:N77)</f>
        <v>1021.344104122</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36708.151309328103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7341.6302618656209</v>
      </c>
      <c r="M85" s="855"/>
      <c r="N85" s="57"/>
    </row>
    <row r="86" spans="1:14">
      <c r="B86" s="95" t="s">
        <v>1057</v>
      </c>
      <c r="C86" s="96"/>
      <c r="D86" s="96"/>
      <c r="E86" s="96"/>
      <c r="F86" s="96"/>
      <c r="G86" s="96"/>
      <c r="H86" s="96"/>
      <c r="I86" s="93"/>
      <c r="J86" s="94"/>
      <c r="K86" s="312">
        <v>0.05</v>
      </c>
      <c r="L86" s="854">
        <f>N80*K86</f>
        <v>1835.4075654664052</v>
      </c>
      <c r="M86" s="855"/>
      <c r="N86" s="57"/>
    </row>
    <row r="87" spans="1:14" ht="15" thickBot="1">
      <c r="B87" s="97" t="s">
        <v>1058</v>
      </c>
      <c r="C87" s="98"/>
      <c r="D87" s="98"/>
      <c r="E87" s="98"/>
      <c r="F87" s="98"/>
      <c r="G87" s="98"/>
      <c r="H87" s="98"/>
      <c r="I87" s="99"/>
      <c r="J87" s="100"/>
      <c r="K87" s="313">
        <v>0.05</v>
      </c>
      <c r="L87" s="856">
        <f>N80*K87</f>
        <v>1835.4075654664052</v>
      </c>
      <c r="M87" s="857"/>
      <c r="N87" s="57"/>
    </row>
    <row r="88" spans="1:14" ht="15" thickBot="1">
      <c r="B88" s="820" t="s">
        <v>1037</v>
      </c>
      <c r="C88" s="821"/>
      <c r="D88" s="821"/>
      <c r="E88" s="821"/>
      <c r="F88" s="821"/>
      <c r="G88" s="821"/>
      <c r="H88" s="821"/>
      <c r="I88" s="821"/>
      <c r="J88" s="821"/>
      <c r="K88" s="821"/>
      <c r="L88" s="821"/>
      <c r="M88" s="822"/>
      <c r="N88" s="58">
        <f>L85+L86+L87</f>
        <v>11012.44539279843</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5">
        <f>N80+N88</f>
        <v>47720.596702126531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1208</v>
      </c>
      <c r="C31" s="87" t="s">
        <v>2232</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190</v>
      </c>
      <c r="B36" s="833" t="str">
        <f>VLOOKUP(A36,EQUIPOS!A6:D154,3,FALSE)</f>
        <v>Diferencial de 3 ton</v>
      </c>
      <c r="C36" s="834"/>
      <c r="D36" s="834"/>
      <c r="E36" s="834"/>
      <c r="F36" s="834"/>
      <c r="G36" s="834"/>
      <c r="H36" s="835"/>
      <c r="I36" s="275"/>
      <c r="J36" s="276"/>
      <c r="K36" s="277">
        <f>VLOOKUP(A36,EQUIPOS!A6:D163,4,FALSE)</f>
        <v>4471.0712540198801</v>
      </c>
      <c r="L36" s="278"/>
      <c r="M36" s="344">
        <v>40</v>
      </c>
      <c r="N36" s="280">
        <f>K36/M36</f>
        <v>111.776781350497</v>
      </c>
    </row>
    <row r="37" spans="1:14">
      <c r="A37" s="119" t="s">
        <v>195</v>
      </c>
      <c r="B37" s="833" t="str">
        <f>VLOOKUP(A37,EQUIPOS!A7:D154,3,FALSE)</f>
        <v xml:space="preserve">Equipo de oxicorte, Capacidad de corte: hasta 6´´ (152mm) </v>
      </c>
      <c r="C37" s="834"/>
      <c r="D37" s="834"/>
      <c r="E37" s="834"/>
      <c r="F37" s="834"/>
      <c r="G37" s="834"/>
      <c r="H37" s="835"/>
      <c r="I37" s="429"/>
      <c r="J37" s="430"/>
      <c r="K37" s="277">
        <f>VLOOKUP(A37,EQUIPOS!A7:D164,4,FALSE)</f>
        <v>15416.155030534679</v>
      </c>
      <c r="L37" s="343"/>
      <c r="M37" s="344">
        <v>40</v>
      </c>
      <c r="N37" s="280">
        <f t="shared" ref="N37:N43" si="0">K37/M37</f>
        <v>385.40387576336695</v>
      </c>
    </row>
    <row r="38" spans="1:14">
      <c r="A38" s="119" t="s">
        <v>204</v>
      </c>
      <c r="B38" s="833" t="str">
        <f>VLOOKUP(A38,EQUIPOS!A8:D154,3,FALSE)</f>
        <v xml:space="preserve">Equipo de soldadura 250 AMP
</v>
      </c>
      <c r="C38" s="834"/>
      <c r="D38" s="834"/>
      <c r="E38" s="834"/>
      <c r="F38" s="834"/>
      <c r="G38" s="834"/>
      <c r="H38" s="835"/>
      <c r="I38" s="429"/>
      <c r="J38" s="430"/>
      <c r="K38" s="277">
        <f>VLOOKUP(A38,EQUIPOS!A8:D165,4,FALSE)</f>
        <v>10146.138200405361</v>
      </c>
      <c r="L38" s="343"/>
      <c r="M38" s="344">
        <v>40</v>
      </c>
      <c r="N38" s="280">
        <f t="shared" si="0"/>
        <v>253.65345501013402</v>
      </c>
    </row>
    <row r="39" spans="1:14">
      <c r="A39" s="119" t="s">
        <v>208</v>
      </c>
      <c r="B39" s="833" t="str">
        <f>VLOOKUP(A39,EQUIPOS!A9:D154,3,FALSE)</f>
        <v>Equipo de soldadura 400</v>
      </c>
      <c r="C39" s="834"/>
      <c r="D39" s="834"/>
      <c r="E39" s="834"/>
      <c r="F39" s="834"/>
      <c r="G39" s="834"/>
      <c r="H39" s="835"/>
      <c r="I39" s="429"/>
      <c r="J39" s="430"/>
      <c r="K39" s="277">
        <f>VLOOKUP(A39,EQUIPOS!A9:D166,4,FALSE)</f>
        <v>10791.479858275745</v>
      </c>
      <c r="L39" s="343"/>
      <c r="M39" s="344">
        <v>40</v>
      </c>
      <c r="N39" s="280">
        <f t="shared" si="0"/>
        <v>269.78699645689363</v>
      </c>
    </row>
    <row r="40" spans="1:14">
      <c r="A40" s="119" t="s">
        <v>210</v>
      </c>
      <c r="B40" s="833" t="str">
        <f>VLOOKUP(A40,EQUIPOS!A10:D154,3,FALSE)</f>
        <v>Equipo de soldadura 600</v>
      </c>
      <c r="C40" s="834"/>
      <c r="D40" s="834"/>
      <c r="E40" s="834"/>
      <c r="F40" s="834"/>
      <c r="G40" s="834"/>
      <c r="H40" s="835"/>
      <c r="I40" s="429"/>
      <c r="J40" s="430"/>
      <c r="K40" s="277">
        <f>VLOOKUP(A40,EQUIPOS!A10:D167,4,FALSE)</f>
        <v>12486.719682872863</v>
      </c>
      <c r="L40" s="343"/>
      <c r="M40" s="344">
        <v>40</v>
      </c>
      <c r="N40" s="280">
        <f t="shared" si="0"/>
        <v>312.16799207182157</v>
      </c>
    </row>
    <row r="41" spans="1:14">
      <c r="A41" s="119" t="s">
        <v>202</v>
      </c>
      <c r="B41" s="833" t="str">
        <f>VLOOKUP(A41,EQUIPOS!A11:D155,3,FALSE)</f>
        <v xml:space="preserve">Equipo de rayos X y/o ultrasonido
</v>
      </c>
      <c r="C41" s="834"/>
      <c r="D41" s="834"/>
      <c r="E41" s="834"/>
      <c r="F41" s="834"/>
      <c r="G41" s="834"/>
      <c r="H41" s="835"/>
      <c r="I41" s="429"/>
      <c r="J41" s="430"/>
      <c r="K41" s="277">
        <f>VLOOKUP(A41,EQUIPOS!A11:D168,4,FALSE)</f>
        <v>65232.827935795205</v>
      </c>
      <c r="L41" s="343"/>
      <c r="M41" s="344">
        <v>4000</v>
      </c>
      <c r="N41" s="280">
        <f t="shared" si="0"/>
        <v>16.3082069839488</v>
      </c>
    </row>
    <row r="42" spans="1:14">
      <c r="A42" s="119" t="s">
        <v>294</v>
      </c>
      <c r="B42" s="833" t="str">
        <f>VLOOKUP(A42,EQUIPOS!A12:D156,3,FALSE)</f>
        <v>Puente grúa</v>
      </c>
      <c r="C42" s="834"/>
      <c r="D42" s="834"/>
      <c r="E42" s="834"/>
      <c r="F42" s="834"/>
      <c r="G42" s="834"/>
      <c r="H42" s="835"/>
      <c r="I42" s="429"/>
      <c r="J42" s="430"/>
      <c r="K42" s="277">
        <f>VLOOKUP(A42,EQUIPOS!A12:D169,4,FALSE)</f>
        <v>593757.64070131781</v>
      </c>
      <c r="L42" s="343"/>
      <c r="M42" s="344">
        <v>40000</v>
      </c>
      <c r="N42" s="280">
        <f t="shared" si="0"/>
        <v>14.843941017532945</v>
      </c>
    </row>
    <row r="43" spans="1:14">
      <c r="A43" s="119" t="s">
        <v>334</v>
      </c>
      <c r="B43" s="833" t="str">
        <f>VLOOKUP(A43,EQUIPOS!A13:D157,3,FALSE)</f>
        <v>Taladro industrial</v>
      </c>
      <c r="C43" s="834"/>
      <c r="D43" s="834"/>
      <c r="E43" s="834"/>
      <c r="F43" s="834"/>
      <c r="G43" s="834"/>
      <c r="H43" s="835"/>
      <c r="I43" s="429"/>
      <c r="J43" s="430"/>
      <c r="K43" s="277">
        <f>VLOOKUP(A43,EQUIPOS!A13:D170,4,FALSE)</f>
        <v>3991.0441597271838</v>
      </c>
      <c r="L43" s="343"/>
      <c r="M43" s="344">
        <v>40</v>
      </c>
      <c r="N43" s="280">
        <f t="shared" si="0"/>
        <v>99.776103993179589</v>
      </c>
    </row>
    <row r="44" spans="1:14">
      <c r="B44" s="833"/>
      <c r="C44" s="834"/>
      <c r="D44" s="834"/>
      <c r="E44" s="834"/>
      <c r="F44" s="834"/>
      <c r="G44" s="834"/>
      <c r="H44" s="835"/>
      <c r="I44" s="42"/>
      <c r="J44" s="43"/>
      <c r="K44" s="277"/>
      <c r="L44" s="284"/>
      <c r="M44" s="344"/>
      <c r="N44" s="280"/>
    </row>
    <row r="45" spans="1:14">
      <c r="B45" s="328"/>
      <c r="C45" s="329"/>
      <c r="D45" s="329"/>
      <c r="E45" s="329"/>
      <c r="F45" s="331"/>
      <c r="G45" s="331"/>
      <c r="H45" s="131"/>
      <c r="I45" s="42"/>
      <c r="J45" s="43"/>
      <c r="K45" s="277"/>
      <c r="L45" s="284"/>
      <c r="M45" s="285"/>
      <c r="N45" s="281"/>
    </row>
    <row r="46" spans="1:14">
      <c r="B46" s="840" t="s">
        <v>1036</v>
      </c>
      <c r="C46" s="841"/>
      <c r="D46" s="841"/>
      <c r="E46" s="44"/>
      <c r="F46" s="45"/>
      <c r="G46" s="45"/>
      <c r="H46" s="46"/>
      <c r="I46" s="42"/>
      <c r="J46" s="43"/>
      <c r="K46" s="287"/>
      <c r="L46" s="284"/>
      <c r="M46" s="409">
        <v>0.1</v>
      </c>
      <c r="N46" s="352">
        <f>N83*M46</f>
        <v>316.77546014452503</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2">
        <f>SUM(N36:N46)</f>
        <v>1780.4928127918993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s="167" t="s">
        <v>469</v>
      </c>
      <c r="B53" s="49" t="str">
        <f>VLOOKUP(A53,MATERIALES!A5:D373,3,FALSE)</f>
        <v>Fundente</v>
      </c>
      <c r="C53" s="289"/>
      <c r="D53" s="289"/>
      <c r="E53" s="289"/>
      <c r="F53" s="289"/>
      <c r="G53" s="289"/>
      <c r="H53" s="289"/>
      <c r="I53" s="289"/>
      <c r="J53" s="319" t="str">
        <f>VLOOKUP(A53,MATERIALES!A7:D645,2,FALSE)</f>
        <v>kg</v>
      </c>
      <c r="K53" s="290">
        <v>5.0000000000000001E-3</v>
      </c>
      <c r="L53" s="275"/>
      <c r="M53" s="410">
        <f>VLOOKUP(A53,MATERIALES!A5:D396,4,FALSE)</f>
        <v>22286.106933263891</v>
      </c>
      <c r="N53" s="280">
        <f t="shared" ref="N53:N58" si="1">K53*M53</f>
        <v>111.43053466631946</v>
      </c>
    </row>
    <row r="54" spans="1:14">
      <c r="A54" s="167" t="s">
        <v>471</v>
      </c>
      <c r="B54" s="49" t="str">
        <f>VLOOKUP(A54,MATERIALES!A6:D373,3,FALSE)</f>
        <v>Gas propano</v>
      </c>
      <c r="C54" s="433"/>
      <c r="D54" s="433"/>
      <c r="E54" s="433"/>
      <c r="F54" s="433"/>
      <c r="G54" s="433"/>
      <c r="H54" s="433"/>
      <c r="I54" s="433"/>
      <c r="J54" s="320" t="str">
        <f>VLOOKUP(A54,MATERIALES!A8:D646,2,FALSE)</f>
        <v>kg</v>
      </c>
      <c r="K54" s="405">
        <v>5.0000000000000001E-3</v>
      </c>
      <c r="L54" s="429"/>
      <c r="M54" s="410">
        <f>VLOOKUP(A54,MATERIALES!A6:D397,4,FALSE)</f>
        <v>4007.77</v>
      </c>
      <c r="N54" s="280">
        <f t="shared" si="1"/>
        <v>20.03885</v>
      </c>
    </row>
    <row r="55" spans="1:14">
      <c r="A55" s="167" t="s">
        <v>613</v>
      </c>
      <c r="B55" s="49" t="str">
        <f>VLOOKUP(A55,MATERIALES!A6:D373,3,FALSE)</f>
        <v xml:space="preserve">Oxigeno industrial
</v>
      </c>
      <c r="C55" s="433"/>
      <c r="D55" s="433"/>
      <c r="E55" s="433"/>
      <c r="F55" s="433"/>
      <c r="G55" s="433"/>
      <c r="H55" s="433"/>
      <c r="I55" s="433"/>
      <c r="J55" s="320" t="str">
        <f>VLOOKUP(A55,MATERIALES!A9:D647,2,FALSE)</f>
        <v>kg</v>
      </c>
      <c r="K55" s="405">
        <v>5.0000000000000001E-3</v>
      </c>
      <c r="L55" s="429"/>
      <c r="M55" s="410">
        <f>VLOOKUP(A55,MATERIALES!A6:D398,4,FALSE)</f>
        <v>9919.1577534195912</v>
      </c>
      <c r="N55" s="280">
        <f t="shared" si="1"/>
        <v>49.595788767097957</v>
      </c>
    </row>
    <row r="56" spans="1:14">
      <c r="A56" s="167" t="s">
        <v>706</v>
      </c>
      <c r="B56" s="49" t="str">
        <f>VLOOKUP(A56,MATERIALES!A6:D373,3,FALSE)</f>
        <v>Soldadura 7018</v>
      </c>
      <c r="C56" s="433"/>
      <c r="D56" s="433"/>
      <c r="E56" s="433"/>
      <c r="F56" s="433"/>
      <c r="G56" s="433"/>
      <c r="H56" s="433"/>
      <c r="I56" s="433"/>
      <c r="J56" s="320" t="str">
        <f>VLOOKUP(A56,MATERIALES!A10:D648,2,FALSE)</f>
        <v>kg</v>
      </c>
      <c r="K56" s="405">
        <v>0.01</v>
      </c>
      <c r="L56" s="429"/>
      <c r="M56" s="410">
        <f>VLOOKUP(A56,MATERIALES!A6:D399,4,FALSE)</f>
        <v>7746.75</v>
      </c>
      <c r="N56" s="280">
        <f t="shared" si="1"/>
        <v>77.467500000000001</v>
      </c>
    </row>
    <row r="57" spans="1:14">
      <c r="A57" s="167" t="s">
        <v>710</v>
      </c>
      <c r="B57" s="49" t="str">
        <f>VLOOKUP(A57,MATERIALES!A7:D373,3,FALSE)</f>
        <v>Soldadura L-70</v>
      </c>
      <c r="C57" s="433"/>
      <c r="D57" s="433"/>
      <c r="E57" s="433"/>
      <c r="F57" s="433"/>
      <c r="G57" s="433"/>
      <c r="H57" s="433"/>
      <c r="I57" s="433"/>
      <c r="J57" s="320" t="str">
        <f>VLOOKUP(A57,MATERIALES!A11:D649,2,FALSE)</f>
        <v>kg</v>
      </c>
      <c r="K57" s="405">
        <v>0.01</v>
      </c>
      <c r="L57" s="429"/>
      <c r="M57" s="410">
        <f>VLOOKUP(A57,MATERIALES!A7:D400,4,FALSE)</f>
        <v>0</v>
      </c>
      <c r="N57" s="280">
        <f t="shared" si="1"/>
        <v>0</v>
      </c>
    </row>
    <row r="58" spans="1:14">
      <c r="A58" s="167" t="s">
        <v>809</v>
      </c>
      <c r="B58" s="49" t="str">
        <f>VLOOKUP(A58,MATERIALES!A1:D372,3,FALSE)</f>
        <v xml:space="preserve">Acero A-36 para estructura metálica
</v>
      </c>
      <c r="C58" s="433"/>
      <c r="D58" s="433"/>
      <c r="E58" s="433"/>
      <c r="F58" s="433"/>
      <c r="G58" s="433"/>
      <c r="H58" s="433"/>
      <c r="I58" s="433"/>
      <c r="J58" s="320" t="str">
        <f>VLOOKUP(A58,MATERIALES!A1:D650,2,FALSE)</f>
        <v>kg</v>
      </c>
      <c r="K58" s="405">
        <v>1</v>
      </c>
      <c r="L58" s="429"/>
      <c r="M58" s="410">
        <f>VLOOKUP(A58,MATERIALES!A1:D401,4,FALSE)</f>
        <v>2448.7440229964477</v>
      </c>
      <c r="N58" s="280">
        <f t="shared" si="1"/>
        <v>2448.7440229964477</v>
      </c>
    </row>
    <row r="59" spans="1:14">
      <c r="A59" s="167"/>
      <c r="B59" s="49"/>
      <c r="C59" s="433"/>
      <c r="D59" s="433"/>
      <c r="E59" s="433"/>
      <c r="F59" s="433"/>
      <c r="G59" s="433"/>
      <c r="H59" s="433"/>
      <c r="I59" s="433"/>
      <c r="J59" s="319"/>
      <c r="K59" s="405"/>
      <c r="L59" s="429"/>
      <c r="M59" s="410"/>
      <c r="N59" s="280"/>
    </row>
    <row r="60" spans="1:14" ht="15" thickBot="1">
      <c r="B60" s="49"/>
      <c r="C60" s="318"/>
      <c r="D60" s="318"/>
      <c r="E60" s="318"/>
      <c r="F60" s="318"/>
      <c r="G60" s="318"/>
      <c r="H60" s="318"/>
      <c r="I60" s="318"/>
      <c r="J60" s="443"/>
      <c r="K60" s="132"/>
      <c r="L60" s="333"/>
      <c r="M60" s="410"/>
      <c r="N60" s="280"/>
    </row>
    <row r="61" spans="1:14" ht="15" thickBot="1">
      <c r="B61" s="820" t="s">
        <v>1037</v>
      </c>
      <c r="C61" s="821"/>
      <c r="D61" s="821"/>
      <c r="E61" s="821"/>
      <c r="F61" s="821"/>
      <c r="G61" s="821"/>
      <c r="H61" s="821"/>
      <c r="I61" s="821"/>
      <c r="J61" s="821"/>
      <c r="K61" s="821"/>
      <c r="L61" s="821"/>
      <c r="M61" s="822"/>
      <c r="N61" s="402">
        <f>SUM(N53:N60)</f>
        <v>2707.2766964298653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1" t="s">
        <v>1041</v>
      </c>
      <c r="C65" s="322"/>
      <c r="D65" s="322"/>
      <c r="E65" s="322"/>
      <c r="F65" s="322"/>
      <c r="G65" s="322"/>
      <c r="H65" s="79" t="s">
        <v>1029</v>
      </c>
      <c r="I65" s="80" t="s">
        <v>1042</v>
      </c>
      <c r="J65" s="81" t="s">
        <v>1043</v>
      </c>
      <c r="K65" s="79" t="s">
        <v>1044</v>
      </c>
      <c r="L65" s="823" t="s">
        <v>1045</v>
      </c>
      <c r="M65" s="796"/>
      <c r="N65" s="82" t="s">
        <v>1035</v>
      </c>
    </row>
    <row r="66" spans="1:15">
      <c r="B66" s="52"/>
      <c r="C66" s="325"/>
      <c r="D66" s="325"/>
      <c r="E66" s="325"/>
      <c r="F66" s="325"/>
      <c r="G66" s="325"/>
      <c r="H66" s="319"/>
      <c r="I66" s="287"/>
      <c r="J66" s="294"/>
      <c r="K66" s="287"/>
      <c r="L66" s="824"/>
      <c r="M66" s="825"/>
      <c r="N66" s="295"/>
    </row>
    <row r="67" spans="1:15">
      <c r="B67" s="52"/>
      <c r="C67" s="53"/>
      <c r="D67" s="53"/>
      <c r="E67" s="53"/>
      <c r="F67" s="53"/>
      <c r="G67" s="53"/>
      <c r="H67" s="319"/>
      <c r="I67" s="287"/>
      <c r="J67" s="294"/>
      <c r="K67" s="287"/>
      <c r="L67" s="824"/>
      <c r="M67" s="825"/>
      <c r="N67" s="295"/>
    </row>
    <row r="68" spans="1:15">
      <c r="B68" s="52"/>
      <c r="C68" s="53"/>
      <c r="D68" s="53"/>
      <c r="E68" s="53"/>
      <c r="F68" s="53"/>
      <c r="G68" s="53"/>
      <c r="H68" s="319"/>
      <c r="I68" s="287"/>
      <c r="J68" s="294"/>
      <c r="K68" s="287"/>
      <c r="L68" s="824"/>
      <c r="M68" s="825"/>
      <c r="N68" s="295"/>
    </row>
    <row r="69" spans="1:15">
      <c r="B69" s="52"/>
      <c r="C69" s="53"/>
      <c r="D69" s="53"/>
      <c r="E69" s="53"/>
      <c r="F69" s="53"/>
      <c r="G69" s="53"/>
      <c r="H69" s="319"/>
      <c r="I69" s="287"/>
      <c r="J69" s="294"/>
      <c r="K69" s="287"/>
      <c r="L69" s="824"/>
      <c r="M69" s="825"/>
      <c r="N69" s="295"/>
    </row>
    <row r="70" spans="1:15">
      <c r="B70" s="52"/>
      <c r="C70" s="53"/>
      <c r="D70" s="53"/>
      <c r="E70" s="53"/>
      <c r="F70" s="53"/>
      <c r="G70" s="53"/>
      <c r="H70" s="296"/>
      <c r="I70" s="287"/>
      <c r="J70" s="287"/>
      <c r="K70" s="287"/>
      <c r="L70" s="297"/>
      <c r="M70" s="298"/>
      <c r="N70" s="299"/>
    </row>
    <row r="71" spans="1:15" ht="15" thickBot="1">
      <c r="B71" s="455"/>
      <c r="C71" s="456"/>
      <c r="D71" s="456"/>
      <c r="E71" s="456"/>
      <c r="F71" s="456"/>
      <c r="G71" s="456"/>
      <c r="H71" s="54"/>
      <c r="I71" s="132"/>
      <c r="J71" s="132"/>
      <c r="K71" s="132"/>
      <c r="L71" s="809"/>
      <c r="M71" s="810"/>
      <c r="N71" s="133"/>
    </row>
    <row r="72" spans="1:15" ht="15" thickBot="1">
      <c r="B72" s="826" t="s">
        <v>1037</v>
      </c>
      <c r="C72" s="827"/>
      <c r="D72" s="827"/>
      <c r="E72" s="827"/>
      <c r="F72" s="827"/>
      <c r="G72" s="827"/>
      <c r="H72" s="827"/>
      <c r="I72" s="827"/>
      <c r="J72" s="827"/>
      <c r="K72" s="827"/>
      <c r="L72" s="827"/>
      <c r="M72" s="828"/>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6" t="s">
        <v>1047</v>
      </c>
      <c r="C76" s="847"/>
      <c r="D76" s="847"/>
      <c r="E76" s="847"/>
      <c r="F76" s="847"/>
      <c r="G76" s="847"/>
      <c r="H76" s="847"/>
      <c r="I76" s="79" t="s">
        <v>1048</v>
      </c>
      <c r="J76" s="81" t="s">
        <v>1494</v>
      </c>
      <c r="K76" s="80" t="s">
        <v>1050</v>
      </c>
      <c r="L76" s="848" t="s">
        <v>1034</v>
      </c>
      <c r="M76" s="849"/>
      <c r="N76" s="104" t="s">
        <v>1035</v>
      </c>
    </row>
    <row r="77" spans="1:15">
      <c r="A77" s="168" t="s">
        <v>2</v>
      </c>
      <c r="B77" s="55" t="str">
        <f>VLOOKUP(A77,'MANO DE OBRA'!A8:D68,3,FALSE)</f>
        <v>Soldador (2)</v>
      </c>
      <c r="C77" s="53"/>
      <c r="D77" s="53"/>
      <c r="E77" s="53"/>
      <c r="F77" s="53"/>
      <c r="G77" s="53"/>
      <c r="H77" s="53"/>
      <c r="I77" s="300">
        <f t="shared" ref="I77:I82" si="2">K77/J77*100</f>
        <v>110415.578824</v>
      </c>
      <c r="J77" s="301">
        <v>185</v>
      </c>
      <c r="K77" s="302">
        <f>VLOOKUP(A77,'MANO DE OBRA'!A8:D99,4,FALSE)</f>
        <v>204268.8208244</v>
      </c>
      <c r="L77" s="56"/>
      <c r="M77" s="442">
        <v>320</v>
      </c>
      <c r="N77" s="403">
        <f t="shared" ref="N77:N82" si="3">K77/M77</f>
        <v>638.34006507624997</v>
      </c>
      <c r="O77" s="112"/>
    </row>
    <row r="78" spans="1:15">
      <c r="A78" s="168" t="s">
        <v>4</v>
      </c>
      <c r="B78" s="55" t="str">
        <f>VLOOKUP(A78,'MANO DE OBRA'!A8:D69,3,FALSE)</f>
        <v>Inspector de fabricación y montaje</v>
      </c>
      <c r="C78" s="53"/>
      <c r="D78" s="53"/>
      <c r="E78" s="53"/>
      <c r="F78" s="53"/>
      <c r="G78" s="53"/>
      <c r="H78" s="53"/>
      <c r="I78" s="300">
        <f t="shared" si="2"/>
        <v>84190.500000000015</v>
      </c>
      <c r="J78" s="301">
        <v>185</v>
      </c>
      <c r="K78" s="302">
        <f>VLOOKUP(A78,'MANO DE OBRA'!A8:D100,4,FALSE)</f>
        <v>155752.42500000002</v>
      </c>
      <c r="L78" s="56"/>
      <c r="M78" s="442">
        <v>320</v>
      </c>
      <c r="N78" s="403">
        <f t="shared" si="3"/>
        <v>486.72632812500007</v>
      </c>
    </row>
    <row r="79" spans="1:15">
      <c r="A79" t="s">
        <v>9</v>
      </c>
      <c r="B79" s="55" t="str">
        <f>VLOOKUP(A79,'MANO DE OBRA'!A9:D70,3,FALSE)</f>
        <v>Obrero (3)</v>
      </c>
      <c r="C79" s="53"/>
      <c r="D79" s="53"/>
      <c r="E79" s="53"/>
      <c r="F79" s="53"/>
      <c r="G79" s="53"/>
      <c r="H79" s="53"/>
      <c r="I79" s="300">
        <f t="shared" si="2"/>
        <v>82811.68411799999</v>
      </c>
      <c r="J79" s="301">
        <v>185</v>
      </c>
      <c r="K79" s="302">
        <f>VLOOKUP(A79,'MANO DE OBRA'!A9:D101,4,FALSE)</f>
        <v>153201.61561829998</v>
      </c>
      <c r="L79" s="56"/>
      <c r="M79" s="442">
        <v>320</v>
      </c>
      <c r="N79" s="403">
        <f t="shared" si="3"/>
        <v>478.75504880718745</v>
      </c>
    </row>
    <row r="80" spans="1:15">
      <c r="A80" t="s">
        <v>30</v>
      </c>
      <c r="B80" s="55" t="str">
        <f>VLOOKUP(A80,'MANO DE OBRA'!A10:D71,3,FALSE)</f>
        <v>Oficial</v>
      </c>
      <c r="C80" s="53"/>
      <c r="D80" s="53"/>
      <c r="E80" s="53"/>
      <c r="F80" s="53"/>
      <c r="G80" s="53"/>
      <c r="H80" s="53"/>
      <c r="I80" s="300">
        <f t="shared" si="2"/>
        <v>55207.789411999998</v>
      </c>
      <c r="J80" s="301">
        <v>185</v>
      </c>
      <c r="K80" s="302">
        <f>VLOOKUP(A80,'MANO DE OBRA'!A10:D102,4,FALSE)</f>
        <v>102134.4104122</v>
      </c>
      <c r="L80" s="326"/>
      <c r="M80" s="442">
        <v>320</v>
      </c>
      <c r="N80" s="403">
        <f t="shared" si="3"/>
        <v>319.17003253812499</v>
      </c>
    </row>
    <row r="81" spans="1:14">
      <c r="A81" t="s">
        <v>1758</v>
      </c>
      <c r="B81" s="55" t="str">
        <f>VLOOKUP(A81,'MANO DE OBRA'!A11:D72,3,FALSE)</f>
        <v>Calculista</v>
      </c>
      <c r="C81" s="53"/>
      <c r="D81" s="53"/>
      <c r="E81" s="53"/>
      <c r="F81" s="53"/>
      <c r="G81" s="53"/>
      <c r="H81" s="53"/>
      <c r="I81" s="300">
        <f t="shared" si="2"/>
        <v>165623.36823599998</v>
      </c>
      <c r="J81" s="301">
        <v>185</v>
      </c>
      <c r="K81" s="302">
        <f>VLOOKUP(A81,'MANO DE OBRA'!A11:D103,4,FALSE)</f>
        <v>306403.23123659997</v>
      </c>
      <c r="L81" s="326"/>
      <c r="M81" s="442">
        <v>320</v>
      </c>
      <c r="N81" s="403">
        <f t="shared" si="3"/>
        <v>957.5100976143749</v>
      </c>
    </row>
    <row r="82" spans="1:14" ht="15" thickBot="1">
      <c r="A82" t="s">
        <v>1759</v>
      </c>
      <c r="B82" s="807" t="str">
        <f>VLOOKUP(A82,'MANO DE OBRA'!A12:D73,3,FALSE)</f>
        <v>Dibujante 2</v>
      </c>
      <c r="C82" s="808" t="e">
        <f>VLOOKUP(B82,'MANO DE OBRA'!B12:E73,3,FALSE)</f>
        <v>#N/A</v>
      </c>
      <c r="D82" s="808" t="e">
        <f>VLOOKUP(C82,'MANO DE OBRA'!C12:F73,3,FALSE)</f>
        <v>#N/A</v>
      </c>
      <c r="E82" s="808" t="e">
        <f>VLOOKUP(D82,'MANO DE OBRA'!D12:G73,3,FALSE)</f>
        <v>#N/A</v>
      </c>
      <c r="F82" s="808" t="e">
        <f>VLOOKUP(E82,'MANO DE OBRA'!E12:H73,3,FALSE)</f>
        <v>#N/A</v>
      </c>
      <c r="G82" s="808" t="e">
        <f>VLOOKUP(F82,'MANO DE OBRA'!F12:I73,3,FALSE)</f>
        <v>#N/A</v>
      </c>
      <c r="H82" s="808" t="e">
        <f>VLOOKUP(G82,'MANO DE OBRA'!G12:J73,3,FALSE)</f>
        <v>#N/A</v>
      </c>
      <c r="I82" s="478">
        <f t="shared" si="2"/>
        <v>49687.010470799993</v>
      </c>
      <c r="J82" s="479">
        <v>185</v>
      </c>
      <c r="K82" s="482">
        <f>VLOOKUP(A82,'MANO DE OBRA'!A12:D104,4,FALSE)</f>
        <v>91920.96937097999</v>
      </c>
      <c r="L82" s="483"/>
      <c r="M82" s="484">
        <v>320</v>
      </c>
      <c r="N82" s="448">
        <f t="shared" si="3"/>
        <v>287.25302928431245</v>
      </c>
    </row>
    <row r="83" spans="1:14" ht="15" thickBot="1">
      <c r="B83" s="826" t="s">
        <v>1037</v>
      </c>
      <c r="C83" s="827"/>
      <c r="D83" s="827"/>
      <c r="E83" s="827"/>
      <c r="F83" s="827"/>
      <c r="G83" s="827"/>
      <c r="H83" s="827"/>
      <c r="I83" s="827"/>
      <c r="J83" s="827"/>
      <c r="K83" s="827"/>
      <c r="L83" s="827"/>
      <c r="M83" s="828"/>
      <c r="N83" s="468">
        <f>SUM(N77:N82)</f>
        <v>3167.75460144525</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7655.5241106670146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2"/>
      <c r="J89" s="342"/>
      <c r="K89" s="310" t="s">
        <v>1054</v>
      </c>
      <c r="L89" s="850" t="s">
        <v>1055</v>
      </c>
      <c r="M89" s="851"/>
      <c r="N89" s="311"/>
    </row>
    <row r="90" spans="1:14">
      <c r="B90" s="852" t="s">
        <v>1056</v>
      </c>
      <c r="C90" s="853"/>
      <c r="D90" s="853"/>
      <c r="E90" s="853"/>
      <c r="F90" s="853"/>
      <c r="G90" s="853"/>
      <c r="H90" s="853"/>
      <c r="I90" s="93"/>
      <c r="J90" s="94"/>
      <c r="K90" s="312">
        <v>0.2</v>
      </c>
      <c r="L90" s="854">
        <f>N85*K90</f>
        <v>1531.1048221334031</v>
      </c>
      <c r="M90" s="855"/>
      <c r="N90" s="57"/>
    </row>
    <row r="91" spans="1:14">
      <c r="B91" s="95" t="s">
        <v>1057</v>
      </c>
      <c r="C91" s="96"/>
      <c r="D91" s="96"/>
      <c r="E91" s="96"/>
      <c r="F91" s="96"/>
      <c r="G91" s="96"/>
      <c r="H91" s="96"/>
      <c r="I91" s="93"/>
      <c r="J91" s="94"/>
      <c r="K91" s="312">
        <v>0.05</v>
      </c>
      <c r="L91" s="854">
        <f>N85*K91</f>
        <v>382.77620553335078</v>
      </c>
      <c r="M91" s="855"/>
      <c r="N91" s="57"/>
    </row>
    <row r="92" spans="1:14" ht="15" thickBot="1">
      <c r="B92" s="97" t="s">
        <v>1058</v>
      </c>
      <c r="C92" s="98"/>
      <c r="D92" s="98"/>
      <c r="E92" s="98"/>
      <c r="F92" s="98"/>
      <c r="G92" s="98"/>
      <c r="H92" s="98"/>
      <c r="I92" s="99"/>
      <c r="J92" s="100"/>
      <c r="K92" s="313">
        <v>0.05</v>
      </c>
      <c r="L92" s="856">
        <f>N85*K92</f>
        <v>382.77620553335078</v>
      </c>
      <c r="M92" s="857"/>
      <c r="N92" s="57"/>
    </row>
    <row r="93" spans="1:14" ht="15" thickBot="1">
      <c r="B93" s="820" t="s">
        <v>1037</v>
      </c>
      <c r="C93" s="821"/>
      <c r="D93" s="821"/>
      <c r="E93" s="821"/>
      <c r="F93" s="821"/>
      <c r="G93" s="821"/>
      <c r="H93" s="821"/>
      <c r="I93" s="821"/>
      <c r="J93" s="821"/>
      <c r="K93" s="821"/>
      <c r="L93" s="821"/>
      <c r="M93" s="822"/>
      <c r="N93" s="58">
        <f>L90+L91+L92</f>
        <v>2296.6572332001047</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5">
        <f>N85+N93</f>
        <v>9952.1813438671197</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62" t="s">
        <v>2324</v>
      </c>
      <c r="C112" s="963"/>
      <c r="D112" s="963"/>
      <c r="E112" s="963"/>
      <c r="F112" s="963"/>
      <c r="G112" s="963"/>
      <c r="H112" s="963"/>
      <c r="I112" s="963"/>
      <c r="J112" s="963"/>
      <c r="K112" s="963"/>
      <c r="L112" s="963"/>
      <c r="M112" s="963"/>
      <c r="N112" s="964"/>
    </row>
    <row r="113" spans="2:14" ht="15" customHeight="1">
      <c r="B113" s="962"/>
      <c r="C113" s="963"/>
      <c r="D113" s="963"/>
      <c r="E113" s="963"/>
      <c r="F113" s="963"/>
      <c r="G113" s="963"/>
      <c r="H113" s="963"/>
      <c r="I113" s="963"/>
      <c r="J113" s="963"/>
      <c r="K113" s="963"/>
      <c r="L113" s="963"/>
      <c r="M113" s="963"/>
      <c r="N113" s="964"/>
    </row>
    <row r="114" spans="2:14" ht="30" customHeight="1">
      <c r="B114" s="965" t="s">
        <v>2325</v>
      </c>
      <c r="C114" s="966"/>
      <c r="D114" s="966"/>
      <c r="E114" s="966"/>
      <c r="F114" s="966"/>
      <c r="G114" s="966"/>
      <c r="H114" s="966"/>
      <c r="I114" s="966"/>
      <c r="J114" s="966"/>
      <c r="K114" s="966"/>
      <c r="L114" s="966"/>
      <c r="M114" s="966"/>
      <c r="N114" s="967"/>
    </row>
    <row r="115" spans="2:14">
      <c r="B115" s="965"/>
      <c r="C115" s="966"/>
      <c r="D115" s="966"/>
      <c r="E115" s="966"/>
      <c r="F115" s="966"/>
      <c r="G115" s="966"/>
      <c r="H115" s="966"/>
      <c r="I115" s="966"/>
      <c r="J115" s="966"/>
      <c r="K115" s="966"/>
      <c r="L115" s="966"/>
      <c r="M115" s="966"/>
      <c r="N115" s="967"/>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8"/>
      <c r="K125" s="968"/>
      <c r="L125" s="968"/>
      <c r="M125" s="968"/>
      <c r="N125" s="969"/>
    </row>
    <row r="126" spans="2:14" ht="15" thickBot="1">
      <c r="B126" s="427" t="s">
        <v>2327</v>
      </c>
      <c r="C126" s="428"/>
      <c r="D126" s="428"/>
      <c r="E126" s="267"/>
      <c r="F126" s="267"/>
      <c r="G126" s="267"/>
      <c r="H126" s="267"/>
      <c r="I126" s="267"/>
      <c r="J126" s="970"/>
      <c r="K126" s="970"/>
      <c r="L126" s="970"/>
      <c r="M126" s="970"/>
      <c r="N126" s="971"/>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1209</v>
      </c>
      <c r="C31" s="87" t="s">
        <v>2234</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190</v>
      </c>
      <c r="B36" s="833" t="str">
        <f>VLOOKUP(A36,EQUIPOS!A6:D154,3,FALSE)</f>
        <v>Diferencial de 3 ton</v>
      </c>
      <c r="C36" s="834"/>
      <c r="D36" s="834"/>
      <c r="E36" s="834"/>
      <c r="F36" s="834"/>
      <c r="G36" s="834"/>
      <c r="H36" s="835"/>
      <c r="I36" s="275"/>
      <c r="J36" s="276"/>
      <c r="K36" s="277">
        <f>VLOOKUP(A36,EQUIPOS!A6:D163,4,FALSE)</f>
        <v>4471.0712540198801</v>
      </c>
      <c r="L36" s="278"/>
      <c r="M36" s="344">
        <v>40</v>
      </c>
      <c r="N36" s="280">
        <f t="shared" ref="N36:N41" si="0">K36/M36</f>
        <v>111.776781350497</v>
      </c>
    </row>
    <row r="37" spans="1:14">
      <c r="A37" s="119" t="s">
        <v>334</v>
      </c>
      <c r="B37" s="833" t="str">
        <f>VLOOKUP(A37,EQUIPOS!A7:D154,3,FALSE)</f>
        <v>Taladro industrial</v>
      </c>
      <c r="C37" s="834"/>
      <c r="D37" s="834"/>
      <c r="E37" s="834"/>
      <c r="F37" s="834"/>
      <c r="G37" s="834"/>
      <c r="H37" s="835"/>
      <c r="I37" s="429"/>
      <c r="J37" s="430"/>
      <c r="K37" s="277">
        <f>VLOOKUP(A37,EQUIPOS!A7:D164,4,FALSE)</f>
        <v>3991.0441597271838</v>
      </c>
      <c r="L37" s="343"/>
      <c r="M37" s="344">
        <v>40</v>
      </c>
      <c r="N37" s="280">
        <f t="shared" si="0"/>
        <v>99.776103993179589</v>
      </c>
    </row>
    <row r="38" spans="1:14">
      <c r="A38" s="119" t="s">
        <v>195</v>
      </c>
      <c r="B38" s="833" t="str">
        <f>VLOOKUP(A38,EQUIPOS!A8:D154,3,FALSE)</f>
        <v xml:space="preserve">Equipo de oxicorte, Capacidad de corte: hasta 6´´ (152mm) </v>
      </c>
      <c r="C38" s="834"/>
      <c r="D38" s="834"/>
      <c r="E38" s="834"/>
      <c r="F38" s="834"/>
      <c r="G38" s="834"/>
      <c r="H38" s="835"/>
      <c r="I38" s="429"/>
      <c r="J38" s="430"/>
      <c r="K38" s="277">
        <f>VLOOKUP(A38,EQUIPOS!A8:D165,4,FALSE)</f>
        <v>15416.155030534679</v>
      </c>
      <c r="L38" s="343"/>
      <c r="M38" s="344">
        <v>40</v>
      </c>
      <c r="N38" s="280">
        <f t="shared" si="0"/>
        <v>385.40387576336695</v>
      </c>
    </row>
    <row r="39" spans="1:14">
      <c r="A39" s="119" t="s">
        <v>204</v>
      </c>
      <c r="B39" s="833" t="str">
        <f>VLOOKUP(A39,EQUIPOS!A9:D154,3,FALSE)</f>
        <v xml:space="preserve">Equipo de soldadura 250 AMP
</v>
      </c>
      <c r="C39" s="834"/>
      <c r="D39" s="834"/>
      <c r="E39" s="834"/>
      <c r="F39" s="834"/>
      <c r="G39" s="834"/>
      <c r="H39" s="835"/>
      <c r="I39" s="429"/>
      <c r="J39" s="430"/>
      <c r="K39" s="277">
        <f>VLOOKUP(A39,EQUIPOS!A9:D166,4,FALSE)</f>
        <v>10146.138200405361</v>
      </c>
      <c r="L39" s="343"/>
      <c r="M39" s="344">
        <v>40</v>
      </c>
      <c r="N39" s="280">
        <f t="shared" si="0"/>
        <v>253.65345501013402</v>
      </c>
    </row>
    <row r="40" spans="1:14">
      <c r="A40" s="119" t="s">
        <v>208</v>
      </c>
      <c r="B40" s="833" t="str">
        <f>VLOOKUP(A40,EQUIPOS!A10:D154,3,FALSE)</f>
        <v>Equipo de soldadura 400</v>
      </c>
      <c r="C40" s="834"/>
      <c r="D40" s="834"/>
      <c r="E40" s="834"/>
      <c r="F40" s="834"/>
      <c r="G40" s="834"/>
      <c r="H40" s="835"/>
      <c r="I40" s="429"/>
      <c r="J40" s="430"/>
      <c r="K40" s="277">
        <f>VLOOKUP(A40,EQUIPOS!A10:D167,4,FALSE)</f>
        <v>10791.479858275745</v>
      </c>
      <c r="L40" s="343"/>
      <c r="M40" s="344">
        <v>40</v>
      </c>
      <c r="N40" s="280">
        <f t="shared" si="0"/>
        <v>269.78699645689363</v>
      </c>
    </row>
    <row r="41" spans="1:14">
      <c r="A41" s="119" t="s">
        <v>210</v>
      </c>
      <c r="B41" s="833" t="str">
        <f>VLOOKUP(A41,EQUIPOS!A11:D155,3,FALSE)</f>
        <v>Equipo de soldadura 600</v>
      </c>
      <c r="C41" s="834"/>
      <c r="D41" s="834"/>
      <c r="E41" s="834"/>
      <c r="F41" s="834"/>
      <c r="G41" s="834"/>
      <c r="H41" s="835"/>
      <c r="I41" s="429"/>
      <c r="J41" s="430"/>
      <c r="K41" s="277">
        <f>VLOOKUP(A41,EQUIPOS!A11:D168,4,FALSE)</f>
        <v>12486.719682872863</v>
      </c>
      <c r="L41" s="343"/>
      <c r="M41" s="344">
        <v>40</v>
      </c>
      <c r="N41" s="280">
        <f t="shared" si="0"/>
        <v>312.16799207182157</v>
      </c>
    </row>
    <row r="42" spans="1:14">
      <c r="B42" s="833"/>
      <c r="C42" s="834"/>
      <c r="D42" s="834"/>
      <c r="E42" s="834"/>
      <c r="F42" s="834"/>
      <c r="G42" s="834"/>
      <c r="H42" s="835"/>
      <c r="I42" s="42"/>
      <c r="J42" s="43"/>
      <c r="K42" s="277"/>
      <c r="L42" s="284"/>
      <c r="M42" s="344"/>
      <c r="N42" s="280"/>
    </row>
    <row r="43" spans="1:14">
      <c r="B43" s="328"/>
      <c r="C43" s="329"/>
      <c r="D43" s="329"/>
      <c r="E43" s="329"/>
      <c r="F43" s="331"/>
      <c r="G43" s="331"/>
      <c r="H43" s="131"/>
      <c r="I43" s="42"/>
      <c r="J43" s="43"/>
      <c r="K43" s="277"/>
      <c r="L43" s="284"/>
      <c r="M43" s="285"/>
      <c r="N43" s="281"/>
    </row>
    <row r="44" spans="1:14">
      <c r="B44" s="840" t="s">
        <v>1036</v>
      </c>
      <c r="C44" s="841"/>
      <c r="D44" s="841"/>
      <c r="E44" s="44"/>
      <c r="F44" s="45"/>
      <c r="G44" s="45"/>
      <c r="H44" s="46"/>
      <c r="I44" s="42"/>
      <c r="J44" s="43"/>
      <c r="K44" s="287"/>
      <c r="L44" s="284"/>
      <c r="M44" s="409">
        <v>0.05</v>
      </c>
      <c r="N44" s="352">
        <f>N81*M44</f>
        <v>96.149573727328132</v>
      </c>
    </row>
    <row r="45" spans="1:14" ht="15" thickBot="1">
      <c r="B45" s="833"/>
      <c r="C45" s="834"/>
      <c r="D45" s="834"/>
      <c r="E45" s="834"/>
      <c r="F45" s="834"/>
      <c r="G45" s="834"/>
      <c r="H45" s="835"/>
      <c r="I45" s="842"/>
      <c r="J45" s="843"/>
      <c r="K45" s="47"/>
      <c r="L45" s="844"/>
      <c r="M45" s="845"/>
      <c r="N45" s="111"/>
    </row>
    <row r="46" spans="1:14" ht="15" thickBot="1">
      <c r="B46" s="820" t="s">
        <v>1037</v>
      </c>
      <c r="C46" s="821"/>
      <c r="D46" s="821"/>
      <c r="E46" s="821"/>
      <c r="F46" s="821"/>
      <c r="G46" s="821"/>
      <c r="H46" s="821"/>
      <c r="I46" s="821"/>
      <c r="J46" s="821"/>
      <c r="K46" s="821"/>
      <c r="L46" s="821"/>
      <c r="M46" s="822"/>
      <c r="N46" s="402">
        <f>SUM(N36:N44)</f>
        <v>1528.714778373221</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11" t="s">
        <v>1028</v>
      </c>
      <c r="C50" s="812"/>
      <c r="D50" s="812"/>
      <c r="E50" s="812"/>
      <c r="F50" s="812"/>
      <c r="G50" s="812"/>
      <c r="H50" s="812"/>
      <c r="I50" s="813"/>
      <c r="J50" s="323" t="s">
        <v>1029</v>
      </c>
      <c r="K50" s="91" t="s">
        <v>1030</v>
      </c>
      <c r="L50" s="814" t="s">
        <v>1039</v>
      </c>
      <c r="M50" s="813"/>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22286.106933263891</v>
      </c>
      <c r="N51" s="280">
        <f t="shared" ref="N51:N56" si="1">K51*M51</f>
        <v>111.43053466631946</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4007.77</v>
      </c>
      <c r="N52" s="280">
        <f t="shared" si="1"/>
        <v>20.03885</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9919.1577534195912</v>
      </c>
      <c r="N53" s="280">
        <f t="shared" si="1"/>
        <v>49.595788767097957</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7746.75</v>
      </c>
      <c r="N54" s="280">
        <f t="shared" si="1"/>
        <v>77.467500000000001</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0</v>
      </c>
      <c r="N55" s="280">
        <f t="shared" si="1"/>
        <v>0</v>
      </c>
    </row>
    <row r="56" spans="1:14">
      <c r="A56" s="169" t="s">
        <v>809</v>
      </c>
      <c r="B56" s="49" t="str">
        <f>VLOOKUP(A56,MATERIALES!A1:D373,3,FALSE)</f>
        <v xml:space="preserve">Acero A-36 para estructura metálica
</v>
      </c>
      <c r="C56" s="433"/>
      <c r="D56" s="433"/>
      <c r="E56" s="433"/>
      <c r="F56" s="433"/>
      <c r="G56" s="433"/>
      <c r="H56" s="433"/>
      <c r="I56" s="433"/>
      <c r="J56" s="320" t="str">
        <f>VLOOKUP(A56,MATERIALES!A1:D648,2,FALSE)</f>
        <v>kg</v>
      </c>
      <c r="K56" s="405">
        <v>1</v>
      </c>
      <c r="L56" s="429"/>
      <c r="M56" s="410">
        <f>VLOOKUP(A56,MATERIALES!A1:D401,4,FALSE)</f>
        <v>2448.7440229964477</v>
      </c>
      <c r="N56" s="280">
        <f t="shared" si="1"/>
        <v>2448.7440229964477</v>
      </c>
    </row>
    <row r="57" spans="1:14">
      <c r="A57" s="169"/>
      <c r="B57" s="49"/>
      <c r="C57" s="433"/>
      <c r="D57" s="433"/>
      <c r="E57" s="433"/>
      <c r="F57" s="433"/>
      <c r="G57" s="433"/>
      <c r="H57" s="433"/>
      <c r="I57" s="433"/>
      <c r="J57" s="319"/>
      <c r="K57" s="405"/>
      <c r="L57" s="429"/>
      <c r="M57" s="410"/>
      <c r="N57" s="280"/>
    </row>
    <row r="58" spans="1:14" ht="15" thickBot="1">
      <c r="B58" s="49"/>
      <c r="C58" s="318"/>
      <c r="D58" s="318"/>
      <c r="E58" s="318"/>
      <c r="F58" s="318"/>
      <c r="G58" s="318"/>
      <c r="H58" s="318"/>
      <c r="I58" s="318"/>
      <c r="J58" s="443"/>
      <c r="K58" s="132"/>
      <c r="L58" s="333"/>
      <c r="M58" s="410"/>
      <c r="N58" s="280"/>
    </row>
    <row r="59" spans="1:14" ht="15" thickBot="1">
      <c r="B59" s="820" t="s">
        <v>1037</v>
      </c>
      <c r="C59" s="821"/>
      <c r="D59" s="821"/>
      <c r="E59" s="821"/>
      <c r="F59" s="821"/>
      <c r="G59" s="821"/>
      <c r="H59" s="821"/>
      <c r="I59" s="821"/>
      <c r="J59" s="821"/>
      <c r="K59" s="821"/>
      <c r="L59" s="821"/>
      <c r="M59" s="822"/>
      <c r="N59" s="402">
        <f>SUM(N51:N58)</f>
        <v>2707.2766964298653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B64" s="52"/>
      <c r="C64" s="325"/>
      <c r="D64" s="325"/>
      <c r="E64" s="325"/>
      <c r="F64" s="325"/>
      <c r="G64" s="325"/>
      <c r="H64" s="319"/>
      <c r="I64" s="287"/>
      <c r="J64" s="294"/>
      <c r="K64" s="287"/>
      <c r="L64" s="824"/>
      <c r="M64" s="825"/>
      <c r="N64" s="295"/>
    </row>
    <row r="65" spans="1:15">
      <c r="B65" s="52"/>
      <c r="C65" s="53"/>
      <c r="D65" s="53"/>
      <c r="E65" s="53"/>
      <c r="F65" s="53"/>
      <c r="G65" s="53"/>
      <c r="H65" s="319"/>
      <c r="I65" s="287"/>
      <c r="J65" s="294"/>
      <c r="K65" s="287"/>
      <c r="L65" s="824"/>
      <c r="M65" s="825"/>
      <c r="N65" s="295"/>
    </row>
    <row r="66" spans="1:15">
      <c r="B66" s="52"/>
      <c r="C66" s="53"/>
      <c r="D66" s="53"/>
      <c r="E66" s="53"/>
      <c r="F66" s="53"/>
      <c r="G66" s="53"/>
      <c r="H66" s="319"/>
      <c r="I66" s="287"/>
      <c r="J66" s="294"/>
      <c r="K66" s="287"/>
      <c r="L66" s="824"/>
      <c r="M66" s="825"/>
      <c r="N66" s="295"/>
    </row>
    <row r="67" spans="1:15">
      <c r="B67" s="52"/>
      <c r="C67" s="53"/>
      <c r="D67" s="53"/>
      <c r="E67" s="53"/>
      <c r="F67" s="53"/>
      <c r="G67" s="53"/>
      <c r="H67" s="319"/>
      <c r="I67" s="287"/>
      <c r="J67" s="294"/>
      <c r="K67" s="287"/>
      <c r="L67" s="824"/>
      <c r="M67" s="825"/>
      <c r="N67" s="295"/>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39"/>
      <c r="N79" s="403"/>
    </row>
    <row r="80" spans="1:15" ht="15" thickBot="1">
      <c r="B80" s="807"/>
      <c r="C80" s="808"/>
      <c r="D80" s="808"/>
      <c r="E80" s="808"/>
      <c r="F80" s="808"/>
      <c r="G80" s="808"/>
      <c r="H80" s="808"/>
      <c r="I80" s="478"/>
      <c r="J80" s="479"/>
      <c r="K80" s="480"/>
      <c r="L80" s="483"/>
      <c r="M80" s="484"/>
      <c r="N80" s="448"/>
    </row>
    <row r="81" spans="1:14" ht="15" thickBot="1">
      <c r="B81" s="826" t="s">
        <v>1037</v>
      </c>
      <c r="C81" s="827"/>
      <c r="D81" s="827"/>
      <c r="E81" s="827"/>
      <c r="F81" s="827"/>
      <c r="G81" s="827"/>
      <c r="H81" s="827"/>
      <c r="I81" s="827"/>
      <c r="J81" s="827"/>
      <c r="K81" s="827"/>
      <c r="L81" s="827"/>
      <c r="M81" s="828"/>
      <c r="N81" s="309">
        <f>SUM(N75:N80)</f>
        <v>1922.9914745465626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N46+N59+N70+N81</f>
        <v>6158.9829493496491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1231.7965898699299</v>
      </c>
      <c r="M88" s="855"/>
      <c r="N88" s="57"/>
    </row>
    <row r="89" spans="1:14">
      <c r="B89" s="95" t="s">
        <v>1057</v>
      </c>
      <c r="C89" s="96"/>
      <c r="D89" s="96"/>
      <c r="E89" s="96"/>
      <c r="F89" s="96"/>
      <c r="G89" s="96"/>
      <c r="H89" s="96"/>
      <c r="I89" s="93"/>
      <c r="J89" s="94"/>
      <c r="K89" s="312">
        <v>0.05</v>
      </c>
      <c r="L89" s="854">
        <f>N83*K89</f>
        <v>307.94914746748248</v>
      </c>
      <c r="M89" s="855"/>
      <c r="N89" s="57"/>
    </row>
    <row r="90" spans="1:14" ht="15" thickBot="1">
      <c r="B90" s="97" t="s">
        <v>1058</v>
      </c>
      <c r="C90" s="98"/>
      <c r="D90" s="98"/>
      <c r="E90" s="98"/>
      <c r="F90" s="98"/>
      <c r="G90" s="98"/>
      <c r="H90" s="98"/>
      <c r="I90" s="99"/>
      <c r="J90" s="100"/>
      <c r="K90" s="313">
        <v>0.05</v>
      </c>
      <c r="L90" s="856">
        <f>N83*K90</f>
        <v>307.94914746748248</v>
      </c>
      <c r="M90" s="857"/>
      <c r="N90" s="57"/>
    </row>
    <row r="91" spans="1:14" ht="15" thickBot="1">
      <c r="B91" s="820" t="s">
        <v>1037</v>
      </c>
      <c r="C91" s="821"/>
      <c r="D91" s="821"/>
      <c r="E91" s="821"/>
      <c r="F91" s="821"/>
      <c r="G91" s="821"/>
      <c r="H91" s="821"/>
      <c r="I91" s="821"/>
      <c r="J91" s="821"/>
      <c r="K91" s="821"/>
      <c r="L91" s="821"/>
      <c r="M91" s="822"/>
      <c r="N91" s="58">
        <f>L88+L89+L90</f>
        <v>1847.6948848048946</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8006.6778341545432</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 thickBot="1">
      <c r="B124" s="427" t="s">
        <v>2327</v>
      </c>
      <c r="C124" s="428"/>
      <c r="D124" s="428"/>
      <c r="E124" s="267"/>
      <c r="F124" s="267"/>
      <c r="G124" s="267"/>
      <c r="H124" s="267"/>
      <c r="I124" s="267"/>
      <c r="J124" s="970"/>
      <c r="K124" s="970"/>
      <c r="L124" s="970"/>
      <c r="M124" s="970"/>
      <c r="N124" s="971"/>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1210</v>
      </c>
      <c r="C31" s="87" t="s">
        <v>2235</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c r="B48" s="49"/>
      <c r="C48" s="289"/>
      <c r="D48" s="289"/>
      <c r="E48" s="289"/>
      <c r="F48" s="289"/>
      <c r="G48" s="289"/>
      <c r="H48" s="289"/>
      <c r="I48" s="276"/>
      <c r="J48" s="232"/>
      <c r="K48" s="290"/>
      <c r="L48" s="275"/>
      <c r="M48" s="410"/>
      <c r="N48" s="280"/>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A52" s="169"/>
      <c r="B52" s="49"/>
      <c r="C52" s="433"/>
      <c r="D52" s="433"/>
      <c r="E52" s="433"/>
      <c r="F52" s="433"/>
      <c r="G52" s="433"/>
      <c r="H52" s="433"/>
      <c r="I52" s="433"/>
      <c r="J52" s="319"/>
      <c r="K52" s="405"/>
      <c r="L52" s="429"/>
      <c r="M52" s="410"/>
      <c r="N52" s="280"/>
    </row>
    <row r="53" spans="1:14">
      <c r="A53" s="169"/>
      <c r="B53" s="49"/>
      <c r="C53" s="433"/>
      <c r="D53" s="433"/>
      <c r="E53" s="433"/>
      <c r="F53" s="433"/>
      <c r="G53" s="433"/>
      <c r="H53" s="433"/>
      <c r="I53" s="433"/>
      <c r="J53" s="319"/>
      <c r="K53" s="405"/>
      <c r="L53" s="429"/>
      <c r="M53" s="410"/>
      <c r="N53" s="280"/>
    </row>
    <row r="54" spans="1:14">
      <c r="A54" s="169"/>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20" t="s">
        <v>1037</v>
      </c>
      <c r="C56" s="821"/>
      <c r="D56" s="821"/>
      <c r="E56" s="821"/>
      <c r="F56" s="821"/>
      <c r="G56" s="821"/>
      <c r="H56" s="821"/>
      <c r="I56" s="821"/>
      <c r="J56" s="821"/>
      <c r="K56" s="821"/>
      <c r="L56" s="821"/>
      <c r="M56" s="822"/>
      <c r="N56" s="402"/>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23" t="s">
        <v>1045</v>
      </c>
      <c r="M60" s="796"/>
      <c r="N60" s="82" t="s">
        <v>1035</v>
      </c>
    </row>
    <row r="61" spans="1:14">
      <c r="A61" t="s">
        <v>1409</v>
      </c>
      <c r="B61" s="52" t="str">
        <f>VLOOKUP(A61,TRANSPORTE!A3:D117,3,FALSE)</f>
        <v xml:space="preserve">Transporte de estructuras metálicas </v>
      </c>
      <c r="C61" s="325"/>
      <c r="D61" s="325"/>
      <c r="E61" s="325"/>
      <c r="F61" s="325"/>
      <c r="G61" s="325"/>
      <c r="H61" s="319" t="s">
        <v>2150</v>
      </c>
      <c r="I61" s="287">
        <v>1</v>
      </c>
      <c r="J61" s="294">
        <v>1</v>
      </c>
      <c r="K61" s="287">
        <f>I61*J61</f>
        <v>1</v>
      </c>
      <c r="L61" s="824">
        <f>VLOOKUP(A61,TRANSPORTE!A3:D117,4,FALSE)</f>
        <v>0.44416704948857083</v>
      </c>
      <c r="M61" s="825"/>
      <c r="N61" s="295">
        <f>K61*L61</f>
        <v>0.44416704948857083</v>
      </c>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f>N61+N62+N63+N64+N65</f>
        <v>0.44416704948857083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s="170"/>
      <c r="B72" s="55"/>
      <c r="C72" s="53"/>
      <c r="D72" s="53"/>
      <c r="E72" s="53"/>
      <c r="F72" s="53"/>
      <c r="G72" s="53"/>
      <c r="H72" s="53"/>
      <c r="I72" s="300"/>
      <c r="J72" s="301"/>
      <c r="K72" s="302"/>
      <c r="L72" s="56"/>
      <c r="M72" s="442"/>
      <c r="N72" s="403"/>
      <c r="O72" s="112"/>
    </row>
    <row r="73" spans="1:15">
      <c r="A73" s="170"/>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7"/>
      <c r="C77" s="808"/>
      <c r="D77" s="808"/>
      <c r="E77" s="808"/>
      <c r="F77" s="808"/>
      <c r="G77" s="808"/>
      <c r="H77" s="808"/>
      <c r="I77" s="132"/>
      <c r="J77" s="132"/>
      <c r="K77" s="132"/>
      <c r="L77" s="908"/>
      <c r="M77" s="908"/>
      <c r="N77" s="133"/>
    </row>
    <row r="78" spans="1:15" ht="15" thickBot="1">
      <c r="B78" s="826" t="s">
        <v>1037</v>
      </c>
      <c r="C78" s="827"/>
      <c r="D78" s="827"/>
      <c r="E78" s="827"/>
      <c r="F78" s="827"/>
      <c r="G78" s="827"/>
      <c r="H78" s="827"/>
      <c r="I78" s="827"/>
      <c r="J78" s="827"/>
      <c r="K78" s="827"/>
      <c r="L78" s="827"/>
      <c r="M78" s="828"/>
      <c r="N78" s="468"/>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0.44416704948857083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8.8833409897714169E-2</v>
      </c>
      <c r="M85" s="855"/>
      <c r="N85" s="57"/>
    </row>
    <row r="86" spans="1:14">
      <c r="B86" s="95" t="s">
        <v>1057</v>
      </c>
      <c r="C86" s="96"/>
      <c r="D86" s="96"/>
      <c r="E86" s="96"/>
      <c r="F86" s="96"/>
      <c r="G86" s="96"/>
      <c r="H86" s="96"/>
      <c r="I86" s="93"/>
      <c r="J86" s="94"/>
      <c r="K86" s="312">
        <v>0.05</v>
      </c>
      <c r="L86" s="854">
        <f>N80*K86</f>
        <v>2.2208352474428542E-2</v>
      </c>
      <c r="M86" s="855"/>
      <c r="N86" s="57"/>
    </row>
    <row r="87" spans="1:14" ht="15" thickBot="1">
      <c r="B87" s="97" t="s">
        <v>1058</v>
      </c>
      <c r="C87" s="98"/>
      <c r="D87" s="98"/>
      <c r="E87" s="98"/>
      <c r="F87" s="98"/>
      <c r="G87" s="98"/>
      <c r="H87" s="98"/>
      <c r="I87" s="99"/>
      <c r="J87" s="100"/>
      <c r="K87" s="313">
        <v>0.05</v>
      </c>
      <c r="L87" s="856">
        <f>N80*K87</f>
        <v>2.2208352474428542E-2</v>
      </c>
      <c r="M87" s="857"/>
      <c r="N87" s="57"/>
    </row>
    <row r="88" spans="1:14" ht="15" thickBot="1">
      <c r="B88" s="820" t="s">
        <v>1037</v>
      </c>
      <c r="C88" s="821"/>
      <c r="D88" s="821"/>
      <c r="E88" s="821"/>
      <c r="F88" s="821"/>
      <c r="G88" s="821"/>
      <c r="H88" s="821"/>
      <c r="I88" s="821"/>
      <c r="J88" s="821"/>
      <c r="K88" s="821"/>
      <c r="L88" s="821"/>
      <c r="M88" s="822"/>
      <c r="N88" s="58">
        <f>L85+L86+L87</f>
        <v>0.13325011484657126</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58">
        <f>N80+N88</f>
        <v>0.57741716433514212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 thickBot="1">
      <c r="B121" s="427" t="s">
        <v>2327</v>
      </c>
      <c r="C121" s="428"/>
      <c r="D121" s="428"/>
      <c r="E121" s="267"/>
      <c r="F121" s="267"/>
      <c r="G121" s="267"/>
      <c r="H121" s="267"/>
      <c r="I121" s="267"/>
      <c r="J121" s="970"/>
      <c r="K121" s="970"/>
      <c r="L121" s="970"/>
      <c r="M121" s="970"/>
      <c r="N121" s="971"/>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1211</v>
      </c>
      <c r="C31" s="87" t="s">
        <v>2236</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190</v>
      </c>
      <c r="B36" s="833" t="str">
        <f>VLOOKUP(A36,EQUIPOS!A6:D154,3,FALSE)</f>
        <v>Diferencial de 3 ton</v>
      </c>
      <c r="C36" s="834"/>
      <c r="D36" s="834"/>
      <c r="E36" s="834"/>
      <c r="F36" s="834"/>
      <c r="G36" s="834"/>
      <c r="H36" s="835"/>
      <c r="I36" s="275"/>
      <c r="J36" s="276"/>
      <c r="K36" s="277">
        <f>VLOOKUP(A36,EQUIPOS!A6:D163,4,FALSE)</f>
        <v>4471.0712540198801</v>
      </c>
      <c r="L36" s="278"/>
      <c r="M36" s="344">
        <v>40</v>
      </c>
      <c r="N36" s="280">
        <f t="shared" ref="N36:N41" si="0">K36/M36</f>
        <v>111.776781350497</v>
      </c>
    </row>
    <row r="37" spans="1:14">
      <c r="A37" s="119" t="s">
        <v>195</v>
      </c>
      <c r="B37" s="833" t="str">
        <f>VLOOKUP(A37,EQUIPOS!A7:D154,3,FALSE)</f>
        <v xml:space="preserve">Equipo de oxicorte, Capacidad de corte: hasta 6´´ (152mm) </v>
      </c>
      <c r="C37" s="834"/>
      <c r="D37" s="834"/>
      <c r="E37" s="834"/>
      <c r="F37" s="834"/>
      <c r="G37" s="834"/>
      <c r="H37" s="835"/>
      <c r="I37" s="429"/>
      <c r="J37" s="430"/>
      <c r="K37" s="277">
        <f>VLOOKUP(A37,EQUIPOS!A7:D164,4,FALSE)</f>
        <v>15416.155030534679</v>
      </c>
      <c r="L37" s="343"/>
      <c r="M37" s="344">
        <v>400</v>
      </c>
      <c r="N37" s="280">
        <f t="shared" si="0"/>
        <v>38.540387576336698</v>
      </c>
    </row>
    <row r="38" spans="1:14">
      <c r="A38" s="119" t="s">
        <v>204</v>
      </c>
      <c r="B38" s="833" t="str">
        <f>VLOOKUP(A38,EQUIPOS!A8:D154,3,FALSE)</f>
        <v xml:space="preserve">Equipo de soldadura 250 AMP
</v>
      </c>
      <c r="C38" s="834"/>
      <c r="D38" s="834"/>
      <c r="E38" s="834"/>
      <c r="F38" s="834"/>
      <c r="G38" s="834"/>
      <c r="H38" s="835"/>
      <c r="I38" s="429"/>
      <c r="J38" s="430"/>
      <c r="K38" s="277">
        <f>VLOOKUP(A38,EQUIPOS!A8:D165,4,FALSE)</f>
        <v>10146.138200405361</v>
      </c>
      <c r="L38" s="343"/>
      <c r="M38" s="344">
        <v>400</v>
      </c>
      <c r="N38" s="280">
        <f t="shared" si="0"/>
        <v>25.365345501013405</v>
      </c>
    </row>
    <row r="39" spans="1:14">
      <c r="A39" s="119" t="s">
        <v>208</v>
      </c>
      <c r="B39" s="833" t="str">
        <f>VLOOKUP(A39,EQUIPOS!A9:D154,3,FALSE)</f>
        <v>Equipo de soldadura 400</v>
      </c>
      <c r="C39" s="834"/>
      <c r="D39" s="834"/>
      <c r="E39" s="834"/>
      <c r="F39" s="834"/>
      <c r="G39" s="834"/>
      <c r="H39" s="835"/>
      <c r="I39" s="429"/>
      <c r="J39" s="430"/>
      <c r="K39" s="277">
        <f>VLOOKUP(A39,EQUIPOS!A9:D166,4,FALSE)</f>
        <v>10791.479858275745</v>
      </c>
      <c r="L39" s="343"/>
      <c r="M39" s="344">
        <v>400</v>
      </c>
      <c r="N39" s="280">
        <f t="shared" si="0"/>
        <v>26.97869964568936</v>
      </c>
    </row>
    <row r="40" spans="1:14">
      <c r="A40" s="119" t="s">
        <v>210</v>
      </c>
      <c r="B40" s="833" t="str">
        <f>VLOOKUP(A40,EQUIPOS!A10:D154,3,FALSE)</f>
        <v>Equipo de soldadura 600</v>
      </c>
      <c r="C40" s="834"/>
      <c r="D40" s="834"/>
      <c r="E40" s="834"/>
      <c r="F40" s="834"/>
      <c r="G40" s="834"/>
      <c r="H40" s="835"/>
      <c r="I40" s="429"/>
      <c r="J40" s="430"/>
      <c r="K40" s="277">
        <f>VLOOKUP(A40,EQUIPOS!A10:D167,4,FALSE)</f>
        <v>12486.719682872863</v>
      </c>
      <c r="L40" s="343"/>
      <c r="M40" s="344">
        <v>400</v>
      </c>
      <c r="N40" s="280">
        <f t="shared" si="0"/>
        <v>31.216799207182156</v>
      </c>
    </row>
    <row r="41" spans="1:14">
      <c r="A41" s="119" t="s">
        <v>243</v>
      </c>
      <c r="B41" s="833" t="str">
        <f>VLOOKUP(A41,EQUIPOS!A11:D155,3,FALSE)</f>
        <v>Grúa 10 ton</v>
      </c>
      <c r="C41" s="834"/>
      <c r="D41" s="834"/>
      <c r="E41" s="834"/>
      <c r="F41" s="834"/>
      <c r="G41" s="834"/>
      <c r="H41" s="835"/>
      <c r="I41" s="429"/>
      <c r="J41" s="430"/>
      <c r="K41" s="277">
        <f>VLOOKUP(A41,EQUIPOS!A11:D168,4,FALSE)</f>
        <v>121714.48542127825</v>
      </c>
      <c r="L41" s="343"/>
      <c r="M41" s="344">
        <v>400</v>
      </c>
      <c r="N41" s="280">
        <f t="shared" si="0"/>
        <v>304.28621355319564</v>
      </c>
    </row>
    <row r="42" spans="1:14">
      <c r="B42" s="833"/>
      <c r="C42" s="834"/>
      <c r="D42" s="834"/>
      <c r="E42" s="834"/>
      <c r="F42" s="834"/>
      <c r="G42" s="834"/>
      <c r="H42" s="835"/>
      <c r="I42" s="42"/>
      <c r="J42" s="43"/>
      <c r="K42" s="277"/>
      <c r="L42" s="284"/>
      <c r="M42" s="344"/>
      <c r="N42" s="280"/>
    </row>
    <row r="43" spans="1:14">
      <c r="B43" s="328"/>
      <c r="C43" s="329"/>
      <c r="D43" s="329"/>
      <c r="E43" s="329"/>
      <c r="F43" s="331"/>
      <c r="G43" s="331"/>
      <c r="H43" s="131"/>
      <c r="I43" s="42"/>
      <c r="J43" s="43"/>
      <c r="K43" s="277"/>
      <c r="L43" s="284"/>
      <c r="M43" s="285"/>
      <c r="N43" s="281"/>
    </row>
    <row r="44" spans="1:14">
      <c r="B44" s="840" t="s">
        <v>1036</v>
      </c>
      <c r="C44" s="841"/>
      <c r="D44" s="841"/>
      <c r="E44" s="44"/>
      <c r="F44" s="45"/>
      <c r="G44" s="45"/>
      <c r="H44" s="46"/>
      <c r="I44" s="42"/>
      <c r="J44" s="43"/>
      <c r="K44" s="287"/>
      <c r="L44" s="284"/>
      <c r="M44" s="409">
        <v>0.05</v>
      </c>
      <c r="N44" s="352">
        <f>N81*M44</f>
        <v>96.149573727328132</v>
      </c>
    </row>
    <row r="45" spans="1:14" ht="15" thickBot="1">
      <c r="B45" s="833"/>
      <c r="C45" s="834"/>
      <c r="D45" s="834"/>
      <c r="E45" s="834"/>
      <c r="F45" s="834"/>
      <c r="G45" s="834"/>
      <c r="H45" s="835"/>
      <c r="I45" s="842"/>
      <c r="J45" s="843"/>
      <c r="K45" s="47"/>
      <c r="L45" s="844"/>
      <c r="M45" s="845"/>
      <c r="N45" s="111"/>
    </row>
    <row r="46" spans="1:14" ht="15" thickBot="1">
      <c r="B46" s="820" t="s">
        <v>1037</v>
      </c>
      <c r="C46" s="821"/>
      <c r="D46" s="821"/>
      <c r="E46" s="821"/>
      <c r="F46" s="821"/>
      <c r="G46" s="821"/>
      <c r="H46" s="821"/>
      <c r="I46" s="821"/>
      <c r="J46" s="821"/>
      <c r="K46" s="821"/>
      <c r="L46" s="821"/>
      <c r="M46" s="822"/>
      <c r="N46" s="402">
        <f>SUM(N36:N44)</f>
        <v>634.31380056124237</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11" t="s">
        <v>1028</v>
      </c>
      <c r="C50" s="812"/>
      <c r="D50" s="812"/>
      <c r="E50" s="812"/>
      <c r="F50" s="812"/>
      <c r="G50" s="812"/>
      <c r="H50" s="812"/>
      <c r="I50" s="813"/>
      <c r="J50" s="323" t="s">
        <v>1029</v>
      </c>
      <c r="K50" s="91" t="s">
        <v>1030</v>
      </c>
      <c r="L50" s="814" t="s">
        <v>1039</v>
      </c>
      <c r="M50" s="813"/>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22286.106933263891</v>
      </c>
      <c r="N51" s="280">
        <f>K51*M51</f>
        <v>111.43053466631946</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4007.77</v>
      </c>
      <c r="N52" s="280">
        <f t="shared" ref="N52:N58" si="1">K52*M52</f>
        <v>20.03885</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9919.1577534195912</v>
      </c>
      <c r="N53" s="280">
        <f t="shared" si="1"/>
        <v>49.595788767097957</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7746.75</v>
      </c>
      <c r="N54" s="280">
        <f t="shared" si="1"/>
        <v>77.467500000000001</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0</v>
      </c>
      <c r="N55" s="280">
        <f t="shared" si="1"/>
        <v>0</v>
      </c>
    </row>
    <row r="56" spans="1:14">
      <c r="A56" s="169" t="s">
        <v>639</v>
      </c>
      <c r="B56" s="49" t="str">
        <f>VLOOKUP(A56,MATERIALES!A8:D373,3,FALSE)</f>
        <v>Pintura anticorrosiva</v>
      </c>
      <c r="C56" s="433"/>
      <c r="D56" s="433"/>
      <c r="E56" s="433"/>
      <c r="F56" s="433"/>
      <c r="G56" s="433"/>
      <c r="H56" s="433"/>
      <c r="I56" s="433"/>
      <c r="J56" s="320" t="str">
        <f>VLOOKUP(A56,MATERIALES!A10:D648,2,FALSE)</f>
        <v>gal</v>
      </c>
      <c r="K56" s="444">
        <v>5.0000000000000001E-4</v>
      </c>
      <c r="L56" s="429"/>
      <c r="M56" s="410">
        <f>VLOOKUP(A56,MATERIALES!A8:D401,4,FALSE)</f>
        <v>34900</v>
      </c>
      <c r="N56" s="280">
        <f t="shared" si="1"/>
        <v>17.45</v>
      </c>
    </row>
    <row r="57" spans="1:14">
      <c r="A57" s="169" t="s">
        <v>638</v>
      </c>
      <c r="B57" s="49" t="str">
        <f>VLOOKUP(A57,MATERIALES!A9:D373,3,FALSE)</f>
        <v xml:space="preserve">Pintura acrílica, esmalte o similar </v>
      </c>
      <c r="C57" s="433"/>
      <c r="D57" s="433"/>
      <c r="E57" s="433"/>
      <c r="F57" s="433"/>
      <c r="G57" s="433"/>
      <c r="H57" s="433"/>
      <c r="I57" s="433"/>
      <c r="J57" s="320" t="str">
        <f>VLOOKUP(A57,MATERIALES!A11:D649,2,FALSE)</f>
        <v>gal</v>
      </c>
      <c r="K57" s="405">
        <v>1E-3</v>
      </c>
      <c r="L57" s="429"/>
      <c r="M57" s="410">
        <f>VLOOKUP(A57,MATERIALES!A9:D402,4,FALSE)</f>
        <v>62500</v>
      </c>
      <c r="N57" s="280">
        <f t="shared" si="1"/>
        <v>62.5</v>
      </c>
    </row>
    <row r="58" spans="1:14" ht="15" thickBot="1">
      <c r="A58" t="s">
        <v>912</v>
      </c>
      <c r="B58" s="49" t="str">
        <f>VLOOKUP(A58,MATERIALES!A10:D373,3,FALSE)</f>
        <v xml:space="preserve">Disolvente para pintura (TINNER)
</v>
      </c>
      <c r="C58" s="318"/>
      <c r="D58" s="318"/>
      <c r="E58" s="318"/>
      <c r="F58" s="318"/>
      <c r="G58" s="318"/>
      <c r="H58" s="318"/>
      <c r="I58" s="318"/>
      <c r="J58" s="441" t="str">
        <f>VLOOKUP(A58,MATERIALES!A11:D650,2,FALSE)</f>
        <v>gal</v>
      </c>
      <c r="K58" s="132">
        <v>1E-3</v>
      </c>
      <c r="L58" s="333"/>
      <c r="M58" s="410">
        <f>VLOOKUP(A58,MATERIALES!A10:D403,4,FALSE)</f>
        <v>32000</v>
      </c>
      <c r="N58" s="280">
        <f t="shared" si="1"/>
        <v>32</v>
      </c>
    </row>
    <row r="59" spans="1:14" ht="15" thickBot="1">
      <c r="B59" s="820" t="s">
        <v>1037</v>
      </c>
      <c r="C59" s="821"/>
      <c r="D59" s="821"/>
      <c r="E59" s="821"/>
      <c r="F59" s="821"/>
      <c r="G59" s="821"/>
      <c r="H59" s="821"/>
      <c r="I59" s="821"/>
      <c r="J59" s="821"/>
      <c r="K59" s="821"/>
      <c r="L59" s="821"/>
      <c r="M59" s="822"/>
      <c r="N59" s="402">
        <f>SUM(N51:N58)</f>
        <v>370.4826734334174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23" t="s">
        <v>1045</v>
      </c>
      <c r="M63" s="796"/>
      <c r="N63" s="82" t="s">
        <v>1035</v>
      </c>
    </row>
    <row r="64" spans="1:14">
      <c r="B64" s="52"/>
      <c r="C64" s="325"/>
      <c r="D64" s="325"/>
      <c r="E64" s="325"/>
      <c r="F64" s="325"/>
      <c r="G64" s="325"/>
      <c r="H64" s="319"/>
      <c r="I64" s="287"/>
      <c r="J64" s="294"/>
      <c r="K64" s="287"/>
      <c r="L64" s="824"/>
      <c r="M64" s="825"/>
      <c r="N64" s="295"/>
    </row>
    <row r="65" spans="1:15">
      <c r="B65" s="52"/>
      <c r="C65" s="53"/>
      <c r="D65" s="53"/>
      <c r="E65" s="53"/>
      <c r="F65" s="53"/>
      <c r="G65" s="53"/>
      <c r="H65" s="319"/>
      <c r="I65" s="287"/>
      <c r="J65" s="294"/>
      <c r="K65" s="287"/>
      <c r="L65" s="824"/>
      <c r="M65" s="825"/>
      <c r="N65" s="295"/>
    </row>
    <row r="66" spans="1:15">
      <c r="B66" s="52"/>
      <c r="C66" s="53"/>
      <c r="D66" s="53"/>
      <c r="E66" s="53"/>
      <c r="F66" s="53"/>
      <c r="G66" s="53"/>
      <c r="H66" s="319"/>
      <c r="I66" s="287"/>
      <c r="J66" s="294"/>
      <c r="K66" s="287"/>
      <c r="L66" s="824"/>
      <c r="M66" s="825"/>
      <c r="N66" s="295"/>
    </row>
    <row r="67" spans="1:15">
      <c r="B67" s="52"/>
      <c r="C67" s="53"/>
      <c r="D67" s="53"/>
      <c r="E67" s="53"/>
      <c r="F67" s="53"/>
      <c r="G67" s="53"/>
      <c r="H67" s="319"/>
      <c r="I67" s="287"/>
      <c r="J67" s="294"/>
      <c r="K67" s="287"/>
      <c r="L67" s="824"/>
      <c r="M67" s="825"/>
      <c r="N67" s="295"/>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42"/>
      <c r="N79" s="403"/>
    </row>
    <row r="80" spans="1:15" ht="15" thickBot="1">
      <c r="B80" s="807"/>
      <c r="C80" s="808"/>
      <c r="D80" s="808"/>
      <c r="E80" s="808"/>
      <c r="F80" s="808"/>
      <c r="G80" s="808"/>
      <c r="H80" s="808"/>
      <c r="I80" s="478"/>
      <c r="J80" s="479"/>
      <c r="K80" s="482"/>
      <c r="L80" s="483"/>
      <c r="M80" s="484"/>
      <c r="N80" s="403"/>
    </row>
    <row r="81" spans="1:14" ht="15" thickBot="1">
      <c r="B81" s="826" t="s">
        <v>1037</v>
      </c>
      <c r="C81" s="827"/>
      <c r="D81" s="827"/>
      <c r="E81" s="827"/>
      <c r="F81" s="827"/>
      <c r="G81" s="827"/>
      <c r="H81" s="827"/>
      <c r="I81" s="827"/>
      <c r="J81" s="827"/>
      <c r="K81" s="827"/>
      <c r="L81" s="827"/>
      <c r="M81" s="828"/>
      <c r="N81" s="309">
        <f>SUM(N75:N80)</f>
        <v>1922.9914745465626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N46+N59+N70+N81</f>
        <v>2927.7879485412222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585.55758970824445</v>
      </c>
      <c r="M88" s="855"/>
      <c r="N88" s="57"/>
    </row>
    <row r="89" spans="1:14">
      <c r="B89" s="95" t="s">
        <v>1057</v>
      </c>
      <c r="C89" s="96"/>
      <c r="D89" s="96"/>
      <c r="E89" s="96"/>
      <c r="F89" s="96"/>
      <c r="G89" s="96"/>
      <c r="H89" s="96"/>
      <c r="I89" s="93"/>
      <c r="J89" s="94"/>
      <c r="K89" s="312">
        <v>0.05</v>
      </c>
      <c r="L89" s="854">
        <f>N83*K89</f>
        <v>146.38939742706111</v>
      </c>
      <c r="M89" s="855"/>
      <c r="N89" s="57"/>
    </row>
    <row r="90" spans="1:14" ht="15" thickBot="1">
      <c r="B90" s="97" t="s">
        <v>1058</v>
      </c>
      <c r="C90" s="98"/>
      <c r="D90" s="98"/>
      <c r="E90" s="98"/>
      <c r="F90" s="98"/>
      <c r="G90" s="98"/>
      <c r="H90" s="98"/>
      <c r="I90" s="99"/>
      <c r="J90" s="100"/>
      <c r="K90" s="313">
        <v>0.05</v>
      </c>
      <c r="L90" s="856">
        <f>N83*K90</f>
        <v>146.38939742706111</v>
      </c>
      <c r="M90" s="857"/>
      <c r="N90" s="57"/>
    </row>
    <row r="91" spans="1:14" ht="15" thickBot="1">
      <c r="B91" s="820" t="s">
        <v>1037</v>
      </c>
      <c r="C91" s="821"/>
      <c r="D91" s="821"/>
      <c r="E91" s="821"/>
      <c r="F91" s="821"/>
      <c r="G91" s="821"/>
      <c r="H91" s="821"/>
      <c r="I91" s="821"/>
      <c r="J91" s="821"/>
      <c r="K91" s="821"/>
      <c r="L91" s="821"/>
      <c r="M91" s="822"/>
      <c r="N91" s="58">
        <f>L88+L89+L90</f>
        <v>878.33638456236667</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5">
        <f>N83+N91</f>
        <v>3806.1243331035889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 thickBot="1">
      <c r="B124" s="427" t="s">
        <v>2327</v>
      </c>
      <c r="C124" s="428"/>
      <c r="D124" s="428"/>
      <c r="E124" s="267"/>
      <c r="F124" s="267"/>
      <c r="G124" s="267"/>
      <c r="H124" s="267"/>
      <c r="I124" s="267"/>
      <c r="J124" s="970"/>
      <c r="K124" s="970"/>
      <c r="L124" s="970"/>
      <c r="M124" s="970"/>
      <c r="N124" s="971"/>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42.75" customHeight="1" thickBot="1">
      <c r="A31" t="s">
        <v>1929</v>
      </c>
      <c r="B31" s="86" t="s">
        <v>1212</v>
      </c>
      <c r="C31" s="960" t="s">
        <v>2238</v>
      </c>
      <c r="D31" s="961"/>
      <c r="E31" s="961"/>
      <c r="F31" s="961"/>
      <c r="G31" s="961"/>
      <c r="H31" s="961"/>
      <c r="I31" s="961"/>
      <c r="J31" s="961"/>
      <c r="K31" s="476"/>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188</v>
      </c>
      <c r="B36" s="833" t="str">
        <f>VLOOKUP(A36,EQUIPOS!A6:D154,3,FALSE)</f>
        <v>Diferencial</v>
      </c>
      <c r="C36" s="834"/>
      <c r="D36" s="834"/>
      <c r="E36" s="834"/>
      <c r="F36" s="834"/>
      <c r="G36" s="834"/>
      <c r="H36" s="835"/>
      <c r="I36" s="275"/>
      <c r="J36" s="276"/>
      <c r="K36" s="277">
        <f>VLOOKUP(A36,EQUIPOS!A6:D163,4,FALSE)</f>
        <v>3343.4570972074157</v>
      </c>
      <c r="L36" s="278"/>
      <c r="M36" s="344">
        <v>4</v>
      </c>
      <c r="N36" s="280">
        <f>K36/M36</f>
        <v>835.86427430185392</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N75*M41</f>
        <v>957.5100976143749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1793.3743719162289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0.01</v>
      </c>
      <c r="L48" s="275"/>
      <c r="M48" s="410">
        <f>VLOOKUP(A48,MATERIALES!A5:D396,4,FALSE)</f>
        <v>393057</v>
      </c>
      <c r="N48" s="280">
        <f>K48*M48</f>
        <v>3930.57</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103709</v>
      </c>
      <c r="N49" s="280">
        <f>K49*M49</f>
        <v>103709</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0.36499999999999999</v>
      </c>
      <c r="L50" s="429"/>
      <c r="M50" s="410">
        <f>VLOOKUP(A50,MATERIALES!A6:D398,4,FALSE)</f>
        <v>305668.15999999997</v>
      </c>
      <c r="N50" s="280">
        <f>K50*M50</f>
        <v>111568.87839999999</v>
      </c>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219208.44839999999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24">
        <f>VLOOKUP(A58,TRANSPORTE!A1:D117,4,FALSE)</f>
        <v>3.0012301813110938</v>
      </c>
      <c r="M58" s="825"/>
      <c r="N58" s="295">
        <f>K58*L58</f>
        <v>0.84034445076710629</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317"/>
      <c r="C63" s="318"/>
      <c r="D63" s="318"/>
      <c r="E63" s="318"/>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f>
        <v>0.84034445076710629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9575.100976143749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230577.76409251074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46115.552818502154</v>
      </c>
      <c r="M82" s="855"/>
      <c r="N82" s="57"/>
    </row>
    <row r="83" spans="1:14">
      <c r="B83" s="95" t="s">
        <v>1057</v>
      </c>
      <c r="C83" s="96"/>
      <c r="D83" s="96"/>
      <c r="E83" s="96"/>
      <c r="F83" s="96"/>
      <c r="G83" s="96"/>
      <c r="H83" s="96"/>
      <c r="I83" s="93"/>
      <c r="J83" s="94"/>
      <c r="K83" s="312">
        <v>0.05</v>
      </c>
      <c r="L83" s="854">
        <f>N77*K83</f>
        <v>11528.888204625538</v>
      </c>
      <c r="M83" s="855"/>
      <c r="N83" s="57"/>
    </row>
    <row r="84" spans="1:14" ht="15" thickBot="1">
      <c r="B84" s="97" t="s">
        <v>1058</v>
      </c>
      <c r="C84" s="98"/>
      <c r="D84" s="98"/>
      <c r="E84" s="98"/>
      <c r="F84" s="98"/>
      <c r="G84" s="98"/>
      <c r="H84" s="98"/>
      <c r="I84" s="99"/>
      <c r="J84" s="100"/>
      <c r="K84" s="313">
        <v>0.05</v>
      </c>
      <c r="L84" s="856">
        <f>N77*K84</f>
        <v>11528.888204625538</v>
      </c>
      <c r="M84" s="857"/>
      <c r="N84" s="57"/>
    </row>
    <row r="85" spans="1:14" ht="15" thickBot="1">
      <c r="B85" s="820" t="s">
        <v>1037</v>
      </c>
      <c r="C85" s="821"/>
      <c r="D85" s="821"/>
      <c r="E85" s="821"/>
      <c r="F85" s="821"/>
      <c r="G85" s="821"/>
      <c r="H85" s="821"/>
      <c r="I85" s="821"/>
      <c r="J85" s="821"/>
      <c r="K85" s="821"/>
      <c r="L85" s="821"/>
      <c r="M85" s="822"/>
      <c r="N85" s="58">
        <f>L82+L83+L84</f>
        <v>69173.329227753231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299751.09332026396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45" customHeight="1" thickBot="1">
      <c r="A31" t="s">
        <v>1929</v>
      </c>
      <c r="B31" s="86" t="s">
        <v>1213</v>
      </c>
      <c r="C31" s="981" t="s">
        <v>2239</v>
      </c>
      <c r="D31" s="982"/>
      <c r="E31" s="982"/>
      <c r="F31" s="982"/>
      <c r="G31" s="982"/>
      <c r="H31" s="982"/>
      <c r="I31" s="982"/>
      <c r="J31" s="982"/>
      <c r="K31" s="485"/>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188</v>
      </c>
      <c r="B36" s="833" t="str">
        <f>VLOOKUP(A36,EQUIPOS!A6:D154,3,FALSE)</f>
        <v>Diferencial</v>
      </c>
      <c r="C36" s="834"/>
      <c r="D36" s="834"/>
      <c r="E36" s="834"/>
      <c r="F36" s="834"/>
      <c r="G36" s="834"/>
      <c r="H36" s="835"/>
      <c r="I36" s="275"/>
      <c r="J36" s="276"/>
      <c r="K36" s="277">
        <f>VLOOKUP(A36,EQUIPOS!A6:D163,4,FALSE)</f>
        <v>3343.4570972074157</v>
      </c>
      <c r="L36" s="278"/>
      <c r="M36" s="449">
        <v>4</v>
      </c>
      <c r="N36" s="280">
        <f>K36/M36</f>
        <v>835.86427430185392</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N75*M41</f>
        <v>957.5100976143749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1793.3743719162289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393057</v>
      </c>
      <c r="N48" s="280">
        <f>K48*M48</f>
        <v>7861.14</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103709</v>
      </c>
      <c r="N49" s="280">
        <f>K49*M49</f>
        <v>103709</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0.46</v>
      </c>
      <c r="L50" s="429"/>
      <c r="M50" s="410">
        <f>VLOOKUP(A50,MATERIALES!A6:D398,4,FALSE)</f>
        <v>305668.15999999997</v>
      </c>
      <c r="N50" s="280">
        <f>K50*M50</f>
        <v>140607.3536</v>
      </c>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252177.49359999999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24">
        <f>VLOOKUP(A58,TRANSPORTE!A1:D117,4,FALSE)</f>
        <v>3.0012301813110938</v>
      </c>
      <c r="M58" s="825"/>
      <c r="N58" s="295">
        <f>K58*L58</f>
        <v>0.84034445076710629</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317"/>
      <c r="C63" s="318"/>
      <c r="D63" s="318"/>
      <c r="E63" s="318"/>
      <c r="F63" s="318"/>
      <c r="G63" s="31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f>
        <v>0.84034445076710629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9575.100976143749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263546.80929251073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52709.361858502147</v>
      </c>
      <c r="M82" s="855"/>
      <c r="N82" s="57"/>
    </row>
    <row r="83" spans="1:14">
      <c r="B83" s="95" t="s">
        <v>1057</v>
      </c>
      <c r="C83" s="96"/>
      <c r="D83" s="96"/>
      <c r="E83" s="96"/>
      <c r="F83" s="96"/>
      <c r="G83" s="96"/>
      <c r="H83" s="96"/>
      <c r="I83" s="93"/>
      <c r="J83" s="94"/>
      <c r="K83" s="312">
        <v>0.05</v>
      </c>
      <c r="L83" s="854">
        <f>N77*K83</f>
        <v>13177.340464625537</v>
      </c>
      <c r="M83" s="855"/>
      <c r="N83" s="57"/>
    </row>
    <row r="84" spans="1:14" ht="15" thickBot="1">
      <c r="B84" s="97" t="s">
        <v>1058</v>
      </c>
      <c r="C84" s="98"/>
      <c r="D84" s="98"/>
      <c r="E84" s="98"/>
      <c r="F84" s="98"/>
      <c r="G84" s="98"/>
      <c r="H84" s="98"/>
      <c r="I84" s="99"/>
      <c r="J84" s="100"/>
      <c r="K84" s="313">
        <v>0.05</v>
      </c>
      <c r="L84" s="856">
        <f>N77*K84</f>
        <v>13177.340464625537</v>
      </c>
      <c r="M84" s="857"/>
      <c r="N84" s="57"/>
    </row>
    <row r="85" spans="1:14" ht="15" thickBot="1">
      <c r="B85" s="820" t="s">
        <v>1037</v>
      </c>
      <c r="C85" s="821"/>
      <c r="D85" s="821"/>
      <c r="E85" s="821"/>
      <c r="F85" s="821"/>
      <c r="G85" s="821"/>
      <c r="H85" s="821"/>
      <c r="I85" s="821"/>
      <c r="J85" s="821"/>
      <c r="K85" s="821"/>
      <c r="L85" s="821"/>
      <c r="M85" s="822"/>
      <c r="N85" s="58">
        <f>L82+L83+L84</f>
        <v>79064.04278775322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342610.85208026395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1761</v>
      </c>
      <c r="C31" s="87" t="s">
        <v>2240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310</v>
      </c>
      <c r="B36" s="833" t="str">
        <f>VLOOKUP(A36,EQUIPOS!A6:D154,3,FALSE)</f>
        <v>Retroexcavadora A25C</v>
      </c>
      <c r="C36" s="834"/>
      <c r="D36" s="834"/>
      <c r="E36" s="834"/>
      <c r="F36" s="834"/>
      <c r="G36" s="834"/>
      <c r="H36" s="835"/>
      <c r="I36" s="275"/>
      <c r="J36" s="276"/>
      <c r="K36" s="277">
        <f>VLOOKUP(A36,EQUIPOS!A6:D163,4,FALSE)</f>
        <v>119269.53939156099</v>
      </c>
      <c r="L36" s="278"/>
      <c r="M36" s="344">
        <v>3</v>
      </c>
      <c r="N36" s="280">
        <f>K36/M36</f>
        <v>39756.513130520332</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N75*M41</f>
        <v>1276.6801301525002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41033.19326067283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393057</v>
      </c>
      <c r="N48" s="280">
        <f>K48*M48</f>
        <v>7861.14</v>
      </c>
    </row>
    <row r="49" spans="1:14">
      <c r="A49" s="169" t="s">
        <v>562</v>
      </c>
      <c r="B49" s="49" t="str">
        <f>VLOOKUP(A49,MATERIALES!A6:D373,3,FALSE)</f>
        <v>Material para solado y atraque</v>
      </c>
      <c r="C49" s="433"/>
      <c r="D49" s="433"/>
      <c r="E49" s="433"/>
      <c r="F49" s="433"/>
      <c r="G49" s="433"/>
      <c r="H49" s="433"/>
      <c r="I49" s="433"/>
      <c r="J49" s="320" t="str">
        <f>VLOOKUP(A49,MATERIALES!A5:D641,2,FALSE)</f>
        <v>m3</v>
      </c>
      <c r="K49" s="405">
        <v>0.46</v>
      </c>
      <c r="L49" s="429"/>
      <c r="M49" s="410">
        <f>VLOOKUP(A49,MATERIALES!A6:D397,4,FALSE)</f>
        <v>35000</v>
      </c>
      <c r="N49" s="280">
        <f>K49*M49</f>
        <v>16100</v>
      </c>
    </row>
    <row r="50" spans="1:14">
      <c r="A50" s="169" t="s">
        <v>774</v>
      </c>
      <c r="B50" s="49" t="str">
        <f>VLOOKUP(A50,MATERIALES!A6:D373,3,FALSE)</f>
        <v xml:space="preserve">Tubo concreto reforzado 900mm (tipo 1)
</v>
      </c>
      <c r="C50" s="433"/>
      <c r="D50" s="433"/>
      <c r="E50" s="433"/>
      <c r="F50" s="433"/>
      <c r="G50" s="433"/>
      <c r="H50" s="433"/>
      <c r="I50" s="433"/>
      <c r="J50" s="320" t="str">
        <f>VLOOKUP(A50,MATERIALES!A6:D642,2,FALSE)</f>
        <v>m</v>
      </c>
      <c r="K50" s="405">
        <v>1</v>
      </c>
      <c r="L50" s="429"/>
      <c r="M50" s="410">
        <f>VLOOKUP(A50,MATERIALES!A6:D398,4,FALSE)</f>
        <v>345100</v>
      </c>
      <c r="N50" s="280">
        <f>K50*M50</f>
        <v>345100</v>
      </c>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369061.14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24">
        <f>VLOOKUP(A58,TRANSPORTE!A1:D117,4,FALSE)</f>
        <v>3.0012301813110938</v>
      </c>
      <c r="M58" s="825"/>
      <c r="N58" s="295">
        <f>K58*L58</f>
        <v>0.84034445076710629</v>
      </c>
    </row>
    <row r="59" spans="1:14">
      <c r="A59" t="s">
        <v>1407</v>
      </c>
      <c r="B59" s="52" t="str">
        <f>VLOOKUP(A59,TRANSPORTE!A1:D117,3,FALSE)</f>
        <v>Transporte de Material de Solado y Atraque Tubería de Concreto Reforzado</v>
      </c>
      <c r="C59" s="53"/>
      <c r="D59" s="53"/>
      <c r="E59" s="53"/>
      <c r="F59" s="53"/>
      <c r="G59" s="53"/>
      <c r="H59" s="319" t="s">
        <v>339</v>
      </c>
      <c r="I59" s="287">
        <v>0.46</v>
      </c>
      <c r="J59" s="294">
        <v>1</v>
      </c>
      <c r="K59" s="287">
        <f>I59*J59</f>
        <v>0.46</v>
      </c>
      <c r="L59" s="824">
        <f>VLOOKUP(A59,TRANSPORTE!A1:D117,4,FALSE)</f>
        <v>800</v>
      </c>
      <c r="M59" s="825"/>
      <c r="N59" s="295">
        <f>K59*L59</f>
        <v>368</v>
      </c>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317"/>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368.84034445076713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24</v>
      </c>
      <c r="N69" s="403">
        <f>K69/M69</f>
        <v>8511.2008676833339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24</v>
      </c>
      <c r="N70" s="403">
        <f>K70/M70</f>
        <v>4255.6004338416669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68">
        <f>SUM(N69:N74)</f>
        <v>12766.801301525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423229.97490664863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84645.994981329728</v>
      </c>
      <c r="M82" s="855"/>
      <c r="N82" s="57"/>
    </row>
    <row r="83" spans="1:14">
      <c r="B83" s="95" t="s">
        <v>1057</v>
      </c>
      <c r="C83" s="96"/>
      <c r="D83" s="96"/>
      <c r="E83" s="96"/>
      <c r="F83" s="96"/>
      <c r="G83" s="96"/>
      <c r="H83" s="96"/>
      <c r="I83" s="93"/>
      <c r="J83" s="94"/>
      <c r="K83" s="312">
        <v>0.05</v>
      </c>
      <c r="L83" s="854">
        <f>N77*K83</f>
        <v>21161.498745332432</v>
      </c>
      <c r="M83" s="855"/>
      <c r="N83" s="57"/>
    </row>
    <row r="84" spans="1:14" ht="15" thickBot="1">
      <c r="B84" s="97" t="s">
        <v>1058</v>
      </c>
      <c r="C84" s="98"/>
      <c r="D84" s="98"/>
      <c r="E84" s="98"/>
      <c r="F84" s="98"/>
      <c r="G84" s="98"/>
      <c r="H84" s="98"/>
      <c r="I84" s="99"/>
      <c r="J84" s="100"/>
      <c r="K84" s="313">
        <v>0.05</v>
      </c>
      <c r="L84" s="856">
        <f>N77*K84</f>
        <v>21161.498745332432</v>
      </c>
      <c r="M84" s="857"/>
      <c r="N84" s="57"/>
    </row>
    <row r="85" spans="1:14" ht="15" thickBot="1">
      <c r="B85" s="820" t="s">
        <v>1037</v>
      </c>
      <c r="C85" s="821"/>
      <c r="D85" s="821"/>
      <c r="E85" s="821"/>
      <c r="F85" s="821"/>
      <c r="G85" s="821"/>
      <c r="H85" s="821"/>
      <c r="I85" s="821"/>
      <c r="J85" s="821"/>
      <c r="K85" s="821"/>
      <c r="L85" s="821"/>
      <c r="M85" s="822"/>
      <c r="N85" s="58">
        <f>L82+L83+L84</f>
        <v>126968.99247199458</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550198.96737864322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1214</v>
      </c>
      <c r="C31" s="87" t="s">
        <v>2242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5"/>
      <c r="J36" s="276"/>
      <c r="K36" s="277">
        <f>VLOOKUP(A36,EQUIPOS!A6:D163,4,FALSE)</f>
        <v>5000</v>
      </c>
      <c r="L36" s="278"/>
      <c r="M36" s="344">
        <v>0.5</v>
      </c>
      <c r="N36" s="280">
        <f>K36/M36</f>
        <v>10000</v>
      </c>
    </row>
    <row r="37" spans="1:14">
      <c r="A37" s="119" t="s">
        <v>320</v>
      </c>
      <c r="B37" s="833" t="str">
        <f>VLOOKUP(A37,EQUIPOS!A7:D154,3,FALSE)</f>
        <v>Retroexcavadora sobre llantas, motor 62HP, Profundidad de excavación de 5.41 metros.</v>
      </c>
      <c r="C37" s="834"/>
      <c r="D37" s="834"/>
      <c r="E37" s="834"/>
      <c r="F37" s="834"/>
      <c r="G37" s="834"/>
      <c r="H37" s="835"/>
      <c r="I37" s="429"/>
      <c r="J37" s="430"/>
      <c r="K37" s="277">
        <f>VLOOKUP(A37,EQUIPOS!A7:D164,4,FALSE)</f>
        <v>86247.331377946379</v>
      </c>
      <c r="L37" s="343"/>
      <c r="M37" s="344">
        <v>1.5</v>
      </c>
      <c r="N37" s="280">
        <f>K37/M37</f>
        <v>57498.220918630919</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N75*M41</f>
        <v>2553.3602603050003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70051.581178935914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35000</v>
      </c>
      <c r="N48" s="280">
        <f>K48*M48</f>
        <v>20300</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120035.5086288607</v>
      </c>
      <c r="N49" s="280">
        <f>K49*M49</f>
        <v>120035.5086288607</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140335.5086288607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824">
        <f>VLOOKUP(A58,TRANSPORTE!A1:D117,4,FALSE)</f>
        <v>824.09105843535588</v>
      </c>
      <c r="M58" s="825"/>
      <c r="N58" s="295">
        <f>K58*L58</f>
        <v>824.09105843535588</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824">
        <f>VLOOKUP(A59,TRANSPORTE!A1:D117,4,FALSE)</f>
        <v>800</v>
      </c>
      <c r="M59" s="825"/>
      <c r="N59" s="295">
        <f>K59*L59</f>
        <v>463.99999999999994</v>
      </c>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f>
        <v>1288.0910584353558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25533.60260305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237208.78346928197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47441.756693856398</v>
      </c>
      <c r="M82" s="855"/>
      <c r="N82" s="57"/>
    </row>
    <row r="83" spans="1:14">
      <c r="B83" s="95" t="s">
        <v>1057</v>
      </c>
      <c r="C83" s="96"/>
      <c r="D83" s="96"/>
      <c r="E83" s="96"/>
      <c r="F83" s="96"/>
      <c r="G83" s="96"/>
      <c r="H83" s="96"/>
      <c r="I83" s="93"/>
      <c r="J83" s="94"/>
      <c r="K83" s="312">
        <v>0.05</v>
      </c>
      <c r="L83" s="854">
        <f>N77*K83</f>
        <v>11860.439173464099</v>
      </c>
      <c r="M83" s="855"/>
      <c r="N83" s="57"/>
    </row>
    <row r="84" spans="1:14" ht="15" thickBot="1">
      <c r="B84" s="97" t="s">
        <v>1058</v>
      </c>
      <c r="C84" s="98"/>
      <c r="D84" s="98"/>
      <c r="E84" s="98"/>
      <c r="F84" s="98"/>
      <c r="G84" s="98"/>
      <c r="H84" s="98"/>
      <c r="I84" s="99"/>
      <c r="J84" s="100"/>
      <c r="K84" s="313">
        <v>0.05</v>
      </c>
      <c r="L84" s="856">
        <f>N77*K84</f>
        <v>11860.439173464099</v>
      </c>
      <c r="M84" s="857"/>
      <c r="N84" s="57"/>
    </row>
    <row r="85" spans="1:14" ht="15" thickBot="1">
      <c r="B85" s="820" t="s">
        <v>1037</v>
      </c>
      <c r="C85" s="821"/>
      <c r="D85" s="821"/>
      <c r="E85" s="821"/>
      <c r="F85" s="821"/>
      <c r="G85" s="821"/>
      <c r="H85" s="821"/>
      <c r="I85" s="821"/>
      <c r="J85" s="821"/>
      <c r="K85" s="821"/>
      <c r="L85" s="821"/>
      <c r="M85" s="822"/>
      <c r="N85" s="58">
        <f>L82+L83+L84</f>
        <v>71162.635040784589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308371.41851006658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1215</v>
      </c>
      <c r="C31" s="87" t="s">
        <v>2241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5"/>
      <c r="J36" s="276"/>
      <c r="K36" s="277">
        <f>VLOOKUP(A36,EQUIPOS!A6:D163,4,FALSE)</f>
        <v>5000</v>
      </c>
      <c r="L36" s="278"/>
      <c r="M36" s="344">
        <v>0.5</v>
      </c>
      <c r="N36" s="280">
        <f>K36/M36</f>
        <v>10000</v>
      </c>
    </row>
    <row r="37" spans="1:14">
      <c r="A37" s="119" t="s">
        <v>303</v>
      </c>
      <c r="B37" s="833" t="str">
        <f>VLOOKUP(A37,EQUIPOS!A7:D154,3,FALSE)</f>
        <v>Retrocargador, pala de 1,1 m3 de capacidad, profundidad de excavación de 4.400 mm y una altura de 5.680 mm</v>
      </c>
      <c r="C37" s="834"/>
      <c r="D37" s="834"/>
      <c r="E37" s="834"/>
      <c r="F37" s="834"/>
      <c r="G37" s="834"/>
      <c r="H37" s="835"/>
      <c r="I37" s="429"/>
      <c r="J37" s="430"/>
      <c r="K37" s="277">
        <f>VLOOKUP(A37,EQUIPOS!A7:D164,4,FALSE)</f>
        <v>80000</v>
      </c>
      <c r="L37" s="343"/>
      <c r="M37" s="344">
        <v>1.5</v>
      </c>
      <c r="N37" s="280">
        <f>K37/M37</f>
        <v>53333.333333333336</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N75*M41</f>
        <v>2553.3602603050003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65886.693593638338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35000</v>
      </c>
      <c r="N48" s="280">
        <f>K48*M48</f>
        <v>20300</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120035.5086288607</v>
      </c>
      <c r="N49" s="280">
        <f>K49*M49</f>
        <v>120035.5086288607</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140335.5086288607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824">
        <f>VLOOKUP(A58,TRANSPORTE!A1:D117,4,FALSE)</f>
        <v>824.09105843535588</v>
      </c>
      <c r="M58" s="825"/>
      <c r="N58" s="295">
        <f>K58*L58</f>
        <v>824.09105843535588</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824">
        <f>VLOOKUP(A59,TRANSPORTE!A1:D117,4,FALSE)</f>
        <v>800</v>
      </c>
      <c r="M59" s="825"/>
      <c r="N59" s="295">
        <f>K59*L59</f>
        <v>463.99999999999994</v>
      </c>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1288.0910584353558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25533.60260305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233043.8958839844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46608.779176796881</v>
      </c>
      <c r="M82" s="855"/>
      <c r="N82" s="57"/>
    </row>
    <row r="83" spans="1:14">
      <c r="B83" s="95" t="s">
        <v>1057</v>
      </c>
      <c r="C83" s="96"/>
      <c r="D83" s="96"/>
      <c r="E83" s="96"/>
      <c r="F83" s="96"/>
      <c r="G83" s="96"/>
      <c r="H83" s="96"/>
      <c r="I83" s="93"/>
      <c r="J83" s="94"/>
      <c r="K83" s="312">
        <v>0.05</v>
      </c>
      <c r="L83" s="854">
        <f>N77*K83</f>
        <v>11652.19479419922</v>
      </c>
      <c r="M83" s="855"/>
      <c r="N83" s="57"/>
    </row>
    <row r="84" spans="1:14" ht="15" thickBot="1">
      <c r="B84" s="97" t="s">
        <v>1058</v>
      </c>
      <c r="C84" s="98"/>
      <c r="D84" s="98"/>
      <c r="E84" s="98"/>
      <c r="F84" s="98"/>
      <c r="G84" s="98"/>
      <c r="H84" s="98"/>
      <c r="I84" s="99"/>
      <c r="J84" s="100"/>
      <c r="K84" s="313">
        <v>0.05</v>
      </c>
      <c r="L84" s="856">
        <f>N77*K84</f>
        <v>11652.19479419922</v>
      </c>
      <c r="M84" s="857"/>
      <c r="N84" s="57"/>
    </row>
    <row r="85" spans="1:14" ht="15" thickBot="1">
      <c r="B85" s="820" t="s">
        <v>1037</v>
      </c>
      <c r="C85" s="821"/>
      <c r="D85" s="821"/>
      <c r="E85" s="821"/>
      <c r="F85" s="821"/>
      <c r="G85" s="821"/>
      <c r="H85" s="821"/>
      <c r="I85" s="821"/>
      <c r="J85" s="821"/>
      <c r="K85" s="821"/>
      <c r="L85" s="821"/>
      <c r="M85" s="822"/>
      <c r="N85" s="58">
        <f>L82+L83+L84</f>
        <v>69913.168765195325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302957.06464917969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1762</v>
      </c>
      <c r="C31" s="87" t="s">
        <v>1763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127.66801301525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773</v>
      </c>
      <c r="B48" s="49" t="str">
        <f>VLOOKUP(A48,MATERIALES!A5:D373,3,FALSE)</f>
        <v>Tubería de Plástico</v>
      </c>
      <c r="C48" s="289"/>
      <c r="D48" s="289"/>
      <c r="E48" s="289"/>
      <c r="F48" s="289"/>
      <c r="G48" s="289"/>
      <c r="H48" s="289"/>
      <c r="I48" s="276"/>
      <c r="J48" s="232" t="str">
        <f>VLOOKUP(A48,MATERIALES!A4:D640,2,FALSE)</f>
        <v>m</v>
      </c>
      <c r="K48" s="290">
        <v>1</v>
      </c>
      <c r="L48" s="275"/>
      <c r="M48" s="410">
        <f>VLOOKUP(A48,MATERIALES!A5:D396,4,FALSE)</f>
        <v>0</v>
      </c>
      <c r="N48" s="280">
        <f>K48*M48</f>
        <v>0</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2553.3602603049999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2681.0282733202498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536.20565466405003</v>
      </c>
      <c r="M82" s="855"/>
      <c r="N82" s="57"/>
    </row>
    <row r="83" spans="1:14">
      <c r="B83" s="95" t="s">
        <v>1057</v>
      </c>
      <c r="C83" s="96"/>
      <c r="D83" s="96"/>
      <c r="E83" s="96"/>
      <c r="F83" s="96"/>
      <c r="G83" s="96"/>
      <c r="H83" s="96"/>
      <c r="I83" s="93"/>
      <c r="J83" s="94"/>
      <c r="K83" s="312">
        <v>0.05</v>
      </c>
      <c r="L83" s="854">
        <f>N77*K83</f>
        <v>134.05141366601251</v>
      </c>
      <c r="M83" s="855"/>
      <c r="N83" s="57"/>
    </row>
    <row r="84" spans="1:14" ht="15" thickBot="1">
      <c r="B84" s="97" t="s">
        <v>1058</v>
      </c>
      <c r="C84" s="98"/>
      <c r="D84" s="98"/>
      <c r="E84" s="98"/>
      <c r="F84" s="98"/>
      <c r="G84" s="98"/>
      <c r="H84" s="98"/>
      <c r="I84" s="99"/>
      <c r="J84" s="100"/>
      <c r="K84" s="313">
        <v>0.05</v>
      </c>
      <c r="L84" s="856">
        <f>N77*K84</f>
        <v>134.05141366601251</v>
      </c>
      <c r="M84" s="857"/>
      <c r="N84" s="57"/>
    </row>
    <row r="85" spans="1:14" ht="15" thickBot="1">
      <c r="B85" s="820" t="s">
        <v>1037</v>
      </c>
      <c r="C85" s="821"/>
      <c r="D85" s="821"/>
      <c r="E85" s="821"/>
      <c r="F85" s="821"/>
      <c r="G85" s="821"/>
      <c r="H85" s="821"/>
      <c r="I85" s="821"/>
      <c r="J85" s="821"/>
      <c r="K85" s="821"/>
      <c r="L85" s="821"/>
      <c r="M85" s="822"/>
      <c r="N85" s="58">
        <f>L82+L83+L84</f>
        <v>804.3084819960751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3485.3367553163248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985" t="s">
        <v>1028</v>
      </c>
      <c r="D30" s="986"/>
      <c r="E30" s="986"/>
      <c r="F30" s="986"/>
      <c r="G30" s="986"/>
      <c r="H30" s="986"/>
      <c r="I30" s="986"/>
      <c r="J30" s="462"/>
      <c r="K30" s="315"/>
      <c r="L30" s="831" t="s">
        <v>1029</v>
      </c>
      <c r="M30" s="832"/>
      <c r="N30" s="77" t="s">
        <v>1030</v>
      </c>
    </row>
    <row r="31" spans="1:14" ht="30" customHeight="1" thickBot="1">
      <c r="A31" t="s">
        <v>1929</v>
      </c>
      <c r="B31" s="86" t="s">
        <v>1216</v>
      </c>
      <c r="C31" s="983" t="s">
        <v>2243</v>
      </c>
      <c r="D31" s="984"/>
      <c r="E31" s="984"/>
      <c r="F31" s="984"/>
      <c r="G31" s="984"/>
      <c r="H31" s="984"/>
      <c r="I31" s="984"/>
      <c r="J31" s="984"/>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1915.0201952287498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393057</v>
      </c>
      <c r="N50" s="280">
        <f>K50*M50</f>
        <v>47166.84</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4625.4224759850176</v>
      </c>
      <c r="N51" s="280">
        <f>K51*M51</f>
        <v>9250.8449519700353</v>
      </c>
    </row>
    <row r="52" spans="1:14" ht="15" thickBot="1">
      <c r="A52" t="s">
        <v>1005</v>
      </c>
      <c r="B52" s="49" t="str">
        <f>VLOOKUP(A52,MATERIALES!A7:D373,3,FALSE)</f>
        <v>Malla para gaviones (2M3)</v>
      </c>
      <c r="C52" s="318"/>
      <c r="D52" s="318"/>
      <c r="E52" s="318"/>
      <c r="F52" s="318"/>
      <c r="G52" s="318"/>
      <c r="H52" s="318"/>
      <c r="I52" s="318"/>
      <c r="J52" s="441" t="str">
        <f>VLOOKUP(A52,MATERIALES!A6:D644,2,FALSE)</f>
        <v>u</v>
      </c>
      <c r="K52" s="132">
        <v>0.5</v>
      </c>
      <c r="L52" s="333"/>
      <c r="M52" s="410">
        <f>VLOOKUP(A52,MATERIALES!A7:D400,4,FALSE)</f>
        <v>124950</v>
      </c>
      <c r="N52" s="280">
        <f>K52*M52</f>
        <v>62475</v>
      </c>
    </row>
    <row r="53" spans="1:14" ht="15" thickBot="1">
      <c r="B53" s="820" t="s">
        <v>1037</v>
      </c>
      <c r="C53" s="821"/>
      <c r="D53" s="821"/>
      <c r="E53" s="821"/>
      <c r="F53" s="821"/>
      <c r="G53" s="821"/>
      <c r="H53" s="821"/>
      <c r="I53" s="821"/>
      <c r="J53" s="821"/>
      <c r="K53" s="821"/>
      <c r="L53" s="821"/>
      <c r="M53" s="822"/>
      <c r="N53" s="402">
        <f>SUM(N48:N52)</f>
        <v>163550.93495197003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4">
        <f>VLOOKUP(A58,TRANSPORTE!A1:D117,4,FALSE)</f>
        <v>800</v>
      </c>
      <c r="M58" s="825"/>
      <c r="N58" s="295">
        <f>K58*L58</f>
        <v>880.00000000000011</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317"/>
      <c r="C63" s="318"/>
      <c r="D63" s="318"/>
      <c r="E63" s="318"/>
      <c r="F63" s="318"/>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880.00000000000011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68">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204646.35905177379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40929.27181035476</v>
      </c>
      <c r="M82" s="855"/>
      <c r="N82" s="57"/>
    </row>
    <row r="83" spans="1:14">
      <c r="B83" s="95" t="s">
        <v>1057</v>
      </c>
      <c r="C83" s="96"/>
      <c r="D83" s="96"/>
      <c r="E83" s="96"/>
      <c r="F83" s="96"/>
      <c r="G83" s="96"/>
      <c r="H83" s="96"/>
      <c r="I83" s="93"/>
      <c r="J83" s="94"/>
      <c r="K83" s="312">
        <v>0.05</v>
      </c>
      <c r="L83" s="854">
        <f>N77*K83</f>
        <v>10232.31795258869</v>
      </c>
      <c r="M83" s="855"/>
      <c r="N83" s="57"/>
    </row>
    <row r="84" spans="1:14" ht="15" thickBot="1">
      <c r="B84" s="97" t="s">
        <v>1058</v>
      </c>
      <c r="C84" s="98"/>
      <c r="D84" s="98"/>
      <c r="E84" s="98"/>
      <c r="F84" s="98"/>
      <c r="G84" s="98"/>
      <c r="H84" s="98"/>
      <c r="I84" s="99"/>
      <c r="J84" s="100"/>
      <c r="K84" s="313">
        <v>0.05</v>
      </c>
      <c r="L84" s="856">
        <f>N77*K84</f>
        <v>10232.31795258869</v>
      </c>
      <c r="M84" s="857"/>
      <c r="N84" s="57"/>
    </row>
    <row r="85" spans="1:14" ht="15" thickBot="1">
      <c r="B85" s="820" t="s">
        <v>1037</v>
      </c>
      <c r="C85" s="821"/>
      <c r="D85" s="821"/>
      <c r="E85" s="821"/>
      <c r="F85" s="821"/>
      <c r="G85" s="821"/>
      <c r="H85" s="821"/>
      <c r="I85" s="821"/>
      <c r="J85" s="821"/>
      <c r="K85" s="821"/>
      <c r="L85" s="821"/>
      <c r="M85" s="822"/>
      <c r="N85" s="58">
        <f>L82+L83+L84</f>
        <v>61393.907715532136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266040.2667673059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985" t="s">
        <v>1028</v>
      </c>
      <c r="D30" s="986"/>
      <c r="E30" s="986"/>
      <c r="F30" s="986"/>
      <c r="G30" s="986"/>
      <c r="H30" s="986"/>
      <c r="I30" s="986"/>
      <c r="J30" s="462"/>
      <c r="K30" s="315"/>
      <c r="L30" s="831" t="s">
        <v>1029</v>
      </c>
      <c r="M30" s="832"/>
      <c r="N30" s="77" t="s">
        <v>1030</v>
      </c>
    </row>
    <row r="31" spans="1:14" ht="27" customHeight="1" thickBot="1">
      <c r="A31" t="s">
        <v>1929</v>
      </c>
      <c r="B31" s="86" t="s">
        <v>1217</v>
      </c>
      <c r="C31" s="983" t="s">
        <v>2244</v>
      </c>
      <c r="D31" s="984"/>
      <c r="E31" s="984"/>
      <c r="F31" s="984"/>
      <c r="G31" s="984"/>
      <c r="H31" s="984"/>
      <c r="I31" s="984"/>
      <c r="J31" s="984"/>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1915.0201952287498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393057</v>
      </c>
      <c r="N50" s="280">
        <f>K50*M50</f>
        <v>47166.84</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4625.4224759850176</v>
      </c>
      <c r="N51" s="280">
        <f>K51*M51</f>
        <v>9250.8449519700353</v>
      </c>
    </row>
    <row r="52" spans="1:14" ht="15" thickBot="1">
      <c r="A52" t="s">
        <v>1009</v>
      </c>
      <c r="B52" s="49" t="str">
        <f>VLOOKUP(A52,MATERIALES!A7:D373,3,FALSE)</f>
        <v>Malla Ciclónica Para Gaviones Galvanizada Aleación Zn-5A1-Mm Cal 12 (2M3)</v>
      </c>
      <c r="C52" s="318"/>
      <c r="D52" s="318"/>
      <c r="E52" s="318"/>
      <c r="F52" s="318"/>
      <c r="G52" s="318"/>
      <c r="H52" s="318"/>
      <c r="I52" s="318"/>
      <c r="J52" s="441" t="str">
        <f>VLOOKUP(A52,MATERIALES!A6:D644,2,FALSE)</f>
        <v>u</v>
      </c>
      <c r="K52" s="132">
        <v>0.5</v>
      </c>
      <c r="L52" s="333"/>
      <c r="M52" s="410">
        <f>VLOOKUP(A52,MATERIALES!A7:D400,4,FALSE)</f>
        <v>78443.590500000006</v>
      </c>
      <c r="N52" s="280">
        <f>K52*M52</f>
        <v>39221.795250000003</v>
      </c>
    </row>
    <row r="53" spans="1:14" ht="15" thickBot="1">
      <c r="B53" s="820" t="s">
        <v>1037</v>
      </c>
      <c r="C53" s="821"/>
      <c r="D53" s="821"/>
      <c r="E53" s="821"/>
      <c r="F53" s="821"/>
      <c r="G53" s="821"/>
      <c r="H53" s="821"/>
      <c r="I53" s="821"/>
      <c r="J53" s="821"/>
      <c r="K53" s="821"/>
      <c r="L53" s="821"/>
      <c r="M53" s="822"/>
      <c r="N53" s="402">
        <f>SUM(N48:N52)</f>
        <v>140297.73020197003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4">
        <f>VLOOKUP(A58,TRANSPORTE!A1:D117,4,FALSE)</f>
        <v>800</v>
      </c>
      <c r="M58" s="825"/>
      <c r="N58" s="295">
        <f>K58*L58</f>
        <v>880.00000000000011</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880.00000000000011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181393.15430177376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36278.630860354751</v>
      </c>
      <c r="M82" s="855"/>
      <c r="N82" s="57"/>
    </row>
    <row r="83" spans="1:14">
      <c r="B83" s="95" t="s">
        <v>1057</v>
      </c>
      <c r="C83" s="96"/>
      <c r="D83" s="96"/>
      <c r="E83" s="96"/>
      <c r="F83" s="96"/>
      <c r="G83" s="96"/>
      <c r="H83" s="96"/>
      <c r="I83" s="93"/>
      <c r="J83" s="94"/>
      <c r="K83" s="312">
        <v>0.05</v>
      </c>
      <c r="L83" s="854">
        <f>N77*K83</f>
        <v>9069.6577150886878</v>
      </c>
      <c r="M83" s="855"/>
      <c r="N83" s="57"/>
    </row>
    <row r="84" spans="1:14" ht="15" thickBot="1">
      <c r="B84" s="97" t="s">
        <v>1058</v>
      </c>
      <c r="C84" s="98"/>
      <c r="D84" s="98"/>
      <c r="E84" s="98"/>
      <c r="F84" s="98"/>
      <c r="G84" s="98"/>
      <c r="H84" s="98"/>
      <c r="I84" s="99"/>
      <c r="J84" s="100"/>
      <c r="K84" s="313">
        <v>0.05</v>
      </c>
      <c r="L84" s="856">
        <f>N77*K84</f>
        <v>9069.6577150886878</v>
      </c>
      <c r="M84" s="857"/>
      <c r="N84" s="57"/>
    </row>
    <row r="85" spans="1:14" ht="15" thickBot="1">
      <c r="B85" s="820" t="s">
        <v>1037</v>
      </c>
      <c r="C85" s="821"/>
      <c r="D85" s="821"/>
      <c r="E85" s="821"/>
      <c r="F85" s="821"/>
      <c r="G85" s="821"/>
      <c r="H85" s="821"/>
      <c r="I85" s="821"/>
      <c r="J85" s="821"/>
      <c r="K85" s="821"/>
      <c r="L85" s="821"/>
      <c r="M85" s="822"/>
      <c r="N85" s="58">
        <f>L82+L83+L84</f>
        <v>54417.946290532127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235811.10059230588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985" t="s">
        <v>1028</v>
      </c>
      <c r="D30" s="986"/>
      <c r="E30" s="986"/>
      <c r="F30" s="986"/>
      <c r="G30" s="986"/>
      <c r="H30" s="986"/>
      <c r="I30" s="986"/>
      <c r="J30" s="462"/>
      <c r="K30" s="315"/>
      <c r="L30" s="831" t="s">
        <v>1029</v>
      </c>
      <c r="M30" s="832"/>
      <c r="N30" s="77" t="s">
        <v>1030</v>
      </c>
    </row>
    <row r="31" spans="1:14" ht="27" customHeight="1" thickBot="1">
      <c r="A31" t="s">
        <v>1929</v>
      </c>
      <c r="B31" s="86" t="s">
        <v>1764</v>
      </c>
      <c r="C31" s="983" t="s">
        <v>2245</v>
      </c>
      <c r="D31" s="984"/>
      <c r="E31" s="984"/>
      <c r="F31" s="984"/>
      <c r="G31" s="984"/>
      <c r="H31" s="984"/>
      <c r="I31" s="984"/>
      <c r="J31" s="984"/>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1915.0201952287498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393057</v>
      </c>
      <c r="N50" s="280">
        <f>K50*M50</f>
        <v>47166.84</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4625.4224759850176</v>
      </c>
      <c r="N51" s="280">
        <f>K51*M51</f>
        <v>9250.8449519700353</v>
      </c>
    </row>
    <row r="52" spans="1:14" ht="15" thickBot="1">
      <c r="A52" t="s">
        <v>1011</v>
      </c>
      <c r="B52" s="49" t="str">
        <f>VLOOKUP(A52,MATERIALES!A7:D373,3,FALSE)</f>
        <v>Malla Ciclónica Para Gaviones Galvanizada Y Plastificada Con Pvc Cal 12 (2M3)</v>
      </c>
      <c r="C52" s="318"/>
      <c r="D52" s="318"/>
      <c r="E52" s="318"/>
      <c r="F52" s="318"/>
      <c r="G52" s="318"/>
      <c r="H52" s="318"/>
      <c r="I52" s="318"/>
      <c r="J52" s="441" t="str">
        <f>VLOOKUP(A52,MATERIALES!A6:D644,2,FALSE)</f>
        <v>u</v>
      </c>
      <c r="K52" s="132">
        <v>0.5</v>
      </c>
      <c r="L52" s="333"/>
      <c r="M52" s="410">
        <f>VLOOKUP(A52,MATERIALES!A7:D400,4,FALSE)</f>
        <v>102198.16102794868</v>
      </c>
      <c r="N52" s="280">
        <f>K52*M52</f>
        <v>51099.080513974339</v>
      </c>
    </row>
    <row r="53" spans="1:14" ht="15" thickBot="1">
      <c r="B53" s="820" t="s">
        <v>1037</v>
      </c>
      <c r="C53" s="821"/>
      <c r="D53" s="821"/>
      <c r="E53" s="821"/>
      <c r="F53" s="821"/>
      <c r="G53" s="821"/>
      <c r="H53" s="821"/>
      <c r="I53" s="821"/>
      <c r="J53" s="821"/>
      <c r="K53" s="821"/>
      <c r="L53" s="821"/>
      <c r="M53" s="822"/>
      <c r="N53" s="402">
        <f>SUM(N48:N52)</f>
        <v>152175.01546594437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4">
        <f>VLOOKUP(A58,TRANSPORTE!A1:D117,4,FALSE)</f>
        <v>800</v>
      </c>
      <c r="M58" s="825"/>
      <c r="N58" s="295">
        <f>K58*L58</f>
        <v>880.00000000000011</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880.00000000000011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68">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193270.43956574809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38654.087913149619</v>
      </c>
      <c r="M82" s="855"/>
      <c r="N82" s="57"/>
    </row>
    <row r="83" spans="1:14">
      <c r="B83" s="95" t="s">
        <v>1057</v>
      </c>
      <c r="C83" s="96"/>
      <c r="D83" s="96"/>
      <c r="E83" s="96"/>
      <c r="F83" s="96"/>
      <c r="G83" s="96"/>
      <c r="H83" s="96"/>
      <c r="I83" s="93"/>
      <c r="J83" s="94"/>
      <c r="K83" s="312">
        <v>0.05</v>
      </c>
      <c r="L83" s="854">
        <f>N77*K83</f>
        <v>9663.5219782874046</v>
      </c>
      <c r="M83" s="855"/>
      <c r="N83" s="57"/>
    </row>
    <row r="84" spans="1:14" ht="15" thickBot="1">
      <c r="B84" s="97" t="s">
        <v>1058</v>
      </c>
      <c r="C84" s="98"/>
      <c r="D84" s="98"/>
      <c r="E84" s="98"/>
      <c r="F84" s="98"/>
      <c r="G84" s="98"/>
      <c r="H84" s="98"/>
      <c r="I84" s="99"/>
      <c r="J84" s="100"/>
      <c r="K84" s="313">
        <v>0.05</v>
      </c>
      <c r="L84" s="856">
        <f>N77*K84</f>
        <v>9663.5219782874046</v>
      </c>
      <c r="M84" s="857"/>
      <c r="N84" s="57"/>
    </row>
    <row r="85" spans="1:14" ht="15" thickBot="1">
      <c r="B85" s="820" t="s">
        <v>1037</v>
      </c>
      <c r="C85" s="821"/>
      <c r="D85" s="821"/>
      <c r="E85" s="821"/>
      <c r="F85" s="821"/>
      <c r="G85" s="821"/>
      <c r="H85" s="821"/>
      <c r="I85" s="821"/>
      <c r="J85" s="821"/>
      <c r="K85" s="821"/>
      <c r="L85" s="821"/>
      <c r="M85" s="822"/>
      <c r="N85" s="58">
        <f>L82+L83+L84</f>
        <v>57981.131869724428</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251251.57143547252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985" t="s">
        <v>1028</v>
      </c>
      <c r="D30" s="986"/>
      <c r="E30" s="986"/>
      <c r="F30" s="986"/>
      <c r="G30" s="986"/>
      <c r="H30" s="986"/>
      <c r="I30" s="986"/>
      <c r="J30" s="462"/>
      <c r="K30" s="315"/>
      <c r="L30" s="831" t="s">
        <v>1029</v>
      </c>
      <c r="M30" s="832"/>
      <c r="N30" s="77" t="s">
        <v>1030</v>
      </c>
    </row>
    <row r="31" spans="1:14" ht="28.5" customHeight="1" thickBot="1">
      <c r="A31" t="s">
        <v>1929</v>
      </c>
      <c r="B31" s="86" t="s">
        <v>1765</v>
      </c>
      <c r="C31" s="983" t="s">
        <v>2246</v>
      </c>
      <c r="D31" s="984"/>
      <c r="E31" s="984"/>
      <c r="F31" s="984"/>
      <c r="G31" s="984"/>
      <c r="H31" s="984"/>
      <c r="I31" s="984"/>
      <c r="J31" s="984"/>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1915.0201952287498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393057</v>
      </c>
      <c r="N50" s="280">
        <f>K50*M50</f>
        <v>47166.84</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4625.4224759850176</v>
      </c>
      <c r="N51" s="280">
        <f>K51*M51</f>
        <v>9250.8449519700353</v>
      </c>
    </row>
    <row r="52" spans="1:14" ht="15" thickBot="1">
      <c r="A52" t="s">
        <v>1013</v>
      </c>
      <c r="B52" s="49" t="str">
        <f>VLOOKUP(A52,MATERIALES!A7:D373,3,FALSE)</f>
        <v>Malla Ciclónica Para Gaviones Galvanizada Aleación Zn-5A1-Mm Y Plastificada Pvc Cal 12 (2M3)</v>
      </c>
      <c r="C52" s="318"/>
      <c r="D52" s="318"/>
      <c r="E52" s="318"/>
      <c r="F52" s="318"/>
      <c r="G52" s="318"/>
      <c r="H52" s="318"/>
      <c r="I52" s="318"/>
      <c r="J52" s="441" t="str">
        <f>VLOOKUP(A52,MATERIALES!A6:D644,2,FALSE)</f>
        <v>u</v>
      </c>
      <c r="K52" s="132">
        <v>0.5</v>
      </c>
      <c r="L52" s="333"/>
      <c r="M52" s="410">
        <f>VLOOKUP(A52,MATERIALES!A7:D400,4,FALSE)</f>
        <v>103738.03621215968</v>
      </c>
      <c r="N52" s="280">
        <f>K52*M52</f>
        <v>51869.018106079842</v>
      </c>
    </row>
    <row r="53" spans="1:14" ht="15" thickBot="1">
      <c r="B53" s="820" t="s">
        <v>1037</v>
      </c>
      <c r="C53" s="821"/>
      <c r="D53" s="821"/>
      <c r="E53" s="821"/>
      <c r="F53" s="821"/>
      <c r="G53" s="821"/>
      <c r="H53" s="821"/>
      <c r="I53" s="821"/>
      <c r="J53" s="821"/>
      <c r="K53" s="821"/>
      <c r="L53" s="821"/>
      <c r="M53" s="822"/>
      <c r="N53" s="402">
        <f>SUM(N48:N52)</f>
        <v>152944.95305804987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4">
        <f>VLOOKUP(A58,TRANSPORTE!A1:D117,4,FALSE)</f>
        <v>800</v>
      </c>
      <c r="M58" s="825"/>
      <c r="N58" s="295">
        <f>K58*L58</f>
        <v>880.00000000000011</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880.00000000000011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68">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194040.37715785363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38808.075431570724</v>
      </c>
      <c r="M82" s="855"/>
      <c r="N82" s="57"/>
    </row>
    <row r="83" spans="1:14">
      <c r="B83" s="95" t="s">
        <v>1057</v>
      </c>
      <c r="C83" s="96"/>
      <c r="D83" s="96"/>
      <c r="E83" s="96"/>
      <c r="F83" s="96"/>
      <c r="G83" s="96"/>
      <c r="H83" s="96"/>
      <c r="I83" s="93"/>
      <c r="J83" s="94"/>
      <c r="K83" s="312">
        <v>0.05</v>
      </c>
      <c r="L83" s="854">
        <f>N77*K83</f>
        <v>9702.0188578926809</v>
      </c>
      <c r="M83" s="855"/>
      <c r="N83" s="57"/>
    </row>
    <row r="84" spans="1:14" ht="15" thickBot="1">
      <c r="B84" s="97" t="s">
        <v>1058</v>
      </c>
      <c r="C84" s="98"/>
      <c r="D84" s="98"/>
      <c r="E84" s="98"/>
      <c r="F84" s="98"/>
      <c r="G84" s="98"/>
      <c r="H84" s="98"/>
      <c r="I84" s="99"/>
      <c r="J84" s="100"/>
      <c r="K84" s="313">
        <v>0.05</v>
      </c>
      <c r="L84" s="856">
        <f>N77*K84</f>
        <v>9702.0188578926809</v>
      </c>
      <c r="M84" s="857"/>
      <c r="N84" s="57"/>
    </row>
    <row r="85" spans="1:14" ht="15" thickBot="1">
      <c r="B85" s="820" t="s">
        <v>1037</v>
      </c>
      <c r="C85" s="821"/>
      <c r="D85" s="821"/>
      <c r="E85" s="821"/>
      <c r="F85" s="821"/>
      <c r="G85" s="821"/>
      <c r="H85" s="821"/>
      <c r="I85" s="821"/>
      <c r="J85" s="821"/>
      <c r="K85" s="821"/>
      <c r="L85" s="821"/>
      <c r="M85" s="822"/>
      <c r="N85" s="58">
        <f>L82+L83+L84</f>
        <v>58212.113147356089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252252.49030520971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1766</v>
      </c>
      <c r="C31" s="87" t="s">
        <v>2247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5"/>
      <c r="J36" s="276"/>
      <c r="K36" s="277">
        <f>VLOOKUP(A36,EQUIPOS!A6:D163,4,FALSE)</f>
        <v>15000</v>
      </c>
      <c r="L36" s="278"/>
      <c r="M36" s="344">
        <v>1</v>
      </c>
      <c r="N36" s="280">
        <f>K36*M36</f>
        <v>15000</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3191.7003253812504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18191.700325381251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60000</v>
      </c>
      <c r="N48" s="280">
        <f t="shared" ref="N48:N53" si="0">K48*M48</f>
        <v>30240</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20" t="str">
        <f>VLOOKUP(A49,MATERIALES!A5:D641,2,FALSE)</f>
        <v>m2</v>
      </c>
      <c r="K49" s="405">
        <v>2</v>
      </c>
      <c r="L49" s="429"/>
      <c r="M49" s="410">
        <f>VLOOKUP(A49,MATERIALES!A6:D397,4,FALSE)</f>
        <v>4625.4224759850176</v>
      </c>
      <c r="N49" s="280">
        <f t="shared" si="0"/>
        <v>9250.8449519700353</v>
      </c>
    </row>
    <row r="50" spans="1:14">
      <c r="A50" s="169" t="s">
        <v>845</v>
      </c>
      <c r="B50" s="49" t="str">
        <f>VLOOKUP(A50,MATERIALES!A6:D373,3,FALSE)</f>
        <v>Agua</v>
      </c>
      <c r="C50" s="433"/>
      <c r="D50" s="433"/>
      <c r="E50" s="433"/>
      <c r="F50" s="433"/>
      <c r="G50" s="433"/>
      <c r="H50" s="433"/>
      <c r="I50" s="433"/>
      <c r="J50" s="320" t="str">
        <f>VLOOKUP(A50,MATERIALES!A6:D642,2,FALSE)</f>
        <v>lt</v>
      </c>
      <c r="K50" s="405">
        <v>111</v>
      </c>
      <c r="L50" s="429"/>
      <c r="M50" s="410">
        <f>VLOOKUP(A50,MATERIALES!A6:D398,4,FALSE)</f>
        <v>42</v>
      </c>
      <c r="N50" s="280">
        <f t="shared" si="0"/>
        <v>4662</v>
      </c>
    </row>
    <row r="51" spans="1:14">
      <c r="A51" s="169" t="s">
        <v>625</v>
      </c>
      <c r="B51" s="49" t="str">
        <f>VLOOKUP(A51,MATERIALES!A6:D373,3,FALSE)</f>
        <v xml:space="preserve">Piedra para concreto ciclópeo (rajón o canto rodado)
</v>
      </c>
      <c r="C51" s="433"/>
      <c r="D51" s="433"/>
      <c r="E51" s="433"/>
      <c r="F51" s="433"/>
      <c r="G51" s="433"/>
      <c r="H51" s="433"/>
      <c r="I51" s="433"/>
      <c r="J51" s="320" t="str">
        <f>VLOOKUP(A51,MATERIALES!A6:D643,2,FALSE)</f>
        <v>m3</v>
      </c>
      <c r="K51" s="405">
        <v>0.4</v>
      </c>
      <c r="L51" s="429"/>
      <c r="M51" s="410">
        <f>VLOOKUP(A51,MATERIALES!A6:D399,4,FALSE)</f>
        <v>30000</v>
      </c>
      <c r="N51" s="280">
        <f t="shared" si="0"/>
        <v>12000</v>
      </c>
    </row>
    <row r="52" spans="1:14">
      <c r="A52" t="s">
        <v>873</v>
      </c>
      <c r="B52" s="328" t="str">
        <f>VLOOKUP(A52,MATERIALES!A7:D373,3,FALSE)</f>
        <v>Arena lavada</v>
      </c>
      <c r="C52" s="53"/>
      <c r="D52" s="53"/>
      <c r="E52" s="53"/>
      <c r="F52" s="53"/>
      <c r="G52" s="53"/>
      <c r="H52" s="53"/>
      <c r="I52" s="53"/>
      <c r="J52" s="320" t="str">
        <f>VLOOKUP(A52,MATERIALES!A6:D644,2,FALSE)</f>
        <v>m3</v>
      </c>
      <c r="K52" s="175">
        <v>0.378</v>
      </c>
      <c r="L52" s="326"/>
      <c r="M52" s="434">
        <f>VLOOKUP(A52,MATERIALES!A7:D400,4,FALSE)</f>
        <v>45220</v>
      </c>
      <c r="N52" s="281">
        <f t="shared" si="0"/>
        <v>17093.16</v>
      </c>
    </row>
    <row r="53" spans="1:14">
      <c r="A53" t="s">
        <v>875</v>
      </c>
      <c r="B53" s="174" t="str">
        <f>VLOOKUP(A53,MATERIALES!A8:D373,3,FALSE)</f>
        <v xml:space="preserve">Cemento gris
</v>
      </c>
      <c r="C53" s="325"/>
      <c r="D53" s="325"/>
      <c r="E53" s="325"/>
      <c r="F53" s="325"/>
      <c r="G53" s="325"/>
      <c r="H53" s="325"/>
      <c r="I53" s="325"/>
      <c r="J53" s="320" t="str">
        <f>VLOOKUP(A53,MATERIALES!A7:D645,2,FALSE)</f>
        <v>kg</v>
      </c>
      <c r="K53" s="50">
        <v>156</v>
      </c>
      <c r="L53" s="326"/>
      <c r="M53" s="434">
        <f>VLOOKUP(A53,MATERIALES!A8:D401,4,FALSE)</f>
        <v>470</v>
      </c>
      <c r="N53" s="281">
        <f t="shared" si="0"/>
        <v>73320</v>
      </c>
    </row>
    <row r="54" spans="1:14">
      <c r="B54" s="328"/>
      <c r="C54" s="325"/>
      <c r="D54" s="325"/>
      <c r="E54" s="325"/>
      <c r="F54" s="325"/>
      <c r="G54" s="325"/>
      <c r="H54" s="325"/>
      <c r="I54" s="325"/>
      <c r="J54" s="319"/>
      <c r="K54" s="50"/>
      <c r="L54" s="326"/>
      <c r="M54" s="434"/>
      <c r="N54" s="281"/>
    </row>
    <row r="55" spans="1:14" ht="15" thickBot="1">
      <c r="B55" s="826" t="s">
        <v>1037</v>
      </c>
      <c r="C55" s="827"/>
      <c r="D55" s="827"/>
      <c r="E55" s="827"/>
      <c r="F55" s="827"/>
      <c r="G55" s="827"/>
      <c r="H55" s="827"/>
      <c r="I55" s="827"/>
      <c r="J55" s="827"/>
      <c r="K55" s="827"/>
      <c r="L55" s="827"/>
      <c r="M55" s="828"/>
      <c r="N55" s="110">
        <f>SUM(N48:N54)</f>
        <v>146566.00495197004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339</v>
      </c>
      <c r="I60" s="287">
        <v>0.4</v>
      </c>
      <c r="J60" s="294">
        <v>1</v>
      </c>
      <c r="K60" s="287">
        <f>I60*J60</f>
        <v>0.4</v>
      </c>
      <c r="L60" s="824">
        <f>VLOOKUP(A60,TRANSPORTE!A1:D117,4,FALSE)</f>
        <v>800</v>
      </c>
      <c r="M60" s="825"/>
      <c r="N60" s="295">
        <f>K60*L60</f>
        <v>320</v>
      </c>
    </row>
    <row r="61" spans="1:14">
      <c r="A61" t="s">
        <v>1313</v>
      </c>
      <c r="B61" s="52" t="str">
        <f>VLOOKUP(A61,TRANSPORTE!A1:D117,3,FALSE)</f>
        <v>Transporte de arena</v>
      </c>
      <c r="C61" s="53"/>
      <c r="D61" s="53"/>
      <c r="E61" s="53"/>
      <c r="F61" s="53"/>
      <c r="G61" s="53"/>
      <c r="H61" s="319" t="s">
        <v>339</v>
      </c>
      <c r="I61" s="287">
        <v>0.378</v>
      </c>
      <c r="J61" s="294">
        <v>1</v>
      </c>
      <c r="K61" s="287">
        <f>I61*J61</f>
        <v>0.378</v>
      </c>
      <c r="L61" s="824">
        <f>VLOOKUP(A61,TRANSPORTE!A1:D117,4,FALSE)</f>
        <v>800</v>
      </c>
      <c r="M61" s="825"/>
      <c r="N61" s="295">
        <f t="shared" ref="N61:N62" si="1">K61*L61</f>
        <v>302.39999999999998</v>
      </c>
    </row>
    <row r="62" spans="1:14">
      <c r="A62" t="s">
        <v>1365</v>
      </c>
      <c r="B62" s="52" t="str">
        <f>VLOOKUP(A62,TRANSPORTE!A1:D117,3,FALSE)</f>
        <v>Transporte de material triturado</v>
      </c>
      <c r="C62" s="53"/>
      <c r="D62" s="53"/>
      <c r="E62" s="53"/>
      <c r="F62" s="53"/>
      <c r="G62" s="53"/>
      <c r="H62" s="319" t="s">
        <v>339</v>
      </c>
      <c r="I62" s="287">
        <v>0.504</v>
      </c>
      <c r="J62" s="294">
        <v>1</v>
      </c>
      <c r="K62" s="287">
        <f>I62*J62</f>
        <v>0.504</v>
      </c>
      <c r="L62" s="824">
        <f>VLOOKUP(A62,TRANSPORTE!A1:D117,4,FALSE)</f>
        <v>800</v>
      </c>
      <c r="M62" s="825"/>
      <c r="N62" s="295">
        <f t="shared" si="1"/>
        <v>403.2</v>
      </c>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1025.5999999999999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0"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8</v>
      </c>
      <c r="N71" s="403">
        <f>K71/M71</f>
        <v>51067.205206099999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63834.006507625003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229617.31178497628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45923.46235699526</v>
      </c>
      <c r="M84" s="855"/>
      <c r="N84" s="57"/>
    </row>
    <row r="85" spans="1:14">
      <c r="B85" s="95" t="s">
        <v>1057</v>
      </c>
      <c r="C85" s="96"/>
      <c r="D85" s="96"/>
      <c r="E85" s="96"/>
      <c r="F85" s="96"/>
      <c r="G85" s="96"/>
      <c r="H85" s="96"/>
      <c r="I85" s="93"/>
      <c r="J85" s="94"/>
      <c r="K85" s="312">
        <v>0.05</v>
      </c>
      <c r="L85" s="854">
        <f>N79*K85</f>
        <v>11480.865589248815</v>
      </c>
      <c r="M85" s="855"/>
      <c r="N85" s="57"/>
    </row>
    <row r="86" spans="1:14" ht="15" thickBot="1">
      <c r="B86" s="97" t="s">
        <v>1058</v>
      </c>
      <c r="C86" s="98"/>
      <c r="D86" s="98"/>
      <c r="E86" s="98"/>
      <c r="F86" s="98"/>
      <c r="G86" s="98"/>
      <c r="H86" s="98"/>
      <c r="I86" s="99"/>
      <c r="J86" s="100"/>
      <c r="K86" s="313">
        <v>0.05</v>
      </c>
      <c r="L86" s="856">
        <f>N79*K86</f>
        <v>11480.865589248815</v>
      </c>
      <c r="M86" s="857"/>
      <c r="N86" s="57"/>
    </row>
    <row r="87" spans="1:14" ht="15" thickBot="1">
      <c r="B87" s="820" t="s">
        <v>1037</v>
      </c>
      <c r="C87" s="821"/>
      <c r="D87" s="821"/>
      <c r="E87" s="821"/>
      <c r="F87" s="821"/>
      <c r="G87" s="821"/>
      <c r="H87" s="821"/>
      <c r="I87" s="821"/>
      <c r="J87" s="821"/>
      <c r="K87" s="821"/>
      <c r="L87" s="821"/>
      <c r="M87" s="822"/>
      <c r="N87" s="58">
        <f>L84+L85+L86</f>
        <v>68885.193535492886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298502.50532046915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1218</v>
      </c>
      <c r="C31" s="87" t="s">
        <v>2248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1276.6801301525002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1276.6801301525002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0.5</v>
      </c>
      <c r="L48" s="275"/>
      <c r="M48" s="410">
        <f>VLOOKUP(A48,MATERIALES!A5:D396,4,FALSE)</f>
        <v>1500</v>
      </c>
      <c r="N48" s="280">
        <f>K48*M48</f>
        <v>750</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1.01</v>
      </c>
      <c r="L49" s="429"/>
      <c r="M49" s="410">
        <f>VLOOKUP(A49,MATERIALES!A6:D397,4,FALSE)</f>
        <v>305668.15999999997</v>
      </c>
      <c r="N49" s="280">
        <f>K49*M49</f>
        <v>308724.84159999999</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4625.4224759850176</v>
      </c>
      <c r="N50" s="280">
        <f>K50*M50</f>
        <v>1387.6267427955052</v>
      </c>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c r="B54" s="328"/>
      <c r="C54" s="325"/>
      <c r="D54" s="325"/>
      <c r="E54" s="325"/>
      <c r="F54" s="325"/>
      <c r="G54" s="325"/>
      <c r="H54" s="325"/>
      <c r="I54" s="325"/>
      <c r="J54" s="319"/>
      <c r="K54" s="50"/>
      <c r="L54" s="326"/>
      <c r="M54" s="434"/>
      <c r="N54" s="281"/>
    </row>
    <row r="55" spans="1:14" ht="15" thickBot="1">
      <c r="B55" s="826" t="s">
        <v>1037</v>
      </c>
      <c r="C55" s="827"/>
      <c r="D55" s="827"/>
      <c r="E55" s="827"/>
      <c r="F55" s="827"/>
      <c r="G55" s="827"/>
      <c r="H55" s="827"/>
      <c r="I55" s="827"/>
      <c r="J55" s="827"/>
      <c r="K55" s="827"/>
      <c r="L55" s="827"/>
      <c r="M55" s="828"/>
      <c r="N55" s="110">
        <f>SUM(N48:N54)</f>
        <v>310862.4683427955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1323</v>
      </c>
      <c r="B60" s="52" t="str">
        <f>VLOOKUP(A60,TRANSPORTE!A1:D117,3,FALSE)</f>
        <v>Transporte de concreto</v>
      </c>
      <c r="C60" s="325"/>
      <c r="D60" s="325"/>
      <c r="E60" s="325"/>
      <c r="F60" s="325"/>
      <c r="G60" s="325"/>
      <c r="H60" s="319" t="s">
        <v>339</v>
      </c>
      <c r="I60" s="287">
        <v>1.01</v>
      </c>
      <c r="J60" s="294">
        <v>1</v>
      </c>
      <c r="K60" s="287">
        <f>I60*J60</f>
        <v>1.01</v>
      </c>
      <c r="L60" s="824">
        <f>VLOOKUP(A60,TRANSPORTE!A1:D117,4,FALSE)</f>
        <v>1549.35</v>
      </c>
      <c r="M60" s="825"/>
      <c r="N60" s="295">
        <f>K60*L60</f>
        <v>1564.8434999999999</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317"/>
      <c r="C65" s="318"/>
      <c r="D65" s="318"/>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1564.8434999999999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0"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339237.59457599802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67847.518915199602</v>
      </c>
      <c r="M84" s="855"/>
      <c r="N84" s="57"/>
    </row>
    <row r="85" spans="1:14">
      <c r="B85" s="95" t="s">
        <v>1057</v>
      </c>
      <c r="C85" s="96"/>
      <c r="D85" s="96"/>
      <c r="E85" s="96"/>
      <c r="F85" s="96"/>
      <c r="G85" s="96"/>
      <c r="H85" s="96"/>
      <c r="I85" s="93"/>
      <c r="J85" s="94"/>
      <c r="K85" s="312">
        <v>0.05</v>
      </c>
      <c r="L85" s="854">
        <f>N79*K85</f>
        <v>16961.8797287999</v>
      </c>
      <c r="M85" s="855"/>
      <c r="N85" s="57"/>
    </row>
    <row r="86" spans="1:14" ht="15" thickBot="1">
      <c r="B86" s="97" t="s">
        <v>1058</v>
      </c>
      <c r="C86" s="98"/>
      <c r="D86" s="98"/>
      <c r="E86" s="98"/>
      <c r="F86" s="98"/>
      <c r="G86" s="98"/>
      <c r="H86" s="98"/>
      <c r="I86" s="99"/>
      <c r="J86" s="100"/>
      <c r="K86" s="313">
        <v>0.05</v>
      </c>
      <c r="L86" s="856">
        <f>N79*K86</f>
        <v>16961.8797287999</v>
      </c>
      <c r="M86" s="857"/>
      <c r="N86" s="57"/>
    </row>
    <row r="87" spans="1:14" ht="15" thickBot="1">
      <c r="B87" s="820" t="s">
        <v>1037</v>
      </c>
      <c r="C87" s="821"/>
      <c r="D87" s="821"/>
      <c r="E87" s="821"/>
      <c r="F87" s="821"/>
      <c r="G87" s="821"/>
      <c r="H87" s="821"/>
      <c r="I87" s="821"/>
      <c r="J87" s="821"/>
      <c r="K87" s="821"/>
      <c r="L87" s="821"/>
      <c r="M87" s="822"/>
      <c r="N87" s="58">
        <f>L84+L85+L86</f>
        <v>101771.27837279941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441008.87294879742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29.25" customHeight="1" thickBot="1">
      <c r="A31" t="s">
        <v>1929</v>
      </c>
      <c r="B31" s="86" t="s">
        <v>1219</v>
      </c>
      <c r="C31" s="960" t="s">
        <v>2249</v>
      </c>
      <c r="D31" s="961"/>
      <c r="E31" s="961"/>
      <c r="F31" s="961"/>
      <c r="G31" s="961"/>
      <c r="H31" s="961"/>
      <c r="I31" s="961"/>
      <c r="J31" s="987"/>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68.08960694146667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0.05</v>
      </c>
      <c r="L48" s="275"/>
      <c r="M48" s="410">
        <f>VLOOKUP(A48,MATERIALES!A5:D396,4,FALSE)</f>
        <v>1500</v>
      </c>
      <c r="N48" s="280">
        <f>K48*M48</f>
        <v>75</v>
      </c>
    </row>
    <row r="49" spans="1:14">
      <c r="A49" s="169" t="s">
        <v>433</v>
      </c>
      <c r="B49" s="49" t="str">
        <f>VLOOKUP(A49,MATERIALES!A6:D373,3,FALSE)</f>
        <v xml:space="preserve">Cuneta prefabricada de concreto tipo V de (0,8*0,3*0,22)
</v>
      </c>
      <c r="C49" s="433"/>
      <c r="D49" s="433"/>
      <c r="E49" s="433"/>
      <c r="F49" s="433"/>
      <c r="G49" s="433"/>
      <c r="H49" s="433"/>
      <c r="I49" s="433"/>
      <c r="J49" s="320" t="str">
        <f>VLOOKUP(A49,MATERIALES!A5:D641,2,FALSE)</f>
        <v>m</v>
      </c>
      <c r="K49" s="405">
        <v>1</v>
      </c>
      <c r="L49" s="429"/>
      <c r="M49" s="410">
        <f>VLOOKUP(A49,MATERIALES!A6:D397,4,FALSE)</f>
        <v>51489.748159509189</v>
      </c>
      <c r="N49" s="280">
        <f>K49*M49</f>
        <v>51489.748159509189</v>
      </c>
    </row>
    <row r="50" spans="1:14">
      <c r="A50" s="169"/>
      <c r="B50" s="49"/>
      <c r="C50" s="433"/>
      <c r="D50" s="433"/>
      <c r="E50" s="433"/>
      <c r="F50" s="433"/>
      <c r="G50" s="433"/>
      <c r="H50" s="433"/>
      <c r="I50" s="433"/>
      <c r="J50" s="319"/>
      <c r="K50" s="405"/>
      <c r="L50" s="429"/>
      <c r="M50" s="410"/>
      <c r="N50" s="280"/>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51564.748159509189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150</v>
      </c>
      <c r="N72" s="403">
        <f>K72/M72</f>
        <v>680.89606941466661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1361.7921388293332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52994.629905279988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10598.925981055998</v>
      </c>
      <c r="M84" s="855"/>
      <c r="N84" s="57"/>
    </row>
    <row r="85" spans="1:14">
      <c r="B85" s="95" t="s">
        <v>1057</v>
      </c>
      <c r="C85" s="96"/>
      <c r="D85" s="96"/>
      <c r="E85" s="96"/>
      <c r="F85" s="96"/>
      <c r="G85" s="96"/>
      <c r="H85" s="96"/>
      <c r="I85" s="93"/>
      <c r="J85" s="94"/>
      <c r="K85" s="312">
        <v>0.05</v>
      </c>
      <c r="L85" s="854">
        <f>N79*K85</f>
        <v>2649.7314952639995</v>
      </c>
      <c r="M85" s="855"/>
      <c r="N85" s="57"/>
    </row>
    <row r="86" spans="1:14" ht="15" thickBot="1">
      <c r="B86" s="97" t="s">
        <v>1058</v>
      </c>
      <c r="C86" s="98"/>
      <c r="D86" s="98"/>
      <c r="E86" s="98"/>
      <c r="F86" s="98"/>
      <c r="G86" s="98"/>
      <c r="H86" s="98"/>
      <c r="I86" s="99"/>
      <c r="J86" s="100"/>
      <c r="K86" s="313">
        <v>0.05</v>
      </c>
      <c r="L86" s="856">
        <f>N79*K86</f>
        <v>2649.7314952639995</v>
      </c>
      <c r="M86" s="857"/>
      <c r="N86" s="57"/>
    </row>
    <row r="87" spans="1:14" ht="15" thickBot="1">
      <c r="B87" s="820" t="s">
        <v>1037</v>
      </c>
      <c r="C87" s="821"/>
      <c r="D87" s="821"/>
      <c r="E87" s="821"/>
      <c r="F87" s="821"/>
      <c r="G87" s="821"/>
      <c r="H87" s="821"/>
      <c r="I87" s="821"/>
      <c r="J87" s="821"/>
      <c r="K87" s="821"/>
      <c r="L87" s="821"/>
      <c r="M87" s="822"/>
      <c r="N87" s="58">
        <f>L84+L85+L86</f>
        <v>15898.388971583996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68893.018876863978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1767</v>
      </c>
      <c r="C31" s="960" t="s">
        <v>2250</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5"/>
      <c r="J36" s="276"/>
      <c r="K36" s="277">
        <f>VLOOKUP(A36,EQUIPOS!A6:D163,4,FALSE)</f>
        <v>5000</v>
      </c>
      <c r="L36" s="278"/>
      <c r="M36" s="344">
        <v>1.25</v>
      </c>
      <c r="N36" s="280">
        <f>K36/M36</f>
        <v>4000</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1787.3521822135001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5787.3521822134999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0.5</v>
      </c>
      <c r="L48" s="275"/>
      <c r="M48" s="410">
        <f>VLOOKUP(A48,MATERIALES!A5:D396,4,FALSE)</f>
        <v>25000</v>
      </c>
      <c r="N48" s="280">
        <f>K48*M48</f>
        <v>12500</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0.5</v>
      </c>
      <c r="L49" s="429"/>
      <c r="M49" s="410">
        <f>VLOOKUP(A49,MATERIALES!A6:D397,4,FALSE)</f>
        <v>1500</v>
      </c>
      <c r="N49" s="280">
        <f>K49*M49</f>
        <v>750</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1.01</v>
      </c>
      <c r="L50" s="429"/>
      <c r="M50" s="410">
        <f>VLOOKUP(A50,MATERIALES!A6:D398,4,FALSE)</f>
        <v>305668.15999999997</v>
      </c>
      <c r="N50" s="280">
        <f>K50*M50</f>
        <v>308724.84159999999</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0.3</v>
      </c>
      <c r="L51" s="429"/>
      <c r="M51" s="410">
        <f>VLOOKUP(A51,MATERIALES!A6:D399,4,FALSE)</f>
        <v>4625.4224759850176</v>
      </c>
      <c r="N51" s="280">
        <f>K51*M51</f>
        <v>1387.6267427955052</v>
      </c>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323362.4683427955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5"/>
      <c r="D58" s="325"/>
      <c r="E58" s="325"/>
      <c r="F58" s="325"/>
      <c r="G58" s="325"/>
      <c r="H58" s="319" t="s">
        <v>2105</v>
      </c>
      <c r="I58" s="287">
        <v>1.01</v>
      </c>
      <c r="J58" s="294">
        <v>1</v>
      </c>
      <c r="K58" s="287">
        <f>I58*J58</f>
        <v>1.01</v>
      </c>
      <c r="L58" s="824">
        <f>VLOOKUP(A58,TRANSPORTE!A1:D117,4,FALSE)</f>
        <v>1549.35</v>
      </c>
      <c r="M58" s="825"/>
      <c r="N58" s="295">
        <f>K58*L58</f>
        <v>1564.8434999999999</v>
      </c>
    </row>
    <row r="59" spans="1:14">
      <c r="A59" t="s">
        <v>1375</v>
      </c>
      <c r="B59" s="52" t="str">
        <f>VLOOKUP(A59,TRANSPORTE!A1:D117,3,FALSE)</f>
        <v>Transporte de material seleccionado para relleno</v>
      </c>
      <c r="C59" s="53"/>
      <c r="D59" s="53"/>
      <c r="E59" s="53"/>
      <c r="F59" s="53"/>
      <c r="G59" s="53"/>
      <c r="H59" s="319" t="s">
        <v>2105</v>
      </c>
      <c r="I59" s="287">
        <v>0.5</v>
      </c>
      <c r="J59" s="294">
        <v>1</v>
      </c>
      <c r="K59" s="287">
        <f>I59*J59</f>
        <v>0.5</v>
      </c>
      <c r="L59" s="824">
        <f>VLOOKUP(A59,TRANSPORTE!A1:D117,4,FALSE)</f>
        <v>800</v>
      </c>
      <c r="M59" s="825"/>
      <c r="N59" s="295">
        <f>K59*L59</f>
        <v>400</v>
      </c>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317"/>
      <c r="C63" s="318"/>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1964.8434999999999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13</v>
      </c>
      <c r="B69" s="55" t="str">
        <f>VLOOKUP(A69,'MANO DE OBRA'!A8:D68,3,FALSE)</f>
        <v>Obrero (5)</v>
      </c>
      <c r="C69" s="53"/>
      <c r="D69" s="53"/>
      <c r="E69" s="53"/>
      <c r="F69" s="53"/>
      <c r="G69" s="53"/>
      <c r="H69" s="53"/>
      <c r="I69" s="300">
        <f>K69/J69*100</f>
        <v>138019.47352999999</v>
      </c>
      <c r="J69" s="301">
        <v>185</v>
      </c>
      <c r="K69" s="302">
        <f>VLOOKUP(A69,'MANO DE OBRA'!A8:D99,4,FALSE)</f>
        <v>255336.02603049998</v>
      </c>
      <c r="L69" s="56"/>
      <c r="M69" s="442">
        <v>10</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68">
        <f>SUM(N69:N74)</f>
        <v>35747.043644270001</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366861.70766927901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73372.341533855812</v>
      </c>
      <c r="M82" s="855"/>
      <c r="N82" s="57"/>
    </row>
    <row r="83" spans="1:14">
      <c r="B83" s="95" t="s">
        <v>1057</v>
      </c>
      <c r="C83" s="96"/>
      <c r="D83" s="96"/>
      <c r="E83" s="96"/>
      <c r="F83" s="96"/>
      <c r="G83" s="96"/>
      <c r="H83" s="96"/>
      <c r="I83" s="93"/>
      <c r="J83" s="94"/>
      <c r="K83" s="312">
        <v>0.05</v>
      </c>
      <c r="L83" s="854">
        <f>N77*K83</f>
        <v>18343.085383463953</v>
      </c>
      <c r="M83" s="855"/>
      <c r="N83" s="57"/>
    </row>
    <row r="84" spans="1:14" ht="15" thickBot="1">
      <c r="B84" s="97" t="s">
        <v>1058</v>
      </c>
      <c r="C84" s="98"/>
      <c r="D84" s="98"/>
      <c r="E84" s="98"/>
      <c r="F84" s="98"/>
      <c r="G84" s="98"/>
      <c r="H84" s="98"/>
      <c r="I84" s="99"/>
      <c r="J84" s="100"/>
      <c r="K84" s="313">
        <v>0.05</v>
      </c>
      <c r="L84" s="856">
        <f>N77*K84</f>
        <v>18343.085383463953</v>
      </c>
      <c r="M84" s="857"/>
      <c r="N84" s="57"/>
    </row>
    <row r="85" spans="1:14" ht="15" thickBot="1">
      <c r="B85" s="820" t="s">
        <v>1037</v>
      </c>
      <c r="C85" s="821"/>
      <c r="D85" s="821"/>
      <c r="E85" s="821"/>
      <c r="F85" s="821"/>
      <c r="G85" s="821"/>
      <c r="H85" s="821"/>
      <c r="I85" s="821"/>
      <c r="J85" s="821"/>
      <c r="K85" s="821"/>
      <c r="L85" s="821"/>
      <c r="M85" s="822"/>
      <c r="N85" s="58">
        <f>L82+L83+L84</f>
        <v>110058.51230078372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476920.21997006272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1.5" customHeight="1" thickBot="1">
      <c r="A31" t="s">
        <v>1929</v>
      </c>
      <c r="B31" s="86" t="s">
        <v>1768</v>
      </c>
      <c r="C31" s="960" t="s">
        <v>2251</v>
      </c>
      <c r="D31" s="961"/>
      <c r="E31" s="961"/>
      <c r="F31" s="961"/>
      <c r="G31" s="961"/>
      <c r="H31" s="961"/>
      <c r="I31" s="961"/>
      <c r="J31" s="987"/>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5"/>
      <c r="J36" s="276"/>
      <c r="K36" s="277">
        <f>VLOOKUP(A36,EQUIPOS!A6:D163,4,FALSE)</f>
        <v>5000</v>
      </c>
      <c r="L36" s="278"/>
      <c r="M36" s="344">
        <v>18.75</v>
      </c>
      <c r="N36" s="280">
        <f>K36/M36</f>
        <v>266.66666666666669</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102.1344104122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368.80107707886668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0.05</v>
      </c>
      <c r="L48" s="275"/>
      <c r="M48" s="410">
        <f>VLOOKUP(A48,MATERIALES!A5:D396,4,FALSE)</f>
        <v>25000</v>
      </c>
      <c r="N48" s="280">
        <f>K48*M48</f>
        <v>1250</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0.05</v>
      </c>
      <c r="L49" s="429"/>
      <c r="M49" s="410">
        <f>VLOOKUP(A49,MATERIALES!A6:D397,4,FALSE)</f>
        <v>1500</v>
      </c>
      <c r="N49" s="280">
        <f>K49*M49</f>
        <v>75</v>
      </c>
    </row>
    <row r="50" spans="1:14">
      <c r="A50" s="169" t="s">
        <v>433</v>
      </c>
      <c r="B50" s="49" t="str">
        <f>VLOOKUP(A50,MATERIALES!A6:D373,3,FALSE)</f>
        <v xml:space="preserve">Cuneta prefabricada de concreto tipo V de (0,8*0,3*0,22)
</v>
      </c>
      <c r="C50" s="433"/>
      <c r="D50" s="433"/>
      <c r="E50" s="433"/>
      <c r="F50" s="433"/>
      <c r="G50" s="433"/>
      <c r="H50" s="433"/>
      <c r="I50" s="433"/>
      <c r="J50" s="320" t="str">
        <f>VLOOKUP(A50,MATERIALES!A6:D642,2,FALSE)</f>
        <v>m</v>
      </c>
      <c r="K50" s="405">
        <v>1</v>
      </c>
      <c r="L50" s="429"/>
      <c r="M50" s="410">
        <f>VLOOKUP(A50,MATERIALES!A6:D398,4,FALSE)</f>
        <v>51489.748159509189</v>
      </c>
      <c r="N50" s="280">
        <f>K50*M50</f>
        <v>51489.748159509189</v>
      </c>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52814.748159509189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1375</v>
      </c>
      <c r="B58" s="52" t="str">
        <f>VLOOKUP(A58,TRANSPORTE!A1:D117,3,FALSE)</f>
        <v>Transporte de material seleccionado para relleno</v>
      </c>
      <c r="C58" s="325"/>
      <c r="D58" s="325"/>
      <c r="E58" s="325"/>
      <c r="F58" s="325"/>
      <c r="G58" s="325"/>
      <c r="H58" s="319" t="s">
        <v>2105</v>
      </c>
      <c r="I58" s="287">
        <v>0.05</v>
      </c>
      <c r="J58" s="294">
        <v>1</v>
      </c>
      <c r="K58" s="287">
        <f>I58*J58</f>
        <v>0.05</v>
      </c>
      <c r="L58" s="824">
        <f>VLOOKUP(A58,TRANSPORTE!A1:D117,4,FALSE)</f>
        <v>800</v>
      </c>
      <c r="M58" s="825"/>
      <c r="N58" s="295">
        <f>K58*L58</f>
        <v>40</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40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150</v>
      </c>
      <c r="N69" s="403">
        <f>K69/M69</f>
        <v>1361.7921388293332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68">
        <f>SUM(N69:N74)</f>
        <v>2042.6882082439997</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55266.237444832055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11053.247488966412</v>
      </c>
      <c r="M82" s="855"/>
      <c r="N82" s="57"/>
    </row>
    <row r="83" spans="1:14">
      <c r="B83" s="95" t="s">
        <v>1057</v>
      </c>
      <c r="C83" s="96"/>
      <c r="D83" s="96"/>
      <c r="E83" s="96"/>
      <c r="F83" s="96"/>
      <c r="G83" s="96"/>
      <c r="H83" s="96"/>
      <c r="I83" s="93"/>
      <c r="J83" s="94"/>
      <c r="K83" s="312">
        <v>0.05</v>
      </c>
      <c r="L83" s="854">
        <f>N77*K83</f>
        <v>2763.3118722416029</v>
      </c>
      <c r="M83" s="855"/>
      <c r="N83" s="57"/>
    </row>
    <row r="84" spans="1:14" ht="15" thickBot="1">
      <c r="B84" s="97" t="s">
        <v>1058</v>
      </c>
      <c r="C84" s="98"/>
      <c r="D84" s="98"/>
      <c r="E84" s="98"/>
      <c r="F84" s="98"/>
      <c r="G84" s="98"/>
      <c r="H84" s="98"/>
      <c r="I84" s="99"/>
      <c r="J84" s="100"/>
      <c r="K84" s="313">
        <v>0.05</v>
      </c>
      <c r="L84" s="856">
        <f>N77*K84</f>
        <v>2763.3118722416029</v>
      </c>
      <c r="M84" s="857"/>
      <c r="N84" s="57"/>
    </row>
    <row r="85" spans="1:14" ht="15" thickBot="1">
      <c r="B85" s="820" t="s">
        <v>1037</v>
      </c>
      <c r="C85" s="821"/>
      <c r="D85" s="821"/>
      <c r="E85" s="821"/>
      <c r="F85" s="821"/>
      <c r="G85" s="821"/>
      <c r="H85" s="821"/>
      <c r="I85" s="821"/>
      <c r="J85" s="821"/>
      <c r="K85" s="821"/>
      <c r="L85" s="821"/>
      <c r="M85" s="822"/>
      <c r="N85" s="58">
        <f>L82+L83+L84</f>
        <v>16579.871233449619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71846.108678281671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1220</v>
      </c>
      <c r="C31" s="87" t="s">
        <v>2252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127.66801301525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905</v>
      </c>
      <c r="B48" s="49" t="str">
        <f>VLOOKUP(A48,MATERIALES!A5:D373,3,FALSE)</f>
        <v>Concreto Resistencia  14 (Mpa)</v>
      </c>
      <c r="C48" s="289"/>
      <c r="D48" s="289"/>
      <c r="E48" s="289"/>
      <c r="F48" s="289"/>
      <c r="G48" s="289"/>
      <c r="H48" s="289"/>
      <c r="I48" s="276"/>
      <c r="J48" s="232" t="str">
        <f>VLOOKUP(A48,MATERIALES!A4:D640,2,FALSE)</f>
        <v>m3</v>
      </c>
      <c r="K48" s="290">
        <v>7.0000000000000007E-2</v>
      </c>
      <c r="L48" s="275"/>
      <c r="M48" s="410">
        <f>VLOOKUP(A48,MATERIALES!A5:D396,4,FALSE)</f>
        <v>305668.15999999997</v>
      </c>
      <c r="N48" s="280">
        <f>K48*M48</f>
        <v>21396.771199999999</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19" t="str">
        <f>VLOOKUP(A49,MATERIALES!A5:D641,2,FALSE)</f>
        <v>m2</v>
      </c>
      <c r="K49" s="405">
        <v>0.3</v>
      </c>
      <c r="L49" s="429"/>
      <c r="M49" s="410">
        <f>VLOOKUP(A49,MATERIALES!A6:D397,4,FALSE)</f>
        <v>4625.4224759850176</v>
      </c>
      <c r="N49" s="280">
        <f>K49*M49</f>
        <v>1387.6267427955052</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22784.397942795506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5"/>
      <c r="D58" s="325"/>
      <c r="E58" s="325"/>
      <c r="F58" s="325"/>
      <c r="G58" s="325"/>
      <c r="H58" s="319" t="s">
        <v>2105</v>
      </c>
      <c r="I58" s="287">
        <v>7.0000000000000007E-2</v>
      </c>
      <c r="J58" s="294">
        <v>1</v>
      </c>
      <c r="K58" s="287">
        <f>I58*J58</f>
        <v>7.0000000000000007E-2</v>
      </c>
      <c r="L58" s="824">
        <f>VLOOKUP(A58,TRANSPORTE!A1:D117,4,FALSE)</f>
        <v>1549.35</v>
      </c>
      <c r="M58" s="825"/>
      <c r="N58" s="295">
        <f>K58*L58</f>
        <v>108.45450000000001</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108.45450000000001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39">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68">
        <f>SUM(N69:N74)</f>
        <v>2553.3602603049999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25573.880716115753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5114.7761432231509</v>
      </c>
      <c r="M82" s="855"/>
      <c r="N82" s="57"/>
    </row>
    <row r="83" spans="1:14">
      <c r="B83" s="95" t="s">
        <v>1057</v>
      </c>
      <c r="C83" s="96"/>
      <c r="D83" s="96"/>
      <c r="E83" s="96"/>
      <c r="F83" s="96"/>
      <c r="G83" s="96"/>
      <c r="H83" s="96"/>
      <c r="I83" s="93"/>
      <c r="J83" s="94"/>
      <c r="K83" s="312">
        <v>0.05</v>
      </c>
      <c r="L83" s="854">
        <f>N77*K83</f>
        <v>1278.6940358057877</v>
      </c>
      <c r="M83" s="855"/>
      <c r="N83" s="57"/>
    </row>
    <row r="84" spans="1:14" ht="15" thickBot="1">
      <c r="B84" s="97" t="s">
        <v>1058</v>
      </c>
      <c r="C84" s="98"/>
      <c r="D84" s="98"/>
      <c r="E84" s="98"/>
      <c r="F84" s="98"/>
      <c r="G84" s="98"/>
      <c r="H84" s="98"/>
      <c r="I84" s="99"/>
      <c r="J84" s="100"/>
      <c r="K84" s="313">
        <v>0.05</v>
      </c>
      <c r="L84" s="856">
        <f>N77*K84</f>
        <v>1278.6940358057877</v>
      </c>
      <c r="M84" s="857"/>
      <c r="N84" s="57"/>
    </row>
    <row r="85" spans="1:14" ht="15" thickBot="1">
      <c r="B85" s="820" t="s">
        <v>1037</v>
      </c>
      <c r="C85" s="821"/>
      <c r="D85" s="821"/>
      <c r="E85" s="821"/>
      <c r="F85" s="821"/>
      <c r="G85" s="821"/>
      <c r="H85" s="821"/>
      <c r="I85" s="821"/>
      <c r="J85" s="821"/>
      <c r="K85" s="821"/>
      <c r="L85" s="821"/>
      <c r="M85" s="822"/>
      <c r="N85" s="58">
        <f>L82+L83+L84</f>
        <v>7672.1642148347255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33246.044930950477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1769</v>
      </c>
      <c r="C31" s="87" t="s">
        <v>2253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68.08960694146667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402</v>
      </c>
      <c r="B48" s="49" t="str">
        <f>VLOOKUP(A48,MATERIALES!A5:D373,3,FALSE)</f>
        <v>Bordillo Prefabricado En Concreto Ref.A85 Ntc-4109, 0,20 X 0,35 X 0.80 M</v>
      </c>
      <c r="C48" s="289"/>
      <c r="D48" s="289"/>
      <c r="E48" s="289"/>
      <c r="F48" s="289"/>
      <c r="G48" s="289"/>
      <c r="H48" s="289"/>
      <c r="I48" s="276"/>
      <c r="J48" s="232" t="str">
        <f>VLOOKUP(A48,MATERIALES!A4:D640,2,FALSE)</f>
        <v>u</v>
      </c>
      <c r="K48" s="290">
        <v>1.25</v>
      </c>
      <c r="L48" s="275"/>
      <c r="M48" s="410">
        <f>VLOOKUP(A48,MATERIALES!A5:D396,4,FALSE)</f>
        <v>34500</v>
      </c>
      <c r="N48" s="280">
        <f>K48*M48</f>
        <v>43125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43125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150</v>
      </c>
      <c r="N69" s="403">
        <f>K69/M69</f>
        <v>680.89606941466661</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1361.7921388293332</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44554.881745770799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8910.9763491541598</v>
      </c>
      <c r="M82" s="855"/>
      <c r="N82" s="57"/>
    </row>
    <row r="83" spans="1:14">
      <c r="B83" s="95" t="s">
        <v>1057</v>
      </c>
      <c r="C83" s="96"/>
      <c r="D83" s="96"/>
      <c r="E83" s="96"/>
      <c r="F83" s="96"/>
      <c r="G83" s="96"/>
      <c r="H83" s="96"/>
      <c r="I83" s="93"/>
      <c r="J83" s="94"/>
      <c r="K83" s="312">
        <v>0.05</v>
      </c>
      <c r="L83" s="854">
        <f>N77*K83</f>
        <v>2227.74408728854</v>
      </c>
      <c r="M83" s="855"/>
      <c r="N83" s="57"/>
    </row>
    <row r="84" spans="1:14" ht="15" thickBot="1">
      <c r="B84" s="97" t="s">
        <v>1058</v>
      </c>
      <c r="C84" s="98"/>
      <c r="D84" s="98"/>
      <c r="E84" s="98"/>
      <c r="F84" s="98"/>
      <c r="G84" s="98"/>
      <c r="H84" s="98"/>
      <c r="I84" s="99"/>
      <c r="J84" s="100"/>
      <c r="K84" s="313">
        <v>0.05</v>
      </c>
      <c r="L84" s="856">
        <f>N77*K84</f>
        <v>2227.74408728854</v>
      </c>
      <c r="M84" s="857"/>
      <c r="N84" s="57"/>
    </row>
    <row r="85" spans="1:14" ht="15" thickBot="1">
      <c r="B85" s="820" t="s">
        <v>1037</v>
      </c>
      <c r="C85" s="821"/>
      <c r="D85" s="821"/>
      <c r="E85" s="821"/>
      <c r="F85" s="821"/>
      <c r="G85" s="821"/>
      <c r="H85" s="821"/>
      <c r="I85" s="821"/>
      <c r="J85" s="821"/>
      <c r="K85" s="821"/>
      <c r="L85" s="821"/>
      <c r="M85" s="822"/>
      <c r="N85" s="58">
        <f>L82+L83+L84</f>
        <v>13366.46452373124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57921.346269502043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1770</v>
      </c>
      <c r="C31" s="87" t="s">
        <v>2254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153.2016156183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153.2016156183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393057</v>
      </c>
      <c r="N48" s="280">
        <f>K48*M48</f>
        <v>786.11400000000003</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7.0000000000000007E-2</v>
      </c>
      <c r="L49" s="429"/>
      <c r="M49" s="410">
        <f>VLOOKUP(A49,MATERIALES!A6:D397,4,FALSE)</f>
        <v>305668.15999999997</v>
      </c>
      <c r="N49" s="280">
        <f>K49*M49</f>
        <v>21396.771199999999</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4625.4224759850176</v>
      </c>
      <c r="N50" s="280">
        <f>K50*M50</f>
        <v>1387.6267427955052</v>
      </c>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23570.511942795507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5"/>
      <c r="D58" s="325"/>
      <c r="E58" s="325"/>
      <c r="F58" s="325"/>
      <c r="G58" s="325"/>
      <c r="H58" s="319" t="s">
        <v>2105</v>
      </c>
      <c r="I58" s="421">
        <v>7.2000000000000008E-2</v>
      </c>
      <c r="J58" s="294">
        <v>1</v>
      </c>
      <c r="K58" s="287">
        <f>I58*J58</f>
        <v>7.2000000000000008E-2</v>
      </c>
      <c r="L58" s="824">
        <f>VLOOKUP(A58,TRANSPORTE!A1:D117,4,FALSE)</f>
        <v>1549.35</v>
      </c>
      <c r="M58" s="825"/>
      <c r="N58" s="295">
        <f>K58*L58</f>
        <v>111.5532</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111.5532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100</v>
      </c>
      <c r="N69" s="403">
        <f>K69/M69</f>
        <v>2042.688208244</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68">
        <f>SUM(N69:N74)</f>
        <v>3064.032312366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26899.299070779809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5379.8598141559623</v>
      </c>
      <c r="M82" s="855"/>
      <c r="N82" s="57"/>
    </row>
    <row r="83" spans="1:14">
      <c r="B83" s="95" t="s">
        <v>1057</v>
      </c>
      <c r="C83" s="96"/>
      <c r="D83" s="96"/>
      <c r="E83" s="96"/>
      <c r="F83" s="96"/>
      <c r="G83" s="96"/>
      <c r="H83" s="96"/>
      <c r="I83" s="93"/>
      <c r="J83" s="94"/>
      <c r="K83" s="312">
        <v>0.05</v>
      </c>
      <c r="L83" s="854">
        <f>N77*K83</f>
        <v>1344.9649535389906</v>
      </c>
      <c r="M83" s="855"/>
      <c r="N83" s="57"/>
    </row>
    <row r="84" spans="1:14" ht="15" thickBot="1">
      <c r="B84" s="97" t="s">
        <v>1058</v>
      </c>
      <c r="C84" s="98"/>
      <c r="D84" s="98"/>
      <c r="E84" s="98"/>
      <c r="F84" s="98"/>
      <c r="G84" s="98"/>
      <c r="H84" s="98"/>
      <c r="I84" s="99"/>
      <c r="J84" s="100"/>
      <c r="K84" s="313">
        <v>0.05</v>
      </c>
      <c r="L84" s="856">
        <f>N77*K84</f>
        <v>1344.9649535389906</v>
      </c>
      <c r="M84" s="857"/>
      <c r="N84" s="57"/>
    </row>
    <row r="85" spans="1:14" ht="15" thickBot="1">
      <c r="B85" s="820" t="s">
        <v>1037</v>
      </c>
      <c r="C85" s="821"/>
      <c r="D85" s="821"/>
      <c r="E85" s="821"/>
      <c r="F85" s="821"/>
      <c r="G85" s="821"/>
      <c r="H85" s="821"/>
      <c r="I85" s="821"/>
      <c r="J85" s="821"/>
      <c r="K85" s="821"/>
      <c r="L85" s="821"/>
      <c r="M85" s="822"/>
      <c r="N85" s="58">
        <f>L82+L83+L84</f>
        <v>8069.789721233944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34969.088792013754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1771</v>
      </c>
      <c r="C31" s="87" t="s">
        <v>2255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85.112008676833341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85.112008676833341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393057</v>
      </c>
      <c r="N48" s="280">
        <f>K48*M48</f>
        <v>786.11400000000003</v>
      </c>
    </row>
    <row r="49" spans="1:14">
      <c r="A49" s="169" t="s">
        <v>402</v>
      </c>
      <c r="B49" s="49" t="str">
        <f>VLOOKUP(A49,MATERIALES!A6:D373,3,FALSE)</f>
        <v>Bordillo Prefabricado En Concreto Ref.A85 Ntc-4109, 0,20 X 0,35 X 0.80 M</v>
      </c>
      <c r="C49" s="433"/>
      <c r="D49" s="433"/>
      <c r="E49" s="433"/>
      <c r="F49" s="433"/>
      <c r="G49" s="433"/>
      <c r="H49" s="433"/>
      <c r="I49" s="433"/>
      <c r="J49" s="320" t="str">
        <f>VLOOKUP(A49,MATERIALES!A5:D641,2,FALSE)</f>
        <v>u</v>
      </c>
      <c r="K49" s="405">
        <v>1.25</v>
      </c>
      <c r="L49" s="429"/>
      <c r="M49" s="410">
        <f>VLOOKUP(A49,MATERIALES!A6:D397,4,FALSE)</f>
        <v>34500</v>
      </c>
      <c r="N49" s="280">
        <f>K49*M49</f>
        <v>43125</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43911.114000000001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5"/>
      <c r="D58" s="325"/>
      <c r="E58" s="325"/>
      <c r="F58" s="325"/>
      <c r="G58" s="325"/>
      <c r="H58" s="319" t="s">
        <v>2105</v>
      </c>
      <c r="I58" s="421">
        <v>2E-3</v>
      </c>
      <c r="J58" s="294">
        <v>1</v>
      </c>
      <c r="K58" s="421">
        <f>I58*J58</f>
        <v>2E-3</v>
      </c>
      <c r="L58" s="824">
        <f>VLOOKUP(A58,TRANSPORTE!A1:D117,4,FALSE)</f>
        <v>1549.35</v>
      </c>
      <c r="M58" s="825"/>
      <c r="N58" s="295">
        <f>K58*L58</f>
        <v>3.0987</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3.0987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150</v>
      </c>
      <c r="N69" s="403">
        <f>K69/M69</f>
        <v>1021.3441041219999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1702.2401735366666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45701.564882213504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9140.3129764427013</v>
      </c>
      <c r="M82" s="855"/>
      <c r="N82" s="57"/>
    </row>
    <row r="83" spans="1:14">
      <c r="B83" s="95" t="s">
        <v>1057</v>
      </c>
      <c r="C83" s="96"/>
      <c r="D83" s="96"/>
      <c r="E83" s="96"/>
      <c r="F83" s="96"/>
      <c r="G83" s="96"/>
      <c r="H83" s="96"/>
      <c r="I83" s="93"/>
      <c r="J83" s="94"/>
      <c r="K83" s="312">
        <v>0.05</v>
      </c>
      <c r="L83" s="854">
        <f>N77*K83</f>
        <v>2285.0782441106753</v>
      </c>
      <c r="M83" s="855"/>
      <c r="N83" s="57"/>
    </row>
    <row r="84" spans="1:14" ht="15" thickBot="1">
      <c r="B84" s="97" t="s">
        <v>1058</v>
      </c>
      <c r="C84" s="98"/>
      <c r="D84" s="98"/>
      <c r="E84" s="98"/>
      <c r="F84" s="98"/>
      <c r="G84" s="98"/>
      <c r="H84" s="98"/>
      <c r="I84" s="99"/>
      <c r="J84" s="100"/>
      <c r="K84" s="313">
        <v>0.05</v>
      </c>
      <c r="L84" s="856">
        <f>N77*K84</f>
        <v>2285.0782441106753</v>
      </c>
      <c r="M84" s="857"/>
      <c r="N84" s="57"/>
    </row>
    <row r="85" spans="1:14" ht="15" thickBot="1">
      <c r="B85" s="820" t="s">
        <v>1037</v>
      </c>
      <c r="C85" s="821"/>
      <c r="D85" s="821"/>
      <c r="E85" s="821"/>
      <c r="F85" s="821"/>
      <c r="G85" s="821"/>
      <c r="H85" s="821"/>
      <c r="I85" s="821"/>
      <c r="J85" s="821"/>
      <c r="K85" s="821"/>
      <c r="L85" s="821"/>
      <c r="M85" s="822"/>
      <c r="N85" s="58">
        <f>L82+L83+L84</f>
        <v>13710.469464664051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59412.034346877554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1816</v>
      </c>
      <c r="C31" s="87" t="s">
        <v>1772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21.278002169208335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961</v>
      </c>
      <c r="B48" s="49" t="str">
        <f>VLOOKUP(A48,MATERIALES!A5:D373,3,FALSE)</f>
        <v>Geotextil Nt-2500 O Similar (Proveedores, Pavco, Geomatrix, Tensar, Omnes U Otros)</v>
      </c>
      <c r="C48" s="289"/>
      <c r="D48" s="289"/>
      <c r="E48" s="289"/>
      <c r="F48" s="289"/>
      <c r="G48" s="289"/>
      <c r="H48" s="289"/>
      <c r="I48" s="276"/>
      <c r="J48" s="232" t="str">
        <f>VLOOKUP(A48,MATERIALES!A4:D640,2,FALSE)</f>
        <v>m2</v>
      </c>
      <c r="K48" s="290">
        <v>1.1000000000000001</v>
      </c>
      <c r="L48" s="275"/>
      <c r="M48" s="410">
        <f>VLOOKUP(A48,MATERIALES!A5:D396,4,FALSE)</f>
        <v>5460.91</v>
      </c>
      <c r="N48" s="280">
        <f>K48*M48</f>
        <v>6007.0010000000002</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6007.0010000000002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425.56004338416665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6453.8390455533754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1290.7678091106752</v>
      </c>
      <c r="M82" s="855"/>
      <c r="N82" s="57"/>
    </row>
    <row r="83" spans="1:14">
      <c r="B83" s="95" t="s">
        <v>1057</v>
      </c>
      <c r="C83" s="96"/>
      <c r="D83" s="96"/>
      <c r="E83" s="96"/>
      <c r="F83" s="96"/>
      <c r="G83" s="96"/>
      <c r="H83" s="96"/>
      <c r="I83" s="93"/>
      <c r="J83" s="94"/>
      <c r="K83" s="312">
        <v>0.05</v>
      </c>
      <c r="L83" s="854">
        <f>N77*K83</f>
        <v>322.6919522776688</v>
      </c>
      <c r="M83" s="855"/>
      <c r="N83" s="57"/>
    </row>
    <row r="84" spans="1:14" ht="15" thickBot="1">
      <c r="B84" s="97" t="s">
        <v>1058</v>
      </c>
      <c r="C84" s="98"/>
      <c r="D84" s="98"/>
      <c r="E84" s="98"/>
      <c r="F84" s="98"/>
      <c r="G84" s="98"/>
      <c r="H84" s="98"/>
      <c r="I84" s="99"/>
      <c r="J84" s="100"/>
      <c r="K84" s="313">
        <v>0.05</v>
      </c>
      <c r="L84" s="856">
        <f>N77*K84</f>
        <v>322.6919522776688</v>
      </c>
      <c r="M84" s="857"/>
      <c r="N84" s="57"/>
    </row>
    <row r="85" spans="1:14" ht="15" thickBot="1">
      <c r="B85" s="820" t="s">
        <v>1037</v>
      </c>
      <c r="C85" s="821"/>
      <c r="D85" s="821"/>
      <c r="E85" s="821"/>
      <c r="F85" s="821"/>
      <c r="G85" s="821"/>
      <c r="H85" s="821"/>
      <c r="I85" s="821"/>
      <c r="J85" s="821"/>
      <c r="K85" s="821"/>
      <c r="L85" s="821"/>
      <c r="M85" s="822"/>
      <c r="N85" s="58">
        <f>L82+L83+L84</f>
        <v>1936.1517136660129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8389.9907592193886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1817</v>
      </c>
      <c r="C31" s="87" t="s">
        <v>2151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21.278002169208335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954</v>
      </c>
      <c r="B48" s="49" t="str">
        <f>VLOOKUP(A48,MATERIALES!A5:D373,3,FALSE)</f>
        <v>Geotextil T-2400 O Similar (Proveedores Lafayet, Pavco, Geomatrix, Tensar, Omnes U Otros)</v>
      </c>
      <c r="C48" s="289"/>
      <c r="D48" s="289"/>
      <c r="E48" s="289"/>
      <c r="F48" s="289"/>
      <c r="G48" s="289"/>
      <c r="H48" s="289"/>
      <c r="I48" s="276"/>
      <c r="J48" s="232" t="str">
        <f>VLOOKUP(A48,MATERIALES!A4:D640,2,FALSE)</f>
        <v>m2</v>
      </c>
      <c r="K48" s="290">
        <v>1.1000000000000001</v>
      </c>
      <c r="L48" s="275"/>
      <c r="M48" s="410">
        <f>VLOOKUP(A48,MATERIALES!A5:D396,4,FALSE)</f>
        <v>7100.73</v>
      </c>
      <c r="N48" s="280">
        <f>K48*M48</f>
        <v>7810.8029999999999</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7810.8029999999999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425.56004338416665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8257.6410455533751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1651.5282091106751</v>
      </c>
      <c r="M82" s="855"/>
      <c r="N82" s="57"/>
    </row>
    <row r="83" spans="1:14">
      <c r="B83" s="95" t="s">
        <v>1057</v>
      </c>
      <c r="C83" s="96"/>
      <c r="D83" s="96"/>
      <c r="E83" s="96"/>
      <c r="F83" s="96"/>
      <c r="G83" s="96"/>
      <c r="H83" s="96"/>
      <c r="I83" s="93"/>
      <c r="J83" s="94"/>
      <c r="K83" s="312">
        <v>0.05</v>
      </c>
      <c r="L83" s="854">
        <f>N77*K83</f>
        <v>412.88205227766878</v>
      </c>
      <c r="M83" s="855"/>
      <c r="N83" s="57"/>
    </row>
    <row r="84" spans="1:14" ht="15" thickBot="1">
      <c r="B84" s="97" t="s">
        <v>1058</v>
      </c>
      <c r="C84" s="98"/>
      <c r="D84" s="98"/>
      <c r="E84" s="98"/>
      <c r="F84" s="98"/>
      <c r="G84" s="98"/>
      <c r="H84" s="98"/>
      <c r="I84" s="99"/>
      <c r="J84" s="100"/>
      <c r="K84" s="313">
        <v>0.05</v>
      </c>
      <c r="L84" s="856">
        <f>N77*K84</f>
        <v>412.88205227766878</v>
      </c>
      <c r="M84" s="857"/>
      <c r="N84" s="57"/>
    </row>
    <row r="85" spans="1:14" ht="15" thickBot="1">
      <c r="B85" s="820" t="s">
        <v>1037</v>
      </c>
      <c r="C85" s="821"/>
      <c r="D85" s="821"/>
      <c r="E85" s="821"/>
      <c r="F85" s="821"/>
      <c r="G85" s="821"/>
      <c r="H85" s="821"/>
      <c r="I85" s="821"/>
      <c r="J85" s="821"/>
      <c r="K85" s="821"/>
      <c r="L85" s="821"/>
      <c r="M85" s="822"/>
      <c r="N85" s="58">
        <f>L82+L83+L84</f>
        <v>2477.2923136660124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10734.933359219387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1221</v>
      </c>
      <c r="C31" s="87" t="s">
        <v>1773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306.40323123659999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306.40323123659999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556</v>
      </c>
      <c r="B48" s="49" t="str">
        <f>VLOOKUP(A48,MATERIALES!A5:D373,3,FALSE)</f>
        <v>Material drenante (3´´)</v>
      </c>
      <c r="C48" s="289"/>
      <c r="D48" s="289"/>
      <c r="E48" s="289"/>
      <c r="F48" s="289"/>
      <c r="G48" s="289"/>
      <c r="H48" s="289"/>
      <c r="I48" s="276"/>
      <c r="J48" s="232" t="str">
        <f>VLOOKUP(A48,MATERIALES!A4:D640,2,FALSE)</f>
        <v>m3</v>
      </c>
      <c r="K48" s="290">
        <v>1.1000000000000001</v>
      </c>
      <c r="L48" s="275"/>
      <c r="M48" s="410">
        <f>VLOOKUP(A48,MATERIALES!A5:D396,4,FALSE)</f>
        <v>50000</v>
      </c>
      <c r="N48" s="280">
        <f>K48*M48</f>
        <v>55000.000000000007</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55000.000000000007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1345</v>
      </c>
      <c r="B58" s="52" t="str">
        <f>VLOOKUP(A58,TRANSPORTE!A1:D117,3,FALSE)</f>
        <v>Transporte de Material Drenante</v>
      </c>
      <c r="C58" s="325"/>
      <c r="D58" s="325"/>
      <c r="E58" s="325"/>
      <c r="F58" s="325"/>
      <c r="G58" s="325"/>
      <c r="H58" s="319" t="s">
        <v>2105</v>
      </c>
      <c r="I58" s="287">
        <v>1.1000000000000001</v>
      </c>
      <c r="J58" s="294">
        <v>1</v>
      </c>
      <c r="K58" s="287">
        <f>I58*J58</f>
        <v>1.1000000000000001</v>
      </c>
      <c r="L58" s="824">
        <f>VLOOKUP(A58,TRANSPORTE!A1:D117,4,FALSE)</f>
        <v>800</v>
      </c>
      <c r="M58" s="825"/>
      <c r="N58" s="295">
        <f>K58*L58</f>
        <v>880.00000000000011</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880.00000000000011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25</v>
      </c>
      <c r="N69" s="403">
        <f>K69/M69</f>
        <v>6128.0646247319992</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6128.0646247319992</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62314.467855968607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12462.893571193723</v>
      </c>
      <c r="M82" s="855"/>
      <c r="N82" s="57"/>
    </row>
    <row r="83" spans="1:14">
      <c r="B83" s="95" t="s">
        <v>1057</v>
      </c>
      <c r="C83" s="96"/>
      <c r="D83" s="96"/>
      <c r="E83" s="96"/>
      <c r="F83" s="96"/>
      <c r="G83" s="96"/>
      <c r="H83" s="96"/>
      <c r="I83" s="93"/>
      <c r="J83" s="94"/>
      <c r="K83" s="312">
        <v>0.05</v>
      </c>
      <c r="L83" s="854">
        <f>N77*K83</f>
        <v>3115.7233927984307</v>
      </c>
      <c r="M83" s="855"/>
      <c r="N83" s="57"/>
    </row>
    <row r="84" spans="1:14" ht="15" thickBot="1">
      <c r="B84" s="97" t="s">
        <v>1058</v>
      </c>
      <c r="C84" s="98"/>
      <c r="D84" s="98"/>
      <c r="E84" s="98"/>
      <c r="F84" s="98"/>
      <c r="G84" s="98"/>
      <c r="H84" s="98"/>
      <c r="I84" s="99"/>
      <c r="J84" s="100"/>
      <c r="K84" s="313">
        <v>0.05</v>
      </c>
      <c r="L84" s="856">
        <f>N77*K84</f>
        <v>3115.7233927984307</v>
      </c>
      <c r="M84" s="857"/>
      <c r="N84" s="57"/>
    </row>
    <row r="85" spans="1:14" ht="15" thickBot="1">
      <c r="B85" s="820" t="s">
        <v>1037</v>
      </c>
      <c r="C85" s="821"/>
      <c r="D85" s="821"/>
      <c r="E85" s="821"/>
      <c r="F85" s="821"/>
      <c r="G85" s="821"/>
      <c r="H85" s="821"/>
      <c r="I85" s="821"/>
      <c r="J85" s="821"/>
      <c r="K85" s="821"/>
      <c r="L85" s="821"/>
      <c r="M85" s="822"/>
      <c r="N85" s="58">
        <f>L82+L83+L84</f>
        <v>18694.340356790584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81008.808212759192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1222</v>
      </c>
      <c r="C31" s="87" t="s">
        <v>2256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5"/>
      <c r="J36" s="276"/>
      <c r="K36" s="277">
        <f>VLOOKUP(A36,EQUIPOS!A6:D163,4,FALSE)</f>
        <v>5000</v>
      </c>
      <c r="L36" s="278"/>
      <c r="M36" s="344">
        <v>3</v>
      </c>
      <c r="N36" s="280">
        <f>K36/M36</f>
        <v>1666.6666666666667</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425.5600433841667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2092.2267100508334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545</v>
      </c>
      <c r="B48" s="49" t="str">
        <f>VLOOKUP(A48,MATERIALES!A5:D373,3,FALSE)</f>
        <v xml:space="preserve">Material de Sub- Base CBR=20%
</v>
      </c>
      <c r="C48" s="289"/>
      <c r="D48" s="289"/>
      <c r="E48" s="289"/>
      <c r="F48" s="289"/>
      <c r="G48" s="289"/>
      <c r="H48" s="289"/>
      <c r="I48" s="276"/>
      <c r="J48" s="232" t="str">
        <f>VLOOKUP(A48,MATERIALES!A4:D640,2,FALSE)</f>
        <v>m3</v>
      </c>
      <c r="K48" s="290">
        <v>1.25</v>
      </c>
      <c r="L48" s="275"/>
      <c r="M48" s="410">
        <f>VLOOKUP(A48,MATERIALES!A5:D396,4,FALSE)</f>
        <v>38000</v>
      </c>
      <c r="N48" s="280">
        <f>K48*M48</f>
        <v>47500</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47500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1336</v>
      </c>
      <c r="B60" s="52" t="str">
        <f>VLOOKUP(A60,TRANSPORTE!A1:D117,3,FALSE)</f>
        <v>Transporte de material de cobertura</v>
      </c>
      <c r="C60" s="325"/>
      <c r="D60" s="325"/>
      <c r="E60" s="325"/>
      <c r="F60" s="325"/>
      <c r="G60" s="325"/>
      <c r="H60" s="319" t="s">
        <v>339</v>
      </c>
      <c r="I60" s="287">
        <v>1.25</v>
      </c>
      <c r="J60" s="294">
        <v>1</v>
      </c>
      <c r="K60" s="287">
        <f>I60*J60</f>
        <v>1.25</v>
      </c>
      <c r="L60" s="824">
        <f>VLOOKUP(A60,TRANSPORTE!A1:D117,4,FALSE)</f>
        <v>800</v>
      </c>
      <c r="M60" s="825"/>
      <c r="N60" s="295">
        <f>K60*L60</f>
        <v>1000</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317"/>
      <c r="C65" s="318"/>
      <c r="D65" s="318"/>
      <c r="E65" s="318"/>
      <c r="F65" s="318"/>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1000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0"/>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4255.6004338416669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54847.8271438925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10969.5654287785</v>
      </c>
      <c r="M84" s="855"/>
      <c r="N84" s="57"/>
    </row>
    <row r="85" spans="1:14">
      <c r="B85" s="95" t="s">
        <v>1057</v>
      </c>
      <c r="C85" s="96"/>
      <c r="D85" s="96"/>
      <c r="E85" s="96"/>
      <c r="F85" s="96"/>
      <c r="G85" s="96"/>
      <c r="H85" s="96"/>
      <c r="I85" s="93"/>
      <c r="J85" s="94"/>
      <c r="K85" s="312">
        <v>0.05</v>
      </c>
      <c r="L85" s="854">
        <f>N79*K85</f>
        <v>2742.391357194625</v>
      </c>
      <c r="M85" s="855"/>
      <c r="N85" s="57"/>
    </row>
    <row r="86" spans="1:14" ht="15" thickBot="1">
      <c r="B86" s="97" t="s">
        <v>1058</v>
      </c>
      <c r="C86" s="98"/>
      <c r="D86" s="98"/>
      <c r="E86" s="98"/>
      <c r="F86" s="98"/>
      <c r="G86" s="98"/>
      <c r="H86" s="98"/>
      <c r="I86" s="99"/>
      <c r="J86" s="100"/>
      <c r="K86" s="313">
        <v>0.05</v>
      </c>
      <c r="L86" s="856">
        <f>N79*K86</f>
        <v>2742.391357194625</v>
      </c>
      <c r="M86" s="857"/>
      <c r="N86" s="57"/>
    </row>
    <row r="87" spans="1:14" ht="15" thickBot="1">
      <c r="B87" s="820" t="s">
        <v>1037</v>
      </c>
      <c r="C87" s="821"/>
      <c r="D87" s="821"/>
      <c r="E87" s="821"/>
      <c r="F87" s="821"/>
      <c r="G87" s="821"/>
      <c r="H87" s="821"/>
      <c r="I87" s="821"/>
      <c r="J87" s="821"/>
      <c r="K87" s="821"/>
      <c r="L87" s="821"/>
      <c r="M87" s="822"/>
      <c r="N87" s="58">
        <f>L84+L85+L86</f>
        <v>16454.34814316775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71302.17528706025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1223</v>
      </c>
      <c r="C31" s="87" t="s">
        <v>2257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197</v>
      </c>
      <c r="B36" s="833" t="str">
        <f>VLOOKUP(A36,EQUIPOS!A6:D154,3,FALSE)</f>
        <v>Equipo de perforación (TRACKDRILL), potencia 40 HP, 2100 golpes / minuto</v>
      </c>
      <c r="C36" s="834"/>
      <c r="D36" s="834"/>
      <c r="E36" s="834"/>
      <c r="F36" s="834"/>
      <c r="G36" s="834"/>
      <c r="H36" s="835"/>
      <c r="I36" s="275"/>
      <c r="J36" s="276"/>
      <c r="K36" s="277">
        <f>VLOOKUP(A36,EQUIPOS!A6:D163,4,FALSE)</f>
        <v>120000</v>
      </c>
      <c r="L36" s="278"/>
      <c r="M36" s="344">
        <v>2.5</v>
      </c>
      <c r="N36" s="280">
        <f>K36/M36</f>
        <v>48000</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383.00403904575001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48383.004039045751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7695.1049999999996</v>
      </c>
      <c r="N48" s="280">
        <f>K48*M48</f>
        <v>7772.0560499999992</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7772.0560499999992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0"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20</v>
      </c>
      <c r="N71" s="403">
        <f>K71/M71</f>
        <v>2553.3602603049999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63815.140869960749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12763.02817399215</v>
      </c>
      <c r="M84" s="855"/>
      <c r="N84" s="57"/>
    </row>
    <row r="85" spans="1:14">
      <c r="B85" s="95" t="s">
        <v>1057</v>
      </c>
      <c r="C85" s="96"/>
      <c r="D85" s="96"/>
      <c r="E85" s="96"/>
      <c r="F85" s="96"/>
      <c r="G85" s="96"/>
      <c r="H85" s="96"/>
      <c r="I85" s="93"/>
      <c r="J85" s="94"/>
      <c r="K85" s="312">
        <v>0.05</v>
      </c>
      <c r="L85" s="854">
        <f>N79*K85</f>
        <v>3190.7570434980375</v>
      </c>
      <c r="M85" s="855"/>
      <c r="N85" s="57"/>
    </row>
    <row r="86" spans="1:14" ht="15" thickBot="1">
      <c r="B86" s="97" t="s">
        <v>1058</v>
      </c>
      <c r="C86" s="98"/>
      <c r="D86" s="98"/>
      <c r="E86" s="98"/>
      <c r="F86" s="98"/>
      <c r="G86" s="98"/>
      <c r="H86" s="98"/>
      <c r="I86" s="99"/>
      <c r="J86" s="100"/>
      <c r="K86" s="313">
        <v>0.05</v>
      </c>
      <c r="L86" s="856">
        <f>N79*K86</f>
        <v>3190.7570434980375</v>
      </c>
      <c r="M86" s="857"/>
      <c r="N86" s="57"/>
    </row>
    <row r="87" spans="1:14" ht="15" thickBot="1">
      <c r="B87" s="820" t="s">
        <v>1037</v>
      </c>
      <c r="C87" s="821"/>
      <c r="D87" s="821"/>
      <c r="E87" s="821"/>
      <c r="F87" s="821"/>
      <c r="G87" s="821"/>
      <c r="H87" s="821"/>
      <c r="I87" s="821"/>
      <c r="J87" s="821"/>
      <c r="K87" s="821"/>
      <c r="L87" s="821"/>
      <c r="M87" s="822"/>
      <c r="N87" s="58">
        <f>L84+L85+L86</f>
        <v>19144.542260988226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82959.683130948979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1224</v>
      </c>
      <c r="C31" s="87" t="s">
        <v>2258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197</v>
      </c>
      <c r="B36" s="833" t="str">
        <f>VLOOKUP(A36,EQUIPOS!A6:D154,3,FALSE)</f>
        <v>Equipo de perforación (TRACKDRILL), potencia 40 HP, 2100 golpes / minuto</v>
      </c>
      <c r="C36" s="834"/>
      <c r="D36" s="834"/>
      <c r="E36" s="834"/>
      <c r="F36" s="834"/>
      <c r="G36" s="834"/>
      <c r="H36" s="835"/>
      <c r="I36" s="275"/>
      <c r="J36" s="276"/>
      <c r="K36" s="277">
        <f>VLOOKUP(A36,EQUIPOS!A6:D163,4,FALSE)</f>
        <v>120000</v>
      </c>
      <c r="L36" s="278"/>
      <c r="M36" s="344">
        <v>1.25</v>
      </c>
      <c r="N36" s="280">
        <f>K36/M36</f>
        <v>96000</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1021.344104122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97021.344104122007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7695.1049999999996</v>
      </c>
      <c r="N48" s="280">
        <f>K48*M48</f>
        <v>7772.0560499999992</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7772.0560499999992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317"/>
      <c r="C65" s="318"/>
      <c r="D65" s="318"/>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68">
        <f>SUM(N71:N76)</f>
        <v>20426.882082439999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125220.28223656201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25044.056447312403</v>
      </c>
      <c r="M84" s="855"/>
      <c r="N84" s="57"/>
    </row>
    <row r="85" spans="1:14">
      <c r="B85" s="95" t="s">
        <v>1057</v>
      </c>
      <c r="C85" s="96"/>
      <c r="D85" s="96"/>
      <c r="E85" s="96"/>
      <c r="F85" s="96"/>
      <c r="G85" s="96"/>
      <c r="H85" s="96"/>
      <c r="I85" s="93"/>
      <c r="J85" s="94"/>
      <c r="K85" s="312">
        <v>0.05</v>
      </c>
      <c r="L85" s="854">
        <f>N79*K85</f>
        <v>6261.0141118281008</v>
      </c>
      <c r="M85" s="855"/>
      <c r="N85" s="57"/>
    </row>
    <row r="86" spans="1:14" ht="15" thickBot="1">
      <c r="B86" s="97" t="s">
        <v>1058</v>
      </c>
      <c r="C86" s="98"/>
      <c r="D86" s="98"/>
      <c r="E86" s="98"/>
      <c r="F86" s="98"/>
      <c r="G86" s="98"/>
      <c r="H86" s="98"/>
      <c r="I86" s="99"/>
      <c r="J86" s="100"/>
      <c r="K86" s="313">
        <v>0.05</v>
      </c>
      <c r="L86" s="856">
        <f>N79*K86</f>
        <v>6261.0141118281008</v>
      </c>
      <c r="M86" s="857"/>
      <c r="N86" s="57"/>
    </row>
    <row r="87" spans="1:14" ht="15" thickBot="1">
      <c r="B87" s="820" t="s">
        <v>1037</v>
      </c>
      <c r="C87" s="821"/>
      <c r="D87" s="821"/>
      <c r="E87" s="821"/>
      <c r="F87" s="821"/>
      <c r="G87" s="821"/>
      <c r="H87" s="821"/>
      <c r="I87" s="821"/>
      <c r="J87" s="821"/>
      <c r="K87" s="821"/>
      <c r="L87" s="821"/>
      <c r="M87" s="822"/>
      <c r="N87" s="58">
        <f>L84+L85+L86</f>
        <v>37566.084670968608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162786.36690753061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1225</v>
      </c>
      <c r="C31" s="87" t="s">
        <v>1774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314</v>
      </c>
      <c r="B36" s="833" t="str">
        <f>VLOOKUP(A36,EQUIPOS!A6:D154,3,FALSE)</f>
        <v xml:space="preserve">Retroexcavadora E-200 sobre orugas
</v>
      </c>
      <c r="C36" s="834"/>
      <c r="D36" s="834"/>
      <c r="E36" s="834"/>
      <c r="F36" s="834"/>
      <c r="G36" s="834"/>
      <c r="H36" s="835"/>
      <c r="I36" s="275"/>
      <c r="J36" s="276"/>
      <c r="K36" s="277">
        <f>VLOOKUP(A36,EQUIPOS!A6:D163,4,FALSE)</f>
        <v>120000</v>
      </c>
      <c r="L36" s="278"/>
      <c r="M36" s="344">
        <v>23</v>
      </c>
      <c r="N36" s="280">
        <f>K36/M36</f>
        <v>5217.391304347826</v>
      </c>
    </row>
    <row r="37" spans="1:14">
      <c r="A37" s="119" t="s">
        <v>328</v>
      </c>
      <c r="B37" s="833" t="str">
        <f>VLOOKUP(A37,EQUIPOS!A7:D154,3,FALSE)</f>
        <v xml:space="preserve">Taco metálico o puntal (escamas en concreto)
</v>
      </c>
      <c r="C37" s="834"/>
      <c r="D37" s="834"/>
      <c r="E37" s="834"/>
      <c r="F37" s="834"/>
      <c r="G37" s="834"/>
      <c r="H37" s="835"/>
      <c r="I37" s="429"/>
      <c r="J37" s="430"/>
      <c r="K37" s="277">
        <f>VLOOKUP(A37,EQUIPOS!A7:D164,4,FALSE)</f>
        <v>70.979482388707922</v>
      </c>
      <c r="L37" s="343"/>
      <c r="M37" s="344">
        <v>1</v>
      </c>
      <c r="N37" s="280">
        <f>K37/M37</f>
        <v>70.979482388707922</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1021.344104122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6309.7148908585341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766</v>
      </c>
      <c r="B48" s="49" t="str">
        <f>VLOOKUP(A48,MATERIALES!A5:D373,3,FALSE)</f>
        <v>Tubería PVC RD21 de 1´´ (para anclajes)</v>
      </c>
      <c r="C48" s="289"/>
      <c r="D48" s="289"/>
      <c r="E48" s="289"/>
      <c r="F48" s="289"/>
      <c r="G48" s="289"/>
      <c r="H48" s="289"/>
      <c r="I48" s="289"/>
      <c r="J48" s="319" t="str">
        <f>VLOOKUP(A48,MATERIALES!A4:D640,2,FALSE)</f>
        <v>m</v>
      </c>
      <c r="K48" s="290">
        <v>0.35</v>
      </c>
      <c r="L48" s="275"/>
      <c r="M48" s="410">
        <f>VLOOKUP(A48,MATERIALES!A5:D396,4,FALSE)</f>
        <v>4084.8333333333335</v>
      </c>
      <c r="N48" s="280">
        <f>K48*M48</f>
        <v>1429.6916666666666</v>
      </c>
    </row>
    <row r="49" spans="1:14">
      <c r="A49" s="169" t="s">
        <v>1775</v>
      </c>
      <c r="B49" s="49" t="str">
        <f>VLOOKUP(A49,MATERIALES!A6:D373,3,FALSE)</f>
        <v>Formaleta Metálica</v>
      </c>
      <c r="C49" s="433"/>
      <c r="D49" s="433"/>
      <c r="E49" s="433"/>
      <c r="F49" s="433"/>
      <c r="G49" s="433"/>
      <c r="H49" s="433"/>
      <c r="I49" s="433"/>
      <c r="J49" s="320" t="str">
        <f>VLOOKUP(A49,MATERIALES!A5:D641,2,FALSE)</f>
        <v>m2</v>
      </c>
      <c r="K49" s="405">
        <v>1</v>
      </c>
      <c r="L49" s="429"/>
      <c r="M49" s="410">
        <f>VLOOKUP(A49,MATERIALES!A6:D397,4,FALSE)</f>
        <v>892.5</v>
      </c>
      <c r="N49" s="280">
        <f>K49*M49</f>
        <v>892.5</v>
      </c>
    </row>
    <row r="50" spans="1:14">
      <c r="A50" s="169" t="s">
        <v>812</v>
      </c>
      <c r="B50" s="49" t="str">
        <f>VLOOKUP(A50,MATERIALES!A6:D373,3,FALSE)</f>
        <v>Acero PDR-60</v>
      </c>
      <c r="C50" s="433"/>
      <c r="D50" s="433"/>
      <c r="E50" s="433"/>
      <c r="F50" s="433"/>
      <c r="G50" s="433"/>
      <c r="H50" s="433"/>
      <c r="I50" s="433"/>
      <c r="J50" s="320" t="str">
        <f>VLOOKUP(A50,MATERIALES!A6:D642,2,FALSE)</f>
        <v>kg</v>
      </c>
      <c r="K50" s="405">
        <v>3.8</v>
      </c>
      <c r="L50" s="429"/>
      <c r="M50" s="410">
        <f>VLOOKUP(A50,MATERIALES!A6:D398,4,FALSE)</f>
        <v>2887.9884000000002</v>
      </c>
      <c r="N50" s="280">
        <f>K50*M50</f>
        <v>10974.35592</v>
      </c>
    </row>
    <row r="51" spans="1:14">
      <c r="A51" s="169" t="s">
        <v>904</v>
      </c>
      <c r="B51" s="49" t="str">
        <f>VLOOKUP(A51,MATERIALES!A6:D373,3,FALSE)</f>
        <v>Concreto Resistencia  21 (Mpa)</v>
      </c>
      <c r="C51" s="433"/>
      <c r="D51" s="433"/>
      <c r="E51" s="433"/>
      <c r="F51" s="433"/>
      <c r="G51" s="433"/>
      <c r="H51" s="433"/>
      <c r="I51" s="433"/>
      <c r="J51" s="320" t="str">
        <f>VLOOKUP(A51,MATERIALES!A6:D643,2,FALSE)</f>
        <v>m3</v>
      </c>
      <c r="K51" s="405">
        <v>0.18</v>
      </c>
      <c r="L51" s="429"/>
      <c r="M51" s="410">
        <f>VLOOKUP(A51,MATERIALES!A6:D399,4,FALSE)</f>
        <v>331177</v>
      </c>
      <c r="N51" s="280">
        <f>K51*M51</f>
        <v>59611.86</v>
      </c>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72908.407586666668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5"/>
      <c r="D58" s="325"/>
      <c r="E58" s="325"/>
      <c r="F58" s="325"/>
      <c r="G58" s="325"/>
      <c r="H58" s="319" t="s">
        <v>2105</v>
      </c>
      <c r="I58" s="287">
        <v>0.18</v>
      </c>
      <c r="J58" s="294">
        <v>1</v>
      </c>
      <c r="K58" s="287">
        <f>I58*J58</f>
        <v>0.18</v>
      </c>
      <c r="L58" s="824">
        <f>VLOOKUP(A58,TRANSPORTE!A1:D117,4,FALSE)</f>
        <v>1549.35</v>
      </c>
      <c r="M58" s="825"/>
      <c r="N58" s="295">
        <f>K58*L58</f>
        <v>278.88299999999998</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278.88299999999998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10</v>
      </c>
      <c r="N69" s="403">
        <f>K69/M69</f>
        <v>10213.44104122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68">
        <f>SUM(N69:N74)</f>
        <v>20426.882082439999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99923.887559965209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19984.777511993045</v>
      </c>
      <c r="M82" s="855"/>
      <c r="N82" s="57"/>
    </row>
    <row r="83" spans="1:14">
      <c r="B83" s="95" t="s">
        <v>1057</v>
      </c>
      <c r="C83" s="96"/>
      <c r="D83" s="96"/>
      <c r="E83" s="96"/>
      <c r="F83" s="96"/>
      <c r="G83" s="96"/>
      <c r="H83" s="96"/>
      <c r="I83" s="93"/>
      <c r="J83" s="94"/>
      <c r="K83" s="312">
        <v>0.05</v>
      </c>
      <c r="L83" s="854">
        <f>N77*K83</f>
        <v>4996.1943779982612</v>
      </c>
      <c r="M83" s="855"/>
      <c r="N83" s="57"/>
    </row>
    <row r="84" spans="1:14" ht="15" thickBot="1">
      <c r="B84" s="97" t="s">
        <v>1058</v>
      </c>
      <c r="C84" s="98"/>
      <c r="D84" s="98"/>
      <c r="E84" s="98"/>
      <c r="F84" s="98"/>
      <c r="G84" s="98"/>
      <c r="H84" s="98"/>
      <c r="I84" s="99"/>
      <c r="J84" s="100"/>
      <c r="K84" s="313">
        <v>0.05</v>
      </c>
      <c r="L84" s="856">
        <f>N77*K84</f>
        <v>4996.1943779982612</v>
      </c>
      <c r="M84" s="857"/>
      <c r="N84" s="57"/>
    </row>
    <row r="85" spans="1:14" ht="15" thickBot="1">
      <c r="B85" s="820" t="s">
        <v>1037</v>
      </c>
      <c r="C85" s="821"/>
      <c r="D85" s="821"/>
      <c r="E85" s="821"/>
      <c r="F85" s="821"/>
      <c r="G85" s="821"/>
      <c r="H85" s="821"/>
      <c r="I85" s="821"/>
      <c r="J85" s="821"/>
      <c r="K85" s="821"/>
      <c r="L85" s="821"/>
      <c r="M85" s="822"/>
      <c r="N85" s="58">
        <f>L82+L83+L84</f>
        <v>29977.166267989567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129901.05382795478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1226</v>
      </c>
      <c r="C31" s="87" t="s">
        <v>2259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N75*M41</f>
        <v>51.067205206099999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381</v>
      </c>
      <c r="B48" s="49" t="str">
        <f>VLOOKUP(A48,MATERIALES!A5:D373,3,FALSE)</f>
        <v>Armadura de Acero</v>
      </c>
      <c r="C48" s="289"/>
      <c r="D48" s="289"/>
      <c r="E48" s="289"/>
      <c r="F48" s="289"/>
      <c r="G48" s="289"/>
      <c r="H48" s="289"/>
      <c r="I48" s="289"/>
      <c r="J48" s="319" t="str">
        <f>VLOOKUP(A48,MATERIALES!A4:D640,2,FALSE)</f>
        <v>m</v>
      </c>
      <c r="K48" s="290">
        <v>1</v>
      </c>
      <c r="L48" s="275"/>
      <c r="M48" s="410">
        <f>VLOOKUP(A48,MATERIALES!A5:D396,4,FALSE)</f>
        <v>3047.5549882923683</v>
      </c>
      <c r="N48" s="280">
        <f>K48*M48</f>
        <v>3047.5549882923683</v>
      </c>
    </row>
    <row r="49" spans="1:14">
      <c r="A49" s="169" t="s">
        <v>747</v>
      </c>
      <c r="B49" s="49" t="str">
        <f>VLOOKUP(A49,MATERIALES!A6:D373,3,FALSE)</f>
        <v>Tornillos de Unión de D= 12 mm</v>
      </c>
      <c r="C49" s="433"/>
      <c r="D49" s="433"/>
      <c r="E49" s="433"/>
      <c r="F49" s="433"/>
      <c r="G49" s="433"/>
      <c r="H49" s="433"/>
      <c r="I49" s="433"/>
      <c r="J49" s="320" t="str">
        <f>VLOOKUP(A49,MATERIALES!A5:D641,2,FALSE)</f>
        <v>u</v>
      </c>
      <c r="K49" s="405">
        <v>4</v>
      </c>
      <c r="L49" s="429"/>
      <c r="M49" s="410">
        <f>VLOOKUP(A49,MATERIALES!A6:D397,4,FALSE)</f>
        <v>0</v>
      </c>
      <c r="N49" s="280">
        <f>K49*M49</f>
        <v>0</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20" t="s">
        <v>1037</v>
      </c>
      <c r="C53" s="821"/>
      <c r="D53" s="821"/>
      <c r="E53" s="821"/>
      <c r="F53" s="821"/>
      <c r="G53" s="821"/>
      <c r="H53" s="821"/>
      <c r="I53" s="821"/>
      <c r="J53" s="821"/>
      <c r="K53" s="821"/>
      <c r="L53" s="821"/>
      <c r="M53" s="822"/>
      <c r="N53" s="402">
        <f>SUM(N48:N52)</f>
        <v>3047.5549882923683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400</v>
      </c>
      <c r="N69" s="403">
        <f>K69/M69</f>
        <v>255.33602603049999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400</v>
      </c>
      <c r="N70" s="403">
        <f>K70/M70</f>
        <v>255.33602603049999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68">
        <f>SUM(N69:N74)</f>
        <v>510.67205206099999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3609.2942455594684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721.85884911189373</v>
      </c>
      <c r="M82" s="855"/>
      <c r="N82" s="57"/>
    </row>
    <row r="83" spans="1:14">
      <c r="B83" s="95" t="s">
        <v>1057</v>
      </c>
      <c r="C83" s="96"/>
      <c r="D83" s="96"/>
      <c r="E83" s="96"/>
      <c r="F83" s="96"/>
      <c r="G83" s="96"/>
      <c r="H83" s="96"/>
      <c r="I83" s="93"/>
      <c r="J83" s="94"/>
      <c r="K83" s="312">
        <v>0.05</v>
      </c>
      <c r="L83" s="854">
        <f>N77*K83</f>
        <v>180.46471227797343</v>
      </c>
      <c r="M83" s="855"/>
      <c r="N83" s="57"/>
    </row>
    <row r="84" spans="1:14" ht="15" thickBot="1">
      <c r="B84" s="97" t="s">
        <v>1058</v>
      </c>
      <c r="C84" s="98"/>
      <c r="D84" s="98"/>
      <c r="E84" s="98"/>
      <c r="F84" s="98"/>
      <c r="G84" s="98"/>
      <c r="H84" s="98"/>
      <c r="I84" s="99"/>
      <c r="J84" s="100"/>
      <c r="K84" s="313">
        <v>0.05</v>
      </c>
      <c r="L84" s="856">
        <f>N77*K84</f>
        <v>180.46471227797343</v>
      </c>
      <c r="M84" s="857"/>
      <c r="N84" s="57"/>
    </row>
    <row r="85" spans="1:14" ht="15" thickBot="1">
      <c r="B85" s="820" t="s">
        <v>1037</v>
      </c>
      <c r="C85" s="821"/>
      <c r="D85" s="821"/>
      <c r="E85" s="821"/>
      <c r="F85" s="821"/>
      <c r="G85" s="821"/>
      <c r="H85" s="821"/>
      <c r="I85" s="821"/>
      <c r="J85" s="821"/>
      <c r="K85" s="821"/>
      <c r="L85" s="821"/>
      <c r="M85" s="822"/>
      <c r="N85" s="58">
        <f>L82+L83+L84</f>
        <v>1082.7882736678405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4692.0825192273087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1227</v>
      </c>
      <c r="C31" s="87" t="s">
        <v>2260</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269</v>
      </c>
      <c r="B36" s="833" t="str">
        <f>VLOOKUP(A36,EQUIPOS!A6:D154,3,FALSE)</f>
        <v>Motoniveladora  potencia 215 HP, ancho de cuchilla 4,27 m, peso 18 ton.</v>
      </c>
      <c r="C36" s="834"/>
      <c r="D36" s="834"/>
      <c r="E36" s="834"/>
      <c r="F36" s="834"/>
      <c r="G36" s="834"/>
      <c r="H36" s="835"/>
      <c r="I36" s="275"/>
      <c r="J36" s="276"/>
      <c r="K36" s="277">
        <f>VLOOKUP(A36,EQUIPOS!A6:D163,4,FALSE)</f>
        <v>150000</v>
      </c>
      <c r="L36" s="278"/>
      <c r="M36" s="344">
        <v>15</v>
      </c>
      <c r="N36" s="280">
        <f>K36/M36</f>
        <v>10000</v>
      </c>
    </row>
    <row r="37" spans="1:14">
      <c r="A37" s="119" t="s">
        <v>365</v>
      </c>
      <c r="B37" s="833" t="str">
        <f>VLOOKUP(A37,EQUIPOS!A7:D154,3,FALSE)</f>
        <v xml:space="preserve">Vibrocompatador, potencia 153 HP, peso 10 Ton. </v>
      </c>
      <c r="C37" s="834"/>
      <c r="D37" s="834"/>
      <c r="E37" s="834"/>
      <c r="F37" s="834"/>
      <c r="G37" s="834"/>
      <c r="H37" s="835"/>
      <c r="I37" s="429"/>
      <c r="J37" s="430"/>
      <c r="K37" s="277">
        <f>VLOOKUP(A37,EQUIPOS!A7:D164,4,FALSE)</f>
        <v>100000</v>
      </c>
      <c r="L37" s="343"/>
      <c r="M37" s="344">
        <v>15</v>
      </c>
      <c r="N37" s="280">
        <f>K37/M37</f>
        <v>6666.666666666667</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106.39001084604166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16773.056677512708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564</v>
      </c>
      <c r="B48" s="49" t="str">
        <f>VLOOKUP(A48,MATERIALES!A5:D373,3,FALSE)</f>
        <v xml:space="preserve">Material seleccionado para Relleno
</v>
      </c>
      <c r="C48" s="289"/>
      <c r="D48" s="289"/>
      <c r="E48" s="289"/>
      <c r="F48" s="289"/>
      <c r="G48" s="289"/>
      <c r="H48" s="289"/>
      <c r="I48" s="276"/>
      <c r="J48" s="232" t="str">
        <f>VLOOKUP(A48,MATERIALES!A4:D640,2,FALSE)</f>
        <v>m3</v>
      </c>
      <c r="K48" s="290">
        <v>1.05</v>
      </c>
      <c r="L48" s="275"/>
      <c r="M48" s="410">
        <f>VLOOKUP(A48,MATERIALES!A5:D396,4,FALSE)</f>
        <v>25000</v>
      </c>
      <c r="N48" s="280">
        <f>K48*M48</f>
        <v>26250</v>
      </c>
    </row>
    <row r="49" spans="1:14">
      <c r="A49" s="169"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42</v>
      </c>
      <c r="N49" s="280">
        <f>K49*M49</f>
        <v>1260</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27510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VLOOKUP(A60,TRANSPORTE!A1:D117,3,FALSE)</f>
        <v>Transporte de material seleccionado para relleno</v>
      </c>
      <c r="C60" s="325"/>
      <c r="D60" s="325"/>
      <c r="E60" s="325"/>
      <c r="F60" s="325"/>
      <c r="G60" s="325"/>
      <c r="H60" s="319" t="s">
        <v>2105</v>
      </c>
      <c r="I60" s="287">
        <v>1.05</v>
      </c>
      <c r="J60" s="294">
        <v>1</v>
      </c>
      <c r="K60" s="287">
        <f>I60*J60</f>
        <v>1.05</v>
      </c>
      <c r="L60" s="824">
        <f>VLOOKUP(A60,TRANSPORTE!A1:D117,4,FALSE)</f>
        <v>800</v>
      </c>
      <c r="M60" s="825"/>
      <c r="N60" s="295">
        <f>K60*L60</f>
        <v>840</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840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0"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120</v>
      </c>
      <c r="N71" s="403">
        <f>K71/M71</f>
        <v>851.12008676833329</v>
      </c>
      <c r="O71" s="112"/>
    </row>
    <row r="72" spans="1:15">
      <c r="A72" s="170"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120</v>
      </c>
      <c r="N72" s="403">
        <f>K72/M72</f>
        <v>1276.6801301524999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68">
        <f>SUM(N71:N76)</f>
        <v>2127.800216920833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47250.856894433542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9450.1713788867091</v>
      </c>
      <c r="M84" s="855"/>
      <c r="N84" s="57"/>
    </row>
    <row r="85" spans="1:14">
      <c r="B85" s="95" t="s">
        <v>1057</v>
      </c>
      <c r="C85" s="96"/>
      <c r="D85" s="96"/>
      <c r="E85" s="96"/>
      <c r="F85" s="96"/>
      <c r="G85" s="96"/>
      <c r="H85" s="96"/>
      <c r="I85" s="93"/>
      <c r="J85" s="94"/>
      <c r="K85" s="312">
        <v>0.05</v>
      </c>
      <c r="L85" s="854">
        <f>N79*K85</f>
        <v>2362.5428447216773</v>
      </c>
      <c r="M85" s="855"/>
      <c r="N85" s="57"/>
    </row>
    <row r="86" spans="1:14" ht="15" thickBot="1">
      <c r="B86" s="97" t="s">
        <v>1058</v>
      </c>
      <c r="C86" s="98"/>
      <c r="D86" s="98"/>
      <c r="E86" s="98"/>
      <c r="F86" s="98"/>
      <c r="G86" s="98"/>
      <c r="H86" s="98"/>
      <c r="I86" s="99"/>
      <c r="J86" s="100"/>
      <c r="K86" s="313">
        <v>0.05</v>
      </c>
      <c r="L86" s="856">
        <f>N79*K86</f>
        <v>2362.5428447216773</v>
      </c>
      <c r="M86" s="857"/>
      <c r="N86" s="57"/>
    </row>
    <row r="87" spans="1:14" ht="15" thickBot="1">
      <c r="B87" s="820" t="s">
        <v>1037</v>
      </c>
      <c r="C87" s="821"/>
      <c r="D87" s="821"/>
      <c r="E87" s="821"/>
      <c r="F87" s="821"/>
      <c r="G87" s="821"/>
      <c r="H87" s="821"/>
      <c r="I87" s="821"/>
      <c r="J87" s="821"/>
      <c r="K87" s="821"/>
      <c r="L87" s="821"/>
      <c r="M87" s="822"/>
      <c r="N87" s="58">
        <f>L84+L85+L86</f>
        <v>14175.257068330062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61426.1139627636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2.25" customHeight="1" thickBot="1">
      <c r="A31" t="s">
        <v>1929</v>
      </c>
      <c r="B31" s="86" t="s">
        <v>1228</v>
      </c>
      <c r="C31" s="960" t="s">
        <v>2261</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4625.4224759850176</v>
      </c>
      <c r="N50" s="280">
        <f>K50*M50</f>
        <v>9250.8449519700353</v>
      </c>
    </row>
    <row r="51" spans="1:14">
      <c r="A51" s="169" t="s">
        <v>1005</v>
      </c>
      <c r="B51" s="49" t="str">
        <f>VLOOKUP(A51,MATERIALES!A6:D373,3,FALSE)</f>
        <v>Malla para gaviones (2M3)</v>
      </c>
      <c r="C51" s="433"/>
      <c r="D51" s="433"/>
      <c r="E51" s="433"/>
      <c r="F51" s="433"/>
      <c r="G51" s="433"/>
      <c r="H51" s="433"/>
      <c r="I51" s="433"/>
      <c r="J51" s="320" t="str">
        <f>VLOOKUP(A51,MATERIALES!A6:D643,2,FALSE)</f>
        <v>u</v>
      </c>
      <c r="K51" s="405">
        <v>0.5</v>
      </c>
      <c r="L51" s="429"/>
      <c r="M51" s="410">
        <f>VLOOKUP(A51,MATERIALES!A6:D399,4,FALSE)</f>
        <v>124950</v>
      </c>
      <c r="N51" s="280">
        <f>K51*M51</f>
        <v>62475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116384.09495197004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4">
        <f>VLOOKUP(A60,TRANSPORTE!A1:D117,4,FALSE)</f>
        <v>800</v>
      </c>
      <c r="M60" s="825"/>
      <c r="N60" s="295">
        <f>K60*L60</f>
        <v>880.00000000000011</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133350.26459189155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26670.052918378311</v>
      </c>
      <c r="M84" s="855"/>
      <c r="N84" s="57"/>
    </row>
    <row r="85" spans="1:14">
      <c r="B85" s="95" t="s">
        <v>1057</v>
      </c>
      <c r="C85" s="96"/>
      <c r="D85" s="96"/>
      <c r="E85" s="96"/>
      <c r="F85" s="96"/>
      <c r="G85" s="96"/>
      <c r="H85" s="96"/>
      <c r="I85" s="93"/>
      <c r="J85" s="94"/>
      <c r="K85" s="312">
        <v>0.05</v>
      </c>
      <c r="L85" s="854">
        <f>N79*K85</f>
        <v>6667.5132295945778</v>
      </c>
      <c r="M85" s="855"/>
      <c r="N85" s="57"/>
    </row>
    <row r="86" spans="1:14" ht="15" thickBot="1">
      <c r="B86" s="97" t="s">
        <v>1058</v>
      </c>
      <c r="C86" s="98"/>
      <c r="D86" s="98"/>
      <c r="E86" s="98"/>
      <c r="F86" s="98"/>
      <c r="G86" s="98"/>
      <c r="H86" s="98"/>
      <c r="I86" s="99"/>
      <c r="J86" s="100"/>
      <c r="K86" s="313">
        <v>0.05</v>
      </c>
      <c r="L86" s="856">
        <f>N79*K86</f>
        <v>6667.5132295945778</v>
      </c>
      <c r="M86" s="857"/>
      <c r="N86" s="57"/>
    </row>
    <row r="87" spans="1:14" ht="15" thickBot="1">
      <c r="B87" s="820" t="s">
        <v>1037</v>
      </c>
      <c r="C87" s="821"/>
      <c r="D87" s="821"/>
      <c r="E87" s="821"/>
      <c r="F87" s="821"/>
      <c r="G87" s="821"/>
      <c r="H87" s="821"/>
      <c r="I87" s="821"/>
      <c r="J87" s="821"/>
      <c r="K87" s="821"/>
      <c r="L87" s="821"/>
      <c r="M87" s="822"/>
      <c r="N87" s="58">
        <f>L84+L85+L86</f>
        <v>40005.079377567468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173355.34396945901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1.5" customHeight="1" thickBot="1">
      <c r="A31" t="s">
        <v>1929</v>
      </c>
      <c r="B31" s="86" t="s">
        <v>1776</v>
      </c>
      <c r="C31" s="960" t="s">
        <v>2262</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4625.4224759850176</v>
      </c>
      <c r="N50" s="280">
        <f>K50*M50</f>
        <v>9250.8449519700353</v>
      </c>
    </row>
    <row r="51" spans="1:14">
      <c r="A51" s="169" t="s">
        <v>1009</v>
      </c>
      <c r="B51" s="49" t="str">
        <f>VLOOKUP(A51,MATERIALES!A6:D373,3,FALSE)</f>
        <v>Malla Ciclónica Para Gaviones Galvanizada Aleación Zn-5A1-Mm Cal 12 (2M3)</v>
      </c>
      <c r="C51" s="433"/>
      <c r="D51" s="433"/>
      <c r="E51" s="433"/>
      <c r="F51" s="433"/>
      <c r="G51" s="433"/>
      <c r="H51" s="433"/>
      <c r="I51" s="433"/>
      <c r="J51" s="320" t="str">
        <f>VLOOKUP(A51,MATERIALES!A6:D643,2,FALSE)</f>
        <v>u</v>
      </c>
      <c r="K51" s="405">
        <v>0.5</v>
      </c>
      <c r="L51" s="429"/>
      <c r="M51" s="410">
        <f>VLOOKUP(A51,MATERIALES!A6:D399,4,FALSE)</f>
        <v>78443.590500000006</v>
      </c>
      <c r="N51" s="280">
        <f>K51*M51</f>
        <v>39221.795250000003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93130.890201970033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4">
        <f>VLOOKUP(A60,TRANSPORTE!A1:D117,4,FALSE)</f>
        <v>800</v>
      </c>
      <c r="M60" s="825"/>
      <c r="N60" s="295">
        <f>K60*L60</f>
        <v>880.00000000000011</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317"/>
      <c r="C65" s="318"/>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68">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110097.05984189153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22019.411968378306</v>
      </c>
      <c r="M84" s="855"/>
      <c r="N84" s="57"/>
    </row>
    <row r="85" spans="1:14">
      <c r="B85" s="95" t="s">
        <v>1057</v>
      </c>
      <c r="C85" s="96"/>
      <c r="D85" s="96"/>
      <c r="E85" s="96"/>
      <c r="F85" s="96"/>
      <c r="G85" s="96"/>
      <c r="H85" s="96"/>
      <c r="I85" s="93"/>
      <c r="J85" s="94"/>
      <c r="K85" s="312">
        <v>0.05</v>
      </c>
      <c r="L85" s="854">
        <f>N79*K85</f>
        <v>5504.8529920945766</v>
      </c>
      <c r="M85" s="855"/>
      <c r="N85" s="57"/>
    </row>
    <row r="86" spans="1:14" ht="15" thickBot="1">
      <c r="B86" s="97" t="s">
        <v>1058</v>
      </c>
      <c r="C86" s="98"/>
      <c r="D86" s="98"/>
      <c r="E86" s="98"/>
      <c r="F86" s="98"/>
      <c r="G86" s="98"/>
      <c r="H86" s="98"/>
      <c r="I86" s="99"/>
      <c r="J86" s="100"/>
      <c r="K86" s="313">
        <v>0.05</v>
      </c>
      <c r="L86" s="856">
        <f>N79*K86</f>
        <v>5504.8529920945766</v>
      </c>
      <c r="M86" s="857"/>
      <c r="N86" s="57"/>
    </row>
    <row r="87" spans="1:14" ht="15" thickBot="1">
      <c r="B87" s="820" t="s">
        <v>1037</v>
      </c>
      <c r="C87" s="821"/>
      <c r="D87" s="821"/>
      <c r="E87" s="821"/>
      <c r="F87" s="821"/>
      <c r="G87" s="821"/>
      <c r="H87" s="821"/>
      <c r="I87" s="821"/>
      <c r="J87" s="821"/>
      <c r="K87" s="821"/>
      <c r="L87" s="821"/>
      <c r="M87" s="822"/>
      <c r="N87" s="58">
        <f>L84+L85+L86</f>
        <v>33029.11795256746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143126.17779445898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75" customHeight="1" thickBot="1">
      <c r="A31" t="s">
        <v>1929</v>
      </c>
      <c r="B31" s="86" t="s">
        <v>1777</v>
      </c>
      <c r="C31" s="960" t="s">
        <v>2263</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4625.4224759850176</v>
      </c>
      <c r="N50" s="280">
        <f>K50*M50</f>
        <v>9250.8449519700353</v>
      </c>
    </row>
    <row r="51" spans="1:14">
      <c r="A51" s="169" t="s">
        <v>1011</v>
      </c>
      <c r="B51" s="49" t="str">
        <f>VLOOKUP(A51,MATERIALES!A6:D373,3,FALSE)</f>
        <v>Malla Ciclónica Para Gaviones Galvanizada Y Plastificada Con Pvc Cal 12 (2M3)</v>
      </c>
      <c r="C51" s="433"/>
      <c r="D51" s="433"/>
      <c r="E51" s="433"/>
      <c r="F51" s="433"/>
      <c r="G51" s="433"/>
      <c r="H51" s="433"/>
      <c r="I51" s="433"/>
      <c r="J51" s="320" t="str">
        <f>VLOOKUP(A51,MATERIALES!A6:D643,2,FALSE)</f>
        <v>u</v>
      </c>
      <c r="K51" s="405">
        <v>0.5</v>
      </c>
      <c r="L51" s="429"/>
      <c r="M51" s="410">
        <f>VLOOKUP(A51,MATERIALES!A6:D399,4,FALSE)</f>
        <v>102198.16102794868</v>
      </c>
      <c r="N51" s="280">
        <f>K51*M51</f>
        <v>51099.080513974339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105008.17546594437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4">
        <f>VLOOKUP(A60,TRANSPORTE!A1:D117,4,FALSE)</f>
        <v>800</v>
      </c>
      <c r="M60" s="825"/>
      <c r="N60" s="295">
        <f>K60*L60</f>
        <v>880.00000000000011</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121974.34510586587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24394.869021173174</v>
      </c>
      <c r="M84" s="855"/>
      <c r="N84" s="57"/>
    </row>
    <row r="85" spans="1:14">
      <c r="B85" s="95" t="s">
        <v>1057</v>
      </c>
      <c r="C85" s="96"/>
      <c r="D85" s="96"/>
      <c r="E85" s="96"/>
      <c r="F85" s="96"/>
      <c r="G85" s="96"/>
      <c r="H85" s="96"/>
      <c r="I85" s="93"/>
      <c r="J85" s="94"/>
      <c r="K85" s="312">
        <v>0.05</v>
      </c>
      <c r="L85" s="854">
        <f>N79*K85</f>
        <v>6098.7172552932934</v>
      </c>
      <c r="M85" s="855"/>
      <c r="N85" s="57"/>
    </row>
    <row r="86" spans="1:14" ht="15" thickBot="1">
      <c r="B86" s="97" t="s">
        <v>1058</v>
      </c>
      <c r="C86" s="98"/>
      <c r="D86" s="98"/>
      <c r="E86" s="98"/>
      <c r="F86" s="98"/>
      <c r="G86" s="98"/>
      <c r="H86" s="98"/>
      <c r="I86" s="99"/>
      <c r="J86" s="100"/>
      <c r="K86" s="313">
        <v>0.05</v>
      </c>
      <c r="L86" s="856">
        <f>N79*K86</f>
        <v>6098.7172552932934</v>
      </c>
      <c r="M86" s="857"/>
      <c r="N86" s="57"/>
    </row>
    <row r="87" spans="1:14" ht="15" thickBot="1">
      <c r="B87" s="820" t="s">
        <v>1037</v>
      </c>
      <c r="C87" s="821"/>
      <c r="D87" s="821"/>
      <c r="E87" s="821"/>
      <c r="F87" s="821"/>
      <c r="G87" s="821"/>
      <c r="H87" s="821"/>
      <c r="I87" s="821"/>
      <c r="J87" s="821"/>
      <c r="K87" s="821"/>
      <c r="L87" s="821"/>
      <c r="M87" s="822"/>
      <c r="N87" s="58">
        <f>L84+L85+L86</f>
        <v>36592.303531759761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158566.64863762562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7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29.25" customHeight="1" thickBot="1">
      <c r="A31" t="s">
        <v>1929</v>
      </c>
      <c r="B31" s="86" t="s">
        <v>1778</v>
      </c>
      <c r="C31" s="960" t="s">
        <v>2264</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4625.4224759850176</v>
      </c>
      <c r="N50" s="280">
        <f>K50*M50</f>
        <v>9250.8449519700353</v>
      </c>
    </row>
    <row r="51" spans="1:14">
      <c r="A51" s="172" t="s">
        <v>1013</v>
      </c>
      <c r="B51" s="49" t="str">
        <f>VLOOKUP(A51,MATERIALES!A6:D373,3,FALSE)</f>
        <v>Malla Ciclónica Para Gaviones Galvanizada Aleación Zn-5A1-Mm Y Plastificada Pvc Cal 12 (2M3)</v>
      </c>
      <c r="C51" s="433"/>
      <c r="D51" s="433"/>
      <c r="E51" s="433"/>
      <c r="F51" s="433"/>
      <c r="G51" s="433"/>
      <c r="H51" s="433"/>
      <c r="I51" s="433"/>
      <c r="J51" s="320" t="str">
        <f>VLOOKUP(A51,MATERIALES!A6:D643,2,FALSE)</f>
        <v>u</v>
      </c>
      <c r="K51" s="405">
        <v>0.5</v>
      </c>
      <c r="L51" s="429"/>
      <c r="M51" s="410">
        <f>VLOOKUP(A51,MATERIALES!A6:D399,4,FALSE)</f>
        <v>103738.03621215968</v>
      </c>
      <c r="N51" s="280">
        <f>K51*M51</f>
        <v>51869.018106079842</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105778.11305804987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4">
        <f>VLOOKUP(A60,TRANSPORTE!A1:D117,4,FALSE)</f>
        <v>800</v>
      </c>
      <c r="M60" s="825"/>
      <c r="N60" s="295">
        <f>K60*L60</f>
        <v>880.00000000000011</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122744.28269797137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24548.856539594275</v>
      </c>
      <c r="M84" s="855"/>
      <c r="N84" s="57"/>
    </row>
    <row r="85" spans="1:14">
      <c r="B85" s="95" t="s">
        <v>1057</v>
      </c>
      <c r="C85" s="96"/>
      <c r="D85" s="96"/>
      <c r="E85" s="96"/>
      <c r="F85" s="96"/>
      <c r="G85" s="96"/>
      <c r="H85" s="96"/>
      <c r="I85" s="93"/>
      <c r="J85" s="94"/>
      <c r="K85" s="312">
        <v>0.05</v>
      </c>
      <c r="L85" s="854">
        <f>N79*K85</f>
        <v>6137.2141348985688</v>
      </c>
      <c r="M85" s="855"/>
      <c r="N85" s="57"/>
    </row>
    <row r="86" spans="1:14" ht="15" thickBot="1">
      <c r="B86" s="97" t="s">
        <v>1058</v>
      </c>
      <c r="C86" s="98"/>
      <c r="D86" s="98"/>
      <c r="E86" s="98"/>
      <c r="F86" s="98"/>
      <c r="G86" s="98"/>
      <c r="H86" s="98"/>
      <c r="I86" s="99"/>
      <c r="J86" s="100"/>
      <c r="K86" s="313">
        <v>0.05</v>
      </c>
      <c r="L86" s="856">
        <f>N79*K86</f>
        <v>6137.2141348985688</v>
      </c>
      <c r="M86" s="857"/>
      <c r="N86" s="57"/>
    </row>
    <row r="87" spans="1:14" ht="15" thickBot="1">
      <c r="B87" s="820" t="s">
        <v>1037</v>
      </c>
      <c r="C87" s="821"/>
      <c r="D87" s="821"/>
      <c r="E87" s="821"/>
      <c r="F87" s="821"/>
      <c r="G87" s="821"/>
      <c r="H87" s="821"/>
      <c r="I87" s="821"/>
      <c r="J87" s="821"/>
      <c r="K87" s="821"/>
      <c r="L87" s="821"/>
      <c r="M87" s="822"/>
      <c r="N87" s="58">
        <f>L84+L85+L86</f>
        <v>36823.284809391414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159567.56750736278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75" customHeight="1" thickBot="1">
      <c r="A31" t="s">
        <v>1929</v>
      </c>
      <c r="B31" s="86" t="s">
        <v>1229</v>
      </c>
      <c r="C31" s="960" t="s">
        <v>1818</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5355</v>
      </c>
      <c r="N49" s="280">
        <f>K49*M49</f>
        <v>2677.5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4625.4224759850176</v>
      </c>
      <c r="N50" s="280">
        <f>K50*M50</f>
        <v>4625.4224759850176</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189309.91200000001</v>
      </c>
      <c r="N51" s="280">
        <f>K51*M51</f>
        <v>189309.91200000001</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235112.83447598503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4">
        <f>VLOOKUP(A60,TRANSPORTE!A1:D117,4,FALSE)</f>
        <v>800</v>
      </c>
      <c r="M60" s="825"/>
      <c r="N60" s="295">
        <f>K60*L60</f>
        <v>880.00000000000011</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252079.00411590651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50415.800823181307</v>
      </c>
      <c r="M84" s="855"/>
      <c r="N84" s="57"/>
    </row>
    <row r="85" spans="1:14">
      <c r="B85" s="95" t="s">
        <v>1057</v>
      </c>
      <c r="C85" s="96"/>
      <c r="D85" s="96"/>
      <c r="E85" s="96"/>
      <c r="F85" s="96"/>
      <c r="G85" s="96"/>
      <c r="H85" s="96"/>
      <c r="I85" s="93"/>
      <c r="J85" s="94"/>
      <c r="K85" s="312">
        <v>0.05</v>
      </c>
      <c r="L85" s="854">
        <f>N79*K85</f>
        <v>12603.950205795327</v>
      </c>
      <c r="M85" s="855"/>
      <c r="N85" s="57"/>
    </row>
    <row r="86" spans="1:14" ht="15" thickBot="1">
      <c r="B86" s="97" t="s">
        <v>1058</v>
      </c>
      <c r="C86" s="98"/>
      <c r="D86" s="98"/>
      <c r="E86" s="98"/>
      <c r="F86" s="98"/>
      <c r="G86" s="98"/>
      <c r="H86" s="98"/>
      <c r="I86" s="99"/>
      <c r="J86" s="100"/>
      <c r="K86" s="313">
        <v>0.05</v>
      </c>
      <c r="L86" s="856">
        <f>N79*K86</f>
        <v>12603.950205795327</v>
      </c>
      <c r="M86" s="857"/>
      <c r="N86" s="57"/>
    </row>
    <row r="87" spans="1:14" ht="15" thickBot="1">
      <c r="B87" s="820" t="s">
        <v>1037</v>
      </c>
      <c r="C87" s="821"/>
      <c r="D87" s="821"/>
      <c r="E87" s="821"/>
      <c r="F87" s="821"/>
      <c r="G87" s="821"/>
      <c r="H87" s="821"/>
      <c r="I87" s="821"/>
      <c r="J87" s="821"/>
      <c r="K87" s="821"/>
      <c r="L87" s="821"/>
      <c r="M87" s="822"/>
      <c r="N87" s="58">
        <f>L84+L85+L86</f>
        <v>75623.701234771957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327702.70535067847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75" customHeight="1" thickBot="1">
      <c r="A31" t="s">
        <v>1929</v>
      </c>
      <c r="B31" s="86" t="s">
        <v>1779</v>
      </c>
      <c r="C31" s="960" t="s">
        <v>1780</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5355</v>
      </c>
      <c r="N49" s="280">
        <f>K49*M49</f>
        <v>2677.5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4625.4224759850176</v>
      </c>
      <c r="N50" s="280">
        <f>K50*M50</f>
        <v>4625.4224759850176</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189309.91200000001</v>
      </c>
      <c r="N51" s="280">
        <f>K51*M51</f>
        <v>189309.91200000001</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235112.83447598503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24">
        <f>VLOOKUP(A60,TRANSPORTE!A1:D117,4,FALSE)</f>
        <v>800</v>
      </c>
      <c r="M60" s="825"/>
      <c r="N60" s="295">
        <f>K60*L60</f>
        <v>880.00000000000011</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252079.00411590651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50415.800823181307</v>
      </c>
      <c r="M84" s="855"/>
      <c r="N84" s="57"/>
    </row>
    <row r="85" spans="1:14">
      <c r="B85" s="95" t="s">
        <v>1057</v>
      </c>
      <c r="C85" s="96"/>
      <c r="D85" s="96"/>
      <c r="E85" s="96"/>
      <c r="F85" s="96"/>
      <c r="G85" s="96"/>
      <c r="H85" s="96"/>
      <c r="I85" s="93"/>
      <c r="J85" s="94"/>
      <c r="K85" s="312">
        <v>0.05</v>
      </c>
      <c r="L85" s="854">
        <f>N79*K85</f>
        <v>12603.950205795327</v>
      </c>
      <c r="M85" s="855"/>
      <c r="N85" s="57"/>
    </row>
    <row r="86" spans="1:14" ht="15" thickBot="1">
      <c r="B86" s="97" t="s">
        <v>1058</v>
      </c>
      <c r="C86" s="98"/>
      <c r="D86" s="98"/>
      <c r="E86" s="98"/>
      <c r="F86" s="98"/>
      <c r="G86" s="98"/>
      <c r="H86" s="98"/>
      <c r="I86" s="99"/>
      <c r="J86" s="100"/>
      <c r="K86" s="313">
        <v>0.05</v>
      </c>
      <c r="L86" s="856">
        <f>N79*K86</f>
        <v>12603.950205795327</v>
      </c>
      <c r="M86" s="857"/>
      <c r="N86" s="57"/>
    </row>
    <row r="87" spans="1:14" ht="15" thickBot="1">
      <c r="B87" s="820" t="s">
        <v>1037</v>
      </c>
      <c r="C87" s="821"/>
      <c r="D87" s="821"/>
      <c r="E87" s="821"/>
      <c r="F87" s="821"/>
      <c r="G87" s="821"/>
      <c r="H87" s="821"/>
      <c r="I87" s="821"/>
      <c r="J87" s="821"/>
      <c r="K87" s="821"/>
      <c r="L87" s="821"/>
      <c r="M87" s="822"/>
      <c r="N87" s="58">
        <f>L84+L85+L86</f>
        <v>75623.701234771957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327702.70535067847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75" customHeight="1" thickBot="1">
      <c r="A31" t="s">
        <v>1929</v>
      </c>
      <c r="B31" s="86" t="s">
        <v>1781</v>
      </c>
      <c r="C31" s="960" t="s">
        <v>1782</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5355</v>
      </c>
      <c r="N49" s="280">
        <f>K49*M49</f>
        <v>2677.5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4625.4224759850176</v>
      </c>
      <c r="N50" s="280">
        <f>K50*M50</f>
        <v>4625.4224759850176</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189309.91200000001</v>
      </c>
      <c r="N51" s="280">
        <f>K51*M51</f>
        <v>189309.91200000001</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235112.83447598503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24">
        <f>VLOOKUP(A60,TRANSPORTE!A1:D117,4,FALSE)</f>
        <v>800</v>
      </c>
      <c r="M60" s="825"/>
      <c r="N60" s="295">
        <f>K60*L60</f>
        <v>880.00000000000011</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68">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252079.00411590651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50415.800823181307</v>
      </c>
      <c r="M84" s="855"/>
      <c r="N84" s="57"/>
    </row>
    <row r="85" spans="1:14">
      <c r="B85" s="95" t="s">
        <v>1057</v>
      </c>
      <c r="C85" s="96"/>
      <c r="D85" s="96"/>
      <c r="E85" s="96"/>
      <c r="F85" s="96"/>
      <c r="G85" s="96"/>
      <c r="H85" s="96"/>
      <c r="I85" s="93"/>
      <c r="J85" s="94"/>
      <c r="K85" s="312">
        <v>0.05</v>
      </c>
      <c r="L85" s="854">
        <f>N79*K85</f>
        <v>12603.950205795327</v>
      </c>
      <c r="M85" s="855"/>
      <c r="N85" s="57"/>
    </row>
    <row r="86" spans="1:14" ht="15" thickBot="1">
      <c r="B86" s="97" t="s">
        <v>1058</v>
      </c>
      <c r="C86" s="98"/>
      <c r="D86" s="98"/>
      <c r="E86" s="98"/>
      <c r="F86" s="98"/>
      <c r="G86" s="98"/>
      <c r="H86" s="98"/>
      <c r="I86" s="99"/>
      <c r="J86" s="100"/>
      <c r="K86" s="313">
        <v>0.05</v>
      </c>
      <c r="L86" s="856">
        <f>N79*K86</f>
        <v>12603.950205795327</v>
      </c>
      <c r="M86" s="857"/>
      <c r="N86" s="57"/>
    </row>
    <row r="87" spans="1:14" ht="15" thickBot="1">
      <c r="B87" s="820" t="s">
        <v>1037</v>
      </c>
      <c r="C87" s="821"/>
      <c r="D87" s="821"/>
      <c r="E87" s="821"/>
      <c r="F87" s="821"/>
      <c r="G87" s="821"/>
      <c r="H87" s="821"/>
      <c r="I87" s="821"/>
      <c r="J87" s="821"/>
      <c r="K87" s="821"/>
      <c r="L87" s="821"/>
      <c r="M87" s="822"/>
      <c r="N87" s="58">
        <f>L84+L85+L86</f>
        <v>75623.701234771957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327702.70535067847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75" customHeight="1" thickBot="1">
      <c r="A31" t="s">
        <v>1929</v>
      </c>
      <c r="B31" s="86" t="s">
        <v>1783</v>
      </c>
      <c r="C31" s="960" t="s">
        <v>1784</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5355</v>
      </c>
      <c r="N49" s="280">
        <f>K49*M49</f>
        <v>2677.5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4625.4224759850176</v>
      </c>
      <c r="N50" s="280">
        <f>K50*M50</f>
        <v>4625.4224759850176</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189309.91200000001</v>
      </c>
      <c r="N51" s="280">
        <f>K51*M51</f>
        <v>189309.91200000001</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235112.83447598503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24">
        <f>VLOOKUP(A60,TRANSPORTE!A1:D117,4,FALSE)</f>
        <v>800</v>
      </c>
      <c r="M60" s="825"/>
      <c r="N60" s="295">
        <f>K60*L60</f>
        <v>880.00000000000011</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68">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252079.00411590651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50415.800823181307</v>
      </c>
      <c r="M84" s="855"/>
      <c r="N84" s="57"/>
    </row>
    <row r="85" spans="1:14">
      <c r="B85" s="95" t="s">
        <v>1057</v>
      </c>
      <c r="C85" s="96"/>
      <c r="D85" s="96"/>
      <c r="E85" s="96"/>
      <c r="F85" s="96"/>
      <c r="G85" s="96"/>
      <c r="H85" s="96"/>
      <c r="I85" s="93"/>
      <c r="J85" s="94"/>
      <c r="K85" s="312">
        <v>0.05</v>
      </c>
      <c r="L85" s="854">
        <f>N79*K85</f>
        <v>12603.950205795327</v>
      </c>
      <c r="M85" s="855"/>
      <c r="N85" s="57"/>
    </row>
    <row r="86" spans="1:14" ht="15" thickBot="1">
      <c r="B86" s="97" t="s">
        <v>1058</v>
      </c>
      <c r="C86" s="98"/>
      <c r="D86" s="98"/>
      <c r="E86" s="98"/>
      <c r="F86" s="98"/>
      <c r="G86" s="98"/>
      <c r="H86" s="98"/>
      <c r="I86" s="99"/>
      <c r="J86" s="100"/>
      <c r="K86" s="313">
        <v>0.05</v>
      </c>
      <c r="L86" s="856">
        <f>N79*K86</f>
        <v>12603.950205795327</v>
      </c>
      <c r="M86" s="857"/>
      <c r="N86" s="57"/>
    </row>
    <row r="87" spans="1:14" ht="15" thickBot="1">
      <c r="B87" s="820" t="s">
        <v>1037</v>
      </c>
      <c r="C87" s="821"/>
      <c r="D87" s="821"/>
      <c r="E87" s="821"/>
      <c r="F87" s="821"/>
      <c r="G87" s="821"/>
      <c r="H87" s="821"/>
      <c r="I87" s="821"/>
      <c r="J87" s="821"/>
      <c r="K87" s="821"/>
      <c r="L87" s="821"/>
      <c r="M87" s="822"/>
      <c r="N87" s="58">
        <f>L84+L85+L86</f>
        <v>75623.701234771957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327702.70535067847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28.5" customHeight="1" thickBot="1">
      <c r="A31" t="s">
        <v>1929</v>
      </c>
      <c r="B31" s="86" t="s">
        <v>1785</v>
      </c>
      <c r="C31" s="960" t="s">
        <v>1786</v>
      </c>
      <c r="D31" s="961"/>
      <c r="E31" s="961"/>
      <c r="F31" s="961"/>
      <c r="G31" s="961"/>
      <c r="H31" s="961"/>
      <c r="I31" s="961"/>
      <c r="J31" s="987"/>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7100.73</v>
      </c>
      <c r="N48" s="280">
        <f>K48*M48</f>
        <v>9230.9490000000005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9230.9490000000005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10762.965156183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2152.5930312365999</v>
      </c>
      <c r="M84" s="855"/>
      <c r="N84" s="57"/>
    </row>
    <row r="85" spans="1:14">
      <c r="B85" s="95" t="s">
        <v>1057</v>
      </c>
      <c r="C85" s="96"/>
      <c r="D85" s="96"/>
      <c r="E85" s="96"/>
      <c r="F85" s="96"/>
      <c r="G85" s="96"/>
      <c r="H85" s="96"/>
      <c r="I85" s="93"/>
      <c r="J85" s="94"/>
      <c r="K85" s="312">
        <v>0.05</v>
      </c>
      <c r="L85" s="854">
        <f>N79*K85</f>
        <v>538.14825780914998</v>
      </c>
      <c r="M85" s="855"/>
      <c r="N85" s="57"/>
    </row>
    <row r="86" spans="1:14" ht="15" thickBot="1">
      <c r="B86" s="97" t="s">
        <v>1058</v>
      </c>
      <c r="C86" s="98"/>
      <c r="D86" s="98"/>
      <c r="E86" s="98"/>
      <c r="F86" s="98"/>
      <c r="G86" s="98"/>
      <c r="H86" s="98"/>
      <c r="I86" s="99"/>
      <c r="J86" s="100"/>
      <c r="K86" s="313">
        <v>0.05</v>
      </c>
      <c r="L86" s="856">
        <f>N79*K86</f>
        <v>538.14825780914998</v>
      </c>
      <c r="M86" s="857"/>
      <c r="N86" s="57"/>
    </row>
    <row r="87" spans="1:14" ht="15" thickBot="1">
      <c r="B87" s="820" t="s">
        <v>1037</v>
      </c>
      <c r="C87" s="821"/>
      <c r="D87" s="821"/>
      <c r="E87" s="821"/>
      <c r="F87" s="821"/>
      <c r="G87" s="821"/>
      <c r="H87" s="821"/>
      <c r="I87" s="821"/>
      <c r="J87" s="821"/>
      <c r="K87" s="821"/>
      <c r="L87" s="821"/>
      <c r="M87" s="822"/>
      <c r="N87" s="58">
        <f>L84+L85+L86</f>
        <v>3228.8895468548999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13991.8547030379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 customHeight="1" thickBot="1">
      <c r="A31" t="s">
        <v>1929</v>
      </c>
      <c r="B31" s="86" t="s">
        <v>1787</v>
      </c>
      <c r="C31" s="960" t="s">
        <v>1788</v>
      </c>
      <c r="D31" s="961"/>
      <c r="E31" s="961"/>
      <c r="F31" s="961"/>
      <c r="G31" s="961"/>
      <c r="H31" s="961"/>
      <c r="I31" s="961"/>
      <c r="J31" s="987"/>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14263.34</v>
      </c>
      <c r="N48" s="280">
        <f>K48*M48</f>
        <v>18542.342000000001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18542.342000000001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20074.358156183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4014.8716312366</v>
      </c>
      <c r="M84" s="855"/>
      <c r="N84" s="57"/>
    </row>
    <row r="85" spans="1:14">
      <c r="B85" s="95" t="s">
        <v>1057</v>
      </c>
      <c r="C85" s="96"/>
      <c r="D85" s="96"/>
      <c r="E85" s="96"/>
      <c r="F85" s="96"/>
      <c r="G85" s="96"/>
      <c r="H85" s="96"/>
      <c r="I85" s="93"/>
      <c r="J85" s="94"/>
      <c r="K85" s="312">
        <v>0.05</v>
      </c>
      <c r="L85" s="854">
        <f>N79*K85</f>
        <v>1003.71790780915</v>
      </c>
      <c r="M85" s="855"/>
      <c r="N85" s="57"/>
    </row>
    <row r="86" spans="1:14" ht="15" thickBot="1">
      <c r="B86" s="97" t="s">
        <v>1058</v>
      </c>
      <c r="C86" s="98"/>
      <c r="D86" s="98"/>
      <c r="E86" s="98"/>
      <c r="F86" s="98"/>
      <c r="G86" s="98"/>
      <c r="H86" s="98"/>
      <c r="I86" s="99"/>
      <c r="J86" s="100"/>
      <c r="K86" s="313">
        <v>0.05</v>
      </c>
      <c r="L86" s="856">
        <f>N79*K86</f>
        <v>1003.71790780915</v>
      </c>
      <c r="M86" s="857"/>
      <c r="N86" s="57"/>
    </row>
    <row r="87" spans="1:14" ht="15" thickBot="1">
      <c r="B87" s="820" t="s">
        <v>1037</v>
      </c>
      <c r="C87" s="821"/>
      <c r="D87" s="821"/>
      <c r="E87" s="821"/>
      <c r="F87" s="821"/>
      <c r="G87" s="821"/>
      <c r="H87" s="821"/>
      <c r="I87" s="821"/>
      <c r="J87" s="821"/>
      <c r="K87" s="821"/>
      <c r="L87" s="821"/>
      <c r="M87" s="822"/>
      <c r="N87" s="58">
        <f>L84+L85+L86</f>
        <v>6022.3074468549003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26096.665603037902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75" customHeight="1" thickBot="1">
      <c r="A31" t="s">
        <v>1929</v>
      </c>
      <c r="B31" s="86" t="s">
        <v>1789</v>
      </c>
      <c r="C31" s="960" t="s">
        <v>2265</v>
      </c>
      <c r="D31" s="961"/>
      <c r="E31" s="961"/>
      <c r="F31" s="961"/>
      <c r="G31" s="961"/>
      <c r="H31" s="961"/>
      <c r="I31" s="961"/>
      <c r="J31" s="987"/>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3"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7100.73</v>
      </c>
      <c r="N48" s="280">
        <f>K48*M48</f>
        <v>9230.9490000000005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9230.9490000000005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10762.965156183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2152.5930312365999</v>
      </c>
      <c r="M84" s="855"/>
      <c r="N84" s="57"/>
    </row>
    <row r="85" spans="1:14">
      <c r="B85" s="95" t="s">
        <v>1057</v>
      </c>
      <c r="C85" s="96"/>
      <c r="D85" s="96"/>
      <c r="E85" s="96"/>
      <c r="F85" s="96"/>
      <c r="G85" s="96"/>
      <c r="H85" s="96"/>
      <c r="I85" s="93"/>
      <c r="J85" s="94"/>
      <c r="K85" s="312">
        <v>0.05</v>
      </c>
      <c r="L85" s="854">
        <f>N79*K85</f>
        <v>538.14825780914998</v>
      </c>
      <c r="M85" s="855"/>
      <c r="N85" s="57"/>
    </row>
    <row r="86" spans="1:14" ht="15" thickBot="1">
      <c r="B86" s="97" t="s">
        <v>1058</v>
      </c>
      <c r="C86" s="98"/>
      <c r="D86" s="98"/>
      <c r="E86" s="98"/>
      <c r="F86" s="98"/>
      <c r="G86" s="98"/>
      <c r="H86" s="98"/>
      <c r="I86" s="99"/>
      <c r="J86" s="100"/>
      <c r="K86" s="313">
        <v>0.05</v>
      </c>
      <c r="L86" s="856">
        <f>N79*K86</f>
        <v>538.14825780914998</v>
      </c>
      <c r="M86" s="857"/>
      <c r="N86" s="57"/>
    </row>
    <row r="87" spans="1:14" ht="15" thickBot="1">
      <c r="B87" s="820" t="s">
        <v>1037</v>
      </c>
      <c r="C87" s="821"/>
      <c r="D87" s="821"/>
      <c r="E87" s="821"/>
      <c r="F87" s="821"/>
      <c r="G87" s="821"/>
      <c r="H87" s="821"/>
      <c r="I87" s="821"/>
      <c r="J87" s="821"/>
      <c r="K87" s="821"/>
      <c r="L87" s="821"/>
      <c r="M87" s="822"/>
      <c r="N87" s="58">
        <f>L84+L85+L86</f>
        <v>3228.8895468548999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13991.8547030379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 customHeight="1" thickBot="1">
      <c r="A31" t="s">
        <v>1929</v>
      </c>
      <c r="B31" s="86" t="s">
        <v>1790</v>
      </c>
      <c r="C31" s="960" t="s">
        <v>2266</v>
      </c>
      <c r="D31" s="961"/>
      <c r="E31" s="961"/>
      <c r="F31" s="961"/>
      <c r="G31" s="961"/>
      <c r="H31" s="961"/>
      <c r="I31" s="961"/>
      <c r="J31" s="987"/>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14263.34</v>
      </c>
      <c r="N48" s="280">
        <f>K48*M48</f>
        <v>18542.342000000001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18542.342000000001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20074.358156183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4014.8716312366</v>
      </c>
      <c r="M84" s="855"/>
      <c r="N84" s="57"/>
    </row>
    <row r="85" spans="1:14">
      <c r="B85" s="95" t="s">
        <v>1057</v>
      </c>
      <c r="C85" s="96"/>
      <c r="D85" s="96"/>
      <c r="E85" s="96"/>
      <c r="F85" s="96"/>
      <c r="G85" s="96"/>
      <c r="H85" s="96"/>
      <c r="I85" s="93"/>
      <c r="J85" s="94"/>
      <c r="K85" s="312">
        <v>0.05</v>
      </c>
      <c r="L85" s="854">
        <f>N79*K85</f>
        <v>1003.71790780915</v>
      </c>
      <c r="M85" s="855"/>
      <c r="N85" s="57"/>
    </row>
    <row r="86" spans="1:14" ht="15" thickBot="1">
      <c r="B86" s="97" t="s">
        <v>1058</v>
      </c>
      <c r="C86" s="98"/>
      <c r="D86" s="98"/>
      <c r="E86" s="98"/>
      <c r="F86" s="98"/>
      <c r="G86" s="98"/>
      <c r="H86" s="98"/>
      <c r="I86" s="99"/>
      <c r="J86" s="100"/>
      <c r="K86" s="313">
        <v>0.05</v>
      </c>
      <c r="L86" s="856">
        <f>N79*K86</f>
        <v>1003.71790780915</v>
      </c>
      <c r="M86" s="857"/>
      <c r="N86" s="57"/>
    </row>
    <row r="87" spans="1:14" ht="15" thickBot="1">
      <c r="B87" s="820" t="s">
        <v>1037</v>
      </c>
      <c r="C87" s="821"/>
      <c r="D87" s="821"/>
      <c r="E87" s="821"/>
      <c r="F87" s="821"/>
      <c r="G87" s="821"/>
      <c r="H87" s="821"/>
      <c r="I87" s="821"/>
      <c r="J87" s="821"/>
      <c r="K87" s="821"/>
      <c r="L87" s="821"/>
      <c r="M87" s="822"/>
      <c r="N87" s="58">
        <f>L84+L85+L86</f>
        <v>6022.3074468549003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26096.665603037902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1791</v>
      </c>
      <c r="C31" s="87" t="s">
        <v>2267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62500</v>
      </c>
      <c r="L36" s="278"/>
      <c r="M36" s="344">
        <v>15</v>
      </c>
      <c r="N36" s="280">
        <f>K36/M36</f>
        <v>4166.666666666667</v>
      </c>
    </row>
    <row r="37" spans="1:14">
      <c r="A37" s="119" t="s">
        <v>174</v>
      </c>
      <c r="B37" s="833" t="str">
        <f>VLOOKUP(A37,EQUIPOS!A7:D154,3,FALSE)</f>
        <v>Compactador vibratorio tipo DD-20</v>
      </c>
      <c r="C37" s="834"/>
      <c r="D37" s="834"/>
      <c r="E37" s="834"/>
      <c r="F37" s="834"/>
      <c r="G37" s="834"/>
      <c r="H37" s="835"/>
      <c r="I37" s="429"/>
      <c r="J37" s="430"/>
      <c r="K37" s="277">
        <f>VLOOKUP(A37,EQUIPOS!A7:D164,4,FALSE)</f>
        <v>53049.470101501734</v>
      </c>
      <c r="L37" s="343"/>
      <c r="M37" s="344">
        <v>15</v>
      </c>
      <c r="N37" s="280">
        <f>K37/M37</f>
        <v>3536.6313401001157</v>
      </c>
    </row>
    <row r="38" spans="1:14">
      <c r="A38" s="119" t="s">
        <v>269</v>
      </c>
      <c r="B38" s="833" t="str">
        <f>VLOOKUP(A38,EQUIPOS!A8:D154,3,FALSE)</f>
        <v>Motoniveladora  potencia 215 HP, ancho de cuchilla 4,27 m, peso 18 ton.</v>
      </c>
      <c r="C38" s="834"/>
      <c r="D38" s="834"/>
      <c r="E38" s="834"/>
      <c r="F38" s="834"/>
      <c r="G38" s="834"/>
      <c r="H38" s="835"/>
      <c r="I38" s="336"/>
      <c r="J38" s="338"/>
      <c r="K38" s="277">
        <f>VLOOKUP(A38,EQUIPOS!A8:D165,4,FALSE)</f>
        <v>150000</v>
      </c>
      <c r="L38" s="431"/>
      <c r="M38" s="432">
        <v>15</v>
      </c>
      <c r="N38" s="280">
        <f>K38/M38</f>
        <v>10000</v>
      </c>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N75*M41</f>
        <v>42.556004338416663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SUM(N36:N41)</f>
        <v>17745.854011105199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25000</v>
      </c>
      <c r="N48" s="280">
        <f>K48*M48</f>
        <v>32500</v>
      </c>
    </row>
    <row r="49" spans="1:14">
      <c r="A49" s="172" t="s">
        <v>845</v>
      </c>
      <c r="B49" s="49" t="str">
        <f>VLOOKUP(A49,MATERIALES!A6:D373,3,FALSE)</f>
        <v>Agua</v>
      </c>
      <c r="C49" s="433"/>
      <c r="D49" s="433"/>
      <c r="E49" s="433"/>
      <c r="F49" s="433"/>
      <c r="G49" s="433"/>
      <c r="H49" s="433"/>
      <c r="I49" s="433"/>
      <c r="J49" s="319" t="s">
        <v>425</v>
      </c>
      <c r="K49" s="405">
        <v>30</v>
      </c>
      <c r="L49" s="429"/>
      <c r="M49" s="410">
        <f>VLOOKUP(A49,MATERIALES!A6:D397,4,FALSE)</f>
        <v>42</v>
      </c>
      <c r="N49" s="280">
        <f>K49*M49</f>
        <v>1260</v>
      </c>
    </row>
    <row r="50" spans="1:14">
      <c r="B50" s="328"/>
      <c r="C50" s="53"/>
      <c r="D50" s="53"/>
      <c r="E50" s="53"/>
      <c r="F50" s="53"/>
      <c r="G50" s="53"/>
      <c r="H50" s="53"/>
      <c r="I50" s="53"/>
      <c r="J50" s="296"/>
      <c r="K50" s="175"/>
      <c r="L50" s="326"/>
      <c r="M50" s="434"/>
      <c r="N50" s="281"/>
    </row>
    <row r="51" spans="1:14">
      <c r="B51" s="174"/>
      <c r="C51" s="325"/>
      <c r="D51" s="325"/>
      <c r="E51" s="325"/>
      <c r="F51" s="325"/>
      <c r="G51" s="325"/>
      <c r="H51" s="325"/>
      <c r="I51" s="325"/>
      <c r="J51" s="319"/>
      <c r="K51" s="50"/>
      <c r="L51" s="326"/>
      <c r="M51" s="434"/>
      <c r="N51" s="281"/>
    </row>
    <row r="52" spans="1:14" ht="15" thickBot="1">
      <c r="B52" s="458"/>
      <c r="C52" s="456"/>
      <c r="D52" s="456"/>
      <c r="E52" s="456"/>
      <c r="F52" s="456"/>
      <c r="G52" s="456"/>
      <c r="H52" s="456"/>
      <c r="I52" s="456"/>
      <c r="J52" s="457"/>
      <c r="K52" s="132"/>
      <c r="L52" s="454"/>
      <c r="M52" s="490"/>
      <c r="N52" s="491"/>
    </row>
    <row r="53" spans="1:14" ht="15" thickBot="1">
      <c r="B53" s="826" t="s">
        <v>1037</v>
      </c>
      <c r="C53" s="827"/>
      <c r="D53" s="827"/>
      <c r="E53" s="827"/>
      <c r="F53" s="827"/>
      <c r="G53" s="827"/>
      <c r="H53" s="827"/>
      <c r="I53" s="827"/>
      <c r="J53" s="827"/>
      <c r="K53" s="827"/>
      <c r="L53" s="827"/>
      <c r="M53" s="828"/>
      <c r="N53" s="110">
        <f>SUM(N48:N52)</f>
        <v>33760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23" t="s">
        <v>1045</v>
      </c>
      <c r="M57" s="796"/>
      <c r="N57" s="82" t="s">
        <v>1035</v>
      </c>
    </row>
    <row r="58" spans="1:14">
      <c r="A58" t="s">
        <v>1375</v>
      </c>
      <c r="B58" s="52" t="str">
        <f>VLOOKUP(A58,TRANSPORTE!A1:D117,3,FALSE)</f>
        <v>Transporte de material seleccionado para relleno</v>
      </c>
      <c r="C58" s="325"/>
      <c r="D58" s="325"/>
      <c r="E58" s="325"/>
      <c r="F58" s="325"/>
      <c r="G58" s="325"/>
      <c r="H58" s="319" t="s">
        <v>2105</v>
      </c>
      <c r="I58" s="287">
        <v>1.3</v>
      </c>
      <c r="J58" s="294">
        <v>1</v>
      </c>
      <c r="K58" s="287">
        <f>I58*J58</f>
        <v>1.3</v>
      </c>
      <c r="L58" s="824">
        <f>VLOOKUP(A58,TRANSPORTE!A1:D117,4,FALSE)</f>
        <v>800</v>
      </c>
      <c r="M58" s="825"/>
      <c r="N58" s="295">
        <f>K58*L58</f>
        <v>1040</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1040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3"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120</v>
      </c>
      <c r="N69" s="403">
        <f>K69/M69</f>
        <v>1276.6801301524999</v>
      </c>
      <c r="O69" s="112"/>
    </row>
    <row r="70" spans="1:15">
      <c r="A70" s="173"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120</v>
      </c>
      <c r="N70" s="403">
        <f>K70/M70</f>
        <v>851.12008676833329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09">
        <f>SUM(N69:N74)</f>
        <v>2127.800216920833</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54673.654228026033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10934.730845605207</v>
      </c>
      <c r="M82" s="855"/>
      <c r="N82" s="57"/>
    </row>
    <row r="83" spans="1:14">
      <c r="B83" s="95" t="s">
        <v>1057</v>
      </c>
      <c r="C83" s="96"/>
      <c r="D83" s="96"/>
      <c r="E83" s="96"/>
      <c r="F83" s="96"/>
      <c r="G83" s="96"/>
      <c r="H83" s="96"/>
      <c r="I83" s="93"/>
      <c r="J83" s="94"/>
      <c r="K83" s="312">
        <v>0.05</v>
      </c>
      <c r="L83" s="854">
        <f>N77*K83</f>
        <v>2733.6827114013017</v>
      </c>
      <c r="M83" s="855"/>
      <c r="N83" s="57"/>
    </row>
    <row r="84" spans="1:14" ht="15" thickBot="1">
      <c r="B84" s="97" t="s">
        <v>1058</v>
      </c>
      <c r="C84" s="98"/>
      <c r="D84" s="98"/>
      <c r="E84" s="98"/>
      <c r="F84" s="98"/>
      <c r="G84" s="98"/>
      <c r="H84" s="98"/>
      <c r="I84" s="99"/>
      <c r="J84" s="100"/>
      <c r="K84" s="313">
        <v>0.05</v>
      </c>
      <c r="L84" s="856">
        <f>N77*K84</f>
        <v>2733.6827114013017</v>
      </c>
      <c r="M84" s="857"/>
      <c r="N84" s="57"/>
    </row>
    <row r="85" spans="1:14" ht="15" thickBot="1">
      <c r="B85" s="820" t="s">
        <v>1037</v>
      </c>
      <c r="C85" s="821"/>
      <c r="D85" s="821"/>
      <c r="E85" s="821"/>
      <c r="F85" s="821"/>
      <c r="G85" s="821"/>
      <c r="H85" s="821"/>
      <c r="I85" s="821"/>
      <c r="J85" s="821"/>
      <c r="K85" s="821"/>
      <c r="L85" s="821"/>
      <c r="M85" s="822"/>
      <c r="N85" s="58">
        <f>L82+L83+L84</f>
        <v>16402.096268407811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5">
        <f>N77+N85</f>
        <v>71075.750496433844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 thickBot="1">
      <c r="B118" s="427" t="s">
        <v>2327</v>
      </c>
      <c r="C118" s="428"/>
      <c r="D118" s="428"/>
      <c r="E118" s="267"/>
      <c r="F118" s="267"/>
      <c r="G118" s="267"/>
      <c r="H118" s="267"/>
      <c r="I118" s="267"/>
      <c r="J118" s="970"/>
      <c r="K118" s="970"/>
      <c r="L118" s="970"/>
      <c r="M118" s="970"/>
      <c r="N118"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2153</v>
      </c>
      <c r="C31" s="87" t="s">
        <v>1538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102.1344104122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3" t="s">
        <v>1793</v>
      </c>
      <c r="B48" s="49" t="str">
        <f>VLOOKUP(A48,MATERIALES!A5:D373,3,FALSE)</f>
        <v>Impermeabilizante para concreto</v>
      </c>
      <c r="C48" s="289"/>
      <c r="D48" s="289"/>
      <c r="E48" s="289"/>
      <c r="F48" s="289"/>
      <c r="G48" s="289"/>
      <c r="H48" s="289"/>
      <c r="I48" s="276"/>
      <c r="J48" s="319" t="str">
        <f>VLOOKUP(A48,MATERIALES!A4:D640,2,FALSE)</f>
        <v>kg</v>
      </c>
      <c r="K48" s="450">
        <v>0.7</v>
      </c>
      <c r="L48" s="275"/>
      <c r="M48" s="410">
        <f>VLOOKUP(A48,MATERIALES!A5:D396,4,FALSE)</f>
        <v>8728</v>
      </c>
      <c r="N48" s="280">
        <f>K48*M48</f>
        <v>6109.5999999999995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6109.5999999999995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50</v>
      </c>
      <c r="N71" s="403">
        <f>K71/M71</f>
        <v>2042.688208244</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09">
        <f>SUM(N71:N76)</f>
        <v>2042.688208244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8254.4226186561991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1650.8845237312398</v>
      </c>
      <c r="M84" s="855"/>
      <c r="N84" s="57"/>
    </row>
    <row r="85" spans="1:14">
      <c r="B85" s="95" t="s">
        <v>1057</v>
      </c>
      <c r="C85" s="96"/>
      <c r="D85" s="96"/>
      <c r="E85" s="96"/>
      <c r="F85" s="96"/>
      <c r="G85" s="96"/>
      <c r="H85" s="96"/>
      <c r="I85" s="93"/>
      <c r="J85" s="94"/>
      <c r="K85" s="312">
        <v>0.05</v>
      </c>
      <c r="L85" s="854">
        <f>N79*K85</f>
        <v>412.72113093280996</v>
      </c>
      <c r="M85" s="855"/>
      <c r="N85" s="57"/>
    </row>
    <row r="86" spans="1:14" ht="15" thickBot="1">
      <c r="B86" s="97" t="s">
        <v>1058</v>
      </c>
      <c r="C86" s="98"/>
      <c r="D86" s="98"/>
      <c r="E86" s="98"/>
      <c r="F86" s="98"/>
      <c r="G86" s="98"/>
      <c r="H86" s="98"/>
      <c r="I86" s="99"/>
      <c r="J86" s="100"/>
      <c r="K86" s="313">
        <v>0.05</v>
      </c>
      <c r="L86" s="856">
        <f>N79*K86</f>
        <v>412.72113093280996</v>
      </c>
      <c r="M86" s="857"/>
      <c r="N86" s="57"/>
    </row>
    <row r="87" spans="1:14" ht="15" thickBot="1">
      <c r="B87" s="820" t="s">
        <v>1037</v>
      </c>
      <c r="C87" s="821"/>
      <c r="D87" s="821"/>
      <c r="E87" s="821"/>
      <c r="F87" s="821"/>
      <c r="G87" s="821"/>
      <c r="H87" s="821"/>
      <c r="I87" s="821"/>
      <c r="J87" s="821"/>
      <c r="K87" s="821"/>
      <c r="L87" s="821"/>
      <c r="M87" s="822"/>
      <c r="N87" s="58">
        <f>L84+L85+L86</f>
        <v>2476.3267855968597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58">
        <f>N79+N87</f>
        <v>10730.74940425306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1794</v>
      </c>
      <c r="C31" s="87" t="s">
        <v>2268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510.67205206099999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3" t="s">
        <v>488</v>
      </c>
      <c r="B48" s="49" t="str">
        <f>VLOOKUP(A48,MATERIALES!A5:D373,3,FALSE)</f>
        <v>Imprimante y puente de adherencia</v>
      </c>
      <c r="C48" s="289"/>
      <c r="D48" s="289"/>
      <c r="E48" s="289"/>
      <c r="F48" s="289"/>
      <c r="G48" s="289"/>
      <c r="H48" s="289"/>
      <c r="I48" s="289"/>
      <c r="J48" s="319" t="str">
        <f>VLOOKUP(A48,MATERIALES!A4:D640,2,FALSE)</f>
        <v>kg</v>
      </c>
      <c r="K48" s="451">
        <v>0.2</v>
      </c>
      <c r="L48" s="275"/>
      <c r="M48" s="410">
        <f>VLOOKUP(A48,MATERIALES!A5:D396,4,FALSE)</f>
        <v>11940</v>
      </c>
      <c r="N48" s="280">
        <f>K48*M48</f>
        <v>2388</v>
      </c>
    </row>
    <row r="49" spans="1:14">
      <c r="A49" s="172" t="s">
        <v>490</v>
      </c>
      <c r="B49" s="49" t="str">
        <f>VLOOKUP(A49,MATERIALES!A6:D373,3,FALSE)</f>
        <v>Láminas impermeabilizantes</v>
      </c>
      <c r="C49" s="433"/>
      <c r="D49" s="433"/>
      <c r="E49" s="433"/>
      <c r="F49" s="433"/>
      <c r="G49" s="433"/>
      <c r="H49" s="433"/>
      <c r="I49" s="433"/>
      <c r="J49" s="56" t="str">
        <f>VLOOKUP(A49,MATERIALES!A5:D641,2,FALSE)</f>
        <v>m2</v>
      </c>
      <c r="K49" s="405">
        <v>1.05</v>
      </c>
      <c r="L49" s="429"/>
      <c r="M49" s="410">
        <f>VLOOKUP(A49,MATERIALES!A6:D397,4,FALSE)</f>
        <v>1646.5375393125837</v>
      </c>
      <c r="N49" s="280">
        <f>K49*M49</f>
        <v>1728.864416278213</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6" t="s">
        <v>1037</v>
      </c>
      <c r="C55" s="827"/>
      <c r="D55" s="827"/>
      <c r="E55" s="827"/>
      <c r="F55" s="827"/>
      <c r="G55" s="827"/>
      <c r="H55" s="827"/>
      <c r="I55" s="827"/>
      <c r="J55" s="827"/>
      <c r="K55" s="827"/>
      <c r="L55" s="827"/>
      <c r="M55" s="828"/>
      <c r="N55" s="110">
        <f>SUM(N48:N54)</f>
        <v>4116.864416278213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7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68">
        <f>SUM(N71:N76)</f>
        <v>10213.44104122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14840.977509559212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2968.1955019118427</v>
      </c>
      <c r="M84" s="855"/>
      <c r="N84" s="57"/>
    </row>
    <row r="85" spans="1:14">
      <c r="B85" s="95" t="s">
        <v>1057</v>
      </c>
      <c r="C85" s="96"/>
      <c r="D85" s="96"/>
      <c r="E85" s="96"/>
      <c r="F85" s="96"/>
      <c r="G85" s="96"/>
      <c r="H85" s="96"/>
      <c r="I85" s="93"/>
      <c r="J85" s="94"/>
      <c r="K85" s="312">
        <v>0.05</v>
      </c>
      <c r="L85" s="854">
        <f>N79*K85</f>
        <v>742.04887547796068</v>
      </c>
      <c r="M85" s="855"/>
      <c r="N85" s="57"/>
    </row>
    <row r="86" spans="1:14" ht="15" thickBot="1">
      <c r="B86" s="97" t="s">
        <v>1058</v>
      </c>
      <c r="C86" s="98"/>
      <c r="D86" s="98"/>
      <c r="E86" s="98"/>
      <c r="F86" s="98"/>
      <c r="G86" s="98"/>
      <c r="H86" s="98"/>
      <c r="I86" s="99"/>
      <c r="J86" s="100"/>
      <c r="K86" s="313">
        <v>0.05</v>
      </c>
      <c r="L86" s="856">
        <f>N79*K86</f>
        <v>742.04887547796068</v>
      </c>
      <c r="M86" s="857"/>
      <c r="N86" s="57"/>
    </row>
    <row r="87" spans="1:14" ht="15" thickBot="1">
      <c r="B87" s="820" t="s">
        <v>1037</v>
      </c>
      <c r="C87" s="821"/>
      <c r="D87" s="821"/>
      <c r="E87" s="821"/>
      <c r="F87" s="821"/>
      <c r="G87" s="821"/>
      <c r="H87" s="821"/>
      <c r="I87" s="821"/>
      <c r="J87" s="821"/>
      <c r="K87" s="821"/>
      <c r="L87" s="821"/>
      <c r="M87" s="822"/>
      <c r="N87" s="58">
        <f>L84+L85+L86</f>
        <v>4452.2932528677638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19293.270762426975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8.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1230</v>
      </c>
      <c r="C31" s="87" t="s">
        <v>2269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32237.934904296912</v>
      </c>
      <c r="L36" s="278"/>
      <c r="M36" s="344">
        <v>1500</v>
      </c>
      <c r="N36" s="280">
        <f>K36/M36</f>
        <v>21.491956602864608</v>
      </c>
    </row>
    <row r="37" spans="1:14">
      <c r="A37" s="119" t="s">
        <v>361</v>
      </c>
      <c r="B37" s="833" t="str">
        <f>VLOOKUP(A37,EQUIPOS!A7:D154,3,FALSE)</f>
        <v>Vehículo delineador</v>
      </c>
      <c r="C37" s="834"/>
      <c r="D37" s="834"/>
      <c r="E37" s="834"/>
      <c r="F37" s="834"/>
      <c r="G37" s="834"/>
      <c r="H37" s="835"/>
      <c r="I37" s="429"/>
      <c r="J37" s="430"/>
      <c r="K37" s="277">
        <f>VLOOKUP(A37,EQUIPOS!A7:D164,4,FALSE)</f>
        <v>350000</v>
      </c>
      <c r="L37" s="343"/>
      <c r="M37" s="344">
        <v>1500</v>
      </c>
      <c r="N37" s="280">
        <f>K37/M37</f>
        <v>233.33333333333334</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0.21278002169208332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255.03806995789003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4.5999999999999999E-2</v>
      </c>
      <c r="L48" s="275"/>
      <c r="M48" s="410">
        <f>VLOOKUP(A48,MATERIALES!A5:D396,4,FALSE)</f>
        <v>5000</v>
      </c>
      <c r="N48" s="280">
        <f>K48*M48</f>
        <v>230</v>
      </c>
    </row>
    <row r="49" spans="1:14">
      <c r="A49" s="172" t="s">
        <v>636</v>
      </c>
      <c r="B49" s="49" t="str">
        <f>VLOOKUP(A49,MATERIALES!A6:D373,3,FALSE)</f>
        <v xml:space="preserve">Pintura acrílica pura para tráfico
</v>
      </c>
      <c r="C49" s="433"/>
      <c r="D49" s="433"/>
      <c r="E49" s="433"/>
      <c r="F49" s="433"/>
      <c r="G49" s="433"/>
      <c r="H49" s="433"/>
      <c r="I49" s="433"/>
      <c r="J49" s="320" t="str">
        <f>VLOOKUP(A49,MATERIALES!A5:D641,2,FALSE)</f>
        <v>gal</v>
      </c>
      <c r="K49" s="405">
        <v>1.4E-2</v>
      </c>
      <c r="L49" s="429"/>
      <c r="M49" s="410">
        <f>VLOOKUP(A49,MATERIALES!A6:D397,4,FALSE)</f>
        <v>62500</v>
      </c>
      <c r="N49" s="280">
        <f>K49*M49</f>
        <v>875</v>
      </c>
    </row>
    <row r="50" spans="1:14">
      <c r="A50" s="172" t="s">
        <v>914</v>
      </c>
      <c r="B50" s="49" t="str">
        <f>VLOOKUP(A50,MATERIALES!A6:D373,3,FALSE)</f>
        <v>Disolvente para pintura Trafico (acrílico)</v>
      </c>
      <c r="C50" s="433"/>
      <c r="D50" s="433"/>
      <c r="E50" s="433"/>
      <c r="F50" s="433"/>
      <c r="G50" s="433"/>
      <c r="H50" s="433"/>
      <c r="I50" s="433"/>
      <c r="J50" s="320" t="str">
        <f>VLOOKUP(A50,MATERIALES!A6:D642,2,FALSE)</f>
        <v>gal</v>
      </c>
      <c r="K50" s="452">
        <v>4.2999999999999999E-4</v>
      </c>
      <c r="L50" s="429"/>
      <c r="M50" s="410">
        <f>VLOOKUP(A50,MATERIALES!A6:D398,4,FALSE)</f>
        <v>35000</v>
      </c>
      <c r="N50" s="280">
        <f>K50*M50</f>
        <v>15.049999999999999</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1120.05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12000</v>
      </c>
      <c r="N71" s="403">
        <f>K71/M71</f>
        <v>12.766801301524998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12000</v>
      </c>
      <c r="N72" s="403">
        <f>K72/M72</f>
        <v>8.5112008676833337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21.278002169208332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1396.3660721270983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279.27321442541967</v>
      </c>
      <c r="M84" s="855"/>
      <c r="N84" s="57"/>
    </row>
    <row r="85" spans="1:14">
      <c r="B85" s="95" t="s">
        <v>1057</v>
      </c>
      <c r="C85" s="96"/>
      <c r="D85" s="96"/>
      <c r="E85" s="96"/>
      <c r="F85" s="96"/>
      <c r="G85" s="96"/>
      <c r="H85" s="96"/>
      <c r="I85" s="93"/>
      <c r="J85" s="94"/>
      <c r="K85" s="312">
        <v>0.05</v>
      </c>
      <c r="L85" s="854">
        <f>N79*K85</f>
        <v>69.818303606354917</v>
      </c>
      <c r="M85" s="855"/>
      <c r="N85" s="57"/>
    </row>
    <row r="86" spans="1:14" ht="15" thickBot="1">
      <c r="B86" s="97" t="s">
        <v>1058</v>
      </c>
      <c r="C86" s="98"/>
      <c r="D86" s="98"/>
      <c r="E86" s="98"/>
      <c r="F86" s="98"/>
      <c r="G86" s="98"/>
      <c r="H86" s="98"/>
      <c r="I86" s="99"/>
      <c r="J86" s="100"/>
      <c r="K86" s="313">
        <v>0.05</v>
      </c>
      <c r="L86" s="856">
        <f>N79*K86</f>
        <v>69.818303606354917</v>
      </c>
      <c r="M86" s="857"/>
      <c r="N86" s="57"/>
    </row>
    <row r="87" spans="1:14" ht="15" thickBot="1">
      <c r="B87" s="820" t="s">
        <v>1037</v>
      </c>
      <c r="C87" s="821"/>
      <c r="D87" s="821"/>
      <c r="E87" s="821"/>
      <c r="F87" s="821"/>
      <c r="G87" s="821"/>
      <c r="H87" s="821"/>
      <c r="I87" s="821"/>
      <c r="J87" s="821"/>
      <c r="K87" s="821"/>
      <c r="L87" s="821"/>
      <c r="M87" s="822"/>
      <c r="N87" s="58">
        <f>L84+L85+L86</f>
        <v>418.90982163812947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1815.2758937652277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1231</v>
      </c>
      <c r="C31" s="87" t="s">
        <v>2270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32237.934904296912</v>
      </c>
      <c r="L36" s="278"/>
      <c r="M36" s="344">
        <v>1200</v>
      </c>
      <c r="N36" s="280">
        <f>K36/M36</f>
        <v>26.864945753580759</v>
      </c>
    </row>
    <row r="37" spans="1:14">
      <c r="A37" s="119" t="s">
        <v>201</v>
      </c>
      <c r="B37" s="833" t="str">
        <f>VLOOKUP(A37,EQUIPOS!A7:D154,3,FALSE)</f>
        <v>Equipo autopropulsado para pintura termoplástica</v>
      </c>
      <c r="C37" s="834"/>
      <c r="D37" s="834"/>
      <c r="E37" s="834"/>
      <c r="F37" s="834"/>
      <c r="G37" s="834"/>
      <c r="H37" s="835"/>
      <c r="I37" s="429"/>
      <c r="J37" s="430"/>
      <c r="K37" s="277">
        <f>VLOOKUP(A37,EQUIPOS!A7:D164,4,FALSE)</f>
        <v>350000</v>
      </c>
      <c r="L37" s="343"/>
      <c r="M37" s="344">
        <v>1200</v>
      </c>
      <c r="N37" s="280">
        <f>K37/M37</f>
        <v>291.66666666666669</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0.37236503796114584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318.9039774582086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0.108</v>
      </c>
      <c r="L48" s="275"/>
      <c r="M48" s="410">
        <f>VLOOKUP(A48,MATERIALES!A5:D396,4,FALSE)</f>
        <v>5000</v>
      </c>
      <c r="N48" s="280">
        <f>K48*M48</f>
        <v>540</v>
      </c>
    </row>
    <row r="49" spans="1:14">
      <c r="A49" s="172" t="s">
        <v>664</v>
      </c>
      <c r="B49" s="49" t="str">
        <f>VLOOKUP(A49,MATERIALES!A6:D373,3,FALSE)</f>
        <v xml:space="preserve">Resina termoplástica </v>
      </c>
      <c r="C49" s="433"/>
      <c r="D49" s="433"/>
      <c r="E49" s="433"/>
      <c r="F49" s="433"/>
      <c r="G49" s="433"/>
      <c r="H49" s="433"/>
      <c r="I49" s="433"/>
      <c r="J49" s="320" t="str">
        <f>VLOOKUP(A49,MATERIALES!A5:D641,2,FALSE)</f>
        <v>kg</v>
      </c>
      <c r="K49" s="405">
        <v>7.8E-2</v>
      </c>
      <c r="L49" s="429"/>
      <c r="M49" s="410">
        <f>VLOOKUP(A49,MATERIALES!A6:D397,4,FALSE)</f>
        <v>20000</v>
      </c>
      <c r="N49" s="280">
        <f>K49*M49</f>
        <v>1560</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2100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9600</v>
      </c>
      <c r="N71" s="403">
        <f>K71/M71</f>
        <v>26.597502711510415</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9600</v>
      </c>
      <c r="N72" s="403">
        <f>K72/M72</f>
        <v>10.639001084604166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37.236503796114583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2456.1404812543233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491.22809625086467</v>
      </c>
      <c r="M84" s="855"/>
      <c r="N84" s="57"/>
    </row>
    <row r="85" spans="1:14">
      <c r="B85" s="95" t="s">
        <v>1057</v>
      </c>
      <c r="C85" s="96"/>
      <c r="D85" s="96"/>
      <c r="E85" s="96"/>
      <c r="F85" s="96"/>
      <c r="G85" s="96"/>
      <c r="H85" s="96"/>
      <c r="I85" s="93"/>
      <c r="J85" s="94"/>
      <c r="K85" s="312">
        <v>0.05</v>
      </c>
      <c r="L85" s="854">
        <f>N79*K85</f>
        <v>122.80702406271617</v>
      </c>
      <c r="M85" s="855"/>
      <c r="N85" s="57"/>
    </row>
    <row r="86" spans="1:14" ht="15" thickBot="1">
      <c r="B86" s="97" t="s">
        <v>1058</v>
      </c>
      <c r="C86" s="98"/>
      <c r="D86" s="98"/>
      <c r="E86" s="98"/>
      <c r="F86" s="98"/>
      <c r="G86" s="98"/>
      <c r="H86" s="98"/>
      <c r="I86" s="99"/>
      <c r="J86" s="100"/>
      <c r="K86" s="313">
        <v>0.05</v>
      </c>
      <c r="L86" s="856">
        <f>N79*K86</f>
        <v>122.80702406271617</v>
      </c>
      <c r="M86" s="857"/>
      <c r="N86" s="57"/>
    </row>
    <row r="87" spans="1:14" ht="15" thickBot="1">
      <c r="B87" s="820" t="s">
        <v>1037</v>
      </c>
      <c r="C87" s="821"/>
      <c r="D87" s="821"/>
      <c r="E87" s="821"/>
      <c r="F87" s="821"/>
      <c r="G87" s="821"/>
      <c r="H87" s="821"/>
      <c r="I87" s="821"/>
      <c r="J87" s="821"/>
      <c r="K87" s="821"/>
      <c r="L87" s="821"/>
      <c r="M87" s="822"/>
      <c r="N87" s="58">
        <f>L84+L85+L86</f>
        <v>736.84214437629703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3192.9826256306205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1232</v>
      </c>
      <c r="C31" s="87" t="s">
        <v>2271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199</v>
      </c>
      <c r="B36" s="833" t="str">
        <f>VLOOKUP(A36,EQUIPOS!A6:D154,3,FALSE)</f>
        <v xml:space="preserve">Equipo de pintura (Compresor), Presión máxima de trabajo 3300 psi.
</v>
      </c>
      <c r="C36" s="834"/>
      <c r="D36" s="834"/>
      <c r="E36" s="834"/>
      <c r="F36" s="834"/>
      <c r="G36" s="834"/>
      <c r="H36" s="835"/>
      <c r="I36" s="275"/>
      <c r="J36" s="276"/>
      <c r="K36" s="277">
        <f>VLOOKUP(A36,EQUIPOS!A6:D163,4,FALSE)</f>
        <v>70000</v>
      </c>
      <c r="L36" s="278"/>
      <c r="M36" s="344">
        <v>6.1</v>
      </c>
      <c r="N36" s="280">
        <f>K36/M36</f>
        <v>11475.409836065575</v>
      </c>
    </row>
    <row r="37" spans="1:14">
      <c r="A37" s="119" t="s">
        <v>138</v>
      </c>
      <c r="B37" s="833" t="str">
        <f>VLOOKUP(A37,EQUIPOS!A7:D154,3,FALSE)</f>
        <v>Camioneta D-300</v>
      </c>
      <c r="C37" s="834"/>
      <c r="D37" s="834"/>
      <c r="E37" s="834"/>
      <c r="F37" s="834"/>
      <c r="G37" s="834"/>
      <c r="H37" s="835"/>
      <c r="I37" s="429"/>
      <c r="J37" s="430"/>
      <c r="K37" s="277">
        <f>VLOOKUP(A37,EQUIPOS!A7:D164,4,FALSE)</f>
        <v>32237.934904296912</v>
      </c>
      <c r="L37" s="343"/>
      <c r="M37" s="344">
        <v>6.1</v>
      </c>
      <c r="N37" s="280">
        <f>K37/M37</f>
        <v>5284.9073613601495</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73.252138615307373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16833.56933604103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0.38200000000000001</v>
      </c>
      <c r="L48" s="275"/>
      <c r="M48" s="410">
        <f>VLOOKUP(A48,MATERIALES!A5:D396,4,FALSE)</f>
        <v>5000</v>
      </c>
      <c r="N48" s="280">
        <f>K48*M48</f>
        <v>1910</v>
      </c>
    </row>
    <row r="49" spans="1:14">
      <c r="A49" s="172" t="s">
        <v>914</v>
      </c>
      <c r="B49" s="49" t="str">
        <f>VLOOKUP(A49,MATERIALES!A6:D373,3,FALSE)</f>
        <v>Disolvente para pintura Trafico (acrílico)</v>
      </c>
      <c r="C49" s="433"/>
      <c r="D49" s="433"/>
      <c r="E49" s="433"/>
      <c r="F49" s="433"/>
      <c r="G49" s="433"/>
      <c r="H49" s="433"/>
      <c r="I49" s="433"/>
      <c r="J49" s="320" t="str">
        <f>VLOOKUP(A49,MATERIALES!A5:D641,2,FALSE)</f>
        <v>gal</v>
      </c>
      <c r="K49" s="405">
        <v>0.05</v>
      </c>
      <c r="L49" s="429"/>
      <c r="M49" s="410">
        <f>VLOOKUP(A49,MATERIALES!A6:D397,4,FALSE)</f>
        <v>35000</v>
      </c>
      <c r="N49" s="280">
        <f>K49*M49</f>
        <v>1750</v>
      </c>
    </row>
    <row r="50" spans="1:14">
      <c r="A50" s="172" t="s">
        <v>636</v>
      </c>
      <c r="B50" s="49" t="str">
        <f>VLOOKUP(A50,MATERIALES!A6:D373,3,FALSE)</f>
        <v xml:space="preserve">Pintura acrílica pura para tráfico
</v>
      </c>
      <c r="C50" s="433"/>
      <c r="D50" s="433"/>
      <c r="E50" s="433"/>
      <c r="F50" s="433"/>
      <c r="G50" s="433"/>
      <c r="H50" s="433"/>
      <c r="I50" s="433"/>
      <c r="J50" s="320" t="str">
        <f>VLOOKUP(A50,MATERIALES!A6:D642,2,FALSE)</f>
        <v>gal</v>
      </c>
      <c r="K50" s="405">
        <v>0.12</v>
      </c>
      <c r="L50" s="429"/>
      <c r="M50" s="410">
        <f>VLOOKUP(A50,MATERIALES!A6:D398,4,FALSE)</f>
        <v>62500</v>
      </c>
      <c r="N50" s="280">
        <f>K50*M50</f>
        <v>7500</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11160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48.8</v>
      </c>
      <c r="N71" s="403">
        <f>K71/M71</f>
        <v>5232.2956153790983</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48.8</v>
      </c>
      <c r="N72" s="403">
        <f>K72/M72</f>
        <v>2092.9182461516393</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7325.2138615307376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35318.783197571771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7063.7566395143549</v>
      </c>
      <c r="M84" s="855"/>
      <c r="N84" s="57"/>
    </row>
    <row r="85" spans="1:14">
      <c r="B85" s="95" t="s">
        <v>1057</v>
      </c>
      <c r="C85" s="96"/>
      <c r="D85" s="96"/>
      <c r="E85" s="96"/>
      <c r="F85" s="96"/>
      <c r="G85" s="96"/>
      <c r="H85" s="96"/>
      <c r="I85" s="93"/>
      <c r="J85" s="94"/>
      <c r="K85" s="312">
        <v>0.05</v>
      </c>
      <c r="L85" s="854">
        <f>N79*K85</f>
        <v>1765.9391598785887</v>
      </c>
      <c r="M85" s="855"/>
      <c r="N85" s="57"/>
    </row>
    <row r="86" spans="1:14" ht="15" thickBot="1">
      <c r="B86" s="97" t="s">
        <v>1058</v>
      </c>
      <c r="C86" s="98"/>
      <c r="D86" s="98"/>
      <c r="E86" s="98"/>
      <c r="F86" s="98"/>
      <c r="G86" s="98"/>
      <c r="H86" s="98"/>
      <c r="I86" s="99"/>
      <c r="J86" s="100"/>
      <c r="K86" s="313">
        <v>0.05</v>
      </c>
      <c r="L86" s="856">
        <f>N79*K86</f>
        <v>1765.9391598785887</v>
      </c>
      <c r="M86" s="857"/>
      <c r="N86" s="57"/>
    </row>
    <row r="87" spans="1:14" ht="15" thickBot="1">
      <c r="B87" s="820" t="s">
        <v>1037</v>
      </c>
      <c r="C87" s="821"/>
      <c r="D87" s="821"/>
      <c r="E87" s="821"/>
      <c r="F87" s="821"/>
      <c r="G87" s="821"/>
      <c r="H87" s="821"/>
      <c r="I87" s="821"/>
      <c r="J87" s="821"/>
      <c r="K87" s="821"/>
      <c r="L87" s="821"/>
      <c r="M87" s="822"/>
      <c r="N87" s="58">
        <f>L84+L85+L86</f>
        <v>10595.634959271531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45914.418156843298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1233</v>
      </c>
      <c r="C31" s="87" t="s">
        <v>2272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32237.934904296912</v>
      </c>
      <c r="L36" s="278"/>
      <c r="M36" s="344">
        <v>6</v>
      </c>
      <c r="N36" s="280">
        <f>K36/M36</f>
        <v>5372.9891507161519</v>
      </c>
    </row>
    <row r="37" spans="1:14">
      <c r="A37" s="119" t="s">
        <v>1795</v>
      </c>
      <c r="B37" s="833" t="str">
        <f>VLOOKUP(A37,EQUIPOS!A7:D154,3,FALSE)</f>
        <v>Caldera para pintura termoplástica</v>
      </c>
      <c r="C37" s="834"/>
      <c r="D37" s="834"/>
      <c r="E37" s="834"/>
      <c r="F37" s="834"/>
      <c r="G37" s="834"/>
      <c r="H37" s="835"/>
      <c r="I37" s="429"/>
      <c r="J37" s="430"/>
      <c r="K37" s="277">
        <f>VLOOKUP(A37,EQUIPOS!A7:D164,4,FALSE)</f>
        <v>250000</v>
      </c>
      <c r="L37" s="343"/>
      <c r="M37" s="344">
        <v>6</v>
      </c>
      <c r="N37" s="280">
        <f>K37/M37</f>
        <v>41666.666666666664</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85.112008676833327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47124.767826059651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454</v>
      </c>
      <c r="B48" s="49" t="str">
        <f>VLOOKUP(A48,MATERIALES!A5:D373,3,FALSE)</f>
        <v>Esferas reflectivas</v>
      </c>
      <c r="C48" s="289"/>
      <c r="D48" s="289"/>
      <c r="E48" s="289"/>
      <c r="F48" s="289"/>
      <c r="G48" s="289"/>
      <c r="H48" s="289"/>
      <c r="I48" s="276"/>
      <c r="J48" s="232" t="str">
        <f>VLOOKUP(A48,MATERIALES!A4:D640,2,FALSE)</f>
        <v>kg</v>
      </c>
      <c r="K48" s="290">
        <v>0.9</v>
      </c>
      <c r="L48" s="275"/>
      <c r="M48" s="410">
        <f>VLOOKUP(A48,MATERIALES!A5:D396,4,FALSE)</f>
        <v>5000</v>
      </c>
      <c r="N48" s="280">
        <f>K48*M48</f>
        <v>4500</v>
      </c>
    </row>
    <row r="49" spans="1:14">
      <c r="A49" s="172" t="s">
        <v>664</v>
      </c>
      <c r="B49" s="49" t="str">
        <f>VLOOKUP(A49,MATERIALES!A6:D373,3,FALSE)</f>
        <v xml:space="preserve">Resina termoplástica </v>
      </c>
      <c r="C49" s="433"/>
      <c r="D49" s="433"/>
      <c r="E49" s="433"/>
      <c r="F49" s="433"/>
      <c r="G49" s="433"/>
      <c r="H49" s="433"/>
      <c r="I49" s="433"/>
      <c r="J49" s="319" t="str">
        <f>VLOOKUP(A49,MATERIALES!A5:D641,2,FALSE)</f>
        <v>kg</v>
      </c>
      <c r="K49" s="405">
        <v>0.65</v>
      </c>
      <c r="L49" s="429"/>
      <c r="M49" s="410">
        <f>VLOOKUP(A49,MATERIALES!A6:D397,4,FALSE)</f>
        <v>20000</v>
      </c>
      <c r="N49" s="280">
        <f>K49*M49</f>
        <v>13000</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17500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48</v>
      </c>
      <c r="N71" s="403">
        <f>K71/M71</f>
        <v>6383.400650762499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v>
      </c>
      <c r="N72" s="403">
        <f>K72/M72</f>
        <v>2127.8002169208335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8511.200867683332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73135.96869374298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14627.193738748596</v>
      </c>
      <c r="M84" s="855"/>
      <c r="N84" s="57"/>
    </row>
    <row r="85" spans="1:14">
      <c r="B85" s="95" t="s">
        <v>1057</v>
      </c>
      <c r="C85" s="96"/>
      <c r="D85" s="96"/>
      <c r="E85" s="96"/>
      <c r="F85" s="96"/>
      <c r="G85" s="96"/>
      <c r="H85" s="96"/>
      <c r="I85" s="93"/>
      <c r="J85" s="94"/>
      <c r="K85" s="312">
        <v>0.05</v>
      </c>
      <c r="L85" s="854">
        <f>N79*K85</f>
        <v>3656.798434687149</v>
      </c>
      <c r="M85" s="855"/>
      <c r="N85" s="57"/>
    </row>
    <row r="86" spans="1:14" ht="15" thickBot="1">
      <c r="B86" s="97" t="s">
        <v>1058</v>
      </c>
      <c r="C86" s="98"/>
      <c r="D86" s="98"/>
      <c r="E86" s="98"/>
      <c r="F86" s="98"/>
      <c r="G86" s="98"/>
      <c r="H86" s="98"/>
      <c r="I86" s="99"/>
      <c r="J86" s="100"/>
      <c r="K86" s="313">
        <v>0.05</v>
      </c>
      <c r="L86" s="856">
        <f>N79*K86</f>
        <v>3656.798434687149</v>
      </c>
      <c r="M86" s="857"/>
      <c r="N86" s="57"/>
    </row>
    <row r="87" spans="1:14" ht="15" thickBot="1">
      <c r="B87" s="820" t="s">
        <v>1037</v>
      </c>
      <c r="C87" s="821"/>
      <c r="D87" s="821"/>
      <c r="E87" s="821"/>
      <c r="F87" s="821"/>
      <c r="G87" s="821"/>
      <c r="H87" s="821"/>
      <c r="I87" s="821"/>
      <c r="J87" s="821"/>
      <c r="K87" s="821"/>
      <c r="L87" s="821"/>
      <c r="M87" s="822"/>
      <c r="N87" s="58">
        <f>L84+L85+L86</f>
        <v>21940.790608122894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95076.759301865881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1234</v>
      </c>
      <c r="C31" s="87" t="s">
        <v>2273</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32237.934904296912</v>
      </c>
      <c r="L36" s="278"/>
      <c r="M36" s="344">
        <v>250</v>
      </c>
      <c r="N36" s="280">
        <f>K36/M36</f>
        <v>128.95173961718766</v>
      </c>
    </row>
    <row r="37" spans="1:14">
      <c r="A37" s="119" t="s">
        <v>251</v>
      </c>
      <c r="B37" s="833" t="str">
        <f>VLOOKUP(A37,EQUIPOS!A7:D154,3,FALSE)</f>
        <v>Maquina térmica pegatachas</v>
      </c>
      <c r="C37" s="834"/>
      <c r="D37" s="834"/>
      <c r="E37" s="834"/>
      <c r="F37" s="834"/>
      <c r="G37" s="834"/>
      <c r="H37" s="835"/>
      <c r="I37" s="429"/>
      <c r="J37" s="430"/>
      <c r="K37" s="277">
        <f>VLOOKUP(A37,EQUIPOS!A7:D164,4,FALSE)</f>
        <v>45000</v>
      </c>
      <c r="L37" s="343"/>
      <c r="M37" s="344">
        <v>250</v>
      </c>
      <c r="N37" s="280">
        <f>K37/M37</f>
        <v>180</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1.0213441041219999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309.97308372130965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664</v>
      </c>
      <c r="B48" s="49" t="str">
        <f>VLOOKUP(A48,MATERIALES!A5:D373,3,FALSE)</f>
        <v xml:space="preserve">Resina termoplástica </v>
      </c>
      <c r="C48" s="289"/>
      <c r="D48" s="289"/>
      <c r="E48" s="289"/>
      <c r="F48" s="289"/>
      <c r="G48" s="289"/>
      <c r="H48" s="289"/>
      <c r="I48" s="276"/>
      <c r="J48" s="232" t="str">
        <f>VLOOKUP(A48,MATERIALES!A4:D640,2,FALSE)</f>
        <v>kg</v>
      </c>
      <c r="K48" s="290">
        <v>0.08</v>
      </c>
      <c r="L48" s="275"/>
      <c r="M48" s="410">
        <f>VLOOKUP(A48,MATERIALES!A5:D396,4,FALSE)</f>
        <v>20000</v>
      </c>
      <c r="N48" s="280">
        <f>K48*M48</f>
        <v>1600</v>
      </c>
    </row>
    <row r="49" spans="1:14">
      <c r="A49" s="172" t="s">
        <v>736</v>
      </c>
      <c r="B49" s="49" t="str">
        <f>VLOOKUP(A49,MATERIALES!A6:D373,3,FALSE)</f>
        <v>Tacha reflectiva</v>
      </c>
      <c r="C49" s="433"/>
      <c r="D49" s="433"/>
      <c r="E49" s="433"/>
      <c r="F49" s="433"/>
      <c r="G49" s="433"/>
      <c r="H49" s="433"/>
      <c r="I49" s="430"/>
      <c r="J49" s="232" t="str">
        <f>VLOOKUP(A49,MATERIALES!A5:D641,2,FALSE)</f>
        <v>u</v>
      </c>
      <c r="K49" s="405">
        <v>1</v>
      </c>
      <c r="L49" s="429"/>
      <c r="M49" s="410">
        <f>VLOOKUP(A49,MATERIALES!A6:D397,4,FALSE)</f>
        <v>8500</v>
      </c>
      <c r="N49" s="280">
        <f>K49*M49</f>
        <v>8500</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10100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2000</v>
      </c>
      <c r="N71" s="403">
        <f>K71/M71</f>
        <v>51.067205206099999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102.1344104122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10512.10749413351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2102.4214988267022</v>
      </c>
      <c r="M84" s="855"/>
      <c r="N84" s="57"/>
    </row>
    <row r="85" spans="1:14">
      <c r="B85" s="95" t="s">
        <v>1057</v>
      </c>
      <c r="C85" s="96"/>
      <c r="D85" s="96"/>
      <c r="E85" s="96"/>
      <c r="F85" s="96"/>
      <c r="G85" s="96"/>
      <c r="H85" s="96"/>
      <c r="I85" s="93"/>
      <c r="J85" s="94"/>
      <c r="K85" s="312">
        <v>0.05</v>
      </c>
      <c r="L85" s="854">
        <f>N79*K85</f>
        <v>525.60537470667555</v>
      </c>
      <c r="M85" s="855"/>
      <c r="N85" s="57"/>
    </row>
    <row r="86" spans="1:14" ht="15" thickBot="1">
      <c r="B86" s="97" t="s">
        <v>1058</v>
      </c>
      <c r="C86" s="98"/>
      <c r="D86" s="98"/>
      <c r="E86" s="98"/>
      <c r="F86" s="98"/>
      <c r="G86" s="98"/>
      <c r="H86" s="98"/>
      <c r="I86" s="99"/>
      <c r="J86" s="100"/>
      <c r="K86" s="313">
        <v>0.05</v>
      </c>
      <c r="L86" s="856">
        <f>N79*K86</f>
        <v>525.60537470667555</v>
      </c>
      <c r="M86" s="857"/>
      <c r="N86" s="57"/>
    </row>
    <row r="87" spans="1:14" ht="15" thickBot="1">
      <c r="B87" s="820" t="s">
        <v>1037</v>
      </c>
      <c r="C87" s="821"/>
      <c r="D87" s="821"/>
      <c r="E87" s="821"/>
      <c r="F87" s="821"/>
      <c r="G87" s="821"/>
      <c r="H87" s="821"/>
      <c r="I87" s="821"/>
      <c r="J87" s="821"/>
      <c r="K87" s="821"/>
      <c r="L87" s="821"/>
      <c r="M87" s="822"/>
      <c r="N87" s="58">
        <f>L84+L85+L86</f>
        <v>3153.6322482400528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13665.739742373564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1797</v>
      </c>
      <c r="C31" s="87" t="s">
        <v>2274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32237.934904296912</v>
      </c>
      <c r="L36" s="278"/>
      <c r="M36" s="344">
        <v>3.75</v>
      </c>
      <c r="N36" s="280">
        <f>K36/M36</f>
        <v>8596.7826411458427</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85.112008676833327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8681.894649822676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185000</v>
      </c>
      <c r="N48" s="280">
        <f>K48*M48</f>
        <v>185000</v>
      </c>
    </row>
    <row r="49" spans="1:14">
      <c r="A49" s="172" t="s">
        <v>692</v>
      </c>
      <c r="B49" s="49" t="str">
        <f>VLOOKUP(A49,MATERIALES!A6:D373,3,FALSE)</f>
        <v xml:space="preserve">Señal (grupo 1). Tablero en lámina galvanizada de 75cm*75cm, calibre 16, reflectivo tipo 1/ incluye poste )
</v>
      </c>
      <c r="C49" s="433"/>
      <c r="D49" s="433"/>
      <c r="E49" s="433"/>
      <c r="F49" s="433"/>
      <c r="G49" s="433"/>
      <c r="H49" s="433"/>
      <c r="I49" s="433"/>
      <c r="J49" s="320" t="str">
        <f>VLOOKUP(A49,MATERIALES!A5:D641,2,FALSE)</f>
        <v>u</v>
      </c>
      <c r="K49" s="405">
        <v>1</v>
      </c>
      <c r="L49" s="429"/>
      <c r="M49" s="410">
        <f>VLOOKUP(A49,MATERIALES!A6:D397,4,FALSE)</f>
        <v>437087</v>
      </c>
      <c r="N49" s="280">
        <f>K49*M49</f>
        <v>437087</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305668.15999999997</v>
      </c>
      <c r="N50" s="280">
        <f>K50*M50</f>
        <v>9170.0447999999997</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631257.04480000003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8511.200867683332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648450.14031750604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129690.02806350122</v>
      </c>
      <c r="M84" s="855"/>
      <c r="N84" s="57"/>
    </row>
    <row r="85" spans="1:14">
      <c r="B85" s="95" t="s">
        <v>1057</v>
      </c>
      <c r="C85" s="96"/>
      <c r="D85" s="96"/>
      <c r="E85" s="96"/>
      <c r="F85" s="96"/>
      <c r="G85" s="96"/>
      <c r="H85" s="96"/>
      <c r="I85" s="93"/>
      <c r="J85" s="94"/>
      <c r="K85" s="312">
        <v>0.05</v>
      </c>
      <c r="L85" s="854">
        <f>N79*K85</f>
        <v>32422.507015875304</v>
      </c>
      <c r="M85" s="855"/>
      <c r="N85" s="57"/>
    </row>
    <row r="86" spans="1:14" ht="15" thickBot="1">
      <c r="B86" s="97" t="s">
        <v>1058</v>
      </c>
      <c r="C86" s="98"/>
      <c r="D86" s="98"/>
      <c r="E86" s="98"/>
      <c r="F86" s="98"/>
      <c r="G86" s="98"/>
      <c r="H86" s="98"/>
      <c r="I86" s="99"/>
      <c r="J86" s="100"/>
      <c r="K86" s="313">
        <v>0.05</v>
      </c>
      <c r="L86" s="856">
        <f>N79*K86</f>
        <v>32422.507015875304</v>
      </c>
      <c r="M86" s="857"/>
      <c r="N86" s="57"/>
    </row>
    <row r="87" spans="1:14" ht="15" thickBot="1">
      <c r="B87" s="820" t="s">
        <v>1037</v>
      </c>
      <c r="C87" s="821"/>
      <c r="D87" s="821"/>
      <c r="E87" s="821"/>
      <c r="F87" s="821"/>
      <c r="G87" s="821"/>
      <c r="H87" s="821"/>
      <c r="I87" s="821"/>
      <c r="J87" s="821"/>
      <c r="K87" s="821"/>
      <c r="L87" s="821"/>
      <c r="M87" s="822"/>
      <c r="N87" s="58">
        <f>L84+L85+L86</f>
        <v>194535.04209525182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842985.18241275789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8.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1235</v>
      </c>
      <c r="C31" s="87" t="s">
        <v>2275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32237.934904296912</v>
      </c>
      <c r="L36" s="278"/>
      <c r="M36" s="344">
        <v>3.75</v>
      </c>
      <c r="N36" s="280">
        <f>K36/M36</f>
        <v>8596.7826411458427</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85.112008676833327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8681.894649822676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185000</v>
      </c>
      <c r="N48" s="280">
        <f>K48*M48</f>
        <v>185000</v>
      </c>
    </row>
    <row r="49" spans="1:14">
      <c r="A49" s="172" t="s">
        <v>694</v>
      </c>
      <c r="B49" s="49" t="str">
        <f>VLOOKUP(A49,MATERIALES!A6:D373,3,FALSE)</f>
        <v xml:space="preserve">Señal (grupo 2). Tablero en lámina galvanizado de 1,2m*0,4m, calibre 16, reflectivo tipo 1. 
</v>
      </c>
      <c r="C49" s="433"/>
      <c r="D49" s="433"/>
      <c r="E49" s="433"/>
      <c r="F49" s="433"/>
      <c r="G49" s="433"/>
      <c r="H49" s="433"/>
      <c r="I49" s="433"/>
      <c r="J49" s="320" t="str">
        <f>VLOOKUP(A49,MATERIALES!A5:D641,2,FALSE)</f>
        <v>u</v>
      </c>
      <c r="K49" s="405">
        <v>1</v>
      </c>
      <c r="L49" s="429"/>
      <c r="M49" s="410">
        <f>VLOOKUP(A49,MATERIALES!A6:D397,4,FALSE)</f>
        <v>517174</v>
      </c>
      <c r="N49" s="280">
        <f>K49*M49</f>
        <v>517174</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305668.15999999997</v>
      </c>
      <c r="N50" s="280">
        <f>K50*M50</f>
        <v>9170.0447999999997</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711344.04480000003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8511.200867683332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728537.14031750604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145707.42806350123</v>
      </c>
      <c r="M84" s="855"/>
      <c r="N84" s="57"/>
    </row>
    <row r="85" spans="1:14">
      <c r="B85" s="95" t="s">
        <v>1057</v>
      </c>
      <c r="C85" s="96"/>
      <c r="D85" s="96"/>
      <c r="E85" s="96"/>
      <c r="F85" s="96"/>
      <c r="G85" s="96"/>
      <c r="H85" s="96"/>
      <c r="I85" s="93"/>
      <c r="J85" s="94"/>
      <c r="K85" s="312">
        <v>0.05</v>
      </c>
      <c r="L85" s="854">
        <f>N79*K85</f>
        <v>36426.857015875306</v>
      </c>
      <c r="M85" s="855"/>
      <c r="N85" s="57"/>
    </row>
    <row r="86" spans="1:14" ht="15" thickBot="1">
      <c r="B86" s="97" t="s">
        <v>1058</v>
      </c>
      <c r="C86" s="98"/>
      <c r="D86" s="98"/>
      <c r="E86" s="98"/>
      <c r="F86" s="98"/>
      <c r="G86" s="98"/>
      <c r="H86" s="98"/>
      <c r="I86" s="99"/>
      <c r="J86" s="100"/>
      <c r="K86" s="313">
        <v>0.05</v>
      </c>
      <c r="L86" s="856">
        <f>N79*K86</f>
        <v>36426.857015875306</v>
      </c>
      <c r="M86" s="857"/>
      <c r="N86" s="57"/>
    </row>
    <row r="87" spans="1:14" ht="15" thickBot="1">
      <c r="B87" s="820" t="s">
        <v>1037</v>
      </c>
      <c r="C87" s="821"/>
      <c r="D87" s="821"/>
      <c r="E87" s="821"/>
      <c r="F87" s="821"/>
      <c r="G87" s="821"/>
      <c r="H87" s="821"/>
      <c r="I87" s="821"/>
      <c r="J87" s="821"/>
      <c r="K87" s="821"/>
      <c r="L87" s="821"/>
      <c r="M87" s="822"/>
      <c r="N87" s="58">
        <f>L84+L85+L86</f>
        <v>218561.14209525185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947098.28241275786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1236</v>
      </c>
      <c r="C31" s="87" t="s">
        <v>2276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32237.934904296912</v>
      </c>
      <c r="L36" s="278"/>
      <c r="M36" s="344">
        <v>3</v>
      </c>
      <c r="N36" s="280">
        <f>K36/M36</f>
        <v>10745.978301432304</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42.55600433841667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10788.534305770721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651</v>
      </c>
      <c r="B48" s="49" t="str">
        <f>VLOOKUP(A48,MATERIALES!A5:D373,3,FALSE)</f>
        <v>Poste kilometraje</v>
      </c>
      <c r="C48" s="289"/>
      <c r="D48" s="289"/>
      <c r="E48" s="289"/>
      <c r="F48" s="289"/>
      <c r="G48" s="289"/>
      <c r="H48" s="289"/>
      <c r="I48" s="289"/>
      <c r="J48" s="319" t="str">
        <f>VLOOKUP(A48,MATERIALES!A4:D640,2,FALSE)</f>
        <v>u</v>
      </c>
      <c r="K48" s="290">
        <v>1</v>
      </c>
      <c r="L48" s="275"/>
      <c r="M48" s="410">
        <f>VLOOKUP(A48,MATERIALES!A5:D396,4,FALSE)</f>
        <v>0</v>
      </c>
      <c r="N48" s="280">
        <f>K48*M48</f>
        <v>0</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0.06</v>
      </c>
      <c r="L49" s="429"/>
      <c r="M49" s="410">
        <f>VLOOKUP(A49,MATERIALES!A6:D397,4,FALSE)</f>
        <v>305668.15999999997</v>
      </c>
      <c r="N49" s="280">
        <f>K49*M49</f>
        <v>18340.089599999999</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18340.089599999999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4255.6004338416669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33384.224339612389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6676.8448679224784</v>
      </c>
      <c r="M84" s="855"/>
      <c r="N84" s="57"/>
    </row>
    <row r="85" spans="1:14">
      <c r="B85" s="95" t="s">
        <v>1057</v>
      </c>
      <c r="C85" s="96"/>
      <c r="D85" s="96"/>
      <c r="E85" s="96"/>
      <c r="F85" s="96"/>
      <c r="G85" s="96"/>
      <c r="H85" s="96"/>
      <c r="I85" s="93"/>
      <c r="J85" s="94"/>
      <c r="K85" s="312">
        <v>0.05</v>
      </c>
      <c r="L85" s="854">
        <f>N79*K85</f>
        <v>1669.2112169806196</v>
      </c>
      <c r="M85" s="855"/>
      <c r="N85" s="57"/>
    </row>
    <row r="86" spans="1:14" ht="15" thickBot="1">
      <c r="B86" s="97" t="s">
        <v>1058</v>
      </c>
      <c r="C86" s="98"/>
      <c r="D86" s="98"/>
      <c r="E86" s="98"/>
      <c r="F86" s="98"/>
      <c r="G86" s="98"/>
      <c r="H86" s="98"/>
      <c r="I86" s="99"/>
      <c r="J86" s="100"/>
      <c r="K86" s="313">
        <v>0.05</v>
      </c>
      <c r="L86" s="856">
        <f>N79*K86</f>
        <v>1669.2112169806196</v>
      </c>
      <c r="M86" s="857"/>
      <c r="N86" s="57"/>
    </row>
    <row r="87" spans="1:14" ht="15" thickBot="1">
      <c r="B87" s="820" t="s">
        <v>1037</v>
      </c>
      <c r="C87" s="821"/>
      <c r="D87" s="821"/>
      <c r="E87" s="821"/>
      <c r="F87" s="821"/>
      <c r="G87" s="821"/>
      <c r="H87" s="821"/>
      <c r="I87" s="821"/>
      <c r="J87" s="821"/>
      <c r="K87" s="821"/>
      <c r="L87" s="821"/>
      <c r="M87" s="822"/>
      <c r="N87" s="58">
        <f>L84+L85+L86</f>
        <v>10015.267301883719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43399.491641496104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1237</v>
      </c>
      <c r="C31" s="87" t="s">
        <v>2277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135</v>
      </c>
      <c r="B36" s="833" t="str">
        <f>VLOOKUP(A36,EQUIPOS!A6:D154,3,FALSE)</f>
        <v>Camión 350</v>
      </c>
      <c r="C36" s="834"/>
      <c r="D36" s="834"/>
      <c r="E36" s="834"/>
      <c r="F36" s="834"/>
      <c r="G36" s="834"/>
      <c r="H36" s="835"/>
      <c r="I36" s="275"/>
      <c r="J36" s="276"/>
      <c r="K36" s="277">
        <f>VLOOKUP(A36,EQUIPOS!A6:D163,4,FALSE)</f>
        <v>38705.743049399782</v>
      </c>
      <c r="L36" s="278"/>
      <c r="M36" s="344">
        <v>6.25</v>
      </c>
      <c r="N36" s="280">
        <f>K36/M36</f>
        <v>6192.9188879039648</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306.40323123659999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6499.3221191405646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213" t="s">
        <v>655</v>
      </c>
      <c r="B48" s="49" t="str">
        <f>VLOOKUP(A48,MATERIALES!A5:D373,3,FALSE)</f>
        <v xml:space="preserve">Postes para defensa metálica (1,80m)
</v>
      </c>
      <c r="C48" s="289"/>
      <c r="D48" s="289"/>
      <c r="E48" s="289"/>
      <c r="F48" s="289"/>
      <c r="G48" s="289"/>
      <c r="H48" s="289"/>
      <c r="I48" s="289"/>
      <c r="J48" s="319" t="str">
        <f>VLOOKUP(A48,MATERIALES!A4:D640,2,FALSE)</f>
        <v>u</v>
      </c>
      <c r="K48" s="290">
        <v>0.25</v>
      </c>
      <c r="L48" s="275"/>
      <c r="M48" s="410">
        <f>VLOOKUP(A48,MATERIALES!A5:D396,4,FALSE)</f>
        <v>128912.7</v>
      </c>
      <c r="N48" s="280">
        <f>K48*M48</f>
        <v>32228.174999999999</v>
      </c>
    </row>
    <row r="49" spans="1:14">
      <c r="A49" s="172" t="s">
        <v>443</v>
      </c>
      <c r="B49" s="49" t="str">
        <f>VLOOKUP(A49,MATERIALES!A6:D373,3,FALSE)</f>
        <v>Defensa Metálica De 4,13 M Galvanizada</v>
      </c>
      <c r="C49" s="433"/>
      <c r="D49" s="433"/>
      <c r="E49" s="433"/>
      <c r="F49" s="433"/>
      <c r="G49" s="433"/>
      <c r="H49" s="433"/>
      <c r="I49" s="433"/>
      <c r="J49" s="320" t="str">
        <f>VLOOKUP(A49,MATERIALES!A5:D641,2,FALSE)</f>
        <v>u</v>
      </c>
      <c r="K49" s="405">
        <v>0.24213075060532688</v>
      </c>
      <c r="L49" s="429"/>
      <c r="M49" s="410">
        <f>VLOOKUP(A49,MATERIALES!A6:D397,4,FALSE)</f>
        <v>390800</v>
      </c>
      <c r="N49" s="280">
        <f>K49*M49</f>
        <v>94624.697336561745</v>
      </c>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126852.87233656175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50</v>
      </c>
      <c r="N71" s="403">
        <f>K71/M71</f>
        <v>4085.3764164879999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50</v>
      </c>
      <c r="N72" s="403">
        <f>K72/M72</f>
        <v>2042.688208244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6128.0646247320001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139480.25908043433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27896.051816086867</v>
      </c>
      <c r="M84" s="855"/>
      <c r="N84" s="57"/>
    </row>
    <row r="85" spans="1:14">
      <c r="B85" s="95" t="s">
        <v>1057</v>
      </c>
      <c r="C85" s="96"/>
      <c r="D85" s="96"/>
      <c r="E85" s="96"/>
      <c r="F85" s="96"/>
      <c r="G85" s="96"/>
      <c r="H85" s="96"/>
      <c r="I85" s="93"/>
      <c r="J85" s="94"/>
      <c r="K85" s="312">
        <v>0.05</v>
      </c>
      <c r="L85" s="854">
        <f>N79*K85</f>
        <v>6974.0129540217167</v>
      </c>
      <c r="M85" s="855"/>
      <c r="N85" s="57"/>
    </row>
    <row r="86" spans="1:14" ht="15" thickBot="1">
      <c r="B86" s="97" t="s">
        <v>1058</v>
      </c>
      <c r="C86" s="98"/>
      <c r="D86" s="98"/>
      <c r="E86" s="98"/>
      <c r="F86" s="98"/>
      <c r="G86" s="98"/>
      <c r="H86" s="98"/>
      <c r="I86" s="99"/>
      <c r="J86" s="100"/>
      <c r="K86" s="313">
        <v>0.05</v>
      </c>
      <c r="L86" s="856">
        <f>N79*K86</f>
        <v>6974.0129540217167</v>
      </c>
      <c r="M86" s="857"/>
      <c r="N86" s="57"/>
    </row>
    <row r="87" spans="1:14" ht="15" thickBot="1">
      <c r="B87" s="820" t="s">
        <v>1037</v>
      </c>
      <c r="C87" s="821"/>
      <c r="D87" s="821"/>
      <c r="E87" s="821"/>
      <c r="F87" s="821"/>
      <c r="G87" s="821"/>
      <c r="H87" s="821"/>
      <c r="I87" s="821"/>
      <c r="J87" s="821"/>
      <c r="K87" s="821"/>
      <c r="L87" s="821"/>
      <c r="M87" s="822"/>
      <c r="N87" s="58">
        <f>L84+L85+L86</f>
        <v>41844.0777241303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181324.33680456463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1238</v>
      </c>
      <c r="C31" s="87" t="s">
        <v>2278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34.044803470733335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34.044803470733335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667</v>
      </c>
      <c r="B48" s="49" t="str">
        <f>VLOOKUP(A48,MATERIALES!A5:D373,3,FALSE)</f>
        <v>Sección final de defensa metálica</v>
      </c>
      <c r="C48" s="289"/>
      <c r="D48" s="289"/>
      <c r="E48" s="289"/>
      <c r="F48" s="289"/>
      <c r="G48" s="289"/>
      <c r="H48" s="289"/>
      <c r="I48" s="276"/>
      <c r="J48" s="232" t="str">
        <f>VLOOKUP(A48,MATERIALES!A4:D640,2,FALSE)</f>
        <v>u</v>
      </c>
      <c r="K48" s="290">
        <v>1</v>
      </c>
      <c r="L48" s="275"/>
      <c r="M48" s="410">
        <f>VLOOKUP(A48,MATERIALES!A5:D396,4,FALSE)</f>
        <v>65450</v>
      </c>
      <c r="N48" s="280">
        <f>K48*M48</f>
        <v>65450</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65450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3404.4803470733332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68888.525150544068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13777.705030108815</v>
      </c>
      <c r="M84" s="855"/>
      <c r="N84" s="57"/>
    </row>
    <row r="85" spans="1:14">
      <c r="B85" s="95" t="s">
        <v>1057</v>
      </c>
      <c r="C85" s="96"/>
      <c r="D85" s="96"/>
      <c r="E85" s="96"/>
      <c r="F85" s="96"/>
      <c r="G85" s="96"/>
      <c r="H85" s="96"/>
      <c r="I85" s="93"/>
      <c r="J85" s="94"/>
      <c r="K85" s="312">
        <v>0.05</v>
      </c>
      <c r="L85" s="854">
        <f>N79*K85</f>
        <v>3444.4262575272037</v>
      </c>
      <c r="M85" s="855"/>
      <c r="N85" s="57"/>
    </row>
    <row r="86" spans="1:14" ht="15" thickBot="1">
      <c r="B86" s="97" t="s">
        <v>1058</v>
      </c>
      <c r="C86" s="98"/>
      <c r="D86" s="98"/>
      <c r="E86" s="98"/>
      <c r="F86" s="98"/>
      <c r="G86" s="98"/>
      <c r="H86" s="98"/>
      <c r="I86" s="99"/>
      <c r="J86" s="100"/>
      <c r="K86" s="313">
        <v>0.05</v>
      </c>
      <c r="L86" s="856">
        <f>N79*K86</f>
        <v>3444.4262575272037</v>
      </c>
      <c r="M86" s="857"/>
      <c r="N86" s="57"/>
    </row>
    <row r="87" spans="1:14" ht="15" thickBot="1">
      <c r="B87" s="820" t="s">
        <v>1037</v>
      </c>
      <c r="C87" s="821"/>
      <c r="D87" s="821"/>
      <c r="E87" s="821"/>
      <c r="F87" s="821"/>
      <c r="G87" s="821"/>
      <c r="H87" s="821"/>
      <c r="I87" s="821"/>
      <c r="J87" s="821"/>
      <c r="K87" s="821"/>
      <c r="L87" s="821"/>
      <c r="M87" s="822"/>
      <c r="N87" s="58">
        <f>L84+L85+L86</f>
        <v>20666.557545163221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89555.082695707286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1239</v>
      </c>
      <c r="C31" s="87" t="s">
        <v>2154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35.218762211103453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8" t="s">
        <v>669</v>
      </c>
      <c r="B48" s="49" t="str">
        <f>VLOOKUP(A48,MATERIALES!A5:D373,3,FALSE)</f>
        <v>Sección tope</v>
      </c>
      <c r="C48" s="289"/>
      <c r="D48" s="289"/>
      <c r="E48" s="289"/>
      <c r="F48" s="289"/>
      <c r="G48" s="289"/>
      <c r="H48" s="289"/>
      <c r="I48" s="276"/>
      <c r="J48" s="232" t="str">
        <f>VLOOKUP(A48,MATERIALES!A4:D640,2,FALSE)</f>
        <v>u</v>
      </c>
      <c r="K48" s="290">
        <v>1</v>
      </c>
      <c r="L48" s="275"/>
      <c r="M48" s="410">
        <f>VLOOKUP(A48,MATERIALES!A5:D396,4,FALSE)</f>
        <v>38264.054166759583</v>
      </c>
      <c r="N48" s="280">
        <f>K48*M48</f>
        <v>38264.054166759583</v>
      </c>
    </row>
    <row r="49" spans="1:14">
      <c r="A49" s="178"/>
      <c r="B49" s="49"/>
      <c r="C49" s="433"/>
      <c r="D49" s="433"/>
      <c r="E49" s="433"/>
      <c r="F49" s="433"/>
      <c r="G49" s="433"/>
      <c r="H49" s="433"/>
      <c r="I49" s="433"/>
      <c r="J49" s="319"/>
      <c r="K49" s="405"/>
      <c r="L49" s="429"/>
      <c r="M49" s="410"/>
      <c r="N49" s="280"/>
    </row>
    <row r="50" spans="1:14">
      <c r="A50" s="178"/>
      <c r="B50" s="49"/>
      <c r="C50" s="433"/>
      <c r="D50" s="433"/>
      <c r="E50" s="433"/>
      <c r="F50" s="433"/>
      <c r="G50" s="433"/>
      <c r="H50" s="433"/>
      <c r="I50" s="433"/>
      <c r="J50" s="320"/>
      <c r="K50" s="405"/>
      <c r="L50" s="429"/>
      <c r="M50" s="410"/>
      <c r="N50" s="280"/>
    </row>
    <row r="51" spans="1:14">
      <c r="A51" s="178"/>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38264.054166759583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9"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9"/>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3521.8762211103449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41821.14915008103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8364.2298300162056</v>
      </c>
      <c r="M84" s="855"/>
      <c r="N84" s="57"/>
    </row>
    <row r="85" spans="1:14">
      <c r="B85" s="95" t="s">
        <v>1057</v>
      </c>
      <c r="C85" s="96"/>
      <c r="D85" s="96"/>
      <c r="E85" s="96"/>
      <c r="F85" s="96"/>
      <c r="G85" s="96"/>
      <c r="H85" s="96"/>
      <c r="I85" s="93"/>
      <c r="J85" s="94"/>
      <c r="K85" s="312">
        <v>0.05</v>
      </c>
      <c r="L85" s="854">
        <f>N79*K85</f>
        <v>2091.0574575040514</v>
      </c>
      <c r="M85" s="855"/>
      <c r="N85" s="57"/>
    </row>
    <row r="86" spans="1:14" ht="15" thickBot="1">
      <c r="B86" s="97" t="s">
        <v>1058</v>
      </c>
      <c r="C86" s="98"/>
      <c r="D86" s="98"/>
      <c r="E86" s="98"/>
      <c r="F86" s="98"/>
      <c r="G86" s="98"/>
      <c r="H86" s="98"/>
      <c r="I86" s="99"/>
      <c r="J86" s="100"/>
      <c r="K86" s="313">
        <v>0.05</v>
      </c>
      <c r="L86" s="856">
        <f>N79*K86</f>
        <v>2091.0574575040514</v>
      </c>
      <c r="M86" s="857"/>
      <c r="N86" s="57"/>
    </row>
    <row r="87" spans="1:14" ht="15" thickBot="1">
      <c r="B87" s="820" t="s">
        <v>1037</v>
      </c>
      <c r="C87" s="821"/>
      <c r="D87" s="821"/>
      <c r="E87" s="821"/>
      <c r="F87" s="821"/>
      <c r="G87" s="821"/>
      <c r="H87" s="821"/>
      <c r="I87" s="821"/>
      <c r="J87" s="821"/>
      <c r="K87" s="821"/>
      <c r="L87" s="821"/>
      <c r="M87" s="822"/>
      <c r="N87" s="58">
        <f>L84+L85+L86</f>
        <v>12546.344745024309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54367.493895105341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1798</v>
      </c>
      <c r="C31" s="87" t="s">
        <v>1799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35.218762211103453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974</v>
      </c>
      <c r="B48" s="49" t="str">
        <f>VLOOKUP(A48,MATERIALES!A5:D373,3,FALSE)</f>
        <v>Amortiguadores (Para Defensas Metálicas), Incluye Tornillos</v>
      </c>
      <c r="C48" s="289"/>
      <c r="D48" s="289"/>
      <c r="E48" s="289"/>
      <c r="F48" s="289"/>
      <c r="G48" s="289"/>
      <c r="H48" s="289"/>
      <c r="I48" s="276"/>
      <c r="J48" s="232" t="str">
        <f>VLOOKUP(A48,MATERIALES!A4:D640,2,FALSE)</f>
        <v>u</v>
      </c>
      <c r="K48" s="290">
        <v>1</v>
      </c>
      <c r="L48" s="275"/>
      <c r="M48" s="410">
        <f>VLOOKUP(A48,MATERIALES!A5:D396,4,FALSE)</f>
        <v>45000</v>
      </c>
      <c r="N48" s="280">
        <f>K48*M48</f>
        <v>45000</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45000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3521.8762211103449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48557.094983321447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9711.4189966642898</v>
      </c>
      <c r="M84" s="855"/>
      <c r="N84" s="57"/>
    </row>
    <row r="85" spans="1:14">
      <c r="B85" s="95" t="s">
        <v>1057</v>
      </c>
      <c r="C85" s="96"/>
      <c r="D85" s="96"/>
      <c r="E85" s="96"/>
      <c r="F85" s="96"/>
      <c r="G85" s="96"/>
      <c r="H85" s="96"/>
      <c r="I85" s="93"/>
      <c r="J85" s="94"/>
      <c r="K85" s="312">
        <v>0.05</v>
      </c>
      <c r="L85" s="854">
        <f>N79*K85</f>
        <v>2427.8547491660725</v>
      </c>
      <c r="M85" s="855"/>
      <c r="N85" s="57"/>
    </row>
    <row r="86" spans="1:14" ht="15" thickBot="1">
      <c r="B86" s="97" t="s">
        <v>1058</v>
      </c>
      <c r="C86" s="98"/>
      <c r="D86" s="98"/>
      <c r="E86" s="98"/>
      <c r="F86" s="98"/>
      <c r="G86" s="98"/>
      <c r="H86" s="98"/>
      <c r="I86" s="99"/>
      <c r="J86" s="100"/>
      <c r="K86" s="313">
        <v>0.05</v>
      </c>
      <c r="L86" s="856">
        <f>N79*K86</f>
        <v>2427.8547491660725</v>
      </c>
      <c r="M86" s="857"/>
      <c r="N86" s="57"/>
    </row>
    <row r="87" spans="1:14" ht="15" thickBot="1">
      <c r="B87" s="820" t="s">
        <v>1037</v>
      </c>
      <c r="C87" s="821"/>
      <c r="D87" s="821"/>
      <c r="E87" s="821"/>
      <c r="F87" s="821"/>
      <c r="G87" s="821"/>
      <c r="H87" s="821"/>
      <c r="I87" s="821"/>
      <c r="J87" s="821"/>
      <c r="K87" s="821"/>
      <c r="L87" s="821"/>
      <c r="M87" s="822"/>
      <c r="N87" s="58">
        <f>L84+L85+L86</f>
        <v>14567.128494996434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63124.223478317879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1240</v>
      </c>
      <c r="C31" s="87" t="s">
        <v>2279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363</v>
      </c>
      <c r="B36" s="833" t="str">
        <f>VLOOKUP(A36,EQUIPOS!A6:D154,3,FALSE)</f>
        <v>Vibrador de concreto, Motor de 3 hp a 18.000 rpm Mangueras de 4 mt</v>
      </c>
      <c r="C36" s="834"/>
      <c r="D36" s="834"/>
      <c r="E36" s="834"/>
      <c r="F36" s="834"/>
      <c r="G36" s="834"/>
      <c r="H36" s="835"/>
      <c r="I36" s="275"/>
      <c r="J36" s="276"/>
      <c r="K36" s="277">
        <f>VLOOKUP(A36,EQUIPOS!A6:D163,4,FALSE)</f>
        <v>5219.0795874049936</v>
      </c>
      <c r="L36" s="278"/>
      <c r="M36" s="344">
        <v>1.25</v>
      </c>
      <c r="N36" s="280">
        <f>K36/M36</f>
        <v>4175.2636699239947</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N77*M41</f>
        <v>510.67205206099999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4685.9357219849944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812</v>
      </c>
      <c r="B48" s="49" t="str">
        <f>VLOOKUP(A48,MATERIALES!A5:D373,3,FALSE)</f>
        <v>Acero PDR-60</v>
      </c>
      <c r="C48" s="289"/>
      <c r="D48" s="289"/>
      <c r="E48" s="289"/>
      <c r="F48" s="289"/>
      <c r="G48" s="289"/>
      <c r="H48" s="289"/>
      <c r="I48" s="289"/>
      <c r="J48" s="319" t="str">
        <f>VLOOKUP(A48,MATERIALES!A4:D640,2,FALSE)</f>
        <v>kg</v>
      </c>
      <c r="K48" s="290">
        <v>9.6</v>
      </c>
      <c r="L48" s="275"/>
      <c r="M48" s="410">
        <f>VLOOKUP(A48,MATERIALES!A5:D396,4,FALSE)</f>
        <v>2887.9884000000002</v>
      </c>
      <c r="N48" s="280">
        <f>K48*M48</f>
        <v>27724.68864</v>
      </c>
    </row>
    <row r="49" spans="1:14">
      <c r="A49" s="172" t="s">
        <v>904</v>
      </c>
      <c r="B49" s="49" t="str">
        <f>VLOOKUP(A49,MATERIALES!A6:D373,3,FALSE)</f>
        <v>Concreto Resistencia  21 (Mpa)</v>
      </c>
      <c r="C49" s="433"/>
      <c r="D49" s="433"/>
      <c r="E49" s="433"/>
      <c r="F49" s="433"/>
      <c r="G49" s="433"/>
      <c r="H49" s="433"/>
      <c r="I49" s="433"/>
      <c r="J49" s="320" t="str">
        <f>VLOOKUP(A49,MATERIALES!A5:D641,2,FALSE)</f>
        <v>m3</v>
      </c>
      <c r="K49" s="405">
        <v>0.12</v>
      </c>
      <c r="L49" s="429"/>
      <c r="M49" s="410">
        <f>VLOOKUP(A49,MATERIALES!A6:D397,4,FALSE)</f>
        <v>331177</v>
      </c>
      <c r="N49" s="280">
        <f>K49*M49</f>
        <v>39741.24</v>
      </c>
    </row>
    <row r="50" spans="1:14">
      <c r="A50" s="172" t="s">
        <v>945</v>
      </c>
      <c r="B50" s="49" t="str">
        <f>VLOOKUP(A50,MATERIALES!A6:D373,3,FALSE)</f>
        <v xml:space="preserve">Formaleta para baranda de concreto
</v>
      </c>
      <c r="C50" s="433"/>
      <c r="D50" s="433"/>
      <c r="E50" s="433"/>
      <c r="F50" s="433"/>
      <c r="G50" s="433"/>
      <c r="H50" s="433"/>
      <c r="I50" s="433"/>
      <c r="J50" s="320" t="str">
        <f>VLOOKUP(A50,MATERIALES!A6:D642,2,FALSE)</f>
        <v>m</v>
      </c>
      <c r="K50" s="405">
        <v>0.5</v>
      </c>
      <c r="L50" s="429"/>
      <c r="M50" s="410">
        <f>VLOOKUP(A50,MATERIALES!A6:D398,4,FALSE)</f>
        <v>18377.51351417441</v>
      </c>
      <c r="N50" s="280">
        <f>K50*M50</f>
        <v>9188.7567570872052</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76654.685397087203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106874.2237221222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21374.844744424441</v>
      </c>
      <c r="M84" s="855"/>
      <c r="N84" s="57"/>
    </row>
    <row r="85" spans="1:14">
      <c r="B85" s="95" t="s">
        <v>1057</v>
      </c>
      <c r="C85" s="96"/>
      <c r="D85" s="96"/>
      <c r="E85" s="96"/>
      <c r="F85" s="96"/>
      <c r="G85" s="96"/>
      <c r="H85" s="96"/>
      <c r="I85" s="93"/>
      <c r="J85" s="94"/>
      <c r="K85" s="312">
        <v>0.05</v>
      </c>
      <c r="L85" s="854">
        <f>N79*K85</f>
        <v>5343.7111861061103</v>
      </c>
      <c r="M85" s="855"/>
      <c r="N85" s="57"/>
    </row>
    <row r="86" spans="1:14" ht="15" thickBot="1">
      <c r="B86" s="97" t="s">
        <v>1058</v>
      </c>
      <c r="C86" s="98"/>
      <c r="D86" s="98"/>
      <c r="E86" s="98"/>
      <c r="F86" s="98"/>
      <c r="G86" s="98"/>
      <c r="H86" s="98"/>
      <c r="I86" s="99"/>
      <c r="J86" s="100"/>
      <c r="K86" s="313">
        <v>0.05</v>
      </c>
      <c r="L86" s="856">
        <f>N79*K86</f>
        <v>5343.7111861061103</v>
      </c>
      <c r="M86" s="857"/>
      <c r="N86" s="57"/>
    </row>
    <row r="87" spans="1:14" ht="15" thickBot="1">
      <c r="B87" s="820" t="s">
        <v>1037</v>
      </c>
      <c r="C87" s="821"/>
      <c r="D87" s="821"/>
      <c r="E87" s="821"/>
      <c r="F87" s="821"/>
      <c r="G87" s="821"/>
      <c r="H87" s="821"/>
      <c r="I87" s="821"/>
      <c r="J87" s="821"/>
      <c r="K87" s="821"/>
      <c r="L87" s="821"/>
      <c r="M87" s="822"/>
      <c r="N87" s="58">
        <f>L84+L85+L86</f>
        <v>32062.26711663666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138936.49083875885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1241</v>
      </c>
      <c r="C31" s="87" t="s">
        <v>1800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7.2953150294428575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7.2953150294428575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410</v>
      </c>
      <c r="B48" s="49" t="str">
        <f>VLOOKUP(A48,MATERIALES!A5:D373,3,FALSE)</f>
        <v>Captafaro, Incluye Tornillos</v>
      </c>
      <c r="C48" s="289"/>
      <c r="D48" s="289"/>
      <c r="E48" s="289"/>
      <c r="F48" s="289"/>
      <c r="G48" s="289"/>
      <c r="H48" s="289"/>
      <c r="I48" s="276"/>
      <c r="J48" s="232" t="str">
        <f>VLOOKUP(A48,MATERIALES!A4:D640,2,FALSE)</f>
        <v>u</v>
      </c>
      <c r="K48" s="290">
        <v>1</v>
      </c>
      <c r="L48" s="275"/>
      <c r="M48" s="410">
        <f>VLOOKUP(A48,MATERIALES!A5:D396,4,FALSE)</f>
        <v>8200</v>
      </c>
      <c r="N48" s="280">
        <f>K48*M48</f>
        <v>8200</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8200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70</v>
      </c>
      <c r="N71" s="403">
        <f>K71/M71</f>
        <v>729.53150294428576</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729.53150294428576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8936.8268179737297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1787.365363594746</v>
      </c>
      <c r="M84" s="855"/>
      <c r="N84" s="57"/>
    </row>
    <row r="85" spans="1:14">
      <c r="B85" s="95" t="s">
        <v>1057</v>
      </c>
      <c r="C85" s="96"/>
      <c r="D85" s="96"/>
      <c r="E85" s="96"/>
      <c r="F85" s="96"/>
      <c r="G85" s="96"/>
      <c r="H85" s="96"/>
      <c r="I85" s="93"/>
      <c r="J85" s="94"/>
      <c r="K85" s="312">
        <v>0.05</v>
      </c>
      <c r="L85" s="854">
        <f>N79*K85</f>
        <v>446.8413408986865</v>
      </c>
      <c r="M85" s="855"/>
      <c r="N85" s="57"/>
    </row>
    <row r="86" spans="1:14" ht="15" thickBot="1">
      <c r="B86" s="97" t="s">
        <v>1058</v>
      </c>
      <c r="C86" s="98"/>
      <c r="D86" s="98"/>
      <c r="E86" s="98"/>
      <c r="F86" s="98"/>
      <c r="G86" s="98"/>
      <c r="H86" s="98"/>
      <c r="I86" s="99"/>
      <c r="J86" s="100"/>
      <c r="K86" s="313">
        <v>0.05</v>
      </c>
      <c r="L86" s="856">
        <f>N79*K86</f>
        <v>446.8413408986865</v>
      </c>
      <c r="M86" s="857"/>
      <c r="N86" s="57"/>
    </row>
    <row r="87" spans="1:14" ht="15" thickBot="1">
      <c r="B87" s="820" t="s">
        <v>1037</v>
      </c>
      <c r="C87" s="821"/>
      <c r="D87" s="821"/>
      <c r="E87" s="821"/>
      <c r="F87" s="821"/>
      <c r="G87" s="821"/>
      <c r="H87" s="821"/>
      <c r="I87" s="821"/>
      <c r="J87" s="821"/>
      <c r="K87" s="821"/>
      <c r="L87" s="821"/>
      <c r="M87" s="822"/>
      <c r="N87" s="58">
        <f>L84+L85+L86</f>
        <v>2681.0480453921191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11617.874863365849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09"/>
      <c r="C1" s="921"/>
      <c r="D1" s="922"/>
      <c r="E1" s="922"/>
      <c r="F1" s="922"/>
      <c r="G1" s="922"/>
      <c r="H1" s="922"/>
      <c r="I1" s="922"/>
      <c r="J1" s="923"/>
      <c r="K1" s="924" t="s">
        <v>1017</v>
      </c>
      <c r="L1" s="926" t="s">
        <v>2304</v>
      </c>
      <c r="M1" s="927"/>
      <c r="N1" s="928"/>
    </row>
    <row r="2" spans="2:14" ht="24.7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1801</v>
      </c>
      <c r="C31" s="87" t="s">
        <v>2280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32237.934904296912</v>
      </c>
      <c r="L36" s="278"/>
      <c r="M36" s="344">
        <v>160</v>
      </c>
      <c r="N36" s="280">
        <f>K36/M36</f>
        <v>201.4870931518557</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19.1502019522875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220.63729510414319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444</v>
      </c>
      <c r="B48" s="49" t="str">
        <f>VLOOKUP(A48,MATERIALES!A5:D373,3,FALSE)</f>
        <v xml:space="preserve">Delineador de corona en forma de A de lámina galvanizada calibre 16 de (1.55*25) cm
</v>
      </c>
      <c r="C48" s="289"/>
      <c r="D48" s="289"/>
      <c r="E48" s="289"/>
      <c r="F48" s="289"/>
      <c r="G48" s="289"/>
      <c r="H48" s="289"/>
      <c r="I48" s="289"/>
      <c r="J48" s="319" t="str">
        <f>VLOOKUP(A48,MATERIALES!A4:D640,2,FALSE)</f>
        <v>u</v>
      </c>
      <c r="K48" s="290">
        <v>1</v>
      </c>
      <c r="L48" s="275"/>
      <c r="M48" s="410">
        <f>VLOOKUP(A48,MATERIALES!A5:D396,4,FALSE)</f>
        <v>31907.383938424275</v>
      </c>
      <c r="N48" s="280">
        <f>K48*M48</f>
        <v>31907.383938424275</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0.03</v>
      </c>
      <c r="L49" s="429"/>
      <c r="M49" s="410">
        <f>VLOOKUP(A49,MATERIALES!A6:D397,4,FALSE)</f>
        <v>305668.15999999997</v>
      </c>
      <c r="N49" s="280">
        <f>K49*M49</f>
        <v>9170.0447999999997</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41077.428738424278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80</v>
      </c>
      <c r="N71" s="403">
        <f>K71/M71</f>
        <v>1276.6801301524999</v>
      </c>
      <c r="O71" s="112"/>
    </row>
    <row r="72" spans="1:15">
      <c r="A72" s="173" t="s">
        <v>6</v>
      </c>
      <c r="B72" s="55" t="str">
        <f>VLOOKUP(A72,'MANO DE OBRA'!A8:D69,3,FALSE)</f>
        <v xml:space="preserve">Obrero </v>
      </c>
      <c r="C72" s="53"/>
      <c r="D72" s="53"/>
      <c r="E72" s="53"/>
      <c r="F72" s="53"/>
      <c r="G72" s="53"/>
      <c r="H72" s="53"/>
      <c r="I72" s="300">
        <f>K72/J72*100</f>
        <v>27603.894705999999</v>
      </c>
      <c r="J72" s="301">
        <v>185</v>
      </c>
      <c r="K72" s="302">
        <f>VLOOKUP(A72,'MANO DE OBRA'!A8:D100,4,FALSE)</f>
        <v>51067.205206099999</v>
      </c>
      <c r="L72" s="56"/>
      <c r="M72" s="442">
        <v>80</v>
      </c>
      <c r="N72" s="403">
        <f>K72/M72</f>
        <v>638.34006507624997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1915.0201952287498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43213.086228757165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8642.6172457514331</v>
      </c>
      <c r="M84" s="855"/>
      <c r="N84" s="57"/>
    </row>
    <row r="85" spans="1:14">
      <c r="B85" s="95" t="s">
        <v>1057</v>
      </c>
      <c r="C85" s="96"/>
      <c r="D85" s="96"/>
      <c r="E85" s="96"/>
      <c r="F85" s="96"/>
      <c r="G85" s="96"/>
      <c r="H85" s="96"/>
      <c r="I85" s="93"/>
      <c r="J85" s="94"/>
      <c r="K85" s="312">
        <v>0.05</v>
      </c>
      <c r="L85" s="854">
        <f>N79*K85</f>
        <v>2160.6543114378583</v>
      </c>
      <c r="M85" s="855"/>
      <c r="N85" s="57"/>
    </row>
    <row r="86" spans="1:14" ht="15" thickBot="1">
      <c r="B86" s="97" t="s">
        <v>1058</v>
      </c>
      <c r="C86" s="98"/>
      <c r="D86" s="98"/>
      <c r="E86" s="98"/>
      <c r="F86" s="98"/>
      <c r="G86" s="98"/>
      <c r="H86" s="98"/>
      <c r="I86" s="99"/>
      <c r="J86" s="100"/>
      <c r="K86" s="313">
        <v>0.05</v>
      </c>
      <c r="L86" s="856">
        <f>N79*K86</f>
        <v>2160.6543114378583</v>
      </c>
      <c r="M86" s="857"/>
      <c r="N86" s="57"/>
    </row>
    <row r="87" spans="1:14" ht="15" thickBot="1">
      <c r="B87" s="820" t="s">
        <v>1037</v>
      </c>
      <c r="C87" s="821"/>
      <c r="D87" s="821"/>
      <c r="E87" s="821"/>
      <c r="F87" s="821"/>
      <c r="G87" s="821"/>
      <c r="H87" s="821"/>
      <c r="I87" s="821"/>
      <c r="J87" s="821"/>
      <c r="K87" s="821"/>
      <c r="L87" s="821"/>
      <c r="M87" s="822"/>
      <c r="N87" s="58">
        <f>L84+L85+L86</f>
        <v>12963.92586862715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56177.012097384315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1242</v>
      </c>
      <c r="C31" s="87" t="s">
        <v>2281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68.08960694146667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0.04</v>
      </c>
      <c r="L48" s="275"/>
      <c r="M48" s="410">
        <f>VLOOKUP(A48,MATERIALES!A5:D396,4,FALSE)</f>
        <v>7735</v>
      </c>
      <c r="N48" s="280">
        <f>K48*M48</f>
        <v>309.40000000000003</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10329</v>
      </c>
      <c r="N49" s="280">
        <f>K49*M49</f>
        <v>4131.6000000000004</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512.37829999999997</v>
      </c>
      <c r="N50" s="280">
        <f>K50*M50</f>
        <v>1537.1349</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5978.1349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680.89606941466661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6727.1205763561329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1345.4241152712266</v>
      </c>
      <c r="M84" s="855"/>
      <c r="N84" s="57"/>
    </row>
    <row r="85" spans="1:14">
      <c r="B85" s="95" t="s">
        <v>1057</v>
      </c>
      <c r="C85" s="96"/>
      <c r="D85" s="96"/>
      <c r="E85" s="96"/>
      <c r="F85" s="96"/>
      <c r="G85" s="96"/>
      <c r="H85" s="96"/>
      <c r="I85" s="93"/>
      <c r="J85" s="94"/>
      <c r="K85" s="312">
        <v>0.05</v>
      </c>
      <c r="L85" s="854">
        <f>N79*K85</f>
        <v>336.35602881780665</v>
      </c>
      <c r="M85" s="855"/>
      <c r="N85" s="57"/>
    </row>
    <row r="86" spans="1:14" ht="15" thickBot="1">
      <c r="B86" s="97" t="s">
        <v>1058</v>
      </c>
      <c r="C86" s="98"/>
      <c r="D86" s="98"/>
      <c r="E86" s="98"/>
      <c r="F86" s="98"/>
      <c r="G86" s="98"/>
      <c r="H86" s="98"/>
      <c r="I86" s="99"/>
      <c r="J86" s="100"/>
      <c r="K86" s="313">
        <v>0.05</v>
      </c>
      <c r="L86" s="856">
        <f>N79*K86</f>
        <v>336.35602881780665</v>
      </c>
      <c r="M86" s="857"/>
      <c r="N86" s="57"/>
    </row>
    <row r="87" spans="1:14" ht="15" thickBot="1">
      <c r="B87" s="820" t="s">
        <v>1037</v>
      </c>
      <c r="C87" s="821"/>
      <c r="D87" s="821"/>
      <c r="E87" s="821"/>
      <c r="F87" s="821"/>
      <c r="G87" s="821"/>
      <c r="H87" s="821"/>
      <c r="I87" s="821"/>
      <c r="J87" s="821"/>
      <c r="K87" s="821"/>
      <c r="L87" s="821"/>
      <c r="M87" s="822"/>
      <c r="N87" s="58">
        <f>L84+L85+L86</f>
        <v>2018.1361729068399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8745.2567492629732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1243</v>
      </c>
      <c r="C31" s="87" t="s">
        <v>2282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68.08960694146667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28000</v>
      </c>
      <c r="N48" s="280">
        <f>K48*M48</f>
        <v>11200</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512.37829999999997</v>
      </c>
      <c r="N49" s="280">
        <f>K49*M49</f>
        <v>1537.1349</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12737.134900000001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680.89606941466661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13486.120576356134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2697.2241152712268</v>
      </c>
      <c r="M84" s="855"/>
      <c r="N84" s="57"/>
    </row>
    <row r="85" spans="1:14">
      <c r="B85" s="95" t="s">
        <v>1057</v>
      </c>
      <c r="C85" s="96"/>
      <c r="D85" s="96"/>
      <c r="E85" s="96"/>
      <c r="F85" s="96"/>
      <c r="G85" s="96"/>
      <c r="H85" s="96"/>
      <c r="I85" s="93"/>
      <c r="J85" s="94"/>
      <c r="K85" s="312">
        <v>0.05</v>
      </c>
      <c r="L85" s="854">
        <f>N79*K85</f>
        <v>674.30602881780669</v>
      </c>
      <c r="M85" s="855"/>
      <c r="N85" s="57"/>
    </row>
    <row r="86" spans="1:14" ht="15" thickBot="1">
      <c r="B86" s="97" t="s">
        <v>1058</v>
      </c>
      <c r="C86" s="98"/>
      <c r="D86" s="98"/>
      <c r="E86" s="98"/>
      <c r="F86" s="98"/>
      <c r="G86" s="98"/>
      <c r="H86" s="98"/>
      <c r="I86" s="99"/>
      <c r="J86" s="100"/>
      <c r="K86" s="313">
        <v>0.05</v>
      </c>
      <c r="L86" s="856">
        <f>N79*K86</f>
        <v>674.30602881780669</v>
      </c>
      <c r="M86" s="857"/>
      <c r="N86" s="57"/>
    </row>
    <row r="87" spans="1:14" ht="15" thickBot="1">
      <c r="B87" s="820" t="s">
        <v>1037</v>
      </c>
      <c r="C87" s="821"/>
      <c r="D87" s="821"/>
      <c r="E87" s="821"/>
      <c r="F87" s="821"/>
      <c r="G87" s="821"/>
      <c r="H87" s="821"/>
      <c r="I87" s="821"/>
      <c r="J87" s="821"/>
      <c r="K87" s="821"/>
      <c r="L87" s="821"/>
      <c r="M87" s="822"/>
      <c r="N87" s="58">
        <f>L84+L85+L86</f>
        <v>4045.8361729068401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17531.956749262972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1244</v>
      </c>
      <c r="C31" s="87" t="s">
        <v>2283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272.35842776586668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0.08</v>
      </c>
      <c r="L48" s="275"/>
      <c r="M48" s="410">
        <f>VLOOKUP(A48,MATERIALES!A5:D396,4,FALSE)</f>
        <v>7735</v>
      </c>
      <c r="N48" s="280">
        <f>K48*M48</f>
        <v>618.80000000000007</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10329</v>
      </c>
      <c r="N49" s="280">
        <f>K49*M49</f>
        <v>4131.6000000000004</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512.37829999999997</v>
      </c>
      <c r="N50" s="280">
        <f>K50*M50</f>
        <v>1537.1349</v>
      </c>
    </row>
    <row r="51" spans="1:14">
      <c r="A51" s="172" t="s">
        <v>1003</v>
      </c>
      <c r="B51" s="49" t="str">
        <f>VLOOKUP(A51,MATERIALES!A6:D373,3,FALSE)</f>
        <v xml:space="preserve">Malla eslabonada, calibre 10, 6 ojos
</v>
      </c>
      <c r="C51" s="433"/>
      <c r="D51" s="433"/>
      <c r="E51" s="433"/>
      <c r="F51" s="433"/>
      <c r="G51" s="433"/>
      <c r="H51" s="433"/>
      <c r="I51" s="433"/>
      <c r="J51" s="320" t="str">
        <f>VLOOKUP(A51,MATERIALES!A6:D643,2,FALSE)</f>
        <v>m2</v>
      </c>
      <c r="K51" s="405">
        <v>1.5</v>
      </c>
      <c r="L51" s="429"/>
      <c r="M51" s="410">
        <f>VLOOKUP(A51,MATERIALES!A6:D399,4,FALSE)</f>
        <v>10833</v>
      </c>
      <c r="N51" s="280">
        <f>K51*M51</f>
        <v>16249.5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22537.034899999999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51"/>
    </row>
    <row r="77" spans="1:15" ht="15" thickBot="1">
      <c r="B77" s="820" t="s">
        <v>1037</v>
      </c>
      <c r="C77" s="821"/>
      <c r="D77" s="821"/>
      <c r="E77" s="821"/>
      <c r="F77" s="821"/>
      <c r="G77" s="821"/>
      <c r="H77" s="821"/>
      <c r="I77" s="821"/>
      <c r="J77" s="821"/>
      <c r="K77" s="821"/>
      <c r="L77" s="821"/>
      <c r="M77" s="822"/>
      <c r="N77" s="309">
        <f>SUM(N71:N76)</f>
        <v>2723.5842776586665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25532.97760542453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5106.5955210849061</v>
      </c>
      <c r="M84" s="855"/>
      <c r="N84" s="57"/>
    </row>
    <row r="85" spans="1:14">
      <c r="B85" s="95" t="s">
        <v>1057</v>
      </c>
      <c r="C85" s="96"/>
      <c r="D85" s="96"/>
      <c r="E85" s="96"/>
      <c r="F85" s="96"/>
      <c r="G85" s="96"/>
      <c r="H85" s="96"/>
      <c r="I85" s="93"/>
      <c r="J85" s="94"/>
      <c r="K85" s="312">
        <v>0.05</v>
      </c>
      <c r="L85" s="854">
        <f>N79*K85</f>
        <v>1276.6488802712265</v>
      </c>
      <c r="M85" s="855"/>
      <c r="N85" s="57"/>
    </row>
    <row r="86" spans="1:14" ht="15" thickBot="1">
      <c r="B86" s="97" t="s">
        <v>1058</v>
      </c>
      <c r="C86" s="98"/>
      <c r="D86" s="98"/>
      <c r="E86" s="98"/>
      <c r="F86" s="98"/>
      <c r="G86" s="98"/>
      <c r="H86" s="98"/>
      <c r="I86" s="99"/>
      <c r="J86" s="100"/>
      <c r="K86" s="313">
        <v>0.05</v>
      </c>
      <c r="L86" s="856">
        <f>N79*K86</f>
        <v>1276.6488802712265</v>
      </c>
      <c r="M86" s="857"/>
      <c r="N86" s="57"/>
    </row>
    <row r="87" spans="1:14" ht="15" thickBot="1">
      <c r="B87" s="820" t="s">
        <v>1037</v>
      </c>
      <c r="C87" s="821"/>
      <c r="D87" s="821"/>
      <c r="E87" s="821"/>
      <c r="F87" s="821"/>
      <c r="G87" s="821"/>
      <c r="H87" s="821"/>
      <c r="I87" s="821"/>
      <c r="J87" s="821"/>
      <c r="K87" s="821"/>
      <c r="L87" s="821"/>
      <c r="M87" s="822"/>
      <c r="N87" s="58">
        <f>L84+L85+L86</f>
        <v>7659.8932816273591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33192.870887051889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1245</v>
      </c>
      <c r="C31" s="87" t="s">
        <v>2284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272.35842776586668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28000</v>
      </c>
      <c r="N48" s="280">
        <f>K48*M48</f>
        <v>11200</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512.37829999999997</v>
      </c>
      <c r="N49" s="280">
        <f>K49*M49</f>
        <v>1537.1349</v>
      </c>
    </row>
    <row r="50" spans="1:14">
      <c r="A50" s="172" t="s">
        <v>1003</v>
      </c>
      <c r="B50" s="49" t="str">
        <f>VLOOKUP(A50,MATERIALES!A6:D373,3,FALSE)</f>
        <v xml:space="preserve">Malla eslabonada, calibre 10, 6 ojos
</v>
      </c>
      <c r="C50" s="433"/>
      <c r="D50" s="433"/>
      <c r="E50" s="433"/>
      <c r="F50" s="433"/>
      <c r="G50" s="433"/>
      <c r="H50" s="433"/>
      <c r="I50" s="433"/>
      <c r="J50" s="320" t="str">
        <f>VLOOKUP(A50,MATERIALES!A6:D642,2,FALSE)</f>
        <v>m2</v>
      </c>
      <c r="K50" s="405">
        <v>1.5</v>
      </c>
      <c r="L50" s="429"/>
      <c r="M50" s="410">
        <f>VLOOKUP(A50,MATERIALES!A6:D398,4,FALSE)</f>
        <v>10833</v>
      </c>
      <c r="N50" s="280">
        <f>K50*M50</f>
        <v>16249.5</v>
      </c>
    </row>
    <row r="51" spans="1:14" ht="15.75" customHeight="1">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28986.634900000001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2723.5842776586665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31982.577605424533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6396.515521084907</v>
      </c>
      <c r="M84" s="855"/>
      <c r="N84" s="57"/>
    </row>
    <row r="85" spans="1:14">
      <c r="B85" s="95" t="s">
        <v>1057</v>
      </c>
      <c r="C85" s="96"/>
      <c r="D85" s="96"/>
      <c r="E85" s="96"/>
      <c r="F85" s="96"/>
      <c r="G85" s="96"/>
      <c r="H85" s="96"/>
      <c r="I85" s="93"/>
      <c r="J85" s="94"/>
      <c r="K85" s="312">
        <v>0.05</v>
      </c>
      <c r="L85" s="854">
        <f>N79*K85</f>
        <v>1599.1288802712268</v>
      </c>
      <c r="M85" s="855"/>
      <c r="N85" s="57"/>
    </row>
    <row r="86" spans="1:14" ht="15" thickBot="1">
      <c r="B86" s="97" t="s">
        <v>1058</v>
      </c>
      <c r="C86" s="98"/>
      <c r="D86" s="98"/>
      <c r="E86" s="98"/>
      <c r="F86" s="98"/>
      <c r="G86" s="98"/>
      <c r="H86" s="98"/>
      <c r="I86" s="99"/>
      <c r="J86" s="100"/>
      <c r="K86" s="313">
        <v>0.05</v>
      </c>
      <c r="L86" s="856">
        <f>N79*K86</f>
        <v>1599.1288802712268</v>
      </c>
      <c r="M86" s="857"/>
      <c r="N86" s="57"/>
    </row>
    <row r="87" spans="1:14" ht="15" thickBot="1">
      <c r="B87" s="820" t="s">
        <v>1037</v>
      </c>
      <c r="C87" s="821"/>
      <c r="D87" s="821"/>
      <c r="E87" s="821"/>
      <c r="F87" s="821"/>
      <c r="G87" s="821"/>
      <c r="H87" s="821"/>
      <c r="I87" s="821"/>
      <c r="J87" s="821"/>
      <c r="K87" s="821"/>
      <c r="L87" s="821"/>
      <c r="M87" s="822"/>
      <c r="N87" s="58">
        <f>L84+L85+L86</f>
        <v>9594.7732816273601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41577.350887051893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1802</v>
      </c>
      <c r="C31" s="87" t="s">
        <v>2285</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241</v>
      </c>
      <c r="B36" s="833" t="str">
        <f>VLOOKUP(A36,EQUIPOS!A6:D154,3,FALSE)</f>
        <v>Grúa (capacidad 15 ton)</v>
      </c>
      <c r="C36" s="834"/>
      <c r="D36" s="834"/>
      <c r="E36" s="834"/>
      <c r="F36" s="834"/>
      <c r="G36" s="834"/>
      <c r="H36" s="835"/>
      <c r="I36" s="275"/>
      <c r="J36" s="276"/>
      <c r="K36" s="277">
        <f>VLOOKUP(A36,EQUIPOS!A6:D163,4,FALSE)</f>
        <v>104931.2377816904</v>
      </c>
      <c r="L36" s="278"/>
      <c r="M36" s="344">
        <v>0.75</v>
      </c>
      <c r="N36" s="280">
        <f>K36/M36</f>
        <v>139908.31704225388</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0.2</v>
      </c>
      <c r="N41" s="352">
        <f>N77*M41</f>
        <v>8511.2008676833339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148419.51790993722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9361.9475186984455</v>
      </c>
      <c r="N48" s="280">
        <f>K48*M48</f>
        <v>9361.9475186984455</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9361.9475186984455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v>
      </c>
      <c r="N71" s="403">
        <f>K71/M71</f>
        <v>17022.401735366668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v>
      </c>
      <c r="N72" s="403">
        <f>K72/M72</f>
        <v>25533.602603049996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42556.004338416664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200337.46976705233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40067.493953410471</v>
      </c>
      <c r="M84" s="855"/>
      <c r="N84" s="57"/>
    </row>
    <row r="85" spans="1:14">
      <c r="B85" s="95" t="s">
        <v>1057</v>
      </c>
      <c r="C85" s="96"/>
      <c r="D85" s="96"/>
      <c r="E85" s="96"/>
      <c r="F85" s="96"/>
      <c r="G85" s="96"/>
      <c r="H85" s="96"/>
      <c r="I85" s="93"/>
      <c r="J85" s="94"/>
      <c r="K85" s="312">
        <v>0.05</v>
      </c>
      <c r="L85" s="854">
        <f>N79*K85</f>
        <v>10016.873488352618</v>
      </c>
      <c r="M85" s="855"/>
      <c r="N85" s="57"/>
    </row>
    <row r="86" spans="1:14" ht="15" thickBot="1">
      <c r="B86" s="97" t="s">
        <v>1058</v>
      </c>
      <c r="C86" s="98"/>
      <c r="D86" s="98"/>
      <c r="E86" s="98"/>
      <c r="F86" s="98"/>
      <c r="G86" s="98"/>
      <c r="H86" s="98"/>
      <c r="I86" s="99"/>
      <c r="J86" s="100"/>
      <c r="K86" s="313">
        <v>0.05</v>
      </c>
      <c r="L86" s="856">
        <f>N79*K86</f>
        <v>10016.873488352618</v>
      </c>
      <c r="M86" s="857"/>
      <c r="N86" s="57"/>
    </row>
    <row r="87" spans="1:14" ht="15" thickBot="1">
      <c r="B87" s="820" t="s">
        <v>1037</v>
      </c>
      <c r="C87" s="821"/>
      <c r="D87" s="821"/>
      <c r="E87" s="821"/>
      <c r="F87" s="821"/>
      <c r="G87" s="821"/>
      <c r="H87" s="821"/>
      <c r="I87" s="821"/>
      <c r="J87" s="821"/>
      <c r="K87" s="821"/>
      <c r="L87" s="821"/>
      <c r="M87" s="822"/>
      <c r="N87" s="58">
        <f>L84+L85+L86</f>
        <v>60101.240930115709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260438.71069716805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1803</v>
      </c>
      <c r="C31" s="87" t="s">
        <v>2286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0.2</v>
      </c>
      <c r="N41" s="352">
        <f>N77*M41</f>
        <v>6383.4006507624999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6383.4006507624999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9361.9475186984455</v>
      </c>
      <c r="N48" s="280">
        <f>K48*M48</f>
        <v>9361.9475186984455</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9361.9475186984455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v>
      </c>
      <c r="N71" s="403">
        <f>K71/M71</f>
        <v>12766.801301525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8</v>
      </c>
      <c r="N72" s="403">
        <f>K72/M72</f>
        <v>19150.201952287498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51"/>
    </row>
    <row r="77" spans="1:15" ht="15" thickBot="1">
      <c r="B77" s="820" t="s">
        <v>1037</v>
      </c>
      <c r="C77" s="821"/>
      <c r="D77" s="821"/>
      <c r="E77" s="821"/>
      <c r="F77" s="821"/>
      <c r="G77" s="821"/>
      <c r="H77" s="821"/>
      <c r="I77" s="821"/>
      <c r="J77" s="821"/>
      <c r="K77" s="821"/>
      <c r="L77" s="821"/>
      <c r="M77" s="822"/>
      <c r="N77" s="309">
        <f>SUM(N71:N76)</f>
        <v>31917.003253812498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47662.351423273445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9532.4702846546897</v>
      </c>
      <c r="M84" s="855"/>
      <c r="N84" s="57"/>
    </row>
    <row r="85" spans="1:14">
      <c r="B85" s="95" t="s">
        <v>1057</v>
      </c>
      <c r="C85" s="96"/>
      <c r="D85" s="96"/>
      <c r="E85" s="96"/>
      <c r="F85" s="96"/>
      <c r="G85" s="96"/>
      <c r="H85" s="96"/>
      <c r="I85" s="93"/>
      <c r="J85" s="94"/>
      <c r="K85" s="312">
        <v>0.05</v>
      </c>
      <c r="L85" s="854">
        <f>N79*K85</f>
        <v>2383.1175711636724</v>
      </c>
      <c r="M85" s="855"/>
      <c r="N85" s="57"/>
    </row>
    <row r="86" spans="1:14" ht="15" thickBot="1">
      <c r="B86" s="97" t="s">
        <v>1058</v>
      </c>
      <c r="C86" s="98"/>
      <c r="D86" s="98"/>
      <c r="E86" s="98"/>
      <c r="F86" s="98"/>
      <c r="G86" s="98"/>
      <c r="H86" s="98"/>
      <c r="I86" s="99"/>
      <c r="J86" s="100"/>
      <c r="K86" s="313">
        <v>0.05</v>
      </c>
      <c r="L86" s="856">
        <f>N79*K86</f>
        <v>2383.1175711636724</v>
      </c>
      <c r="M86" s="857"/>
      <c r="N86" s="57"/>
    </row>
    <row r="87" spans="1:14" ht="15" thickBot="1">
      <c r="B87" s="820" t="s">
        <v>1037</v>
      </c>
      <c r="C87" s="821"/>
      <c r="D87" s="821"/>
      <c r="E87" s="821"/>
      <c r="F87" s="821"/>
      <c r="G87" s="821"/>
      <c r="H87" s="821"/>
      <c r="I87" s="821"/>
      <c r="J87" s="821"/>
      <c r="K87" s="821"/>
      <c r="L87" s="821"/>
      <c r="M87" s="822"/>
      <c r="N87" s="58">
        <f>L84+L85+L86</f>
        <v>14298.705426982033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61961.056850255482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1804</v>
      </c>
      <c r="C31" s="87" t="s">
        <v>2287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0.15</v>
      </c>
      <c r="N41" s="352">
        <f>N77*M41</f>
        <v>2553.3602603049999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9361.9475186984455</v>
      </c>
      <c r="N48" s="280">
        <f>K48*M48</f>
        <v>9361.9475186984455</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9361.9475186984455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v>
      </c>
      <c r="N71" s="403">
        <f>K71/M71</f>
        <v>8511.2008676833339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12</v>
      </c>
      <c r="N72" s="403">
        <f>K72/M72</f>
        <v>8511.2008676833339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51"/>
    </row>
    <row r="77" spans="1:15" ht="15" thickBot="1">
      <c r="B77" s="820" t="s">
        <v>1037</v>
      </c>
      <c r="C77" s="821"/>
      <c r="D77" s="821"/>
      <c r="E77" s="821"/>
      <c r="F77" s="821"/>
      <c r="G77" s="821"/>
      <c r="H77" s="821"/>
      <c r="I77" s="821"/>
      <c r="J77" s="821"/>
      <c r="K77" s="821"/>
      <c r="L77" s="821"/>
      <c r="M77" s="822"/>
      <c r="N77" s="309">
        <f>SUM(N71:N76)</f>
        <v>17022.401735366668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28937.709514370115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5787.5419028740234</v>
      </c>
      <c r="M84" s="855"/>
      <c r="N84" s="57"/>
    </row>
    <row r="85" spans="1:14">
      <c r="B85" s="95" t="s">
        <v>1057</v>
      </c>
      <c r="C85" s="96"/>
      <c r="D85" s="96"/>
      <c r="E85" s="96"/>
      <c r="F85" s="96"/>
      <c r="G85" s="96"/>
      <c r="H85" s="96"/>
      <c r="I85" s="93"/>
      <c r="J85" s="94"/>
      <c r="K85" s="312">
        <v>0.05</v>
      </c>
      <c r="L85" s="854">
        <f>N79*K85</f>
        <v>1446.8854757185059</v>
      </c>
      <c r="M85" s="855"/>
      <c r="N85" s="57"/>
    </row>
    <row r="86" spans="1:14" ht="15" thickBot="1">
      <c r="B86" s="97" t="s">
        <v>1058</v>
      </c>
      <c r="C86" s="98"/>
      <c r="D86" s="98"/>
      <c r="E86" s="98"/>
      <c r="F86" s="98"/>
      <c r="G86" s="98"/>
      <c r="H86" s="98"/>
      <c r="I86" s="99"/>
      <c r="J86" s="100"/>
      <c r="K86" s="313">
        <v>0.05</v>
      </c>
      <c r="L86" s="856">
        <f>N79*K86</f>
        <v>1446.8854757185059</v>
      </c>
      <c r="M86" s="857"/>
      <c r="N86" s="57"/>
    </row>
    <row r="87" spans="1:14" ht="15" thickBot="1">
      <c r="B87" s="820" t="s">
        <v>1037</v>
      </c>
      <c r="C87" s="821"/>
      <c r="D87" s="821"/>
      <c r="E87" s="821"/>
      <c r="F87" s="821"/>
      <c r="G87" s="821"/>
      <c r="H87" s="821"/>
      <c r="I87" s="821"/>
      <c r="J87" s="821"/>
      <c r="K87" s="821"/>
      <c r="L87" s="821"/>
      <c r="M87" s="822"/>
      <c r="N87" s="58">
        <f>L84+L85+L86</f>
        <v>8681.3128543110342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37619.022368681151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1805</v>
      </c>
      <c r="C31" s="87" t="s">
        <v>2288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0.15</v>
      </c>
      <c r="N41" s="352">
        <f>N77*M41</f>
        <v>1915.0201952287498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213" t="s">
        <v>414</v>
      </c>
      <c r="B48" s="49" t="str">
        <f>VLOOKUP(A48,MATERIALES!A5:D373,3,FALSE)</f>
        <v xml:space="preserve">Cicatrizante (para remoción de especies vegetales)
</v>
      </c>
      <c r="C48" s="289"/>
      <c r="D48" s="289"/>
      <c r="E48" s="289"/>
      <c r="F48" s="289"/>
      <c r="G48" s="289"/>
      <c r="H48" s="289"/>
      <c r="I48" s="289"/>
      <c r="J48" s="319" t="str">
        <f>VLOOKUP(A48,MATERIALES!A4:D640,2,FALSE)</f>
        <v>kg</v>
      </c>
      <c r="K48" s="290">
        <v>1</v>
      </c>
      <c r="L48" s="275"/>
      <c r="M48" s="410">
        <f>VLOOKUP(A48,MATERIALES!A5:D396,4,FALSE)</f>
        <v>9361.9475186984455</v>
      </c>
      <c r="N48" s="280">
        <f>K48*M48</f>
        <v>9361.9475186984455</v>
      </c>
    </row>
    <row r="49" spans="1:14">
      <c r="A49" s="176"/>
      <c r="B49" s="49"/>
      <c r="C49" s="433"/>
      <c r="D49" s="433"/>
      <c r="E49" s="433"/>
      <c r="F49" s="433"/>
      <c r="G49" s="433"/>
      <c r="H49" s="433"/>
      <c r="I49" s="433"/>
      <c r="J49" s="320"/>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9361.9475186984455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16</v>
      </c>
      <c r="N71" s="403">
        <f>K71/M71</f>
        <v>6383.4006507624999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12766.801301525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24043.769015452195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4808.7538030904389</v>
      </c>
      <c r="M84" s="855"/>
      <c r="N84" s="57"/>
    </row>
    <row r="85" spans="1:14">
      <c r="B85" s="95" t="s">
        <v>1057</v>
      </c>
      <c r="C85" s="96"/>
      <c r="D85" s="96"/>
      <c r="E85" s="96"/>
      <c r="F85" s="96"/>
      <c r="G85" s="96"/>
      <c r="H85" s="96"/>
      <c r="I85" s="93"/>
      <c r="J85" s="94"/>
      <c r="K85" s="312">
        <v>0.05</v>
      </c>
      <c r="L85" s="854">
        <f>N79*K85</f>
        <v>1202.1884507726097</v>
      </c>
      <c r="M85" s="855"/>
      <c r="N85" s="57"/>
    </row>
    <row r="86" spans="1:14" ht="15" thickBot="1">
      <c r="B86" s="97" t="s">
        <v>1058</v>
      </c>
      <c r="C86" s="98"/>
      <c r="D86" s="98"/>
      <c r="E86" s="98"/>
      <c r="F86" s="98"/>
      <c r="G86" s="98"/>
      <c r="H86" s="98"/>
      <c r="I86" s="99"/>
      <c r="J86" s="100"/>
      <c r="K86" s="313">
        <v>0.05</v>
      </c>
      <c r="L86" s="856">
        <f>N79*K86</f>
        <v>1202.1884507726097</v>
      </c>
      <c r="M86" s="857"/>
      <c r="N86" s="57"/>
    </row>
    <row r="87" spans="1:14" ht="15" thickBot="1">
      <c r="B87" s="820" t="s">
        <v>1037</v>
      </c>
      <c r="C87" s="821"/>
      <c r="D87" s="821"/>
      <c r="E87" s="821"/>
      <c r="F87" s="821"/>
      <c r="G87" s="821"/>
      <c r="H87" s="821"/>
      <c r="I87" s="821"/>
      <c r="J87" s="821"/>
      <c r="K87" s="821"/>
      <c r="L87" s="821"/>
      <c r="M87" s="822"/>
      <c r="N87" s="58">
        <f>L84+L85+L86</f>
        <v>7213.1307046356587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31256.899720087855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1806</v>
      </c>
      <c r="C31" s="87" t="s">
        <v>2289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0.15</v>
      </c>
      <c r="N41" s="352">
        <f>N77*M41</f>
        <v>10728.404455063024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2.1</v>
      </c>
      <c r="L48" s="275"/>
      <c r="M48" s="410">
        <f>VLOOKUP(A48,MATERIALES!A5:D396,4,FALSE)</f>
        <v>32000</v>
      </c>
      <c r="N48" s="280">
        <f>K48*M48</f>
        <v>67200</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9361.9475186984455</v>
      </c>
      <c r="N49" s="280">
        <f>K49*M49</f>
        <v>9361.9475186984455</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76561.947518698449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71522.696367086828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158813.0483408483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31762.609668169662</v>
      </c>
      <c r="M84" s="855"/>
      <c r="N84" s="57"/>
    </row>
    <row r="85" spans="1:14">
      <c r="B85" s="95" t="s">
        <v>1057</v>
      </c>
      <c r="C85" s="96"/>
      <c r="D85" s="96"/>
      <c r="E85" s="96"/>
      <c r="F85" s="96"/>
      <c r="G85" s="96"/>
      <c r="H85" s="96"/>
      <c r="I85" s="93"/>
      <c r="J85" s="94"/>
      <c r="K85" s="312">
        <v>0.05</v>
      </c>
      <c r="L85" s="854">
        <f>N79*K85</f>
        <v>7940.6524170424154</v>
      </c>
      <c r="M85" s="855"/>
      <c r="N85" s="57"/>
    </row>
    <row r="86" spans="1:14" ht="15" thickBot="1">
      <c r="B86" s="97" t="s">
        <v>1058</v>
      </c>
      <c r="C86" s="98"/>
      <c r="D86" s="98"/>
      <c r="E86" s="98"/>
      <c r="F86" s="98"/>
      <c r="G86" s="98"/>
      <c r="H86" s="98"/>
      <c r="I86" s="99"/>
      <c r="J86" s="100"/>
      <c r="K86" s="313">
        <v>0.05</v>
      </c>
      <c r="L86" s="856">
        <f>N79*K86</f>
        <v>7940.6524170424154</v>
      </c>
      <c r="M86" s="857"/>
      <c r="N86" s="57"/>
    </row>
    <row r="87" spans="1:14" ht="15" thickBot="1">
      <c r="B87" s="820" t="s">
        <v>1037</v>
      </c>
      <c r="C87" s="821"/>
      <c r="D87" s="821"/>
      <c r="E87" s="821"/>
      <c r="F87" s="821"/>
      <c r="G87" s="821"/>
      <c r="H87" s="821"/>
      <c r="I87" s="821"/>
      <c r="J87" s="821"/>
      <c r="K87" s="821"/>
      <c r="L87" s="821"/>
      <c r="M87" s="822"/>
      <c r="N87" s="58">
        <f>L84+L85+L86</f>
        <v>47643.914502254491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206456.96284310278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1807</v>
      </c>
      <c r="C31" s="87" t="s">
        <v>2290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0.15</v>
      </c>
      <c r="N41" s="352">
        <f>N77*M41</f>
        <v>10728.404455063024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v>
      </c>
      <c r="L48" s="275"/>
      <c r="M48" s="410">
        <f>VLOOKUP(A48,MATERIALES!A5:D396,4,FALSE)</f>
        <v>32000</v>
      </c>
      <c r="N48" s="280">
        <f>K48*M48</f>
        <v>64000</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9361.9475186984455</v>
      </c>
      <c r="N49" s="280">
        <f>K49*M49</f>
        <v>9361.9475186984455</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73361.947518698449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71522.696367086828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155613.0483408483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31122.609668169662</v>
      </c>
      <c r="M84" s="855"/>
      <c r="N84" s="57"/>
    </row>
    <row r="85" spans="1:14">
      <c r="B85" s="95" t="s">
        <v>1057</v>
      </c>
      <c r="C85" s="96"/>
      <c r="D85" s="96"/>
      <c r="E85" s="96"/>
      <c r="F85" s="96"/>
      <c r="G85" s="96"/>
      <c r="H85" s="96"/>
      <c r="I85" s="93"/>
      <c r="J85" s="94"/>
      <c r="K85" s="312">
        <v>0.05</v>
      </c>
      <c r="L85" s="854">
        <f>N79*K85</f>
        <v>7780.6524170424154</v>
      </c>
      <c r="M85" s="855"/>
      <c r="N85" s="57"/>
    </row>
    <row r="86" spans="1:14" ht="15" thickBot="1">
      <c r="B86" s="97" t="s">
        <v>1058</v>
      </c>
      <c r="C86" s="98"/>
      <c r="D86" s="98"/>
      <c r="E86" s="98"/>
      <c r="F86" s="98"/>
      <c r="G86" s="98"/>
      <c r="H86" s="98"/>
      <c r="I86" s="99"/>
      <c r="J86" s="100"/>
      <c r="K86" s="313">
        <v>0.05</v>
      </c>
      <c r="L86" s="856">
        <f>N79*K86</f>
        <v>7780.6524170424154</v>
      </c>
      <c r="M86" s="857"/>
      <c r="N86" s="57"/>
    </row>
    <row r="87" spans="1:14" ht="15" thickBot="1">
      <c r="B87" s="820" t="s">
        <v>1037</v>
      </c>
      <c r="C87" s="821"/>
      <c r="D87" s="821"/>
      <c r="E87" s="821"/>
      <c r="F87" s="821"/>
      <c r="G87" s="821"/>
      <c r="H87" s="821"/>
      <c r="I87" s="821"/>
      <c r="J87" s="821"/>
      <c r="K87" s="821"/>
      <c r="L87" s="821"/>
      <c r="M87" s="822"/>
      <c r="N87" s="58">
        <f>L84+L85+L86</f>
        <v>46683.914502254491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202296.96284310278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1808</v>
      </c>
      <c r="C31" s="87" t="s">
        <v>2291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4479.5794040438586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4479.5794040438586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1.31</v>
      </c>
      <c r="L48" s="275"/>
      <c r="M48" s="410">
        <f>VLOOKUP(A48,MATERIALES!A5:D396,4,FALSE)</f>
        <v>32000</v>
      </c>
      <c r="N48" s="280">
        <f>K48*M48</f>
        <v>41920</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9361.9475186984455</v>
      </c>
      <c r="N49" s="280">
        <f>K49*M49</f>
        <v>9361.9475186984455</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51281.947518698449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5.7</v>
      </c>
      <c r="N71" s="403">
        <f>K71/M71</f>
        <v>17918.317616175438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5.7</v>
      </c>
      <c r="N72" s="403">
        <f>K72/M72</f>
        <v>26877.476424263154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44795.794040438588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100557.32096318089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20111.46419263618</v>
      </c>
      <c r="M84" s="855"/>
      <c r="N84" s="57"/>
    </row>
    <row r="85" spans="1:14">
      <c r="B85" s="95" t="s">
        <v>1057</v>
      </c>
      <c r="C85" s="96"/>
      <c r="D85" s="96"/>
      <c r="E85" s="96"/>
      <c r="F85" s="96"/>
      <c r="G85" s="96"/>
      <c r="H85" s="96"/>
      <c r="I85" s="93"/>
      <c r="J85" s="94"/>
      <c r="K85" s="312">
        <v>0.05</v>
      </c>
      <c r="L85" s="854">
        <f>N79*K85</f>
        <v>5027.866048159045</v>
      </c>
      <c r="M85" s="855"/>
      <c r="N85" s="57"/>
    </row>
    <row r="86" spans="1:14" ht="15" thickBot="1">
      <c r="B86" s="97" t="s">
        <v>1058</v>
      </c>
      <c r="C86" s="98"/>
      <c r="D86" s="98"/>
      <c r="E86" s="98"/>
      <c r="F86" s="98"/>
      <c r="G86" s="98"/>
      <c r="H86" s="98"/>
      <c r="I86" s="99"/>
      <c r="J86" s="100"/>
      <c r="K86" s="313">
        <v>0.05</v>
      </c>
      <c r="L86" s="856">
        <f>N79*K86</f>
        <v>5027.866048159045</v>
      </c>
      <c r="M86" s="857"/>
      <c r="N86" s="57"/>
    </row>
    <row r="87" spans="1:14" ht="15" thickBot="1">
      <c r="B87" s="820" t="s">
        <v>1037</v>
      </c>
      <c r="C87" s="821"/>
      <c r="D87" s="821"/>
      <c r="E87" s="821"/>
      <c r="F87" s="821"/>
      <c r="G87" s="821"/>
      <c r="H87" s="821"/>
      <c r="I87" s="821"/>
      <c r="J87" s="821"/>
      <c r="K87" s="821"/>
      <c r="L87" s="821"/>
      <c r="M87" s="822"/>
      <c r="N87" s="58">
        <f>L84+L85+L86</f>
        <v>30167.19628895427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130724.51725213515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1809</v>
      </c>
      <c r="C31" s="87" t="s">
        <v>2292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3754.9415592720588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3754.9415592720588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1.1000000000000001</v>
      </c>
      <c r="L48" s="275"/>
      <c r="M48" s="410">
        <f>VLOOKUP(A48,MATERIALES!A5:D396,4,FALSE)</f>
        <v>32000</v>
      </c>
      <c r="N48" s="280">
        <f>K48*M48</f>
        <v>35200</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9361.9475186984455</v>
      </c>
      <c r="N49" s="280">
        <f>K49*M49</f>
        <v>9361.9475186984455</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44561.947518698449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6.8</v>
      </c>
      <c r="N71" s="403">
        <f>K71/M71</f>
        <v>15019.766237088235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6.8</v>
      </c>
      <c r="N72" s="403">
        <f>K72/M72</f>
        <v>22529.649355632351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37549.415592720587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85866.304670691097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17173.260934138219</v>
      </c>
      <c r="M84" s="855"/>
      <c r="N84" s="57"/>
    </row>
    <row r="85" spans="1:14">
      <c r="B85" s="95" t="s">
        <v>1057</v>
      </c>
      <c r="C85" s="96"/>
      <c r="D85" s="96"/>
      <c r="E85" s="96"/>
      <c r="F85" s="96"/>
      <c r="G85" s="96"/>
      <c r="H85" s="96"/>
      <c r="I85" s="93"/>
      <c r="J85" s="94"/>
      <c r="K85" s="312">
        <v>0.05</v>
      </c>
      <c r="L85" s="854">
        <f>N79*K85</f>
        <v>4293.3152335345549</v>
      </c>
      <c r="M85" s="855"/>
      <c r="N85" s="57"/>
    </row>
    <row r="86" spans="1:14" ht="15" thickBot="1">
      <c r="B86" s="97" t="s">
        <v>1058</v>
      </c>
      <c r="C86" s="98"/>
      <c r="D86" s="98"/>
      <c r="E86" s="98"/>
      <c r="F86" s="98"/>
      <c r="G86" s="98"/>
      <c r="H86" s="98"/>
      <c r="I86" s="99"/>
      <c r="J86" s="100"/>
      <c r="K86" s="313">
        <v>0.05</v>
      </c>
      <c r="L86" s="856">
        <f>N79*K86</f>
        <v>4293.3152335345549</v>
      </c>
      <c r="M86" s="857"/>
      <c r="N86" s="57"/>
    </row>
    <row r="87" spans="1:14" ht="15" thickBot="1">
      <c r="B87" s="820" t="s">
        <v>1037</v>
      </c>
      <c r="C87" s="821"/>
      <c r="D87" s="821"/>
      <c r="E87" s="821"/>
      <c r="F87" s="821"/>
      <c r="G87" s="821"/>
      <c r="H87" s="821"/>
      <c r="I87" s="821"/>
      <c r="J87" s="821"/>
      <c r="K87" s="821"/>
      <c r="L87" s="821"/>
      <c r="M87" s="822"/>
      <c r="N87" s="58">
        <f>L84+L85+L86</f>
        <v>25759.891401207329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111626.19607189842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1246</v>
      </c>
      <c r="C31" s="87" t="s">
        <v>2293</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255.33602603049999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0.05</v>
      </c>
      <c r="L48" s="275"/>
      <c r="M48" s="410">
        <f>VLOOKUP(A48,MATERIALES!A5:D396,4,FALSE)</f>
        <v>32000</v>
      </c>
      <c r="N48" s="280">
        <f>K48*M48</f>
        <v>1600</v>
      </c>
    </row>
    <row r="49" spans="1:14">
      <c r="A49" s="176" t="s">
        <v>845</v>
      </c>
      <c r="B49" s="49" t="str">
        <f>VLOOKUP(A49,MATERIALES!A6:D373,3,FALSE)</f>
        <v>Agua</v>
      </c>
      <c r="C49" s="433"/>
      <c r="D49" s="433"/>
      <c r="E49" s="433"/>
      <c r="F49" s="433"/>
      <c r="G49" s="433"/>
      <c r="H49" s="433"/>
      <c r="I49" s="433"/>
      <c r="J49" s="320" t="str">
        <f>VLOOKUP(A49,MATERIALES!A5:D641,2,FALSE)</f>
        <v>lt</v>
      </c>
      <c r="K49" s="405">
        <v>5</v>
      </c>
      <c r="L49" s="429"/>
      <c r="M49" s="410">
        <f>VLOOKUP(A49,MATERIALES!A6:D397,4,FALSE)</f>
        <v>42</v>
      </c>
      <c r="N49" s="280">
        <f>K49*M49</f>
        <v>210</v>
      </c>
    </row>
    <row r="50" spans="1:14">
      <c r="A50" s="176" t="s">
        <v>997</v>
      </c>
      <c r="B50" s="49" t="str">
        <f>VLOOKUP(A50,MATERIALES!A6:D373,3,FALSE)</f>
        <v>Cespedones</v>
      </c>
      <c r="C50" s="433"/>
      <c r="D50" s="433"/>
      <c r="E50" s="433"/>
      <c r="F50" s="433"/>
      <c r="G50" s="433"/>
      <c r="H50" s="433"/>
      <c r="I50" s="433"/>
      <c r="J50" s="320" t="str">
        <f>VLOOKUP(A50,MATERIALES!A6:D642,2,FALSE)</f>
        <v>m2</v>
      </c>
      <c r="K50" s="405">
        <v>1</v>
      </c>
      <c r="L50" s="429"/>
      <c r="M50" s="410">
        <f>VLOOKUP(A50,MATERIALES!A6:D398,4,FALSE)</f>
        <v>21420</v>
      </c>
      <c r="N50" s="280">
        <f>K50*M50</f>
        <v>21420</v>
      </c>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23230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100</v>
      </c>
      <c r="N72" s="403">
        <f>K72/M72</f>
        <v>1532.0161561829998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2553.3602603049999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26038.6962863355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5207.7392572671006</v>
      </c>
      <c r="M84" s="855"/>
      <c r="N84" s="57"/>
    </row>
    <row r="85" spans="1:14">
      <c r="B85" s="95" t="s">
        <v>1057</v>
      </c>
      <c r="C85" s="96"/>
      <c r="D85" s="96"/>
      <c r="E85" s="96"/>
      <c r="F85" s="96"/>
      <c r="G85" s="96"/>
      <c r="H85" s="96"/>
      <c r="I85" s="93"/>
      <c r="J85" s="94"/>
      <c r="K85" s="312">
        <v>0.05</v>
      </c>
      <c r="L85" s="854">
        <f>N79*K85</f>
        <v>1301.9348143167751</v>
      </c>
      <c r="M85" s="855"/>
      <c r="N85" s="57"/>
    </row>
    <row r="86" spans="1:14" ht="15" thickBot="1">
      <c r="B86" s="97" t="s">
        <v>1058</v>
      </c>
      <c r="C86" s="98"/>
      <c r="D86" s="98"/>
      <c r="E86" s="98"/>
      <c r="F86" s="98"/>
      <c r="G86" s="98"/>
      <c r="H86" s="98"/>
      <c r="I86" s="99"/>
      <c r="J86" s="100"/>
      <c r="K86" s="313">
        <v>0.05</v>
      </c>
      <c r="L86" s="856">
        <f>N79*K86</f>
        <v>1301.9348143167751</v>
      </c>
      <c r="M86" s="857"/>
      <c r="N86" s="57"/>
    </row>
    <row r="87" spans="1:14" ht="15" thickBot="1">
      <c r="B87" s="820" t="s">
        <v>1037</v>
      </c>
      <c r="C87" s="821"/>
      <c r="D87" s="821"/>
      <c r="E87" s="821"/>
      <c r="F87" s="821"/>
      <c r="G87" s="821"/>
      <c r="H87" s="821"/>
      <c r="I87" s="821"/>
      <c r="J87" s="821"/>
      <c r="K87" s="821"/>
      <c r="L87" s="821"/>
      <c r="M87" s="822"/>
      <c r="N87" s="58">
        <f>L84+L85+L86</f>
        <v>7811.6088859006513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33850.305172236149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1247</v>
      </c>
      <c r="C31" s="87" t="s">
        <v>2294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102.1344104122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3489.08</v>
      </c>
      <c r="N48" s="280">
        <f>K48*M48</f>
        <v>3489.08</v>
      </c>
    </row>
    <row r="49" spans="1:14">
      <c r="A49" s="176" t="s">
        <v>688</v>
      </c>
      <c r="B49" s="49" t="str">
        <f>VLOOKUP(A49,MATERIALES!A6:D373,3,FALSE)</f>
        <v>Semillas para empradizar</v>
      </c>
      <c r="C49" s="433"/>
      <c r="D49" s="433"/>
      <c r="E49" s="433"/>
      <c r="F49" s="433"/>
      <c r="G49" s="433"/>
      <c r="H49" s="433"/>
      <c r="I49" s="433"/>
      <c r="J49" s="320" t="str">
        <f>VLOOKUP(A49,MATERIALES!A5:D641,2,FALSE)</f>
        <v>kg</v>
      </c>
      <c r="K49" s="405">
        <v>0.05</v>
      </c>
      <c r="L49" s="429"/>
      <c r="M49" s="410">
        <f>VLOOKUP(A49,MATERIALES!A6:D397,4,FALSE)</f>
        <v>30000</v>
      </c>
      <c r="N49" s="280">
        <f>K49*M49</f>
        <v>1500</v>
      </c>
    </row>
    <row r="50" spans="1:14">
      <c r="A50" s="176" t="s">
        <v>743</v>
      </c>
      <c r="B50" s="49" t="str">
        <f>VLOOKUP(A50,MATERIALES!A6:D373,3,FALSE)</f>
        <v xml:space="preserve">Tierra abonada </v>
      </c>
      <c r="C50" s="433"/>
      <c r="D50" s="433"/>
      <c r="E50" s="433"/>
      <c r="F50" s="433"/>
      <c r="G50" s="433"/>
      <c r="H50" s="433"/>
      <c r="I50" s="433"/>
      <c r="J50" s="320" t="str">
        <f>VLOOKUP(A50,MATERIALES!A6:D642,2,FALSE)</f>
        <v>m3</v>
      </c>
      <c r="K50" s="405">
        <v>7.4999999999999997E-2</v>
      </c>
      <c r="L50" s="429"/>
      <c r="M50" s="410">
        <f>VLOOKUP(A50,MATERIALES!A6:D398,4,FALSE)</f>
        <v>32000</v>
      </c>
      <c r="N50" s="280">
        <f>K50*M50</f>
        <v>2400</v>
      </c>
    </row>
    <row r="51" spans="1:14">
      <c r="A51" s="176" t="s">
        <v>845</v>
      </c>
      <c r="B51" s="49" t="str">
        <f>VLOOKUP(A51,MATERIALES!A6:D373,3,FALSE)</f>
        <v>Agua</v>
      </c>
      <c r="C51" s="433"/>
      <c r="D51" s="433"/>
      <c r="E51" s="433"/>
      <c r="F51" s="433"/>
      <c r="G51" s="433"/>
      <c r="H51" s="433"/>
      <c r="I51" s="433"/>
      <c r="J51" s="320" t="str">
        <f>VLOOKUP(A51,MATERIALES!A6:D643,2,FALSE)</f>
        <v>lt</v>
      </c>
      <c r="K51" s="405">
        <v>5</v>
      </c>
      <c r="L51" s="429"/>
      <c r="M51" s="410">
        <f>VLOOKUP(A51,MATERIALES!A6:D399,4,FALSE)</f>
        <v>42</v>
      </c>
      <c r="N51" s="280">
        <f>K51*M51</f>
        <v>210</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7599.08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1021.344104122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8722.5585145341993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1744.5117029068399</v>
      </c>
      <c r="M84" s="855"/>
      <c r="N84" s="57"/>
    </row>
    <row r="85" spans="1:14">
      <c r="B85" s="95" t="s">
        <v>1057</v>
      </c>
      <c r="C85" s="96"/>
      <c r="D85" s="96"/>
      <c r="E85" s="96"/>
      <c r="F85" s="96"/>
      <c r="G85" s="96"/>
      <c r="H85" s="96"/>
      <c r="I85" s="93"/>
      <c r="J85" s="94"/>
      <c r="K85" s="312">
        <v>0.05</v>
      </c>
      <c r="L85" s="854">
        <f>N79*K85</f>
        <v>436.12792572670998</v>
      </c>
      <c r="M85" s="855"/>
      <c r="N85" s="57"/>
    </row>
    <row r="86" spans="1:14" ht="15" thickBot="1">
      <c r="B86" s="97" t="s">
        <v>1058</v>
      </c>
      <c r="C86" s="98"/>
      <c r="D86" s="98"/>
      <c r="E86" s="98"/>
      <c r="F86" s="98"/>
      <c r="G86" s="98"/>
      <c r="H86" s="98"/>
      <c r="I86" s="99"/>
      <c r="J86" s="100"/>
      <c r="K86" s="313">
        <v>0.05</v>
      </c>
      <c r="L86" s="856">
        <f>N79*K86</f>
        <v>436.12792572670998</v>
      </c>
      <c r="M86" s="857"/>
      <c r="N86" s="57"/>
    </row>
    <row r="87" spans="1:14" ht="15" thickBot="1">
      <c r="B87" s="820" t="s">
        <v>1037</v>
      </c>
      <c r="C87" s="821"/>
      <c r="D87" s="821"/>
      <c r="E87" s="821"/>
      <c r="F87" s="821"/>
      <c r="G87" s="821"/>
      <c r="H87" s="821"/>
      <c r="I87" s="821"/>
      <c r="J87" s="821"/>
      <c r="K87" s="821"/>
      <c r="L87" s="821"/>
      <c r="M87" s="822"/>
      <c r="N87" s="58">
        <f>L84+L85+L86</f>
        <v>2616.76755436026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11339.326068894459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1248</v>
      </c>
      <c r="C31" s="87" t="s">
        <v>2295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253</v>
      </c>
      <c r="B36" s="833" t="str">
        <f>VLOOKUP(A36,EQUIPOS!A6:D154,3,FALSE)</f>
        <v>Máquina hidrosembradora</v>
      </c>
      <c r="C36" s="834"/>
      <c r="D36" s="834"/>
      <c r="E36" s="834"/>
      <c r="F36" s="834"/>
      <c r="G36" s="834"/>
      <c r="H36" s="835"/>
      <c r="I36" s="275"/>
      <c r="J36" s="276"/>
      <c r="K36" s="277">
        <f>VLOOKUP(A36,EQUIPOS!A6:D163,4,FALSE)</f>
        <v>18165.851118197555</v>
      </c>
      <c r="L36" s="278"/>
      <c r="M36" s="344">
        <v>350</v>
      </c>
      <c r="N36" s="280">
        <f>K36/M36</f>
        <v>51.902431766278731</v>
      </c>
    </row>
    <row r="37" spans="1:14">
      <c r="A37" s="119" t="s">
        <v>138</v>
      </c>
      <c r="B37" s="833" t="str">
        <f>VLOOKUP(A37,EQUIPOS!A7:D154,3,FALSE)</f>
        <v>Camioneta D-300</v>
      </c>
      <c r="C37" s="834"/>
      <c r="D37" s="834"/>
      <c r="E37" s="834"/>
      <c r="F37" s="834"/>
      <c r="G37" s="834"/>
      <c r="H37" s="835"/>
      <c r="I37" s="429"/>
      <c r="J37" s="430"/>
      <c r="K37" s="277">
        <f>VLOOKUP(A37,EQUIPOS!A7:D164,4,FALSE)</f>
        <v>32237.934904296912</v>
      </c>
      <c r="L37" s="343"/>
      <c r="M37" s="344">
        <v>350</v>
      </c>
      <c r="N37" s="280">
        <f>K37/M37</f>
        <v>92.108385440848323</v>
      </c>
    </row>
    <row r="38" spans="1:14">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4.5595718934017855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148.57038910052884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3489.08</v>
      </c>
      <c r="N48" s="280">
        <f>K48*M48</f>
        <v>3489.08</v>
      </c>
    </row>
    <row r="49" spans="1:14">
      <c r="A49" s="176" t="s">
        <v>509</v>
      </c>
      <c r="B49" s="49" t="str">
        <f>VLOOKUP(A49,MATERIALES!A6:D373,3,FALSE)</f>
        <v>Mulch Orgánico</v>
      </c>
      <c r="C49" s="433"/>
      <c r="D49" s="433"/>
      <c r="E49" s="433"/>
      <c r="F49" s="433"/>
      <c r="G49" s="433"/>
      <c r="H49" s="433"/>
      <c r="I49" s="433"/>
      <c r="J49" s="320" t="str">
        <f>VLOOKUP(A49,MATERIALES!A5:D641,2,FALSE)</f>
        <v>kg</v>
      </c>
      <c r="K49" s="405">
        <v>0.4</v>
      </c>
      <c r="L49" s="429"/>
      <c r="M49" s="410">
        <f>VLOOKUP(A49,MATERIALES!A6:D397,4,FALSE)</f>
        <v>2615.9534962211428</v>
      </c>
      <c r="N49" s="280">
        <f>K49*M49</f>
        <v>1046.3813984884571</v>
      </c>
    </row>
    <row r="50" spans="1:14">
      <c r="A50" s="176" t="s">
        <v>845</v>
      </c>
      <c r="B50" s="49" t="str">
        <f>VLOOKUP(A50,MATERIALES!A6:D373,3,FALSE)</f>
        <v>Agua</v>
      </c>
      <c r="C50" s="433"/>
      <c r="D50" s="433"/>
      <c r="E50" s="433"/>
      <c r="F50" s="433"/>
      <c r="G50" s="433"/>
      <c r="H50" s="433"/>
      <c r="I50" s="433"/>
      <c r="J50" s="320" t="str">
        <f>VLOOKUP(A50,MATERIALES!A6:D642,2,FALSE)</f>
        <v>lt</v>
      </c>
      <c r="K50" s="405">
        <v>5</v>
      </c>
      <c r="L50" s="429"/>
      <c r="M50" s="410">
        <f>VLOOKUP(A50,MATERIALES!A6:D398,4,FALSE)</f>
        <v>42</v>
      </c>
      <c r="N50" s="280">
        <f>K50*M50</f>
        <v>210</v>
      </c>
    </row>
    <row r="51" spans="1:14">
      <c r="A51" s="176" t="s">
        <v>688</v>
      </c>
      <c r="B51" s="49" t="str">
        <f>VLOOKUP(A51,MATERIALES!A6:D373,3,FALSE)</f>
        <v>Semillas para empradizar</v>
      </c>
      <c r="C51" s="433"/>
      <c r="D51" s="433"/>
      <c r="E51" s="433"/>
      <c r="F51" s="433"/>
      <c r="G51" s="433"/>
      <c r="H51" s="433"/>
      <c r="I51" s="433"/>
      <c r="J51" s="320" t="str">
        <f>VLOOKUP(A51,MATERIALES!A6:D643,2,FALSE)</f>
        <v>kg</v>
      </c>
      <c r="K51" s="405">
        <v>0.05</v>
      </c>
      <c r="L51" s="429"/>
      <c r="M51" s="410">
        <f>VLOOKUP(A51,MATERIALES!A6:D399,4,FALSE)</f>
        <v>30000</v>
      </c>
      <c r="N51" s="280">
        <f>K51*M51</f>
        <v>1500</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6245.4613984884572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2800</v>
      </c>
      <c r="N71" s="403">
        <f>K71/M71</f>
        <v>54.714862720821422</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2800</v>
      </c>
      <c r="N72" s="403">
        <f>K72/M72</f>
        <v>36.476575147214284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91.191437868035706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6485.2232254570217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1297.0446450914044</v>
      </c>
      <c r="M84" s="855"/>
      <c r="N84" s="57"/>
    </row>
    <row r="85" spans="1:14">
      <c r="B85" s="95" t="s">
        <v>1057</v>
      </c>
      <c r="C85" s="96"/>
      <c r="D85" s="96"/>
      <c r="E85" s="96"/>
      <c r="F85" s="96"/>
      <c r="G85" s="96"/>
      <c r="H85" s="96"/>
      <c r="I85" s="93"/>
      <c r="J85" s="94"/>
      <c r="K85" s="312">
        <v>0.05</v>
      </c>
      <c r="L85" s="854">
        <f>N79*K85</f>
        <v>324.2611612728511</v>
      </c>
      <c r="M85" s="855"/>
      <c r="N85" s="57"/>
    </row>
    <row r="86" spans="1:14" ht="15" thickBot="1">
      <c r="B86" s="97" t="s">
        <v>1058</v>
      </c>
      <c r="C86" s="98"/>
      <c r="D86" s="98"/>
      <c r="E86" s="98"/>
      <c r="F86" s="98"/>
      <c r="G86" s="98"/>
      <c r="H86" s="98"/>
      <c r="I86" s="99"/>
      <c r="J86" s="100"/>
      <c r="K86" s="313">
        <v>0.05</v>
      </c>
      <c r="L86" s="856">
        <f>N79*K86</f>
        <v>324.2611612728511</v>
      </c>
      <c r="M86" s="857"/>
      <c r="N86" s="57"/>
    </row>
    <row r="87" spans="1:14" ht="15" thickBot="1">
      <c r="B87" s="820" t="s">
        <v>1037</v>
      </c>
      <c r="C87" s="821"/>
      <c r="D87" s="821"/>
      <c r="E87" s="821"/>
      <c r="F87" s="821"/>
      <c r="G87" s="821"/>
      <c r="H87" s="821"/>
      <c r="I87" s="821"/>
      <c r="J87" s="821"/>
      <c r="K87" s="821"/>
      <c r="L87" s="821"/>
      <c r="M87" s="822"/>
      <c r="N87" s="58">
        <f>L84+L85+L86</f>
        <v>1945.5669676371065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8430.790193094128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29.25" customHeight="1" thickBot="1">
      <c r="A31" t="s">
        <v>1929</v>
      </c>
      <c r="B31" s="86" t="s">
        <v>1810</v>
      </c>
      <c r="C31" s="960" t="s">
        <v>2155</v>
      </c>
      <c r="D31" s="961"/>
      <c r="E31" s="961"/>
      <c r="F31" s="961"/>
      <c r="G31" s="961"/>
      <c r="H31" s="961"/>
      <c r="I31" s="961"/>
      <c r="J31" s="961"/>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32237.934904296912</v>
      </c>
      <c r="L36" s="278"/>
      <c r="M36" s="344">
        <v>8000</v>
      </c>
      <c r="N36" s="280">
        <f>K36/M36</f>
        <v>4.0297418630371142</v>
      </c>
    </row>
    <row r="37" spans="1:14">
      <c r="A37" s="119"/>
      <c r="B37" s="833"/>
      <c r="C37" s="834"/>
      <c r="D37" s="834"/>
      <c r="E37" s="834"/>
      <c r="F37" s="834"/>
      <c r="G37" s="834"/>
      <c r="H37" s="835"/>
      <c r="I37" s="429"/>
      <c r="J37" s="430"/>
      <c r="K37" s="277"/>
      <c r="L37" s="343"/>
      <c r="M37" s="344"/>
      <c r="N37" s="280"/>
    </row>
    <row r="38" spans="1:14">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25.533602603049999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29.563344466087113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521</v>
      </c>
      <c r="B48" s="49" t="str">
        <f>VLOOKUP(A48,MATERIALES!A5:D373,3,FALSE)</f>
        <v>Manto Temporal (Protección de Taludes)</v>
      </c>
      <c r="C48" s="289"/>
      <c r="D48" s="289"/>
      <c r="E48" s="289"/>
      <c r="F48" s="289"/>
      <c r="G48" s="289"/>
      <c r="H48" s="289"/>
      <c r="I48" s="289"/>
      <c r="J48" s="319" t="str">
        <f>VLOOKUP(A48,MATERIALES!A4:D640,2,FALSE)</f>
        <v>m2</v>
      </c>
      <c r="K48" s="494">
        <v>1.05</v>
      </c>
      <c r="L48" s="275"/>
      <c r="M48" s="410">
        <f>VLOOKUP(A48,MATERIALES!A5:D396,4,FALSE)</f>
        <v>5182.45</v>
      </c>
      <c r="N48" s="280">
        <f>K48*M48</f>
        <v>5441.5725000000002</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12636.005873856349</v>
      </c>
      <c r="N49" s="280">
        <f>K49*M49</f>
        <v>12636.005873856349</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413.16</v>
      </c>
      <c r="N50" s="280">
        <f>K50*M50</f>
        <v>826.32</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18903.898373856347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2553.3602603049999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21486.821978627435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4297.3643957254872</v>
      </c>
      <c r="M84" s="855"/>
      <c r="N84" s="57"/>
    </row>
    <row r="85" spans="1:14">
      <c r="B85" s="95" t="s">
        <v>1057</v>
      </c>
      <c r="C85" s="96"/>
      <c r="D85" s="96"/>
      <c r="E85" s="96"/>
      <c r="F85" s="96"/>
      <c r="G85" s="96"/>
      <c r="H85" s="96"/>
      <c r="I85" s="93"/>
      <c r="J85" s="94"/>
      <c r="K85" s="312">
        <v>0.05</v>
      </c>
      <c r="L85" s="854">
        <f>N79*K85</f>
        <v>1074.3410989313718</v>
      </c>
      <c r="M85" s="855"/>
      <c r="N85" s="57"/>
    </row>
    <row r="86" spans="1:14" ht="15" thickBot="1">
      <c r="B86" s="97" t="s">
        <v>1058</v>
      </c>
      <c r="C86" s="98"/>
      <c r="D86" s="98"/>
      <c r="E86" s="98"/>
      <c r="F86" s="98"/>
      <c r="G86" s="98"/>
      <c r="H86" s="98"/>
      <c r="I86" s="99"/>
      <c r="J86" s="100"/>
      <c r="K86" s="313">
        <v>0.05</v>
      </c>
      <c r="L86" s="856">
        <f>N79*K86</f>
        <v>1074.3410989313718</v>
      </c>
      <c r="M86" s="857"/>
      <c r="N86" s="57"/>
    </row>
    <row r="87" spans="1:14" ht="15" thickBot="1">
      <c r="B87" s="820" t="s">
        <v>1037</v>
      </c>
      <c r="C87" s="821"/>
      <c r="D87" s="821"/>
      <c r="E87" s="821"/>
      <c r="F87" s="821"/>
      <c r="G87" s="821"/>
      <c r="H87" s="821"/>
      <c r="I87" s="821"/>
      <c r="J87" s="821"/>
      <c r="K87" s="821"/>
      <c r="L87" s="821"/>
      <c r="M87" s="822"/>
      <c r="N87" s="58">
        <f>L84+L85+L86</f>
        <v>6446.0465935882303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27932.868572215666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28.5" customHeight="1" thickBot="1">
      <c r="A31" t="s">
        <v>1929</v>
      </c>
      <c r="B31" s="86" t="s">
        <v>1811</v>
      </c>
      <c r="C31" s="960" t="s">
        <v>2158</v>
      </c>
      <c r="D31" s="961"/>
      <c r="E31" s="961"/>
      <c r="F31" s="961"/>
      <c r="G31" s="961"/>
      <c r="H31" s="961"/>
      <c r="I31" s="961"/>
      <c r="J31" s="961"/>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32237.934904296912</v>
      </c>
      <c r="L36" s="278"/>
      <c r="M36" s="344">
        <v>8000</v>
      </c>
      <c r="N36" s="280">
        <f>K36/M36</f>
        <v>4.0297418630371142</v>
      </c>
    </row>
    <row r="37" spans="1:14">
      <c r="A37" s="119"/>
      <c r="B37" s="833"/>
      <c r="C37" s="834"/>
      <c r="D37" s="834"/>
      <c r="E37" s="834"/>
      <c r="F37" s="834"/>
      <c r="G37" s="834"/>
      <c r="H37" s="835"/>
      <c r="I37" s="429"/>
      <c r="J37" s="430"/>
      <c r="K37" s="277"/>
      <c r="L37" s="343"/>
      <c r="M37" s="344"/>
      <c r="N37" s="280"/>
    </row>
    <row r="38" spans="1:14">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25.533602603049999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29.563344466087113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522</v>
      </c>
      <c r="B48" s="49" t="str">
        <f>VLOOKUP(A48,MATERIALES!A5:D373,3,FALSE)</f>
        <v>Manto Permanente (Protección de Taludes)</v>
      </c>
      <c r="C48" s="289"/>
      <c r="D48" s="289"/>
      <c r="E48" s="289"/>
      <c r="F48" s="289"/>
      <c r="G48" s="289"/>
      <c r="H48" s="289"/>
      <c r="I48" s="289"/>
      <c r="J48" s="319" t="str">
        <f>VLOOKUP(A48,MATERIALES!A4:D640,2,FALSE)</f>
        <v>m2</v>
      </c>
      <c r="K48" s="494">
        <v>1.05</v>
      </c>
      <c r="L48" s="275"/>
      <c r="M48" s="410">
        <f>VLOOKUP(A48,MATERIALES!A5:D396,4,FALSE)</f>
        <v>12484.289999999999</v>
      </c>
      <c r="N48" s="280">
        <f>K48*M48</f>
        <v>13108.504499999999</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12636.005873856349</v>
      </c>
      <c r="N49" s="280">
        <f>K49*M49</f>
        <v>12636.005873856349</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413.16</v>
      </c>
      <c r="N50" s="280">
        <f>K50*M50</f>
        <v>826.32</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26570.830373856348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2553.3602603049999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29153.753978627436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5830.7507957254875</v>
      </c>
      <c r="M84" s="855"/>
      <c r="N84" s="57"/>
    </row>
    <row r="85" spans="1:14">
      <c r="B85" s="95" t="s">
        <v>1057</v>
      </c>
      <c r="C85" s="96"/>
      <c r="D85" s="96"/>
      <c r="E85" s="96"/>
      <c r="F85" s="96"/>
      <c r="G85" s="96"/>
      <c r="H85" s="96"/>
      <c r="I85" s="93"/>
      <c r="J85" s="94"/>
      <c r="K85" s="312">
        <v>0.05</v>
      </c>
      <c r="L85" s="854">
        <f>N79*K85</f>
        <v>1457.6876989313719</v>
      </c>
      <c r="M85" s="855"/>
      <c r="N85" s="57"/>
    </row>
    <row r="86" spans="1:14" ht="15" thickBot="1">
      <c r="B86" s="97" t="s">
        <v>1058</v>
      </c>
      <c r="C86" s="98"/>
      <c r="D86" s="98"/>
      <c r="E86" s="98"/>
      <c r="F86" s="98"/>
      <c r="G86" s="98"/>
      <c r="H86" s="98"/>
      <c r="I86" s="99"/>
      <c r="J86" s="100"/>
      <c r="K86" s="313">
        <v>0.05</v>
      </c>
      <c r="L86" s="856">
        <f>N79*K86</f>
        <v>1457.6876989313719</v>
      </c>
      <c r="M86" s="857"/>
      <c r="N86" s="57"/>
    </row>
    <row r="87" spans="1:14" ht="15" thickBot="1">
      <c r="B87" s="820" t="s">
        <v>1037</v>
      </c>
      <c r="C87" s="821"/>
      <c r="D87" s="821"/>
      <c r="E87" s="821"/>
      <c r="F87" s="821"/>
      <c r="G87" s="821"/>
      <c r="H87" s="821"/>
      <c r="I87" s="821"/>
      <c r="J87" s="821"/>
      <c r="K87" s="821"/>
      <c r="L87" s="821"/>
      <c r="M87" s="822"/>
      <c r="N87" s="58">
        <f>L84+L85+L86</f>
        <v>8746.1261935882303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37899.880172215664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1249</v>
      </c>
      <c r="C31" s="87" t="s">
        <v>2296</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119</v>
      </c>
      <c r="B36" s="833" t="str">
        <f>VLOOKUP(A36,EQUIPOS!A6:D154,3,FALSE)</f>
        <v xml:space="preserve">Bomba de concreto, Producción: 30 m3/h, POTENCIA: 67 HP, MAX PRESION DE CONCRETO: 1150 PSI
</v>
      </c>
      <c r="C36" s="834"/>
      <c r="D36" s="834"/>
      <c r="E36" s="834"/>
      <c r="F36" s="834"/>
      <c r="G36" s="834"/>
      <c r="H36" s="835"/>
      <c r="I36" s="275"/>
      <c r="J36" s="276"/>
      <c r="K36" s="277">
        <f>VLOOKUP(A36,EQUIPOS!A6:D163,4,FALSE)</f>
        <v>35389.377921669511</v>
      </c>
      <c r="L36" s="278"/>
      <c r="M36" s="344">
        <v>100</v>
      </c>
      <c r="N36" s="280">
        <f>K36/M36</f>
        <v>353.89377921669512</v>
      </c>
    </row>
    <row r="37" spans="1:14">
      <c r="A37" s="119" t="s">
        <v>138</v>
      </c>
      <c r="B37" s="833" t="str">
        <f>VLOOKUP(A37,EQUIPOS!A7:D154,3,FALSE)</f>
        <v>Camioneta D-300</v>
      </c>
      <c r="C37" s="834"/>
      <c r="D37" s="834"/>
      <c r="E37" s="834"/>
      <c r="F37" s="834"/>
      <c r="G37" s="834"/>
      <c r="H37" s="835"/>
      <c r="I37" s="429"/>
      <c r="J37" s="430"/>
      <c r="K37" s="277">
        <f>VLOOKUP(A37,EQUIPOS!A7:D164,4,FALSE)</f>
        <v>32237.934904296912</v>
      </c>
      <c r="L37" s="343"/>
      <c r="M37" s="344">
        <v>1000</v>
      </c>
      <c r="N37" s="280">
        <f>K37/M37</f>
        <v>32.237934904296914</v>
      </c>
    </row>
    <row r="38" spans="1:14">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3.8300403904575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389.96175451144956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606</v>
      </c>
      <c r="B48" s="49" t="str">
        <f>VLOOKUP(A48,MATERIALES!A5:D373,3,FALSE)</f>
        <v>Mortero 1:3</v>
      </c>
      <c r="C48" s="289"/>
      <c r="D48" s="289"/>
      <c r="E48" s="289"/>
      <c r="F48" s="289"/>
      <c r="G48" s="289"/>
      <c r="H48" s="289"/>
      <c r="I48" s="289"/>
      <c r="J48" s="319" t="str">
        <f>VLOOKUP(A48,MATERIALES!A4:D640,2,FALSE)</f>
        <v>m3</v>
      </c>
      <c r="K48" s="494">
        <v>0.1</v>
      </c>
      <c r="L48" s="275"/>
      <c r="M48" s="410">
        <f>VLOOKUP(A48,MATERIALES!A5:D396,4,FALSE)</f>
        <v>356048</v>
      </c>
      <c r="N48" s="280">
        <f>K48*M48</f>
        <v>35604.800000000003</v>
      </c>
    </row>
    <row r="49" spans="1:14">
      <c r="A49" s="176" t="s">
        <v>806</v>
      </c>
      <c r="B49" s="49" t="str">
        <f>VLOOKUP(A49,MATERIALES!A6:D373,3,FALSE)</f>
        <v>Varilla 5/8</v>
      </c>
      <c r="C49" s="433"/>
      <c r="D49" s="433"/>
      <c r="E49" s="433"/>
      <c r="F49" s="433"/>
      <c r="G49" s="433"/>
      <c r="H49" s="433"/>
      <c r="I49" s="433"/>
      <c r="J49" s="320" t="str">
        <f>VLOOKUP(A49,MATERIALES!A5:D641,2,FALSE)</f>
        <v>kg</v>
      </c>
      <c r="K49" s="494">
        <v>1.1000000000000001</v>
      </c>
      <c r="L49" s="429"/>
      <c r="M49" s="410">
        <f>VLOOKUP(A49,MATERIALES!A6:D397,4,FALSE)</f>
        <v>4947.3999999999996</v>
      </c>
      <c r="N49" s="280">
        <f>K49*M49</f>
        <v>5442.14</v>
      </c>
    </row>
    <row r="50" spans="1:14">
      <c r="A50" s="176" t="s">
        <v>1015</v>
      </c>
      <c r="B50" s="49" t="str">
        <f>VLOOKUP(A50,MATERIALES!A6:D373,3,FALSE)</f>
        <v>Malla Electrosoldada de 5/16</v>
      </c>
      <c r="C50" s="433"/>
      <c r="D50" s="433"/>
      <c r="E50" s="433"/>
      <c r="F50" s="433"/>
      <c r="G50" s="433"/>
      <c r="H50" s="433"/>
      <c r="I50" s="433"/>
      <c r="J50" s="320" t="str">
        <f>VLOOKUP(A50,MATERIALES!A6:D642,2,FALSE)</f>
        <v>m2</v>
      </c>
      <c r="K50" s="494">
        <v>1</v>
      </c>
      <c r="L50" s="429"/>
      <c r="M50" s="410">
        <f>VLOOKUP(A50,MATERIALES!A6:D398,4,FALSE)</f>
        <v>98882</v>
      </c>
      <c r="N50" s="280">
        <f>K50*M50</f>
        <v>98882</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139928.94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800</v>
      </c>
      <c r="N71" s="403">
        <f>K71/M71</f>
        <v>255.33602603049999</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800</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383.00403904575001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140701.90579355721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28140.381158711443</v>
      </c>
      <c r="M84" s="855"/>
      <c r="N84" s="57"/>
    </row>
    <row r="85" spans="1:14">
      <c r="B85" s="95" t="s">
        <v>1057</v>
      </c>
      <c r="C85" s="96"/>
      <c r="D85" s="96"/>
      <c r="E85" s="96"/>
      <c r="F85" s="96"/>
      <c r="G85" s="96"/>
      <c r="H85" s="96"/>
      <c r="I85" s="93"/>
      <c r="J85" s="94"/>
      <c r="K85" s="312">
        <v>0.05</v>
      </c>
      <c r="L85" s="854">
        <f>N79*K85</f>
        <v>7035.0952896778608</v>
      </c>
      <c r="M85" s="855"/>
      <c r="N85" s="57"/>
    </row>
    <row r="86" spans="1:14" ht="15" thickBot="1">
      <c r="B86" s="97" t="s">
        <v>1058</v>
      </c>
      <c r="C86" s="98"/>
      <c r="D86" s="98"/>
      <c r="E86" s="98"/>
      <c r="F86" s="98"/>
      <c r="G86" s="98"/>
      <c r="H86" s="98"/>
      <c r="I86" s="99"/>
      <c r="J86" s="100"/>
      <c r="K86" s="313">
        <v>0.05</v>
      </c>
      <c r="L86" s="856">
        <f>N79*K86</f>
        <v>7035.0952896778608</v>
      </c>
      <c r="M86" s="857"/>
      <c r="N86" s="57"/>
    </row>
    <row r="87" spans="1:14" ht="15" thickBot="1">
      <c r="B87" s="820" t="s">
        <v>1037</v>
      </c>
      <c r="C87" s="821"/>
      <c r="D87" s="821"/>
      <c r="E87" s="821"/>
      <c r="F87" s="821"/>
      <c r="G87" s="821"/>
      <c r="H87" s="821"/>
      <c r="I87" s="821"/>
      <c r="J87" s="821"/>
      <c r="K87" s="821"/>
      <c r="L87" s="821"/>
      <c r="M87" s="822"/>
      <c r="N87" s="58">
        <f>L84+L85+L86</f>
        <v>42210.571738067163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182912.47753162438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 thickBot="1">
      <c r="A31" t="s">
        <v>1929</v>
      </c>
      <c r="B31" s="86" t="s">
        <v>1812</v>
      </c>
      <c r="C31" s="87" t="s">
        <v>2297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255.33602603049999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494">
        <v>0.5</v>
      </c>
      <c r="L48" s="275"/>
      <c r="M48" s="410">
        <f>VLOOKUP(A48,MATERIALES!A5:D396,4,FALSE)</f>
        <v>32000</v>
      </c>
      <c r="N48" s="280">
        <f>K48*M48</f>
        <v>16000</v>
      </c>
    </row>
    <row r="49" spans="1:14">
      <c r="A49" s="176" t="s">
        <v>996</v>
      </c>
      <c r="B49" s="49" t="str">
        <f>VLOOKUP(A49,MATERIALES!A6:D373,3,FALSE)</f>
        <v>Árbol de 1.2 m (Paisajístico)</v>
      </c>
      <c r="C49" s="433"/>
      <c r="D49" s="433"/>
      <c r="E49" s="433"/>
      <c r="F49" s="433"/>
      <c r="G49" s="433"/>
      <c r="H49" s="433"/>
      <c r="I49" s="433"/>
      <c r="J49" s="320" t="str">
        <f>VLOOKUP(A49,MATERIALES!A5:D641,2,FALSE)</f>
        <v>u</v>
      </c>
      <c r="K49" s="494">
        <v>1</v>
      </c>
      <c r="L49" s="429"/>
      <c r="M49" s="410">
        <f>VLOOKUP(A49,MATERIALES!A6:D397,4,FALSE)</f>
        <v>2000</v>
      </c>
      <c r="N49" s="280">
        <f>K49*M49</f>
        <v>2000</v>
      </c>
    </row>
    <row r="50" spans="1:14">
      <c r="A50" s="176"/>
      <c r="B50" s="49"/>
      <c r="C50" s="433"/>
      <c r="D50" s="433"/>
      <c r="E50" s="433"/>
      <c r="F50" s="433"/>
      <c r="G50" s="433"/>
      <c r="H50" s="433"/>
      <c r="I50" s="433"/>
      <c r="J50" s="326"/>
      <c r="K50" s="494"/>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20" t="s">
        <v>1037</v>
      </c>
      <c r="C55" s="821"/>
      <c r="D55" s="821"/>
      <c r="E55" s="821"/>
      <c r="F55" s="821"/>
      <c r="G55" s="821"/>
      <c r="H55" s="821"/>
      <c r="I55" s="821"/>
      <c r="J55" s="821"/>
      <c r="K55" s="821"/>
      <c r="L55" s="821"/>
      <c r="M55" s="822"/>
      <c r="N55" s="402">
        <f>SUM(N48:N54)</f>
        <v>18000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92"/>
      <c r="M65" s="993"/>
      <c r="N65" s="493"/>
    </row>
    <row r="66" spans="1:15" ht="1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95">
        <v>10</v>
      </c>
      <c r="N71" s="403">
        <f>K71/M71</f>
        <v>5106.7205206099998</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8"/>
      <c r="C76" s="989"/>
      <c r="D76" s="989"/>
      <c r="E76" s="989"/>
      <c r="F76" s="989"/>
      <c r="G76" s="989"/>
      <c r="H76" s="989"/>
      <c r="I76" s="175"/>
      <c r="J76" s="175"/>
      <c r="K76" s="175"/>
      <c r="L76" s="990"/>
      <c r="M76" s="991"/>
      <c r="N76" s="493"/>
    </row>
    <row r="77" spans="1:15" ht="15" thickBot="1">
      <c r="B77" s="820" t="s">
        <v>1037</v>
      </c>
      <c r="C77" s="821"/>
      <c r="D77" s="821"/>
      <c r="E77" s="821"/>
      <c r="F77" s="821"/>
      <c r="G77" s="821"/>
      <c r="H77" s="821"/>
      <c r="I77" s="821"/>
      <c r="J77" s="821"/>
      <c r="K77" s="821"/>
      <c r="L77" s="821"/>
      <c r="M77" s="822"/>
      <c r="N77" s="309">
        <f>SUM(N71:N76)</f>
        <v>5106.7205206099998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23362.056546640502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4672.4113093281003</v>
      </c>
      <c r="M84" s="855"/>
      <c r="N84" s="57"/>
    </row>
    <row r="85" spans="1:14">
      <c r="B85" s="95" t="s">
        <v>1057</v>
      </c>
      <c r="C85" s="96"/>
      <c r="D85" s="96"/>
      <c r="E85" s="96"/>
      <c r="F85" s="96"/>
      <c r="G85" s="96"/>
      <c r="H85" s="96"/>
      <c r="I85" s="93"/>
      <c r="J85" s="94"/>
      <c r="K85" s="312">
        <v>0.05</v>
      </c>
      <c r="L85" s="854">
        <f>N79*K85</f>
        <v>1168.1028273320251</v>
      </c>
      <c r="M85" s="855"/>
      <c r="N85" s="57"/>
    </row>
    <row r="86" spans="1:14" ht="15" thickBot="1">
      <c r="B86" s="97" t="s">
        <v>1058</v>
      </c>
      <c r="C86" s="98"/>
      <c r="D86" s="98"/>
      <c r="E86" s="98"/>
      <c r="F86" s="98"/>
      <c r="G86" s="98"/>
      <c r="H86" s="98"/>
      <c r="I86" s="99"/>
      <c r="J86" s="100"/>
      <c r="K86" s="313">
        <v>0.05</v>
      </c>
      <c r="L86" s="856">
        <f>N79*K86</f>
        <v>1168.1028273320251</v>
      </c>
      <c r="M86" s="857"/>
      <c r="N86" s="57"/>
    </row>
    <row r="87" spans="1:14" ht="15" thickBot="1">
      <c r="B87" s="820" t="s">
        <v>1037</v>
      </c>
      <c r="C87" s="821"/>
      <c r="D87" s="821"/>
      <c r="E87" s="821"/>
      <c r="F87" s="821"/>
      <c r="G87" s="821"/>
      <c r="H87" s="821"/>
      <c r="I87" s="821"/>
      <c r="J87" s="821"/>
      <c r="K87" s="821"/>
      <c r="L87" s="821"/>
      <c r="M87" s="822"/>
      <c r="N87" s="58">
        <f>L84+L85+L86</f>
        <v>7008.6169639921509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5">
        <f>N79+N87</f>
        <v>30370.673510632652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 thickBot="1">
      <c r="A31" t="s">
        <v>1929</v>
      </c>
      <c r="B31" s="86" t="s">
        <v>1813</v>
      </c>
      <c r="C31" s="87" t="s">
        <v>2298</v>
      </c>
      <c r="D31" s="88"/>
      <c r="E31" s="88"/>
      <c r="F31" s="88"/>
      <c r="G31" s="88"/>
      <c r="H31" s="88"/>
      <c r="I31" s="88"/>
      <c r="J31" s="88"/>
      <c r="K31" s="461"/>
      <c r="L31" s="314" t="s">
        <v>1068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N76*M41</f>
        <v>85112.008676833342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2">
        <f>SUM(N36:N42)</f>
        <v>85112.008676833342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995</v>
      </c>
      <c r="B48" s="49" t="str">
        <f>VLOOKUP(A48,MATERIALES!A6:D373,3,FALSE)</f>
        <v>Árbol de 0.6 m (Protector)</v>
      </c>
      <c r="C48" s="433"/>
      <c r="D48" s="433"/>
      <c r="E48" s="433"/>
      <c r="F48" s="433"/>
      <c r="G48" s="433"/>
      <c r="H48" s="433"/>
      <c r="I48" s="433"/>
      <c r="J48" s="326" t="str">
        <f>VLOOKUP(A48,MATERIALES!A4:D640,2,FALSE)</f>
        <v>u</v>
      </c>
      <c r="K48" s="494">
        <v>1100</v>
      </c>
      <c r="L48" s="429"/>
      <c r="M48" s="410">
        <f>VLOOKUP(A48,MATERIALES!A6:D397,4,FALSE)</f>
        <v>2000</v>
      </c>
      <c r="N48" s="280">
        <f>K48*M48</f>
        <v>2200000</v>
      </c>
    </row>
    <row r="49" spans="1:14">
      <c r="A49" s="176"/>
      <c r="B49" s="49"/>
      <c r="C49" s="433"/>
      <c r="D49" s="433"/>
      <c r="E49" s="433"/>
      <c r="F49" s="433"/>
      <c r="G49" s="433"/>
      <c r="H49" s="433"/>
      <c r="I49" s="433"/>
      <c r="J49" s="326"/>
      <c r="K49" s="453"/>
      <c r="L49" s="429"/>
      <c r="M49" s="410"/>
      <c r="N49" s="280"/>
    </row>
    <row r="50" spans="1:14">
      <c r="A50" s="176"/>
      <c r="B50" s="49"/>
      <c r="C50" s="433"/>
      <c r="D50" s="433"/>
      <c r="E50" s="433"/>
      <c r="F50" s="433"/>
      <c r="G50" s="433"/>
      <c r="H50" s="433"/>
      <c r="I50" s="433"/>
      <c r="J50" s="319"/>
      <c r="K50" s="405"/>
      <c r="L50" s="429"/>
      <c r="M50" s="410"/>
      <c r="N50" s="280"/>
    </row>
    <row r="51" spans="1:14">
      <c r="B51" s="328"/>
      <c r="C51" s="53"/>
      <c r="D51" s="53"/>
      <c r="E51" s="53"/>
      <c r="F51" s="53"/>
      <c r="G51" s="53"/>
      <c r="H51" s="53"/>
      <c r="I51" s="53"/>
      <c r="J51" s="296"/>
      <c r="K51" s="175"/>
      <c r="L51" s="326"/>
      <c r="M51" s="434"/>
      <c r="N51" s="281"/>
    </row>
    <row r="52" spans="1:14">
      <c r="B52" s="174"/>
      <c r="C52" s="325"/>
      <c r="D52" s="325"/>
      <c r="E52" s="325"/>
      <c r="F52" s="325"/>
      <c r="G52" s="325"/>
      <c r="H52" s="325"/>
      <c r="I52" s="325"/>
      <c r="J52" s="319"/>
      <c r="K52" s="50"/>
      <c r="L52" s="326"/>
      <c r="M52" s="434"/>
      <c r="N52" s="281"/>
    </row>
    <row r="53" spans="1:14" ht="15" thickBot="1">
      <c r="B53" s="486"/>
      <c r="C53" s="53"/>
      <c r="D53" s="53"/>
      <c r="E53" s="53"/>
      <c r="F53" s="53"/>
      <c r="G53" s="53"/>
      <c r="H53" s="53"/>
      <c r="I53" s="53"/>
      <c r="J53" s="296"/>
      <c r="K53" s="175"/>
      <c r="L53" s="487"/>
      <c r="M53" s="488"/>
      <c r="N53" s="489"/>
    </row>
    <row r="54" spans="1:14" ht="15" thickBot="1">
      <c r="B54" s="820" t="s">
        <v>1037</v>
      </c>
      <c r="C54" s="821"/>
      <c r="D54" s="821"/>
      <c r="E54" s="821"/>
      <c r="F54" s="821"/>
      <c r="G54" s="821"/>
      <c r="H54" s="821"/>
      <c r="I54" s="821"/>
      <c r="J54" s="821"/>
      <c r="K54" s="821"/>
      <c r="L54" s="821"/>
      <c r="M54" s="822"/>
      <c r="N54" s="402">
        <f>SUM(N48:N53)</f>
        <v>2200000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296"/>
      <c r="I63" s="287"/>
      <c r="J63" s="287"/>
      <c r="K63" s="287"/>
      <c r="L63" s="297"/>
      <c r="M63" s="298"/>
      <c r="N63" s="299"/>
    </row>
    <row r="64" spans="1:14" ht="15" thickBot="1">
      <c r="B64" s="55"/>
      <c r="C64" s="53"/>
      <c r="D64" s="53"/>
      <c r="E64" s="53"/>
      <c r="F64" s="53"/>
      <c r="G64" s="53"/>
      <c r="H64" s="492"/>
      <c r="I64" s="175"/>
      <c r="J64" s="175"/>
      <c r="K64" s="175"/>
      <c r="L64" s="992"/>
      <c r="M64" s="993"/>
      <c r="N64" s="493"/>
    </row>
    <row r="65" spans="1:15" ht="15" thickBot="1">
      <c r="B65" s="820" t="s">
        <v>1037</v>
      </c>
      <c r="C65" s="821"/>
      <c r="D65" s="821"/>
      <c r="E65" s="821"/>
      <c r="F65" s="821"/>
      <c r="G65" s="821"/>
      <c r="H65" s="821"/>
      <c r="I65" s="821"/>
      <c r="J65" s="821"/>
      <c r="K65" s="821"/>
      <c r="L65" s="821"/>
      <c r="M65" s="822"/>
      <c r="N65" s="402"/>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972"/>
      <c r="N69" s="104" t="s">
        <v>1035</v>
      </c>
    </row>
    <row r="70" spans="1:15">
      <c r="A70" s="177"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495">
        <v>0.15</v>
      </c>
      <c r="N70" s="403">
        <f>K70/M70</f>
        <v>1702240.1735366667</v>
      </c>
      <c r="O70" s="112"/>
    </row>
    <row r="71" spans="1:15">
      <c r="A71" s="177"/>
      <c r="B71" s="55"/>
      <c r="C71" s="53"/>
      <c r="D71" s="53"/>
      <c r="E71" s="53"/>
      <c r="F71" s="53"/>
      <c r="G71" s="53"/>
      <c r="H71" s="53"/>
      <c r="I71" s="300"/>
      <c r="J71" s="301"/>
      <c r="K71" s="302"/>
      <c r="L71" s="56"/>
      <c r="M71" s="442"/>
      <c r="N71" s="403"/>
    </row>
    <row r="72" spans="1:1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988"/>
      <c r="C75" s="989"/>
      <c r="D75" s="989"/>
      <c r="E75" s="989"/>
      <c r="F75" s="989"/>
      <c r="G75" s="989"/>
      <c r="H75" s="989"/>
      <c r="I75" s="175"/>
      <c r="J75" s="175"/>
      <c r="K75" s="175"/>
      <c r="L75" s="990"/>
      <c r="M75" s="991"/>
      <c r="N75" s="51"/>
    </row>
    <row r="76" spans="1:15" ht="15" thickBot="1">
      <c r="B76" s="820" t="s">
        <v>1037</v>
      </c>
      <c r="C76" s="821"/>
      <c r="D76" s="821"/>
      <c r="E76" s="821"/>
      <c r="F76" s="821"/>
      <c r="G76" s="821"/>
      <c r="H76" s="821"/>
      <c r="I76" s="821"/>
      <c r="J76" s="821"/>
      <c r="K76" s="821"/>
      <c r="L76" s="821"/>
      <c r="M76" s="822"/>
      <c r="N76" s="309">
        <f>SUM(N70:N75)</f>
        <v>1702240.1735366667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3987352.1822135001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797470.4364427001</v>
      </c>
      <c r="M83" s="855"/>
      <c r="N83" s="57"/>
    </row>
    <row r="84" spans="1:14">
      <c r="B84" s="95" t="s">
        <v>1057</v>
      </c>
      <c r="C84" s="96"/>
      <c r="D84" s="96"/>
      <c r="E84" s="96"/>
      <c r="F84" s="96"/>
      <c r="G84" s="96"/>
      <c r="H84" s="96"/>
      <c r="I84" s="93"/>
      <c r="J84" s="94"/>
      <c r="K84" s="312">
        <v>0.05</v>
      </c>
      <c r="L84" s="854">
        <f>N78*K84</f>
        <v>199367.60911067502</v>
      </c>
      <c r="M84" s="855"/>
      <c r="N84" s="57"/>
    </row>
    <row r="85" spans="1:14" ht="15" thickBot="1">
      <c r="B85" s="97" t="s">
        <v>1058</v>
      </c>
      <c r="C85" s="98"/>
      <c r="D85" s="98"/>
      <c r="E85" s="98"/>
      <c r="F85" s="98"/>
      <c r="G85" s="98"/>
      <c r="H85" s="98"/>
      <c r="I85" s="99"/>
      <c r="J85" s="100"/>
      <c r="K85" s="313">
        <v>0.05</v>
      </c>
      <c r="L85" s="856">
        <f>N78*K85</f>
        <v>199367.60911067502</v>
      </c>
      <c r="M85" s="857"/>
      <c r="N85" s="57"/>
    </row>
    <row r="86" spans="1:14" ht="15" thickBot="1">
      <c r="B86" s="820" t="s">
        <v>1037</v>
      </c>
      <c r="C86" s="821"/>
      <c r="D86" s="821"/>
      <c r="E86" s="821"/>
      <c r="F86" s="821"/>
      <c r="G86" s="821"/>
      <c r="H86" s="821"/>
      <c r="I86" s="821"/>
      <c r="J86" s="821"/>
      <c r="K86" s="821"/>
      <c r="L86" s="821"/>
      <c r="M86" s="822"/>
      <c r="N86" s="58">
        <f>L83+L84+L85</f>
        <v>1196205.6546640501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5183557.83687755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 thickBot="1">
      <c r="B119" s="427" t="s">
        <v>2327</v>
      </c>
      <c r="C119" s="428"/>
      <c r="D119" s="428"/>
      <c r="E119" s="267"/>
      <c r="F119" s="267"/>
      <c r="G119" s="267"/>
      <c r="H119" s="267"/>
      <c r="I119" s="267"/>
      <c r="J119" s="970"/>
      <c r="K119" s="970"/>
      <c r="L119" s="970"/>
      <c r="M119" s="970"/>
      <c r="N119" s="971"/>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28.5" customHeight="1" thickBot="1">
      <c r="A31" t="s">
        <v>1929</v>
      </c>
      <c r="B31" s="113" t="s">
        <v>1250</v>
      </c>
      <c r="C31" s="994" t="s">
        <v>2299</v>
      </c>
      <c r="D31" s="995"/>
      <c r="E31" s="995"/>
      <c r="F31" s="995"/>
      <c r="G31" s="995"/>
      <c r="H31" s="995"/>
      <c r="I31" s="995"/>
      <c r="J31" s="995"/>
      <c r="K31" s="496"/>
      <c r="L31" s="466" t="s">
        <v>1814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77" t="s">
        <v>373</v>
      </c>
      <c r="B36" s="833" t="str">
        <f>VLOOKUP(A36,EQUIPOS!A6:D154,3,FALSE)</f>
        <v>Volqueta 6 m3</v>
      </c>
      <c r="C36" s="834"/>
      <c r="D36" s="834"/>
      <c r="E36" s="834"/>
      <c r="F36" s="834"/>
      <c r="G36" s="834"/>
      <c r="H36" s="835"/>
      <c r="I36" s="275"/>
      <c r="J36" s="276"/>
      <c r="K36" s="277">
        <f>VLOOKUP(A36,EQUIPOS!A6:D161,4,FALSE)</f>
        <v>68750</v>
      </c>
      <c r="L36" s="278"/>
      <c r="M36" s="463">
        <v>81</v>
      </c>
      <c r="N36" s="280">
        <f>K36/M36</f>
        <v>848.76543209876547</v>
      </c>
    </row>
    <row r="37" span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1"/>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105">
        <f>SUM(N36:N42)</f>
        <v>848.76543209876547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 thickBot="1">
      <c r="B53" s="815"/>
      <c r="C53" s="816"/>
      <c r="D53" s="816"/>
      <c r="E53" s="816"/>
      <c r="F53" s="816"/>
      <c r="G53" s="816"/>
      <c r="H53" s="816"/>
      <c r="I53" s="817"/>
      <c r="J53" s="48"/>
      <c r="K53" s="50"/>
      <c r="L53" s="818"/>
      <c r="M53" s="819"/>
      <c r="N53" s="51"/>
    </row>
    <row r="54" spans="2:14" ht="15" thickBot="1">
      <c r="B54" s="820" t="s">
        <v>1037</v>
      </c>
      <c r="C54" s="821"/>
      <c r="D54" s="821"/>
      <c r="E54" s="821"/>
      <c r="F54" s="821"/>
      <c r="G54" s="821"/>
      <c r="H54" s="821"/>
      <c r="I54" s="821"/>
      <c r="J54" s="821"/>
      <c r="K54" s="821"/>
      <c r="L54" s="821"/>
      <c r="M54" s="822"/>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1" t="s">
        <v>1041</v>
      </c>
      <c r="C58" s="322"/>
      <c r="D58" s="322"/>
      <c r="E58" s="322"/>
      <c r="F58" s="322"/>
      <c r="G58" s="322"/>
      <c r="H58" s="79" t="s">
        <v>1029</v>
      </c>
      <c r="I58" s="80" t="s">
        <v>1042</v>
      </c>
      <c r="J58" s="81" t="s">
        <v>1043</v>
      </c>
      <c r="K58" s="79" t="s">
        <v>1044</v>
      </c>
      <c r="L58" s="823" t="s">
        <v>1045</v>
      </c>
      <c r="M58" s="796"/>
      <c r="N58" s="82" t="s">
        <v>1035</v>
      </c>
    </row>
    <row r="59" spans="2:14">
      <c r="B59" s="52"/>
      <c r="C59" s="325"/>
      <c r="D59" s="325"/>
      <c r="E59" s="325"/>
      <c r="F59" s="325"/>
      <c r="G59" s="325"/>
      <c r="H59" s="319"/>
      <c r="I59" s="287"/>
      <c r="J59" s="294"/>
      <c r="K59" s="287"/>
      <c r="L59" s="824"/>
      <c r="M59" s="825"/>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 thickBot="1">
      <c r="B64" s="55"/>
      <c r="C64" s="53"/>
      <c r="D64" s="53"/>
      <c r="E64" s="53"/>
      <c r="F64" s="53"/>
      <c r="G64" s="53"/>
      <c r="H64" s="492"/>
      <c r="I64" s="175"/>
      <c r="J64" s="175"/>
      <c r="K64" s="175"/>
      <c r="L64" s="992"/>
      <c r="M64" s="993"/>
      <c r="N64" s="493"/>
    </row>
    <row r="65" spans="2:15" ht="15" thickBot="1">
      <c r="B65" s="820" t="s">
        <v>1037</v>
      </c>
      <c r="C65" s="821"/>
      <c r="D65" s="821"/>
      <c r="E65" s="821"/>
      <c r="F65" s="821"/>
      <c r="G65" s="821"/>
      <c r="H65" s="821"/>
      <c r="I65" s="821"/>
      <c r="J65" s="821"/>
      <c r="K65" s="821"/>
      <c r="L65" s="821"/>
      <c r="M65" s="822"/>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988"/>
      <c r="C75" s="989"/>
      <c r="D75" s="989"/>
      <c r="E75" s="989"/>
      <c r="F75" s="989"/>
      <c r="G75" s="989"/>
      <c r="H75" s="989"/>
      <c r="I75" s="175"/>
      <c r="J75" s="175"/>
      <c r="K75" s="175"/>
      <c r="L75" s="990"/>
      <c r="M75" s="991"/>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848.76543209876547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169.75308641975312</v>
      </c>
      <c r="M83" s="855"/>
      <c r="N83" s="57"/>
    </row>
    <row r="84" spans="1:14">
      <c r="B84" s="95" t="s">
        <v>1057</v>
      </c>
      <c r="C84" s="96"/>
      <c r="D84" s="96"/>
      <c r="E84" s="96"/>
      <c r="F84" s="96"/>
      <c r="G84" s="96"/>
      <c r="H84" s="96"/>
      <c r="I84" s="93"/>
      <c r="J84" s="94"/>
      <c r="K84" s="312">
        <v>0.05</v>
      </c>
      <c r="L84" s="854">
        <f>N78*K84</f>
        <v>42.438271604938279</v>
      </c>
      <c r="M84" s="855"/>
      <c r="N84" s="57"/>
    </row>
    <row r="85" spans="1:14" ht="15" thickBot="1">
      <c r="B85" s="97" t="s">
        <v>1058</v>
      </c>
      <c r="C85" s="98"/>
      <c r="D85" s="98"/>
      <c r="E85" s="98"/>
      <c r="F85" s="98"/>
      <c r="G85" s="98"/>
      <c r="H85" s="98"/>
      <c r="I85" s="99"/>
      <c r="J85" s="100"/>
      <c r="K85" s="313">
        <v>0.05</v>
      </c>
      <c r="L85" s="856">
        <f>N78*K85</f>
        <v>42.438271604938279</v>
      </c>
      <c r="M85" s="857"/>
      <c r="N85" s="57"/>
    </row>
    <row r="86" spans="1:14" ht="15" thickBot="1">
      <c r="B86" s="820" t="s">
        <v>1037</v>
      </c>
      <c r="C86" s="821"/>
      <c r="D86" s="821"/>
      <c r="E86" s="821"/>
      <c r="F86" s="821"/>
      <c r="G86" s="821"/>
      <c r="H86" s="821"/>
      <c r="I86" s="821"/>
      <c r="J86" s="821"/>
      <c r="K86" s="821"/>
      <c r="L86" s="821"/>
      <c r="M86" s="822"/>
      <c r="N86" s="58">
        <f>L83+L84+L85</f>
        <v>254.62962962962968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1103.3950617283951</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 thickBot="1">
      <c r="B119" s="427" t="s">
        <v>2327</v>
      </c>
      <c r="C119" s="428"/>
      <c r="D119" s="428"/>
      <c r="E119" s="267"/>
      <c r="F119" s="267"/>
      <c r="G119" s="267"/>
      <c r="H119" s="267"/>
      <c r="I119" s="267"/>
      <c r="J119" s="970"/>
      <c r="K119" s="970"/>
      <c r="L119" s="970"/>
      <c r="M119" s="970"/>
      <c r="N119" s="971"/>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41.25" customHeight="1" thickBot="1">
      <c r="A31" t="s">
        <v>1929</v>
      </c>
      <c r="B31" s="113" t="s">
        <v>1251</v>
      </c>
      <c r="C31" s="994" t="s">
        <v>2302</v>
      </c>
      <c r="D31" s="995"/>
      <c r="E31" s="995"/>
      <c r="F31" s="995"/>
      <c r="G31" s="995"/>
      <c r="H31" s="995"/>
      <c r="I31" s="995"/>
      <c r="J31" s="995"/>
      <c r="K31" s="496"/>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373</v>
      </c>
      <c r="B36" s="833" t="str">
        <f>VLOOKUP(A36,EQUIPOS!A6:D154,3,FALSE)</f>
        <v>Volqueta 6 m3</v>
      </c>
      <c r="C36" s="834"/>
      <c r="D36" s="834"/>
      <c r="E36" s="834"/>
      <c r="F36" s="834"/>
      <c r="G36" s="834"/>
      <c r="H36" s="835"/>
      <c r="I36" s="275"/>
      <c r="J36" s="276"/>
      <c r="K36" s="277">
        <f>VLOOKUP(A36,EQUIPOS!A6:D161,4,FALSE)</f>
        <v>68750</v>
      </c>
      <c r="L36" s="278"/>
      <c r="M36" s="291">
        <v>66</v>
      </c>
      <c r="N36" s="280">
        <f>K36/M36</f>
        <v>1041.6666666666667</v>
      </c>
    </row>
    <row r="37" span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1"/>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105">
        <f>SUM(N36:N42)</f>
        <v>1041.6666666666667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 thickBot="1">
      <c r="B53" s="815"/>
      <c r="C53" s="816"/>
      <c r="D53" s="816"/>
      <c r="E53" s="816"/>
      <c r="F53" s="816"/>
      <c r="G53" s="816"/>
      <c r="H53" s="816"/>
      <c r="I53" s="817"/>
      <c r="J53" s="48"/>
      <c r="K53" s="50"/>
      <c r="L53" s="818"/>
      <c r="M53" s="819"/>
      <c r="N53" s="51"/>
    </row>
    <row r="54" spans="2:14" ht="15" thickBot="1">
      <c r="B54" s="820" t="s">
        <v>1037</v>
      </c>
      <c r="C54" s="821"/>
      <c r="D54" s="821"/>
      <c r="E54" s="821"/>
      <c r="F54" s="821"/>
      <c r="G54" s="821"/>
      <c r="H54" s="821"/>
      <c r="I54" s="821"/>
      <c r="J54" s="821"/>
      <c r="K54" s="821"/>
      <c r="L54" s="821"/>
      <c r="M54" s="822"/>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1" t="s">
        <v>1041</v>
      </c>
      <c r="C58" s="322"/>
      <c r="D58" s="322"/>
      <c r="E58" s="322"/>
      <c r="F58" s="322"/>
      <c r="G58" s="322"/>
      <c r="H58" s="79" t="s">
        <v>1029</v>
      </c>
      <c r="I58" s="80" t="s">
        <v>1042</v>
      </c>
      <c r="J58" s="81" t="s">
        <v>1043</v>
      </c>
      <c r="K58" s="79" t="s">
        <v>1044</v>
      </c>
      <c r="L58" s="823" t="s">
        <v>1045</v>
      </c>
      <c r="M58" s="796"/>
      <c r="N58" s="82" t="s">
        <v>1035</v>
      </c>
    </row>
    <row r="59" spans="2:14">
      <c r="B59" s="52"/>
      <c r="C59" s="325"/>
      <c r="D59" s="325"/>
      <c r="E59" s="325"/>
      <c r="F59" s="325"/>
      <c r="G59" s="325"/>
      <c r="H59" s="319"/>
      <c r="I59" s="287"/>
      <c r="J59" s="294"/>
      <c r="K59" s="287"/>
      <c r="L59" s="824"/>
      <c r="M59" s="825"/>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 thickBot="1">
      <c r="B64" s="55"/>
      <c r="C64" s="53"/>
      <c r="D64" s="53"/>
      <c r="E64" s="53"/>
      <c r="F64" s="53"/>
      <c r="G64" s="53"/>
      <c r="H64" s="492"/>
      <c r="I64" s="175"/>
      <c r="J64" s="175"/>
      <c r="K64" s="175"/>
      <c r="L64" s="992"/>
      <c r="M64" s="993"/>
      <c r="N64" s="493"/>
    </row>
    <row r="65" spans="2:15" ht="15" thickBot="1">
      <c r="B65" s="820" t="s">
        <v>1037</v>
      </c>
      <c r="C65" s="821"/>
      <c r="D65" s="821"/>
      <c r="E65" s="821"/>
      <c r="F65" s="821"/>
      <c r="G65" s="821"/>
      <c r="H65" s="821"/>
      <c r="I65" s="821"/>
      <c r="J65" s="821"/>
      <c r="K65" s="821"/>
      <c r="L65" s="821"/>
      <c r="M65" s="822"/>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988"/>
      <c r="C75" s="989"/>
      <c r="D75" s="989"/>
      <c r="E75" s="989"/>
      <c r="F75" s="989"/>
      <c r="G75" s="989"/>
      <c r="H75" s="989"/>
      <c r="I75" s="175"/>
      <c r="J75" s="175"/>
      <c r="K75" s="175"/>
      <c r="L75" s="990"/>
      <c r="M75" s="991"/>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1041.6666666666667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208.33333333333337</v>
      </c>
      <c r="M83" s="855"/>
      <c r="N83" s="57"/>
    </row>
    <row r="84" spans="1:14">
      <c r="B84" s="95" t="s">
        <v>1057</v>
      </c>
      <c r="C84" s="96"/>
      <c r="D84" s="96"/>
      <c r="E84" s="96"/>
      <c r="F84" s="96"/>
      <c r="G84" s="96"/>
      <c r="H84" s="96"/>
      <c r="I84" s="93"/>
      <c r="J84" s="94"/>
      <c r="K84" s="312">
        <v>0.05</v>
      </c>
      <c r="L84" s="854">
        <f>N78*K84</f>
        <v>52.083333333333343</v>
      </c>
      <c r="M84" s="855"/>
      <c r="N84" s="57"/>
    </row>
    <row r="85" spans="1:14" ht="15" thickBot="1">
      <c r="B85" s="97" t="s">
        <v>1058</v>
      </c>
      <c r="C85" s="98"/>
      <c r="D85" s="98"/>
      <c r="E85" s="98"/>
      <c r="F85" s="98"/>
      <c r="G85" s="98"/>
      <c r="H85" s="98"/>
      <c r="I85" s="99"/>
      <c r="J85" s="100"/>
      <c r="K85" s="313">
        <v>0.05</v>
      </c>
      <c r="L85" s="856">
        <f>N78*K85</f>
        <v>52.083333333333343</v>
      </c>
      <c r="M85" s="857"/>
      <c r="N85" s="57"/>
    </row>
    <row r="86" spans="1:14" ht="15" thickBot="1">
      <c r="B86" s="820" t="s">
        <v>1037</v>
      </c>
      <c r="C86" s="821"/>
      <c r="D86" s="821"/>
      <c r="E86" s="821"/>
      <c r="F86" s="821"/>
      <c r="G86" s="821"/>
      <c r="H86" s="821"/>
      <c r="I86" s="821"/>
      <c r="J86" s="821"/>
      <c r="K86" s="821"/>
      <c r="L86" s="821"/>
      <c r="M86" s="822"/>
      <c r="N86" s="58">
        <f>L83+L84+L85</f>
        <v>312.50000000000011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1354.166666666667</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 thickBot="1">
      <c r="B119" s="427" t="s">
        <v>2327</v>
      </c>
      <c r="C119" s="428"/>
      <c r="D119" s="428"/>
      <c r="E119" s="267"/>
      <c r="F119" s="267"/>
      <c r="G119" s="267"/>
      <c r="H119" s="267"/>
      <c r="I119" s="267"/>
      <c r="J119" s="970"/>
      <c r="K119" s="970"/>
      <c r="L119" s="970"/>
      <c r="M119" s="970"/>
      <c r="N119" s="971"/>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1"/>
      <c r="H25" s="901"/>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98" t="s">
        <v>1026</v>
      </c>
      <c r="C27" s="999"/>
      <c r="D27" s="999"/>
      <c r="E27" s="999"/>
      <c r="F27" s="999"/>
      <c r="G27" s="999"/>
      <c r="H27" s="999"/>
      <c r="I27" s="999"/>
      <c r="J27" s="999"/>
      <c r="K27" s="999"/>
      <c r="L27" s="999"/>
      <c r="M27" s="999"/>
      <c r="N27" s="1000"/>
    </row>
    <row r="28" spans="1:14" ht="15" thickBot="1">
      <c r="B28" s="39"/>
      <c r="C28" s="40"/>
      <c r="D28" s="40"/>
      <c r="E28" s="40"/>
      <c r="F28" s="40"/>
      <c r="G28" s="40"/>
      <c r="H28" s="40"/>
      <c r="I28" s="40"/>
      <c r="J28" s="40"/>
      <c r="K28" s="40"/>
      <c r="L28" s="40"/>
      <c r="M28" s="40"/>
      <c r="N28" s="41"/>
    </row>
    <row r="29" spans="1:14" ht="27" thickBot="1">
      <c r="B29" s="77" t="s">
        <v>1027</v>
      </c>
      <c r="C29" s="996" t="s">
        <v>1028</v>
      </c>
      <c r="D29" s="997"/>
      <c r="E29" s="997"/>
      <c r="F29" s="997"/>
      <c r="G29" s="997"/>
      <c r="H29" s="997"/>
      <c r="I29" s="997"/>
      <c r="J29" s="78"/>
      <c r="K29" s="350" t="s">
        <v>2321</v>
      </c>
      <c r="L29" s="1001" t="s">
        <v>1029</v>
      </c>
      <c r="M29" s="100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 thickBot="1">
      <c r="A31" t="s">
        <v>1929</v>
      </c>
      <c r="B31" s="113" t="s">
        <v>1252</v>
      </c>
      <c r="C31" s="464" t="s">
        <v>2300</v>
      </c>
      <c r="D31" s="465"/>
      <c r="E31" s="465"/>
      <c r="F31" s="465"/>
      <c r="G31" s="465"/>
      <c r="H31" s="465"/>
      <c r="I31" s="465"/>
      <c r="J31" s="465"/>
      <c r="K31" s="467"/>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373</v>
      </c>
      <c r="B36" s="833" t="str">
        <f>VLOOKUP(A36,EQUIPOS!A6:D154,3,FALSE)</f>
        <v>Volqueta 6 m3</v>
      </c>
      <c r="C36" s="834"/>
      <c r="D36" s="834"/>
      <c r="E36" s="834"/>
      <c r="F36" s="834"/>
      <c r="G36" s="834"/>
      <c r="H36" s="835"/>
      <c r="I36" s="275"/>
      <c r="J36" s="276"/>
      <c r="K36" s="277">
        <f>VLOOKUP(A36,EQUIPOS!A6:D161,4,FALSE)</f>
        <v>68750</v>
      </c>
      <c r="L36" s="278"/>
      <c r="M36" s="291">
        <v>66</v>
      </c>
      <c r="N36" s="280">
        <f>K36/M36</f>
        <v>1041.6666666666667</v>
      </c>
    </row>
    <row r="37" span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1"/>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105">
        <f>SUM(N36:N42)</f>
        <v>1041.6666666666667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 thickBot="1">
      <c r="B53" s="815"/>
      <c r="C53" s="816"/>
      <c r="D53" s="816"/>
      <c r="E53" s="816"/>
      <c r="F53" s="816"/>
      <c r="G53" s="816"/>
      <c r="H53" s="816"/>
      <c r="I53" s="817"/>
      <c r="J53" s="48"/>
      <c r="K53" s="50"/>
      <c r="L53" s="818"/>
      <c r="M53" s="819"/>
      <c r="N53" s="51"/>
    </row>
    <row r="54" spans="2:14" ht="15" thickBot="1">
      <c r="B54" s="820" t="s">
        <v>1037</v>
      </c>
      <c r="C54" s="821"/>
      <c r="D54" s="821"/>
      <c r="E54" s="821"/>
      <c r="F54" s="821"/>
      <c r="G54" s="821"/>
      <c r="H54" s="821"/>
      <c r="I54" s="821"/>
      <c r="J54" s="821"/>
      <c r="K54" s="821"/>
      <c r="L54" s="821"/>
      <c r="M54" s="822"/>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1" t="s">
        <v>1041</v>
      </c>
      <c r="C58" s="322"/>
      <c r="D58" s="322"/>
      <c r="E58" s="322"/>
      <c r="F58" s="322"/>
      <c r="G58" s="322"/>
      <c r="H58" s="79" t="s">
        <v>1029</v>
      </c>
      <c r="I58" s="80" t="s">
        <v>1042</v>
      </c>
      <c r="J58" s="81" t="s">
        <v>1043</v>
      </c>
      <c r="K58" s="79" t="s">
        <v>1044</v>
      </c>
      <c r="L58" s="823" t="s">
        <v>1045</v>
      </c>
      <c r="M58" s="796"/>
      <c r="N58" s="82" t="s">
        <v>1035</v>
      </c>
    </row>
    <row r="59" spans="2:14">
      <c r="B59" s="52"/>
      <c r="C59" s="325"/>
      <c r="D59" s="325"/>
      <c r="E59" s="325"/>
      <c r="F59" s="325"/>
      <c r="G59" s="325"/>
      <c r="H59" s="319"/>
      <c r="I59" s="287"/>
      <c r="J59" s="294"/>
      <c r="K59" s="287"/>
      <c r="L59" s="824"/>
      <c r="M59" s="825"/>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 thickBot="1">
      <c r="B64" s="55"/>
      <c r="C64" s="53"/>
      <c r="D64" s="53"/>
      <c r="E64" s="53"/>
      <c r="F64" s="53"/>
      <c r="G64" s="53"/>
      <c r="H64" s="492"/>
      <c r="I64" s="175"/>
      <c r="J64" s="175"/>
      <c r="K64" s="175"/>
      <c r="L64" s="992"/>
      <c r="M64" s="993"/>
      <c r="N64" s="493"/>
    </row>
    <row r="65" spans="2:15" ht="15" thickBot="1">
      <c r="B65" s="820" t="s">
        <v>1037</v>
      </c>
      <c r="C65" s="821"/>
      <c r="D65" s="821"/>
      <c r="E65" s="821"/>
      <c r="F65" s="821"/>
      <c r="G65" s="821"/>
      <c r="H65" s="821"/>
      <c r="I65" s="821"/>
      <c r="J65" s="821"/>
      <c r="K65" s="821"/>
      <c r="L65" s="821"/>
      <c r="M65" s="822"/>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988"/>
      <c r="C75" s="989"/>
      <c r="D75" s="989"/>
      <c r="E75" s="989"/>
      <c r="F75" s="989"/>
      <c r="G75" s="989"/>
      <c r="H75" s="989"/>
      <c r="I75" s="175"/>
      <c r="J75" s="175"/>
      <c r="K75" s="175"/>
      <c r="L75" s="990"/>
      <c r="M75" s="991"/>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1041.6666666666667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208.33333333333337</v>
      </c>
      <c r="M83" s="855"/>
      <c r="N83" s="57"/>
    </row>
    <row r="84" spans="1:14">
      <c r="B84" s="95" t="s">
        <v>1057</v>
      </c>
      <c r="C84" s="96"/>
      <c r="D84" s="96"/>
      <c r="E84" s="96"/>
      <c r="F84" s="96"/>
      <c r="G84" s="96"/>
      <c r="H84" s="96"/>
      <c r="I84" s="93"/>
      <c r="J84" s="94"/>
      <c r="K84" s="312">
        <v>0.05</v>
      </c>
      <c r="L84" s="854">
        <f>N78*K84</f>
        <v>52.083333333333343</v>
      </c>
      <c r="M84" s="855"/>
      <c r="N84" s="57"/>
    </row>
    <row r="85" spans="1:14" ht="15" thickBot="1">
      <c r="B85" s="97" t="s">
        <v>1058</v>
      </c>
      <c r="C85" s="98"/>
      <c r="D85" s="98"/>
      <c r="E85" s="98"/>
      <c r="F85" s="98"/>
      <c r="G85" s="98"/>
      <c r="H85" s="98"/>
      <c r="I85" s="99"/>
      <c r="J85" s="100"/>
      <c r="K85" s="313">
        <v>0.05</v>
      </c>
      <c r="L85" s="856">
        <f>N78*K85</f>
        <v>52.083333333333343</v>
      </c>
      <c r="M85" s="857"/>
      <c r="N85" s="57"/>
    </row>
    <row r="86" spans="1:14" ht="15" thickBot="1">
      <c r="B86" s="820" t="s">
        <v>1037</v>
      </c>
      <c r="C86" s="821"/>
      <c r="D86" s="821"/>
      <c r="E86" s="821"/>
      <c r="F86" s="821"/>
      <c r="G86" s="821"/>
      <c r="H86" s="821"/>
      <c r="I86" s="821"/>
      <c r="J86" s="821"/>
      <c r="K86" s="821"/>
      <c r="L86" s="821"/>
      <c r="M86" s="822"/>
      <c r="N86" s="58">
        <f>L83+L84+L85</f>
        <v>312.50000000000011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5">
        <f>N78+N86</f>
        <v>1354.166666666667</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 thickBot="1">
      <c r="B119" s="427" t="s">
        <v>2327</v>
      </c>
      <c r="C119" s="428"/>
      <c r="D119" s="428"/>
      <c r="E119" s="267"/>
      <c r="F119" s="267"/>
      <c r="G119" s="267"/>
      <c r="H119" s="267"/>
      <c r="I119" s="267"/>
      <c r="J119" s="970"/>
      <c r="K119" s="970"/>
      <c r="L119" s="970"/>
      <c r="M119" s="970"/>
      <c r="N119" s="971"/>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2019-06-28T16:50:58Z</dcterms:modified>
</cp:coreProperties>
</file>